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0086360A-6CF9-4B7E-8D03-B415E3788D0E}" xr6:coauthVersionLast="44" xr6:coauthVersionMax="44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Worksheet!$A$16:$O$261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9" l="1"/>
  <c r="A3" i="5"/>
  <c r="M128" i="8" l="1"/>
  <c r="L128" i="8"/>
  <c r="J128" i="8"/>
  <c r="K128" i="8" s="1"/>
  <c r="H128" i="8"/>
  <c r="G128" i="8"/>
  <c r="I128" i="8" s="1"/>
  <c r="H119" i="8"/>
  <c r="H120" i="8"/>
  <c r="H121" i="8"/>
  <c r="H122" i="8"/>
  <c r="H123" i="8"/>
  <c r="H124" i="8"/>
  <c r="H125" i="8"/>
  <c r="H126" i="8"/>
  <c r="H127" i="8"/>
  <c r="H118" i="8"/>
  <c r="M119" i="8"/>
  <c r="M120" i="8"/>
  <c r="M121" i="8"/>
  <c r="M122" i="8"/>
  <c r="M123" i="8"/>
  <c r="M124" i="8"/>
  <c r="M125" i="8"/>
  <c r="M126" i="8"/>
  <c r="M127" i="8"/>
  <c r="M118" i="8"/>
  <c r="G121" i="8"/>
  <c r="I121" i="8"/>
  <c r="J121" i="8"/>
  <c r="K121" i="8" s="1"/>
  <c r="L121" i="8"/>
  <c r="G122" i="8"/>
  <c r="I122" i="8" s="1"/>
  <c r="L122" i="8"/>
  <c r="L123" i="8" s="1"/>
  <c r="L124" i="8" s="1"/>
  <c r="L125" i="8" s="1"/>
  <c r="L126" i="8" s="1"/>
  <c r="L127" i="8" s="1"/>
  <c r="H91" i="8"/>
  <c r="H92" i="8"/>
  <c r="H93" i="8"/>
  <c r="H94" i="8"/>
  <c r="H95" i="8"/>
  <c r="H96" i="8"/>
  <c r="H97" i="8"/>
  <c r="H98" i="8"/>
  <c r="H99" i="8"/>
  <c r="H90" i="8"/>
  <c r="M91" i="8"/>
  <c r="M92" i="8"/>
  <c r="M93" i="8"/>
  <c r="M94" i="8"/>
  <c r="M95" i="8"/>
  <c r="M96" i="8"/>
  <c r="M97" i="8"/>
  <c r="M98" i="8"/>
  <c r="M99" i="8"/>
  <c r="M90" i="8"/>
  <c r="H69" i="8"/>
  <c r="H70" i="8"/>
  <c r="H71" i="8"/>
  <c r="H72" i="8"/>
  <c r="H73" i="8"/>
  <c r="H74" i="8"/>
  <c r="H75" i="8"/>
  <c r="H76" i="8"/>
  <c r="H77" i="8"/>
  <c r="H68" i="8"/>
  <c r="M69" i="8"/>
  <c r="M70" i="8"/>
  <c r="M71" i="8"/>
  <c r="M72" i="8"/>
  <c r="M73" i="8"/>
  <c r="M74" i="8"/>
  <c r="M75" i="8"/>
  <c r="M76" i="8"/>
  <c r="M77" i="8"/>
  <c r="M68" i="8"/>
  <c r="H47" i="8"/>
  <c r="H48" i="8"/>
  <c r="H49" i="8"/>
  <c r="H50" i="8"/>
  <c r="H51" i="8"/>
  <c r="H52" i="8"/>
  <c r="H53" i="8"/>
  <c r="H54" i="8"/>
  <c r="H55" i="8"/>
  <c r="H46" i="8"/>
  <c r="M47" i="8"/>
  <c r="M48" i="8"/>
  <c r="M49" i="8"/>
  <c r="M50" i="8"/>
  <c r="M51" i="8"/>
  <c r="M52" i="8"/>
  <c r="M53" i="8"/>
  <c r="M54" i="8"/>
  <c r="M55" i="8"/>
  <c r="M46" i="8"/>
  <c r="H23" i="8"/>
  <c r="H24" i="8"/>
  <c r="H25" i="8"/>
  <c r="H26" i="8"/>
  <c r="H27" i="8"/>
  <c r="H28" i="8"/>
  <c r="H29" i="8"/>
  <c r="H30" i="8"/>
  <c r="H31" i="8"/>
  <c r="H22" i="8"/>
  <c r="M23" i="8"/>
  <c r="M24" i="8"/>
  <c r="M25" i="8"/>
  <c r="M26" i="8"/>
  <c r="M27" i="8"/>
  <c r="M28" i="8"/>
  <c r="M29" i="8"/>
  <c r="M30" i="8"/>
  <c r="M31" i="8"/>
  <c r="M22" i="8"/>
  <c r="X167" i="8"/>
  <c r="W167" i="8"/>
  <c r="X166" i="8"/>
  <c r="W166" i="8"/>
  <c r="X165" i="8"/>
  <c r="W165" i="8"/>
  <c r="X164" i="8"/>
  <c r="W164" i="8"/>
  <c r="X163" i="8"/>
  <c r="W163" i="8"/>
  <c r="X162" i="8"/>
  <c r="W162" i="8"/>
  <c r="X161" i="8"/>
  <c r="W161" i="8"/>
  <c r="X160" i="8"/>
  <c r="W160" i="8"/>
  <c r="X159" i="8"/>
  <c r="W159" i="8"/>
  <c r="X158" i="8"/>
  <c r="W158" i="8"/>
  <c r="X157" i="8"/>
  <c r="W157" i="8"/>
  <c r="X156" i="8"/>
  <c r="W156" i="8"/>
  <c r="X155" i="8"/>
  <c r="W155" i="8"/>
  <c r="X137" i="8"/>
  <c r="W137" i="8"/>
  <c r="X136" i="8"/>
  <c r="W136" i="8"/>
  <c r="X135" i="8"/>
  <c r="W135" i="8"/>
  <c r="X134" i="8"/>
  <c r="W134" i="8"/>
  <c r="X133" i="8"/>
  <c r="W133" i="8"/>
  <c r="X132" i="8"/>
  <c r="W132" i="8"/>
  <c r="X131" i="8"/>
  <c r="W131" i="8"/>
  <c r="X130" i="8"/>
  <c r="W130" i="8"/>
  <c r="X129" i="8"/>
  <c r="W129" i="8"/>
  <c r="X128" i="8"/>
  <c r="W128" i="8"/>
  <c r="X127" i="8"/>
  <c r="W127" i="8"/>
  <c r="X126" i="8"/>
  <c r="W126" i="8"/>
  <c r="X125" i="8"/>
  <c r="W125" i="8"/>
  <c r="X107" i="8"/>
  <c r="W107" i="8"/>
  <c r="X106" i="8"/>
  <c r="W106" i="8"/>
  <c r="X105" i="8"/>
  <c r="W105" i="8"/>
  <c r="X104" i="8"/>
  <c r="W104" i="8"/>
  <c r="X103" i="8"/>
  <c r="W103" i="8"/>
  <c r="X102" i="8"/>
  <c r="W102" i="8"/>
  <c r="X101" i="8"/>
  <c r="W101" i="8"/>
  <c r="X100" i="8"/>
  <c r="W100" i="8"/>
  <c r="X99" i="8"/>
  <c r="W99" i="8"/>
  <c r="X98" i="8"/>
  <c r="W98" i="8"/>
  <c r="X97" i="8"/>
  <c r="W97" i="8"/>
  <c r="X96" i="8"/>
  <c r="W96" i="8"/>
  <c r="X95" i="8"/>
  <c r="W95" i="8"/>
  <c r="X77" i="8"/>
  <c r="X76" i="8"/>
  <c r="X75" i="8"/>
  <c r="X74" i="8"/>
  <c r="X73" i="8"/>
  <c r="X72" i="8"/>
  <c r="X71" i="8"/>
  <c r="X70" i="8"/>
  <c r="X69" i="8"/>
  <c r="X68" i="8"/>
  <c r="X67" i="8"/>
  <c r="X66" i="8"/>
  <c r="X65" i="8"/>
  <c r="W71" i="8"/>
  <c r="W72" i="8"/>
  <c r="W73" i="8"/>
  <c r="W74" i="8"/>
  <c r="W75" i="8"/>
  <c r="W76" i="8"/>
  <c r="W77" i="8"/>
  <c r="W65" i="8"/>
  <c r="W66" i="8"/>
  <c r="W67" i="8"/>
  <c r="W68" i="8"/>
  <c r="W69" i="8"/>
  <c r="W70" i="8"/>
  <c r="A121" i="8"/>
  <c r="A122" i="8" s="1"/>
  <c r="A123" i="8" s="1"/>
  <c r="A124" i="8" s="1"/>
  <c r="A125" i="8" s="1"/>
  <c r="A126" i="8" s="1"/>
  <c r="A127" i="8" s="1"/>
  <c r="J122" i="8" l="1"/>
  <c r="K122" i="8" s="1"/>
  <c r="G123" i="8"/>
  <c r="M100" i="8"/>
  <c r="M78" i="8"/>
  <c r="M56" i="8"/>
  <c r="M32" i="8"/>
  <c r="H32" i="8"/>
  <c r="H100" i="8"/>
  <c r="H78" i="8"/>
  <c r="H56" i="8"/>
  <c r="I123" i="8" l="1"/>
  <c r="G124" i="8"/>
  <c r="J123" i="8"/>
  <c r="K123" i="8" s="1"/>
  <c r="G64" i="8"/>
  <c r="H64" i="8"/>
  <c r="I64" i="8"/>
  <c r="J64" i="8"/>
  <c r="L64" i="8"/>
  <c r="M64" i="8"/>
  <c r="I124" i="8" l="1"/>
  <c r="G125" i="8"/>
  <c r="J124" i="8"/>
  <c r="K124" i="8" s="1"/>
  <c r="I125" i="8" l="1"/>
  <c r="G126" i="8"/>
  <c r="J125" i="8"/>
  <c r="K125" i="8" s="1"/>
  <c r="I126" i="8" l="1"/>
  <c r="G127" i="8"/>
  <c r="J126" i="8"/>
  <c r="K126" i="8" s="1"/>
  <c r="D23" i="8"/>
  <c r="D24" i="8" s="1"/>
  <c r="D25" i="8" s="1"/>
  <c r="D26" i="8" s="1"/>
  <c r="D27" i="8" s="1"/>
  <c r="D28" i="8" s="1"/>
  <c r="D29" i="8" s="1"/>
  <c r="D30" i="8" s="1"/>
  <c r="D31" i="8" s="1"/>
  <c r="C23" i="8"/>
  <c r="C24" i="8" s="1"/>
  <c r="C25" i="8" s="1"/>
  <c r="C26" i="8" s="1"/>
  <c r="C27" i="8" s="1"/>
  <c r="C28" i="8" s="1"/>
  <c r="C29" i="8" s="1"/>
  <c r="C30" i="8" s="1"/>
  <c r="C31" i="8" s="1"/>
  <c r="B23" i="8"/>
  <c r="B24" i="8" s="1"/>
  <c r="B25" i="8" s="1"/>
  <c r="B26" i="8" s="1"/>
  <c r="B27" i="8" s="1"/>
  <c r="B28" i="8" s="1"/>
  <c r="B29" i="8" s="1"/>
  <c r="B30" i="8" s="1"/>
  <c r="B31" i="8" s="1"/>
  <c r="A23" i="8"/>
  <c r="A24" i="8" s="1"/>
  <c r="A25" i="8" s="1"/>
  <c r="A26" i="8" s="1"/>
  <c r="A27" i="8" s="1"/>
  <c r="A28" i="8" s="1"/>
  <c r="A29" i="8" s="1"/>
  <c r="A30" i="8" s="1"/>
  <c r="A31" i="8" s="1"/>
  <c r="I127" i="8" l="1"/>
  <c r="J127" i="8"/>
  <c r="K127" i="8" s="1"/>
  <c r="G23" i="8"/>
  <c r="J22" i="8"/>
  <c r="I22" i="8"/>
  <c r="L23" i="8"/>
  <c r="L24" i="8" s="1"/>
  <c r="L91" i="8"/>
  <c r="L92" i="8" s="1"/>
  <c r="D91" i="8"/>
  <c r="D92" i="8" s="1"/>
  <c r="D93" i="8" s="1"/>
  <c r="D94" i="8" s="1"/>
  <c r="D95" i="8" s="1"/>
  <c r="D96" i="8" s="1"/>
  <c r="D97" i="8" s="1"/>
  <c r="D98" i="8" s="1"/>
  <c r="D99" i="8" s="1"/>
  <c r="C91" i="8"/>
  <c r="C92" i="8" s="1"/>
  <c r="C93" i="8" s="1"/>
  <c r="C94" i="8" s="1"/>
  <c r="C95" i="8" s="1"/>
  <c r="C96" i="8" s="1"/>
  <c r="C97" i="8" s="1"/>
  <c r="C98" i="8" s="1"/>
  <c r="C99" i="8" s="1"/>
  <c r="B91" i="8"/>
  <c r="B92" i="8" s="1"/>
  <c r="B93" i="8" s="1"/>
  <c r="B94" i="8" s="1"/>
  <c r="B95" i="8" s="1"/>
  <c r="B96" i="8" s="1"/>
  <c r="B97" i="8" s="1"/>
  <c r="B98" i="8" s="1"/>
  <c r="B99" i="8" s="1"/>
  <c r="A91" i="8"/>
  <c r="A92" i="8" s="1"/>
  <c r="A93" i="8" s="1"/>
  <c r="A94" i="8" s="1"/>
  <c r="A95" i="8" s="1"/>
  <c r="A96" i="8" s="1"/>
  <c r="A97" i="8" s="1"/>
  <c r="A98" i="8" s="1"/>
  <c r="A99" i="8" s="1"/>
  <c r="L69" i="8"/>
  <c r="L70" i="8" s="1"/>
  <c r="D69" i="8"/>
  <c r="D70" i="8" s="1"/>
  <c r="D71" i="8" s="1"/>
  <c r="D72" i="8" s="1"/>
  <c r="D73" i="8" s="1"/>
  <c r="D74" i="8" s="1"/>
  <c r="D75" i="8" s="1"/>
  <c r="D76" i="8" s="1"/>
  <c r="D77" i="8" s="1"/>
  <c r="C69" i="8"/>
  <c r="C70" i="8" s="1"/>
  <c r="C71" i="8" s="1"/>
  <c r="C72" i="8" s="1"/>
  <c r="C73" i="8" s="1"/>
  <c r="C74" i="8" s="1"/>
  <c r="C75" i="8" s="1"/>
  <c r="C76" i="8" s="1"/>
  <c r="C77" i="8" s="1"/>
  <c r="B69" i="8"/>
  <c r="B70" i="8" s="1"/>
  <c r="B71" i="8" s="1"/>
  <c r="B72" i="8" s="1"/>
  <c r="B73" i="8" s="1"/>
  <c r="B74" i="8" s="1"/>
  <c r="B75" i="8" s="1"/>
  <c r="B76" i="8" s="1"/>
  <c r="B77" i="8" s="1"/>
  <c r="A69" i="8"/>
  <c r="A70" i="8" s="1"/>
  <c r="A71" i="8" s="1"/>
  <c r="A72" i="8" s="1"/>
  <c r="A73" i="8" s="1"/>
  <c r="A74" i="8" s="1"/>
  <c r="A75" i="8" s="1"/>
  <c r="A76" i="8" s="1"/>
  <c r="A77" i="8" s="1"/>
  <c r="B119" i="8"/>
  <c r="B120" i="8" s="1"/>
  <c r="B121" i="8" s="1"/>
  <c r="B122" i="8" s="1"/>
  <c r="B123" i="8" s="1"/>
  <c r="B124" i="8" s="1"/>
  <c r="B125" i="8" s="1"/>
  <c r="B126" i="8" s="1"/>
  <c r="B127" i="8" s="1"/>
  <c r="C119" i="8"/>
  <c r="C120" i="8" s="1"/>
  <c r="C121" i="8" s="1"/>
  <c r="C122" i="8" s="1"/>
  <c r="C123" i="8" s="1"/>
  <c r="C124" i="8" s="1"/>
  <c r="C125" i="8" s="1"/>
  <c r="C126" i="8" s="1"/>
  <c r="C127" i="8" s="1"/>
  <c r="D119" i="8"/>
  <c r="D120" i="8" s="1"/>
  <c r="D121" i="8" s="1"/>
  <c r="D122" i="8" s="1"/>
  <c r="D123" i="8" s="1"/>
  <c r="D124" i="8" s="1"/>
  <c r="D125" i="8" s="1"/>
  <c r="D126" i="8" s="1"/>
  <c r="D127" i="8" s="1"/>
  <c r="L119" i="8"/>
  <c r="L120" i="8" s="1"/>
  <c r="D47" i="8"/>
  <c r="D48" i="8" s="1"/>
  <c r="D49" i="8" s="1"/>
  <c r="D50" i="8" s="1"/>
  <c r="D51" i="8" s="1"/>
  <c r="D52" i="8" s="1"/>
  <c r="D53" i="8" s="1"/>
  <c r="D54" i="8" s="1"/>
  <c r="D55" i="8" s="1"/>
  <c r="C47" i="8"/>
  <c r="C48" i="8" s="1"/>
  <c r="C49" i="8" s="1"/>
  <c r="C50" i="8" s="1"/>
  <c r="C51" i="8" s="1"/>
  <c r="C52" i="8" s="1"/>
  <c r="C53" i="8" s="1"/>
  <c r="C54" i="8" s="1"/>
  <c r="C55" i="8" s="1"/>
  <c r="B47" i="8"/>
  <c r="B48" i="8" s="1"/>
  <c r="B49" i="8" s="1"/>
  <c r="B50" i="8" s="1"/>
  <c r="B51" i="8" s="1"/>
  <c r="B52" i="8" s="1"/>
  <c r="B53" i="8" s="1"/>
  <c r="B54" i="8" s="1"/>
  <c r="B55" i="8" s="1"/>
  <c r="A47" i="8"/>
  <c r="A48" i="8" s="1"/>
  <c r="A49" i="8" s="1"/>
  <c r="A50" i="8" s="1"/>
  <c r="A51" i="8" s="1"/>
  <c r="A52" i="8" s="1"/>
  <c r="A53" i="8" s="1"/>
  <c r="A54" i="8" s="1"/>
  <c r="A55" i="8" s="1"/>
  <c r="L47" i="8"/>
  <c r="L48" i="8" s="1"/>
  <c r="L49" i="8" l="1"/>
  <c r="L50" i="8" s="1"/>
  <c r="L51" i="8" s="1"/>
  <c r="L52" i="8" s="1"/>
  <c r="L53" i="8" s="1"/>
  <c r="L54" i="8" s="1"/>
  <c r="L55" i="8" s="1"/>
  <c r="L56" i="8"/>
  <c r="L78" i="8"/>
  <c r="L71" i="8"/>
  <c r="L72" i="8" s="1"/>
  <c r="L73" i="8" s="1"/>
  <c r="L74" i="8" s="1"/>
  <c r="L75" i="8" s="1"/>
  <c r="L76" i="8" s="1"/>
  <c r="L77" i="8" s="1"/>
  <c r="L32" i="8"/>
  <c r="L25" i="8"/>
  <c r="L26" i="8" s="1"/>
  <c r="L27" i="8" s="1"/>
  <c r="L28" i="8" s="1"/>
  <c r="L29" i="8" s="1"/>
  <c r="L30" i="8" s="1"/>
  <c r="L31" i="8" s="1"/>
  <c r="L100" i="8"/>
  <c r="L93" i="8"/>
  <c r="L94" i="8" s="1"/>
  <c r="L95" i="8" s="1"/>
  <c r="L96" i="8" s="1"/>
  <c r="L97" i="8" s="1"/>
  <c r="L98" i="8" s="1"/>
  <c r="L99" i="8" s="1"/>
  <c r="G24" i="8"/>
  <c r="J68" i="8"/>
  <c r="K22" i="8"/>
  <c r="J23" i="8"/>
  <c r="I23" i="8"/>
  <c r="J90" i="8"/>
  <c r="I90" i="8"/>
  <c r="J118" i="8"/>
  <c r="K118" i="8" s="1"/>
  <c r="I118" i="8"/>
  <c r="G91" i="8"/>
  <c r="I46" i="8"/>
  <c r="G119" i="8"/>
  <c r="G47" i="8"/>
  <c r="J46" i="8"/>
  <c r="I68" i="8"/>
  <c r="G69" i="8"/>
  <c r="I24" i="8" l="1"/>
  <c r="G25" i="8"/>
  <c r="J24" i="8"/>
  <c r="K24" i="8" s="1"/>
  <c r="K68" i="8"/>
  <c r="K23" i="8"/>
  <c r="K90" i="8"/>
  <c r="K46" i="8"/>
  <c r="J119" i="8"/>
  <c r="K119" i="8" s="1"/>
  <c r="I91" i="8"/>
  <c r="G92" i="8"/>
  <c r="G93" i="8" s="1"/>
  <c r="J91" i="8"/>
  <c r="I119" i="8"/>
  <c r="G120" i="8"/>
  <c r="I69" i="8"/>
  <c r="J69" i="8"/>
  <c r="I47" i="8"/>
  <c r="G48" i="8"/>
  <c r="G49" i="8" s="1"/>
  <c r="J47" i="8"/>
  <c r="G70" i="8"/>
  <c r="G71" i="8" s="1"/>
  <c r="I93" i="8" l="1"/>
  <c r="G94" i="8"/>
  <c r="J93" i="8"/>
  <c r="K93" i="8" s="1"/>
  <c r="I49" i="8"/>
  <c r="G50" i="8"/>
  <c r="J49" i="8"/>
  <c r="J25" i="8"/>
  <c r="K25" i="8" s="1"/>
  <c r="I25" i="8"/>
  <c r="G26" i="8"/>
  <c r="I71" i="8"/>
  <c r="G72" i="8"/>
  <c r="J71" i="8"/>
  <c r="K69" i="8"/>
  <c r="K91" i="8"/>
  <c r="I120" i="8"/>
  <c r="J120" i="8"/>
  <c r="K120" i="8" s="1"/>
  <c r="I92" i="8"/>
  <c r="J92" i="8"/>
  <c r="I48" i="8"/>
  <c r="J48" i="8"/>
  <c r="K47" i="8"/>
  <c r="J70" i="8"/>
  <c r="I70" i="8"/>
  <c r="J72" i="8" l="1"/>
  <c r="G73" i="8"/>
  <c r="I72" i="8"/>
  <c r="J26" i="8"/>
  <c r="I26" i="8"/>
  <c r="G27" i="8"/>
  <c r="K49" i="8"/>
  <c r="I94" i="8"/>
  <c r="G95" i="8"/>
  <c r="J94" i="8"/>
  <c r="K94" i="8" s="1"/>
  <c r="K71" i="8"/>
  <c r="J50" i="8"/>
  <c r="I50" i="8"/>
  <c r="G51" i="8"/>
  <c r="K48" i="8"/>
  <c r="K70" i="8"/>
  <c r="K92" i="8"/>
  <c r="K26" i="8" l="1"/>
  <c r="I95" i="8"/>
  <c r="J95" i="8"/>
  <c r="K95" i="8" s="1"/>
  <c r="G96" i="8"/>
  <c r="J73" i="8"/>
  <c r="I73" i="8"/>
  <c r="G74" i="8"/>
  <c r="K50" i="8"/>
  <c r="J27" i="8"/>
  <c r="I27" i="8"/>
  <c r="G28" i="8"/>
  <c r="G52" i="8"/>
  <c r="I51" i="8"/>
  <c r="J51" i="8"/>
  <c r="K51" i="8" s="1"/>
  <c r="K72" i="8"/>
  <c r="E6" i="5"/>
  <c r="E4" i="5"/>
  <c r="I52" i="8" l="1"/>
  <c r="J52" i="8"/>
  <c r="K52" i="8" s="1"/>
  <c r="G53" i="8"/>
  <c r="J28" i="8"/>
  <c r="G29" i="8"/>
  <c r="I28" i="8"/>
  <c r="G75" i="8"/>
  <c r="I74" i="8"/>
  <c r="J74" i="8"/>
  <c r="K74" i="8" s="1"/>
  <c r="J96" i="8"/>
  <c r="G97" i="8"/>
  <c r="I96" i="8"/>
  <c r="K27" i="8"/>
  <c r="K73" i="8"/>
  <c r="AL4" i="7"/>
  <c r="AK4" i="7"/>
  <c r="I53" i="8" l="1"/>
  <c r="J53" i="8"/>
  <c r="K53" i="8" s="1"/>
  <c r="G54" i="8"/>
  <c r="J29" i="8"/>
  <c r="K29" i="8" s="1"/>
  <c r="I29" i="8"/>
  <c r="G30" i="8"/>
  <c r="G98" i="8"/>
  <c r="J97" i="8"/>
  <c r="K97" i="8" s="1"/>
  <c r="I97" i="8"/>
  <c r="K96" i="8"/>
  <c r="J75" i="8"/>
  <c r="K75" i="8" s="1"/>
  <c r="I75" i="8"/>
  <c r="G76" i="8"/>
  <c r="K28" i="8"/>
  <c r="AD4" i="7"/>
  <c r="I98" i="8" l="1"/>
  <c r="J98" i="8"/>
  <c r="K98" i="8" s="1"/>
  <c r="G99" i="8"/>
  <c r="I54" i="8"/>
  <c r="J54" i="8"/>
  <c r="K54" i="8" s="1"/>
  <c r="G55" i="8"/>
  <c r="I76" i="8"/>
  <c r="J76" i="8"/>
  <c r="K76" i="8" s="1"/>
  <c r="G77" i="8"/>
  <c r="G78" i="8"/>
  <c r="J30" i="8"/>
  <c r="G31" i="8"/>
  <c r="I30" i="8"/>
  <c r="O9" i="17"/>
  <c r="O8" i="17"/>
  <c r="O7" i="17"/>
  <c r="O6" i="17"/>
  <c r="O5" i="17"/>
  <c r="O4" i="17"/>
  <c r="O3" i="17"/>
  <c r="I78" i="8" l="1"/>
  <c r="J78" i="8"/>
  <c r="K78" i="8" s="1"/>
  <c r="I55" i="8"/>
  <c r="J55" i="8"/>
  <c r="K55" i="8" s="1"/>
  <c r="G56" i="8"/>
  <c r="I77" i="8"/>
  <c r="J77" i="8"/>
  <c r="K77" i="8" s="1"/>
  <c r="J31" i="8"/>
  <c r="K31" i="8" s="1"/>
  <c r="I31" i="8"/>
  <c r="G32" i="8"/>
  <c r="K30" i="8"/>
  <c r="I99" i="8"/>
  <c r="J99" i="8"/>
  <c r="G100" i="8"/>
  <c r="N6" i="19"/>
  <c r="E6" i="19"/>
  <c r="N4" i="19"/>
  <c r="E4" i="19"/>
  <c r="I32" i="8" l="1"/>
  <c r="J32" i="8"/>
  <c r="K32" i="8" s="1"/>
  <c r="I100" i="8"/>
  <c r="J100" i="8"/>
  <c r="K100" i="8" s="1"/>
  <c r="K99" i="8"/>
  <c r="J56" i="8"/>
  <c r="K56" i="8" s="1"/>
  <c r="I56" i="8"/>
  <c r="W47" i="5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<sst xmlns="http://schemas.openxmlformats.org/spreadsheetml/2006/main" count="1149" uniqueCount="435">
  <si>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</si>
  <si>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</si>
  <si>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</si>
  <si>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</si>
  <si>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</si>
  <si>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</si>
  <si>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</si>
  <si>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</si>
  <si>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</si>
  <si>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</si>
  <si>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</si>
  <si>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</si>
  <si>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</si>
  <si>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</si>
  <si>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</si>
  <si>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</si>
  <si>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</si>
  <si>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</si>
  <si>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</si>
  <si>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</si>
  <si>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</si>
  <si>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</si>
  <si>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</si>
  <si>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</si>
  <si>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</si>
  <si>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</si>
  <si>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</si>
  <si>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</si>
  <si>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</si>
  <si>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</si>
  <si>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</si>
  <si>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</si>
  <si>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</si>
  <si>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</si>
  <si>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</si>
  <si>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</si>
  <si>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</si>
  <si>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</si>
  <si>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</si>
  <si>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</si>
  <si>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</si>
  <si>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</si>
  <si>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</si>
  <si>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</si>
  <si>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</si>
  <si>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</si>
  <si>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</si>
  <si>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</si>
  <si>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</si>
  <si>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</si>
  <si>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</si>
  <si>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</si>
  <si>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</si>
  <si>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</si>
  <si>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</si>
  <si>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</si>
  <si>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</si>
  <si>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</si>
  <si>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</si>
  <si>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</si>
  <si>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</si>
  <si>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</si>
  <si>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</si>
  <si>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</si>
  <si>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</si>
  <si>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</si>
  <si>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</si>
  <si>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</si>
  <si>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</si>
  <si>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</si>
  <si>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</si>
  <si>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</si>
  <si>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</si>
  <si>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</si>
  <si>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</si>
  <si>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</si>
  <si>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</si>
  <si>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</si>
  <si>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</si>
  <si>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</si>
  <si>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</si>
  <si>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</si>
  <si>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</si>
  <si>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</si>
  <si>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</si>
  <si>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</si>
  <si>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</si>
  <si>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</si>
  <si>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</si>
  <si>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</si>
  <si>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</si>
  <si>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</si>
  <si>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</si>
  <si>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</si>
  <si>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</si>
  <si>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</si>
  <si>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</si>
  <si>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</si>
  <si>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</si>
  <si>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</si>
  <si>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</si>
  <si>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</si>
  <si>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</si>
  <si>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</si>
  <si>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</si>
  <si>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</si>
  <si>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</si>
  <si>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</si>
  <si>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</si>
  <si>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</si>
  <si>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</si>
  <si>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</si>
  <si>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</si>
  <si>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</si>
  <si>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</si>
  <si>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</si>
  <si>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</si>
  <si>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</si>
  <si>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</si>
  <si>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</si>
  <si>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</si>
  <si>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</si>
  <si>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</si>
  <si>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</si>
  <si>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</si>
  <si>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</si>
  <si>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</si>
  <si>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</si>
  <si>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</si>
  <si>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</si>
  <si>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</si>
  <si>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</si>
  <si>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</si>
  <si>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</si>
  <si>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</si>
  <si>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</si>
  <si>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</si>
  <si>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</si>
  <si>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</si>
  <si>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</si>
  <si>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</si>
  <si>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</si>
  <si>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</si>
  <si>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</si>
  <si>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</si>
  <si>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</si>
  <si>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</si>
  <si>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</si>
  <si>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</si>
  <si>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</si>
  <si>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</si>
  <si>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</si>
  <si>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</si>
  <si>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</si>
  <si>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</si>
  <si>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</si>
  <si>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</si>
  <si>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</si>
  <si>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</si>
  <si>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</si>
  <si>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</si>
  <si>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</si>
  <si>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</si>
  <si>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</si>
  <si>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</si>
  <si>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</si>
  <si>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</si>
  <si>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</si>
  <si>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</si>
  <si>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</si>
  <si>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</si>
  <si>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</si>
  <si>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</si>
  <si>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</si>
  <si>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</si>
  <si>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</si>
  <si>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</si>
  <si>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</si>
  <si>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</si>
  <si>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</si>
  <si>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</si>
  <si>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</si>
  <si>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</si>
  <si>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</si>
  <si>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</si>
  <si>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</si>
  <si>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</si>
  <si>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</si>
  <si>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</si>
  <si>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</si>
  <si>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</si>
  <si>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</si>
  <si>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</si>
  <si>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</si>
  <si>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</si>
  <si>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</si>
  <si>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</si>
  <si>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</si>
  <si>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</si>
  <si>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</si>
  <si>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</si>
  <si>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</si>
  <si>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</si>
  <si>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</si>
  <si>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</si>
  <si>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</si>
  <si>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</si>
  <si>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</si>
  <si>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</si>
  <si>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</si>
  <si>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</si>
  <si>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</si>
  <si>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</si>
  <si>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</si>
  <si>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</si>
  <si>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</si>
  <si>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</si>
  <si>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</si>
  <si>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</si>
  <si>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</si>
  <si>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</si>
  <si>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</si>
  <si>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</si>
  <si>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</si>
  <si>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</si>
  <si>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</si>
  <si>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</si>
  <si>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</si>
  <si>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</si>
  <si>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</si>
  <si>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</si>
  <si>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</si>
  <si>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</si>
  <si>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</si>
  <si>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</si>
  <si>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</si>
  <si>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</si>
  <si>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</si>
  <si>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</si>
  <si>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</si>
  <si>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</si>
  <si>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</si>
  <si>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</si>
  <si>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</si>
  <si>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</si>
  <si>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</si>
  <si>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</si>
  <si>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</si>
  <si>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</si>
  <si>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</si>
  <si>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</si>
  <si>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</si>
  <si>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</si>
  <si>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</si>
  <si>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</si>
  <si>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</si>
  <si>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</si>
  <si>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</si>
  <si>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</si>
  <si>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</si>
  <si>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</si>
  <si>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</si>
  <si>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</si>
  <si>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</si>
  <si>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</si>
  <si>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</si>
  <si>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</si>
  <si>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</si>
  <si>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</si>
  <si>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</si>
  <si>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</si>
  <si>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</si>
  <si>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</si>
  <si>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</si>
  <si>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</si>
  <si>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</si>
  <si>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</si>
  <si>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</si>
  <si>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</si>
  <si>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</si>
  <si>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</si>
  <si>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</si>
  <si>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</si>
  <si>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</si>
  <si>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</si>
  <si>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</si>
  <si>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</si>
  <si>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</si>
  <si>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</si>
  <si>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</si>
  <si>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</si>
  <si>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</si>
  <si>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</si>
  <si>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</si>
  <si>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</si>
  <si>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</si>
  <si>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</si>
  <si>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</si>
  <si>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</si>
  <si>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</si>
  <si>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</si>
  <si>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</si>
  <si>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</si>
  <si>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</si>
  <si>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</si>
  <si>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</si>
  <si>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</si>
  <si>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</si>
  <si>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</si>
  <si>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</si>
  <si>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</si>
  <si>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</si>
  <si>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</si>
  <si>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</si>
  <si>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</si>
  <si>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</si>
  <si>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</si>
  <si>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</si>
  <si>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</si>
  <si>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</si>
  <si>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</si>
  <si>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</si>
  <si>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</si>
  <si>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</si>
  <si>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</si>
  <si>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</si>
  <si>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</si>
  <si>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</si>
  <si>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</si>
  <si>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</si>
  <si>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</si>
  <si>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</si>
  <si>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</si>
  <si>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</si>
  <si>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</si>
  <si>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</si>
  <si>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</si>
  <si>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</si>
  <si>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</si>
  <si>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</si>
  <si>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</si>
  <si>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</si>
  <si>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</si>
  <si>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</si>
  <si>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</si>
  <si>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</si>
  <si>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</si>
  <si>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</si>
  <si>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Hanover Insurance Group</t>
  </si>
  <si>
    <t>440 Lincoln St</t>
  </si>
  <si>
    <t>Worcester</t>
  </si>
  <si>
    <t>I declare that I have examined this report, and to the best of my knowledge and belief, it is true, correct, and complete.</t>
  </si>
  <si>
    <t>SEM*</t>
  </si>
  <si>
    <t>* See Explanatory Memo</t>
  </si>
  <si>
    <t>Marine</t>
  </si>
  <si>
    <t>(same as Core CL)</t>
  </si>
  <si>
    <t>Commercial Package Policy - Variable Exposure</t>
  </si>
  <si>
    <t>Commercial Package Policy - Non - Variable Exposure</t>
  </si>
  <si>
    <t>Monoline General Liability - Variable Exposure</t>
  </si>
  <si>
    <t>Monoline General Liability - Non - Variable Exposure</t>
  </si>
  <si>
    <t>Avenues BOP - Variable Exposure</t>
  </si>
  <si>
    <t>Avenues BOP - Non - Variable Exposure</t>
  </si>
  <si>
    <t>19-3186</t>
  </si>
  <si>
    <t>19-3179</t>
  </si>
  <si>
    <t>18-4738-B</t>
  </si>
  <si>
    <t>Legacy Auto</t>
  </si>
  <si>
    <t>18-4524</t>
  </si>
  <si>
    <t>Core Commercial</t>
  </si>
  <si>
    <t>20-171-B</t>
  </si>
  <si>
    <t>The Hanover Insurance Company</t>
  </si>
  <si>
    <t>20-1096-B</t>
  </si>
  <si>
    <t>RPTG LOB</t>
  </si>
  <si>
    <t>Values</t>
  </si>
  <si>
    <t>Auto</t>
  </si>
  <si>
    <t>Hanover Insurance Company</t>
  </si>
  <si>
    <t>Sum of PIF_CNT</t>
  </si>
  <si>
    <t>Sum of FULL_TERM_PREM</t>
  </si>
  <si>
    <t>Sum of ELIG_CNT</t>
  </si>
  <si>
    <t>Sum of REFUND</t>
  </si>
  <si>
    <t>CPP</t>
  </si>
  <si>
    <t>GL</t>
  </si>
  <si>
    <t>BOP</t>
  </si>
  <si>
    <t>Kim Brown</t>
  </si>
  <si>
    <t>VP, Chief Compliance Officer</t>
  </si>
  <si>
    <t>508-855-2761</t>
  </si>
  <si>
    <t>508-635-8892</t>
  </si>
  <si>
    <t>kimbrown@hanover.com</t>
  </si>
  <si>
    <t>Gregory A. Popolizio</t>
  </si>
  <si>
    <t>508-855-4826</t>
  </si>
  <si>
    <t>508-635-0990</t>
  </si>
  <si>
    <t>Senior Compliance Consultant</t>
  </si>
  <si>
    <t>gpopolizio@hanover.com</t>
  </si>
  <si>
    <t>Please see attached explanatory memo.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</si>
  <si>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</si>
  <si>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</si>
  <si>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</si>
  <si>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</si>
  <si>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</si>
  <si>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</si>
  <si>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</si>
  <si>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</si>
  <si>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</si>
  <si>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Premium Adjustment at Audit</t>
  </si>
  <si>
    <t>Core</t>
  </si>
  <si>
    <t>Sum of Audit_Ind_202003</t>
  </si>
  <si>
    <t>Sum of Audit_Ind_202004</t>
  </si>
  <si>
    <t>Sum of Audit_Ind_202005</t>
  </si>
  <si>
    <t>Sum of Audit_Ind_202006</t>
  </si>
  <si>
    <t>Sum of Audit_Ind_202007</t>
  </si>
  <si>
    <t>Sum of Audit_Ind_202008</t>
  </si>
  <si>
    <t>Sum of Audit_Ind_202009</t>
  </si>
  <si>
    <t>Sum of Audit_Ind_202010</t>
  </si>
  <si>
    <t>Sum of Audit_Ind_202011</t>
  </si>
  <si>
    <t>Sum of Audit_Ind_202012</t>
  </si>
  <si>
    <t>Sum of Audit_Ind_202101</t>
  </si>
  <si>
    <t>Sum of Audit_Ind_202102</t>
  </si>
  <si>
    <t>Sum of Audit_Ind_202103</t>
  </si>
  <si>
    <t>Sum of Audit_202003</t>
  </si>
  <si>
    <t>Sum of Audit_202004</t>
  </si>
  <si>
    <t>Sum of Audit_202005</t>
  </si>
  <si>
    <t>Sum of Audit_202006</t>
  </si>
  <si>
    <t>Sum of Audit_202007</t>
  </si>
  <si>
    <t>Sum of Audit_202008</t>
  </si>
  <si>
    <t>Sum of Audit_202009</t>
  </si>
  <si>
    <t>Sum of Audit_202010</t>
  </si>
  <si>
    <t>Sum of Audit_202011</t>
  </si>
  <si>
    <t>Sum of Audit_202012</t>
  </si>
  <si>
    <t>Sum of Audit_202101</t>
  </si>
  <si>
    <t>Sum of Audit_202102</t>
  </si>
  <si>
    <t>Sum of Audit_202103</t>
  </si>
  <si>
    <r>
      <t xml:space="preserve"> AND REDUCTIONS </t>
    </r>
    <r>
      <rPr>
        <b/>
        <u/>
        <sz val="16"/>
        <rFont val="Tahoma"/>
        <family val="2"/>
      </rPr>
      <t>SUPPLEMENTAL</t>
    </r>
    <r>
      <rPr>
        <b/>
        <sz val="16"/>
        <rFont val="Tahoma"/>
        <family val="2"/>
      </rPr>
      <t xml:space="preserve"> REPORT</t>
    </r>
  </si>
  <si>
    <t>For Reporting Period: March through December 2020</t>
  </si>
  <si>
    <t>Note:  Include ONLY refunds that have not previously been reported to the Department.</t>
  </si>
  <si>
    <r>
      <t xml:space="preserve">COVID-19 Premium Refunds, Credits, and Reduction </t>
    </r>
    <r>
      <rPr>
        <b/>
        <u/>
        <sz val="14"/>
        <rFont val="Times New Roman"/>
        <family val="1"/>
      </rPr>
      <t>Supplemental</t>
    </r>
    <r>
      <rPr>
        <b/>
        <sz val="14"/>
        <rFont val="Times New Roman"/>
        <family val="1"/>
      </rPr>
      <t xml:space="preserve"> Report</t>
    </r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</si>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</sst>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  <numFmt numFmtId="174" formatCode="_(&quot;$&quot;* #,##0.0000_);_(&quot;$&quot;* \(#,##0.0000\);_(&quot;$&quot;* &quot;-&quot;??_);_(@_)"/>
    <numFmt numFmtId="175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theme="1"/>
      <name val="Calibri"/>
      <family val="2"/>
      <scheme val="minor"/>
    </font>
    <font>
      <b/>
      <u/>
      <sz val="16"/>
      <name val="Tahoma"/>
      <family val="2"/>
    </font>
    <font>
      <b/>
      <u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/>
      <diagonal/>
    </border>
  </borders>
  <cellStyleXfs count="14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0" fillId="0" borderId="0"/>
    <xf numFmtId="164" fontId="23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4">
    <xf numFmtId="0" fontId="0" fillId="0" borderId="0" xfId="0"/>
    <xf numFmtId="164" fontId="8" fillId="0" borderId="0" xfId="3" applyFont="1" applyAlignment="1">
      <alignment horizontal="left"/>
    </xf>
    <xf numFmtId="164" fontId="9" fillId="0" borderId="0" xfId="3" applyFont="1" applyAlignment="1">
      <alignment horizontal="left"/>
    </xf>
    <xf numFmtId="1" fontId="9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2" fillId="0" borderId="0" xfId="4" applyFont="1"/>
    <xf numFmtId="164" fontId="14" fillId="0" borderId="0" xfId="4" applyFont="1" applyBorder="1" applyAlignment="1">
      <alignment horizontal="center"/>
    </xf>
    <xf numFmtId="164" fontId="3" fillId="0" borderId="0" xfId="4"/>
    <xf numFmtId="164" fontId="16" fillId="0" borderId="3" xfId="5" applyFont="1" applyBorder="1" applyAlignment="1">
      <alignment vertical="center"/>
    </xf>
    <xf numFmtId="164" fontId="16" fillId="0" borderId="8" xfId="5" applyFont="1" applyBorder="1" applyAlignment="1">
      <alignment vertical="center"/>
    </xf>
    <xf numFmtId="164" fontId="17" fillId="0" borderId="0" xfId="5" applyFont="1" applyFill="1" applyBorder="1" applyAlignment="1" applyProtection="1">
      <alignment vertical="center"/>
      <protection locked="0"/>
    </xf>
    <xf numFmtId="164" fontId="18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19" fillId="0" borderId="13" xfId="5" applyFont="1" applyBorder="1" applyAlignment="1">
      <alignment vertical="center"/>
    </xf>
    <xf numFmtId="164" fontId="19" fillId="0" borderId="0" xfId="5" applyFont="1" applyBorder="1" applyAlignment="1">
      <alignment horizontal="left" vertical="center"/>
    </xf>
    <xf numFmtId="164" fontId="19" fillId="0" borderId="0" xfId="5" applyFont="1" applyBorder="1" applyAlignment="1">
      <alignment vertical="center"/>
    </xf>
    <xf numFmtId="1" fontId="17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8" fillId="0" borderId="0" xfId="5" applyFont="1" applyBorder="1" applyAlignment="1">
      <alignment vertical="center"/>
    </xf>
    <xf numFmtId="164" fontId="19" fillId="0" borderId="9" xfId="5" applyFont="1" applyBorder="1" applyAlignment="1">
      <alignment vertical="center"/>
    </xf>
    <xf numFmtId="164" fontId="17" fillId="0" borderId="0" xfId="4" applyFont="1"/>
    <xf numFmtId="164" fontId="17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19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vertical="center"/>
    </xf>
    <xf numFmtId="164" fontId="16" fillId="0" borderId="0" xfId="5" applyFont="1" applyBorder="1" applyAlignment="1">
      <alignment vertical="center"/>
    </xf>
    <xf numFmtId="164" fontId="16" fillId="0" borderId="0" xfId="5" applyFont="1" applyAlignment="1">
      <alignment vertical="center"/>
    </xf>
    <xf numFmtId="164" fontId="17" fillId="0" borderId="0" xfId="5" applyFont="1" applyAlignment="1">
      <alignment vertical="center"/>
    </xf>
    <xf numFmtId="164" fontId="8" fillId="0" borderId="0" xfId="4" applyFont="1"/>
    <xf numFmtId="164" fontId="18" fillId="0" borderId="0" xfId="5" applyFont="1" applyAlignment="1">
      <alignment vertical="center"/>
    </xf>
    <xf numFmtId="164" fontId="17" fillId="0" borderId="0" xfId="5" applyFont="1" applyBorder="1" applyAlignment="1">
      <alignment vertical="center"/>
    </xf>
    <xf numFmtId="164" fontId="16" fillId="0" borderId="9" xfId="5" applyFont="1" applyBorder="1" applyAlignment="1">
      <alignment vertical="center"/>
    </xf>
    <xf numFmtId="164" fontId="24" fillId="0" borderId="9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5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17" fillId="0" borderId="0" xfId="5" applyFont="1" applyAlignment="1">
      <alignment horizontal="right" vertical="center"/>
    </xf>
    <xf numFmtId="164" fontId="26" fillId="0" borderId="0" xfId="5" applyFont="1" applyAlignment="1">
      <alignment vertical="center"/>
    </xf>
    <xf numFmtId="164" fontId="21" fillId="0" borderId="0" xfId="5" applyFont="1" applyAlignment="1">
      <alignment vertical="center"/>
    </xf>
    <xf numFmtId="164" fontId="21" fillId="0" borderId="0" xfId="5" applyFont="1" applyAlignment="1">
      <alignment horizontal="left" vertical="center"/>
    </xf>
    <xf numFmtId="164" fontId="13" fillId="0" borderId="0" xfId="5" applyFont="1" applyAlignment="1">
      <alignment vertical="center"/>
    </xf>
    <xf numFmtId="164" fontId="20" fillId="0" borderId="9" xfId="5" applyFont="1" applyBorder="1" applyAlignment="1">
      <alignment vertical="center"/>
    </xf>
    <xf numFmtId="164" fontId="20" fillId="0" borderId="11" xfId="5" applyFont="1" applyBorder="1" applyAlignment="1">
      <alignment vertical="center"/>
    </xf>
    <xf numFmtId="164" fontId="16" fillId="0" borderId="14" xfId="5" applyFont="1" applyBorder="1" applyAlignment="1">
      <alignment vertical="center"/>
    </xf>
    <xf numFmtId="164" fontId="19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4" fillId="0" borderId="2" xfId="5" applyFont="1" applyBorder="1" applyAlignment="1">
      <alignment vertical="center"/>
    </xf>
    <xf numFmtId="164" fontId="16" fillId="0" borderId="16" xfId="5" applyFont="1" applyBorder="1" applyAlignment="1">
      <alignment vertical="center"/>
    </xf>
    <xf numFmtId="164" fontId="17" fillId="3" borderId="17" xfId="5" applyFont="1" applyFill="1" applyBorder="1" applyAlignment="1" applyProtection="1">
      <alignment vertical="center"/>
      <protection locked="0"/>
    </xf>
    <xf numFmtId="164" fontId="19" fillId="0" borderId="17" xfId="5" applyFont="1" applyBorder="1" applyAlignment="1">
      <alignment vertical="center"/>
    </xf>
    <xf numFmtId="164" fontId="20" fillId="0" borderId="17" xfId="5" applyFont="1" applyBorder="1" applyAlignment="1">
      <alignment vertical="center"/>
    </xf>
    <xf numFmtId="164" fontId="16" fillId="0" borderId="17" xfId="5" applyFont="1" applyBorder="1" applyAlignment="1">
      <alignment vertical="center"/>
    </xf>
    <xf numFmtId="164" fontId="20" fillId="0" borderId="18" xfId="5" applyFont="1" applyBorder="1" applyAlignment="1">
      <alignment vertical="center"/>
    </xf>
    <xf numFmtId="164" fontId="17" fillId="0" borderId="0" xfId="5" applyFont="1" applyFill="1" applyBorder="1" applyAlignment="1" applyProtection="1">
      <alignment horizontal="center" vertical="center"/>
      <protection locked="0"/>
    </xf>
    <xf numFmtId="164" fontId="29" fillId="0" borderId="0" xfId="3" applyFont="1" applyBorder="1" applyAlignment="1">
      <alignment horizontal="left"/>
    </xf>
    <xf numFmtId="164" fontId="30" fillId="0" borderId="0" xfId="3" applyFont="1" applyBorder="1" applyAlignment="1">
      <alignment horizontal="center"/>
    </xf>
    <xf numFmtId="164" fontId="28" fillId="0" borderId="0" xfId="3" applyFont="1" applyAlignment="1">
      <alignment horizontal="left"/>
    </xf>
    <xf numFmtId="164" fontId="29" fillId="0" borderId="0" xfId="3" applyFont="1" applyAlignment="1">
      <alignment horizontal="left"/>
    </xf>
    <xf numFmtId="1" fontId="29" fillId="0" borderId="0" xfId="3" applyNumberFormat="1" applyFont="1" applyBorder="1" applyAlignment="1">
      <alignment horizontal="right"/>
    </xf>
    <xf numFmtId="1" fontId="29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left"/>
    </xf>
    <xf numFmtId="164" fontId="28" fillId="0" borderId="0" xfId="3" applyFont="1" applyBorder="1" applyAlignment="1">
      <alignment horizontal="left"/>
    </xf>
    <xf numFmtId="164" fontId="24" fillId="0" borderId="0" xfId="3" applyFont="1" applyFill="1" applyBorder="1" applyAlignment="1">
      <alignment horizontal="left"/>
    </xf>
    <xf numFmtId="164" fontId="31" fillId="0" borderId="0" xfId="1" applyFont="1"/>
    <xf numFmtId="164" fontId="33" fillId="0" borderId="0" xfId="1" applyFont="1" applyFill="1"/>
    <xf numFmtId="164" fontId="31" fillId="0" borderId="0" xfId="1" applyFont="1" applyFill="1"/>
    <xf numFmtId="164" fontId="31" fillId="0" borderId="0" xfId="1" applyFont="1" applyAlignment="1">
      <alignment horizontal="center"/>
    </xf>
    <xf numFmtId="164" fontId="24" fillId="0" borderId="0" xfId="3" applyFont="1" applyAlignment="1">
      <alignment horizontal="left"/>
    </xf>
    <xf numFmtId="164" fontId="24" fillId="0" borderId="0" xfId="3" applyFont="1" applyBorder="1" applyAlignment="1">
      <alignment horizontal="left"/>
    </xf>
    <xf numFmtId="164" fontId="29" fillId="0" borderId="0" xfId="3" applyFont="1" applyFill="1" applyBorder="1" applyAlignment="1">
      <alignment horizontal="right"/>
    </xf>
    <xf numFmtId="1" fontId="29" fillId="0" borderId="19" xfId="3" applyNumberFormat="1" applyFont="1" applyBorder="1" applyAlignment="1">
      <alignment horizontal="left"/>
    </xf>
    <xf numFmtId="164" fontId="29" fillId="0" borderId="22" xfId="3" applyNumberFormat="1" applyFont="1" applyFill="1" applyBorder="1" applyAlignment="1">
      <alignment horizontal="left" vertical="center"/>
    </xf>
    <xf numFmtId="164" fontId="29" fillId="0" borderId="22" xfId="3" applyNumberFormat="1" applyFont="1" applyFill="1" applyBorder="1" applyAlignment="1">
      <alignment horizontal="left"/>
    </xf>
    <xf numFmtId="1" fontId="29" fillId="0" borderId="22" xfId="3" applyNumberFormat="1" applyFont="1" applyFill="1" applyBorder="1" applyAlignment="1">
      <alignment horizontal="left"/>
    </xf>
    <xf numFmtId="1" fontId="29" fillId="0" borderId="21" xfId="3" applyNumberFormat="1" applyFont="1" applyFill="1" applyBorder="1" applyAlignment="1">
      <alignment horizontal="left"/>
    </xf>
    <xf numFmtId="164" fontId="28" fillId="0" borderId="0" xfId="3" applyFont="1" applyFill="1" applyBorder="1" applyAlignment="1">
      <alignment horizontal="left"/>
    </xf>
    <xf numFmtId="164" fontId="30" fillId="0" borderId="0" xfId="3" applyFont="1" applyFill="1" applyBorder="1" applyAlignment="1">
      <alignment horizontal="center"/>
    </xf>
    <xf numFmtId="164" fontId="28" fillId="0" borderId="0" xfId="3" applyFont="1" applyFill="1" applyAlignment="1">
      <alignment horizontal="left"/>
    </xf>
    <xf numFmtId="164" fontId="24" fillId="0" borderId="0" xfId="3" applyFont="1" applyBorder="1" applyAlignment="1"/>
    <xf numFmtId="164" fontId="24" fillId="0" borderId="0" xfId="3" applyFont="1" applyBorder="1" applyAlignment="1">
      <alignment vertical="center"/>
    </xf>
    <xf numFmtId="6" fontId="24" fillId="0" borderId="0" xfId="3" quotePrefix="1" applyNumberFormat="1" applyFont="1" applyBorder="1" applyAlignment="1">
      <alignment horizontal="left"/>
    </xf>
    <xf numFmtId="164" fontId="24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4" fillId="0" borderId="0" xfId="3" quotePrefix="1" applyFont="1" applyBorder="1" applyAlignment="1"/>
    <xf numFmtId="164" fontId="24" fillId="0" borderId="0" xfId="3" quotePrefix="1" applyFont="1" applyFill="1" applyBorder="1" applyAlignment="1"/>
    <xf numFmtId="1" fontId="24" fillId="0" borderId="0" xfId="3" quotePrefix="1" applyNumberFormat="1" applyFont="1" applyBorder="1" applyAlignment="1">
      <alignment horizontal="right"/>
    </xf>
    <xf numFmtId="164" fontId="24" fillId="0" borderId="0" xfId="3" applyFont="1" applyFill="1" applyBorder="1" applyAlignment="1">
      <alignment horizontal="center"/>
    </xf>
    <xf numFmtId="164" fontId="24" fillId="0" borderId="0" xfId="3" quotePrefix="1" applyFont="1" applyFill="1" applyBorder="1" applyAlignment="1">
      <alignment horizontal="center" wrapText="1"/>
    </xf>
    <xf numFmtId="164" fontId="24" fillId="0" borderId="0" xfId="3" applyFont="1" applyAlignment="1">
      <alignment horizontal="left" vertical="top"/>
    </xf>
    <xf numFmtId="164" fontId="24" fillId="0" borderId="0" xfId="3" applyFont="1" applyBorder="1" applyAlignment="1">
      <alignment vertical="top"/>
    </xf>
    <xf numFmtId="164" fontId="24" fillId="0" borderId="0" xfId="3" applyFont="1" applyFill="1" applyBorder="1" applyAlignment="1"/>
    <xf numFmtId="164" fontId="24" fillId="0" borderId="0" xfId="3" applyFont="1" applyFill="1" applyBorder="1" applyAlignment="1">
      <alignment wrapText="1"/>
    </xf>
    <xf numFmtId="164" fontId="24" fillId="0" borderId="0" xfId="3" applyFont="1" applyBorder="1" applyAlignment="1">
      <alignment wrapText="1"/>
    </xf>
    <xf numFmtId="6" fontId="24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19" fillId="0" borderId="0" xfId="5" applyFont="1" applyBorder="1" applyAlignment="1">
      <alignment horizontal="center" vertical="center"/>
    </xf>
    <xf numFmtId="164" fontId="24" fillId="0" borderId="0" xfId="3" applyFont="1" applyBorder="1" applyAlignment="1">
      <alignment horizontal="left" vertical="center" wrapText="1"/>
    </xf>
    <xf numFmtId="164" fontId="24" fillId="0" borderId="0" xfId="3" applyFont="1" applyBorder="1" applyAlignment="1">
      <alignment horizontal="right"/>
    </xf>
    <xf numFmtId="1" fontId="24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29" fillId="0" borderId="0" xfId="3" applyFont="1" applyBorder="1" applyAlignment="1">
      <alignment horizontal="left" vertical="center"/>
    </xf>
    <xf numFmtId="164" fontId="24" fillId="0" borderId="10" xfId="3" applyFont="1" applyBorder="1" applyAlignment="1">
      <alignment horizontal="left"/>
    </xf>
    <xf numFmtId="1" fontId="24" fillId="0" borderId="0" xfId="3" quotePrefix="1" applyNumberFormat="1" applyFont="1" applyBorder="1" applyAlignment="1">
      <alignment horizontal="center"/>
    </xf>
    <xf numFmtId="1" fontId="24" fillId="0" borderId="0" xfId="3" quotePrefix="1" applyNumberFormat="1" applyFont="1" applyBorder="1" applyAlignment="1">
      <alignment horizontal="left"/>
    </xf>
    <xf numFmtId="164" fontId="29" fillId="2" borderId="4" xfId="3" applyNumberFormat="1" applyFont="1" applyFill="1" applyBorder="1" applyAlignment="1"/>
    <xf numFmtId="164" fontId="29" fillId="0" borderId="0" xfId="3" applyNumberFormat="1" applyFont="1" applyFill="1" applyBorder="1" applyAlignment="1"/>
    <xf numFmtId="164" fontId="29" fillId="0" borderId="0" xfId="3" applyFont="1" applyFill="1" applyBorder="1" applyAlignment="1">
      <alignment horizontal="left"/>
    </xf>
    <xf numFmtId="164" fontId="29" fillId="0" borderId="38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right" vertical="center"/>
    </xf>
    <xf numFmtId="164" fontId="29" fillId="0" borderId="38" xfId="3" applyFont="1" applyBorder="1" applyAlignment="1">
      <alignment horizontal="left" vertical="center"/>
    </xf>
    <xf numFmtId="164" fontId="29" fillId="0" borderId="0" xfId="3" applyFont="1" applyBorder="1" applyAlignment="1">
      <alignment horizontal="right" vertical="center"/>
    </xf>
    <xf numFmtId="164" fontId="29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7" fillId="0" borderId="0" xfId="5" applyNumberFormat="1" applyFont="1" applyFill="1" applyBorder="1" applyAlignment="1" applyProtection="1">
      <alignment horizontal="center" vertical="center"/>
      <protection locked="0"/>
    </xf>
    <xf numFmtId="1" fontId="29" fillId="0" borderId="0" xfId="3" applyNumberFormat="1" applyFont="1" applyFill="1" applyBorder="1" applyAlignment="1">
      <alignment horizontal="center"/>
    </xf>
    <xf numFmtId="164" fontId="31" fillId="0" borderId="0" xfId="1" applyFont="1" applyAlignment="1"/>
    <xf numFmtId="164" fontId="3" fillId="0" borderId="0" xfId="3" applyFont="1" applyAlignment="1"/>
    <xf numFmtId="164" fontId="29" fillId="0" borderId="0" xfId="3" applyFont="1" applyBorder="1" applyAlignment="1">
      <alignment vertical="center"/>
    </xf>
    <xf numFmtId="164" fontId="29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8" fillId="0" borderId="0" xfId="3" applyNumberFormat="1" applyFont="1" applyAlignment="1">
      <alignment horizontal="left"/>
    </xf>
    <xf numFmtId="1" fontId="24" fillId="0" borderId="0" xfId="3" applyNumberFormat="1" applyFont="1" applyAlignment="1">
      <alignment horizontal="left"/>
    </xf>
    <xf numFmtId="1" fontId="29" fillId="0" borderId="0" xfId="3" applyNumberFormat="1" applyFont="1" applyAlignment="1">
      <alignment horizontal="left"/>
    </xf>
    <xf numFmtId="1" fontId="24" fillId="0" borderId="0" xfId="3" applyNumberFormat="1" applyFont="1" applyFill="1" applyAlignment="1">
      <alignment horizontal="left"/>
    </xf>
    <xf numFmtId="1" fontId="28" fillId="0" borderId="0" xfId="3" applyNumberFormat="1" applyFont="1" applyFill="1" applyAlignment="1">
      <alignment horizontal="left"/>
    </xf>
    <xf numFmtId="1" fontId="28" fillId="0" borderId="0" xfId="3" applyNumberFormat="1" applyFont="1" applyBorder="1" applyAlignment="1">
      <alignment horizontal="center"/>
    </xf>
    <xf numFmtId="1" fontId="24" fillId="0" borderId="0" xfId="3" applyNumberFormat="1" applyFont="1" applyFill="1" applyBorder="1" applyAlignment="1">
      <alignment horizontal="center"/>
    </xf>
    <xf numFmtId="1" fontId="24" fillId="0" borderId="0" xfId="3" applyNumberFormat="1" applyFont="1" applyBorder="1" applyAlignment="1">
      <alignment horizontal="center"/>
    </xf>
    <xf numFmtId="1" fontId="29" fillId="0" borderId="0" xfId="3" applyNumberFormat="1" applyFont="1" applyBorder="1" applyAlignment="1">
      <alignment horizontal="center"/>
    </xf>
    <xf numFmtId="1" fontId="28" fillId="0" borderId="0" xfId="3" applyNumberFormat="1" applyFont="1" applyFill="1" applyBorder="1" applyAlignment="1">
      <alignment horizontal="center"/>
    </xf>
    <xf numFmtId="1" fontId="24" fillId="0" borderId="10" xfId="3" applyNumberFormat="1" applyFont="1" applyFill="1" applyBorder="1" applyAlignment="1">
      <alignment horizontal="center"/>
    </xf>
    <xf numFmtId="1" fontId="24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4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7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4" fillId="0" borderId="0" xfId="3" applyNumberFormat="1" applyFont="1" applyBorder="1" applyAlignment="1">
      <alignment horizontal="left"/>
    </xf>
    <xf numFmtId="0" fontId="0" fillId="0" borderId="0" xfId="0" applyAlignment="1"/>
    <xf numFmtId="49" fontId="28" fillId="2" borderId="4" xfId="3" applyNumberFormat="1" applyFont="1" applyFill="1" applyBorder="1" applyAlignment="1"/>
    <xf numFmtId="164" fontId="19" fillId="0" borderId="0" xfId="5" applyFont="1" applyBorder="1" applyAlignment="1">
      <alignment horizontal="center" vertical="center"/>
    </xf>
    <xf numFmtId="49" fontId="28" fillId="2" borderId="27" xfId="3" applyNumberFormat="1" applyFont="1" applyFill="1" applyBorder="1" applyAlignment="1"/>
    <xf numFmtId="49" fontId="28" fillId="2" borderId="4" xfId="3" applyNumberFormat="1" applyFont="1" applyFill="1" applyBorder="1" applyAlignment="1">
      <alignment horizontal="left"/>
    </xf>
    <xf numFmtId="0" fontId="28" fillId="2" borderId="20" xfId="3" applyNumberFormat="1" applyFont="1" applyFill="1" applyBorder="1" applyAlignment="1">
      <alignment horizontal="left"/>
    </xf>
    <xf numFmtId="164" fontId="18" fillId="0" borderId="43" xfId="5" applyFont="1" applyBorder="1" applyAlignment="1">
      <alignment vertical="center"/>
    </xf>
    <xf numFmtId="164" fontId="18" fillId="0" borderId="2" xfId="5" applyFont="1" applyBorder="1" applyAlignment="1">
      <alignment vertical="center"/>
    </xf>
    <xf numFmtId="0" fontId="0" fillId="0" borderId="43" xfId="0" applyBorder="1"/>
    <xf numFmtId="164" fontId="19" fillId="0" borderId="0" xfId="5" applyFont="1" applyAlignment="1">
      <alignment vertical="center"/>
    </xf>
    <xf numFmtId="164" fontId="19" fillId="0" borderId="2" xfId="5" applyFont="1" applyBorder="1" applyAlignment="1">
      <alignment vertical="center"/>
    </xf>
    <xf numFmtId="164" fontId="16" fillId="0" borderId="43" xfId="5" applyFont="1" applyBorder="1" applyAlignment="1">
      <alignment vertical="center"/>
    </xf>
    <xf numFmtId="164" fontId="16" fillId="0" borderId="2" xfId="5" applyFont="1" applyBorder="1" applyAlignment="1">
      <alignment vertical="center"/>
    </xf>
    <xf numFmtId="164" fontId="19" fillId="0" borderId="12" xfId="5" applyFont="1" applyBorder="1" applyAlignment="1">
      <alignment vertical="center"/>
    </xf>
    <xf numFmtId="164" fontId="19" fillId="0" borderId="12" xfId="5" applyFont="1" applyBorder="1" applyAlignment="1">
      <alignment horizontal="center" vertical="center"/>
    </xf>
    <xf numFmtId="164" fontId="19" fillId="0" borderId="44" xfId="5" applyFont="1" applyBorder="1" applyAlignment="1">
      <alignment vertical="center"/>
    </xf>
    <xf numFmtId="0" fontId="0" fillId="0" borderId="45" xfId="0" applyBorder="1"/>
    <xf numFmtId="164" fontId="17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19" fillId="0" borderId="0" xfId="5" applyFont="1" applyAlignment="1">
      <alignment horizontal="left" vertical="center"/>
    </xf>
    <xf numFmtId="0" fontId="24" fillId="0" borderId="0" xfId="3" applyNumberFormat="1" applyFont="1" applyAlignment="1">
      <alignment horizontal="left"/>
    </xf>
    <xf numFmtId="0" fontId="24" fillId="0" borderId="0" xfId="3" applyNumberFormat="1" applyFont="1" applyBorder="1" applyAlignment="1"/>
    <xf numFmtId="9" fontId="34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29" fillId="2" borderId="27" xfId="8" applyNumberFormat="1" applyFont="1" applyFill="1" applyBorder="1" applyAlignment="1"/>
    <xf numFmtId="9" fontId="29" fillId="0" borderId="0" xfId="8" applyNumberFormat="1" applyFont="1" applyBorder="1" applyAlignment="1">
      <alignment horizontal="left"/>
    </xf>
    <xf numFmtId="9" fontId="29" fillId="2" borderId="4" xfId="8" applyNumberFormat="1" applyFont="1" applyFill="1" applyBorder="1" applyAlignment="1"/>
    <xf numFmtId="9" fontId="29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1" fillId="0" borderId="0" xfId="8" applyNumberFormat="1" applyFont="1"/>
    <xf numFmtId="9" fontId="31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1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8" fillId="0" borderId="28" xfId="3" applyNumberFormat="1" applyFont="1" applyFill="1" applyBorder="1" applyAlignment="1">
      <alignment horizontal="center"/>
    </xf>
    <xf numFmtId="1" fontId="29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1" fillId="0" borderId="0" xfId="1" applyNumberFormat="1" applyFont="1" applyAlignment="1">
      <alignment horizontal="center"/>
    </xf>
    <xf numFmtId="1" fontId="29" fillId="0" borderId="33" xfId="3" applyNumberFormat="1" applyFont="1" applyFill="1" applyBorder="1" applyAlignment="1">
      <alignment horizontal="center"/>
    </xf>
    <xf numFmtId="6" fontId="31" fillId="0" borderId="0" xfId="1" applyNumberFormat="1" applyFont="1"/>
    <xf numFmtId="6" fontId="34" fillId="0" borderId="0" xfId="1" applyNumberFormat="1" applyFont="1" applyAlignment="1">
      <alignment horizontal="center"/>
    </xf>
    <xf numFmtId="6" fontId="34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29" fillId="0" borderId="0" xfId="3" applyNumberFormat="1" applyFont="1" applyBorder="1" applyAlignment="1">
      <alignment horizontal="left"/>
    </xf>
    <xf numFmtId="6" fontId="29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8" fillId="0" borderId="0" xfId="3" applyNumberFormat="1" applyFont="1" applyAlignment="1">
      <alignment horizontal="right"/>
    </xf>
    <xf numFmtId="1" fontId="24" fillId="0" borderId="0" xfId="3" applyNumberFormat="1" applyFont="1" applyAlignment="1">
      <alignment horizontal="right"/>
    </xf>
    <xf numFmtId="1" fontId="29" fillId="0" borderId="0" xfId="3" applyNumberFormat="1" applyFont="1" applyAlignment="1">
      <alignment horizontal="right"/>
    </xf>
    <xf numFmtId="1" fontId="24" fillId="0" borderId="0" xfId="3" applyNumberFormat="1" applyFont="1" applyFill="1" applyAlignment="1">
      <alignment horizontal="right"/>
    </xf>
    <xf numFmtId="1" fontId="28" fillId="0" borderId="0" xfId="3" applyNumberFormat="1" applyFont="1" applyFill="1" applyAlignment="1">
      <alignment horizontal="right"/>
    </xf>
    <xf numFmtId="1" fontId="24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0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4" fillId="0" borderId="0" xfId="3" applyNumberFormat="1" applyFont="1" applyFill="1" applyAlignment="1">
      <alignment horizontal="right"/>
    </xf>
    <xf numFmtId="167" fontId="24" fillId="0" borderId="0" xfId="3" applyNumberFormat="1" applyFont="1" applyFill="1" applyAlignment="1">
      <alignment horizontal="right"/>
    </xf>
    <xf numFmtId="9" fontId="24" fillId="0" borderId="0" xfId="8" applyNumberFormat="1" applyFont="1" applyFill="1" applyAlignment="1">
      <alignment horizontal="right"/>
    </xf>
    <xf numFmtId="9" fontId="24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29" fillId="0" borderId="28" xfId="3" applyNumberFormat="1" applyFont="1" applyFill="1" applyBorder="1" applyAlignment="1"/>
    <xf numFmtId="9" fontId="29" fillId="0" borderId="28" xfId="8" applyNumberFormat="1" applyFont="1" applyFill="1" applyBorder="1" applyAlignment="1"/>
    <xf numFmtId="6" fontId="29" fillId="0" borderId="0" xfId="3" applyNumberFormat="1" applyFont="1" applyFill="1" applyBorder="1" applyAlignment="1"/>
    <xf numFmtId="9" fontId="29" fillId="0" borderId="0" xfId="8" applyNumberFormat="1" applyFont="1" applyFill="1" applyBorder="1" applyAlignment="1"/>
    <xf numFmtId="49" fontId="24" fillId="0" borderId="0" xfId="3" applyNumberFormat="1" applyFont="1" applyBorder="1" applyAlignment="1">
      <alignment horizontal="left"/>
    </xf>
    <xf numFmtId="164" fontId="24" fillId="0" borderId="0" xfId="3" quotePrefix="1" applyFont="1" applyBorder="1" applyAlignment="1">
      <alignment vertical="top"/>
    </xf>
    <xf numFmtId="164" fontId="24" fillId="0" borderId="43" xfId="3" quotePrefix="1" applyFont="1" applyBorder="1" applyAlignment="1">
      <alignment vertical="top" wrapText="1"/>
    </xf>
    <xf numFmtId="164" fontId="24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4" fillId="0" borderId="10" xfId="3" applyNumberFormat="1" applyFont="1" applyBorder="1" applyAlignment="1">
      <alignment horizontal="right"/>
    </xf>
    <xf numFmtId="164" fontId="24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4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7" fillId="2" borderId="12" xfId="5" applyFont="1" applyFill="1" applyBorder="1" applyAlignment="1" applyProtection="1">
      <alignment vertical="center"/>
      <protection locked="0"/>
    </xf>
    <xf numFmtId="0" fontId="17" fillId="2" borderId="12" xfId="5" applyNumberFormat="1" applyFon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vertical="center"/>
      <protection locked="0"/>
    </xf>
    <xf numFmtId="164" fontId="17" fillId="2" borderId="12" xfId="5" applyFont="1" applyFill="1" applyBorder="1" applyAlignment="1">
      <alignment vertical="center"/>
    </xf>
    <xf numFmtId="169" fontId="17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1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8" fillId="2" borderId="27" xfId="3" applyNumberFormat="1" applyFont="1" applyFill="1" applyBorder="1" applyAlignment="1">
      <alignment horizontal="left"/>
    </xf>
    <xf numFmtId="164" fontId="29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3" fillId="2" borderId="12" xfId="6" applyNumberForma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horizontal="left" vertical="center"/>
      <protection locked="0"/>
    </xf>
    <xf numFmtId="169" fontId="17" fillId="2" borderId="12" xfId="5" applyNumberFormat="1" applyFont="1" applyFill="1" applyBorder="1" applyAlignment="1" applyProtection="1">
      <alignment horizontal="left" vertical="center"/>
      <protection locked="0"/>
    </xf>
    <xf numFmtId="0" fontId="17" fillId="2" borderId="12" xfId="5" applyNumberFormat="1" applyFont="1" applyFill="1" applyBorder="1" applyAlignment="1" applyProtection="1">
      <alignment horizontal="left" vertical="center"/>
      <protection locked="0"/>
    </xf>
    <xf numFmtId="1" fontId="31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29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29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29" fillId="0" borderId="0" xfId="3" applyNumberFormat="1" applyFont="1" applyFill="1" applyBorder="1" applyAlignment="1">
      <alignment horizontal="left"/>
    </xf>
    <xf numFmtId="49" fontId="17" fillId="2" borderId="12" xfId="5" applyNumberFormat="1" applyFont="1" applyFill="1" applyBorder="1" applyAlignment="1" applyProtection="1">
      <alignment vertical="center"/>
      <protection locked="0"/>
    </xf>
    <xf numFmtId="49" fontId="17" fillId="2" borderId="12" xfId="5" applyNumberFormat="1" applyFont="1" applyFill="1" applyBorder="1" applyAlignment="1" applyProtection="1">
      <alignment horizontal="left" vertical="center"/>
      <protection locked="0"/>
    </xf>
    <xf numFmtId="49" fontId="17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" fontId="37" fillId="0" borderId="0" xfId="3" applyNumberFormat="1" applyFont="1" applyBorder="1" applyAlignment="1">
      <alignment horizontal="left" vertical="center"/>
    </xf>
    <xf numFmtId="164" fontId="46" fillId="0" borderId="0" xfId="1" applyFont="1"/>
    <xf numFmtId="49" fontId="0" fillId="0" borderId="0" xfId="0" applyNumberFormat="1"/>
    <xf numFmtId="0" fontId="23" fillId="0" borderId="0" xfId="6" applyNumberFormat="1"/>
    <xf numFmtId="164" fontId="30" fillId="0" borderId="0" xfId="3" applyFont="1" applyFill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1" fillId="10" borderId="0" xfId="1" applyFont="1" applyFill="1" applyAlignment="1">
      <alignment horizontal="right"/>
    </xf>
    <xf numFmtId="6" fontId="31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67" fontId="39" fillId="0" borderId="15" xfId="2" applyNumberFormat="1" applyFont="1" applyFill="1" applyBorder="1" applyAlignment="1">
      <alignment horizontal="right"/>
    </xf>
    <xf numFmtId="164" fontId="24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8" fillId="2" borderId="29" xfId="3" applyNumberFormat="1" applyFont="1" applyFill="1" applyBorder="1" applyAlignment="1">
      <alignment horizontal="left"/>
    </xf>
    <xf numFmtId="1" fontId="29" fillId="0" borderId="31" xfId="3" applyNumberFormat="1" applyFont="1" applyBorder="1" applyAlignment="1">
      <alignment horizontal="left"/>
    </xf>
    <xf numFmtId="1" fontId="28" fillId="2" borderId="34" xfId="3" applyNumberFormat="1" applyFont="1" applyFill="1" applyBorder="1" applyAlignment="1">
      <alignment horizontal="left"/>
    </xf>
    <xf numFmtId="164" fontId="29" fillId="2" borderId="4" xfId="3" applyFont="1" applyFill="1" applyBorder="1" applyAlignment="1">
      <alignment horizontal="left"/>
    </xf>
    <xf numFmtId="164" fontId="24" fillId="0" borderId="0" xfId="3" quotePrefix="1" applyFont="1" applyFill="1" applyBorder="1" applyAlignment="1">
      <alignment horizontal="center"/>
    </xf>
    <xf numFmtId="9" fontId="4" fillId="0" borderId="0" xfId="10" applyNumberFormat="1" applyFont="1" applyFill="1" applyBorder="1" applyAlignment="1">
      <alignment horizontal="center" wrapText="1"/>
    </xf>
    <xf numFmtId="9" fontId="5" fillId="0" borderId="0" xfId="10" applyNumberFormat="1" applyFont="1" applyFill="1" applyBorder="1" applyAlignment="1">
      <alignment horizontal="center"/>
    </xf>
    <xf numFmtId="9" fontId="39" fillId="0" borderId="15" xfId="10" applyNumberFormat="1" applyFont="1" applyFill="1" applyBorder="1" applyAlignment="1">
      <alignment horizontal="right"/>
    </xf>
    <xf numFmtId="167" fontId="39" fillId="0" borderId="15" xfId="11" applyNumberFormat="1" applyFont="1" applyFill="1" applyBorder="1" applyAlignment="1">
      <alignment horizontal="right"/>
    </xf>
    <xf numFmtId="172" fontId="39" fillId="0" borderId="15" xfId="12" applyNumberFormat="1" applyFont="1" applyFill="1" applyBorder="1" applyAlignment="1">
      <alignment horizontal="right"/>
    </xf>
    <xf numFmtId="173" fontId="39" fillId="0" borderId="15" xfId="11" applyNumberFormat="1" applyFont="1" applyFill="1" applyBorder="1" applyAlignment="1">
      <alignment horizontal="right"/>
    </xf>
    <xf numFmtId="1" fontId="39" fillId="6" borderId="15" xfId="2" applyNumberFormat="1" applyFont="1" applyFill="1" applyBorder="1" applyAlignment="1">
      <alignment horizontal="center"/>
    </xf>
    <xf numFmtId="174" fontId="31" fillId="0" borderId="0" xfId="13" applyNumberFormat="1" applyFont="1"/>
    <xf numFmtId="164" fontId="3" fillId="0" borderId="0" xfId="3" applyFont="1" applyAlignment="1">
      <alignment horizontal="center"/>
    </xf>
    <xf numFmtId="49" fontId="28" fillId="2" borderId="27" xfId="3" applyNumberFormat="1" applyFont="1" applyFill="1" applyBorder="1" applyAlignment="1">
      <alignment horizontal="center"/>
    </xf>
    <xf numFmtId="164" fontId="29" fillId="0" borderId="0" xfId="3" applyFont="1" applyBorder="1" applyAlignment="1">
      <alignment horizontal="center" vertical="center"/>
    </xf>
    <xf numFmtId="49" fontId="28" fillId="2" borderId="4" xfId="3" applyNumberFormat="1" applyFont="1" applyFill="1" applyBorder="1" applyAlignment="1">
      <alignment horizontal="center"/>
    </xf>
    <xf numFmtId="164" fontId="29" fillId="0" borderId="32" xfId="3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/>
    </xf>
    <xf numFmtId="165" fontId="4" fillId="10" borderId="0" xfId="1" applyNumberFormat="1" applyFont="1" applyFill="1" applyBorder="1" applyAlignment="1">
      <alignment horizontal="center"/>
    </xf>
    <xf numFmtId="164" fontId="4" fillId="10" borderId="1" xfId="1" applyFont="1" applyFill="1" applyBorder="1" applyAlignment="1">
      <alignment horizontal="center" wrapText="1"/>
    </xf>
    <xf numFmtId="38" fontId="46" fillId="0" borderId="0" xfId="1" applyNumberFormat="1" applyFont="1" applyAlignment="1">
      <alignment horizontal="center"/>
    </xf>
    <xf numFmtId="38" fontId="31" fillId="0" borderId="0" xfId="1" applyNumberFormat="1" applyFont="1" applyAlignment="1">
      <alignment horizontal="center"/>
    </xf>
    <xf numFmtId="38" fontId="3" fillId="0" borderId="0" xfId="3" applyNumberFormat="1" applyFont="1" applyFill="1" applyAlignment="1">
      <alignment horizontal="center"/>
    </xf>
    <xf numFmtId="38" fontId="9" fillId="0" borderId="0" xfId="3" applyNumberFormat="1" applyFont="1" applyAlignment="1">
      <alignment horizontal="center"/>
    </xf>
    <xf numFmtId="38" fontId="3" fillId="0" borderId="0" xfId="3" applyNumberFormat="1" applyFont="1" applyAlignment="1">
      <alignment horizontal="center"/>
    </xf>
    <xf numFmtId="9" fontId="39" fillId="0" borderId="15" xfId="10" applyNumberFormat="1" applyFont="1" applyFill="1" applyBorder="1" applyAlignment="1">
      <alignment horizontal="center"/>
    </xf>
    <xf numFmtId="9" fontId="39" fillId="6" borderId="15" xfId="10" applyNumberFormat="1" applyFont="1" applyFill="1" applyBorder="1" applyAlignment="1">
      <alignment horizontal="center"/>
    </xf>
    <xf numFmtId="9" fontId="31" fillId="0" borderId="0" xfId="8" applyNumberFormat="1" applyFont="1" applyAlignment="1">
      <alignment horizontal="center"/>
    </xf>
    <xf numFmtId="6" fontId="31" fillId="0" borderId="0" xfId="1" applyNumberFormat="1" applyFont="1" applyAlignment="1">
      <alignment horizontal="center"/>
    </xf>
    <xf numFmtId="0" fontId="49" fillId="0" borderId="49" xfId="0" applyFont="1" applyBorder="1"/>
    <xf numFmtId="0" fontId="49" fillId="0" borderId="50" xfId="0" applyFont="1" applyBorder="1"/>
    <xf numFmtId="0" fontId="49" fillId="0" borderId="51" xfId="0" applyFont="1" applyBorder="1"/>
    <xf numFmtId="172" fontId="49" fillId="0" borderId="51" xfId="0" applyNumberFormat="1" applyFont="1" applyBorder="1"/>
    <xf numFmtId="0" fontId="23" fillId="2" borderId="12" xfId="6" applyNumberFormat="1" applyFill="1" applyBorder="1" applyAlignment="1" applyProtection="1">
      <alignment horizontal="left" vertical="center"/>
      <protection locked="0"/>
    </xf>
    <xf numFmtId="38" fontId="39" fillId="0" borderId="15" xfId="11" applyNumberFormat="1" applyFont="1" applyFill="1" applyBorder="1" applyAlignment="1">
      <alignment horizontal="center"/>
    </xf>
    <xf numFmtId="0" fontId="49" fillId="0" borderId="49" xfId="0" applyFont="1" applyBorder="1" applyAlignment="1">
      <alignment horizontal="center"/>
    </xf>
    <xf numFmtId="0" fontId="49" fillId="0" borderId="50" xfId="0" applyFont="1" applyBorder="1" applyAlignment="1">
      <alignment horizontal="center"/>
    </xf>
    <xf numFmtId="38" fontId="49" fillId="0" borderId="49" xfId="0" applyNumberFormat="1" applyFont="1" applyBorder="1" applyAlignment="1">
      <alignment horizontal="center"/>
    </xf>
    <xf numFmtId="38" fontId="49" fillId="0" borderId="52" xfId="0" applyNumberFormat="1" applyFont="1" applyBorder="1" applyAlignment="1">
      <alignment horizontal="center"/>
    </xf>
    <xf numFmtId="38" fontId="49" fillId="0" borderId="51" xfId="0" applyNumberFormat="1" applyFont="1" applyBorder="1" applyAlignment="1">
      <alignment horizontal="center"/>
    </xf>
    <xf numFmtId="38" fontId="49" fillId="0" borderId="0" xfId="0" applyNumberFormat="1" applyFont="1" applyAlignment="1">
      <alignment horizontal="center"/>
    </xf>
    <xf numFmtId="38" fontId="39" fillId="6" borderId="15" xfId="11" applyNumberFormat="1" applyFont="1" applyFill="1" applyBorder="1" applyAlignment="1">
      <alignment horizontal="center"/>
    </xf>
    <xf numFmtId="38" fontId="39" fillId="0" borderId="15" xfId="12" applyNumberFormat="1" applyFont="1" applyFill="1" applyBorder="1" applyAlignment="1">
      <alignment horizontal="center"/>
    </xf>
    <xf numFmtId="167" fontId="39" fillId="0" borderId="15" xfId="11" applyNumberFormat="1" applyFont="1" applyFill="1" applyBorder="1" applyAlignment="1">
      <alignment horizontal="center"/>
    </xf>
    <xf numFmtId="167" fontId="39" fillId="0" borderId="15" xfId="2" applyNumberFormat="1" applyFont="1" applyFill="1" applyBorder="1" applyAlignment="1">
      <alignment horizontal="center"/>
    </xf>
    <xf numFmtId="172" fontId="39" fillId="0" borderId="15" xfId="12" applyNumberFormat="1" applyFont="1" applyFill="1" applyBorder="1" applyAlignment="1">
      <alignment horizontal="center"/>
    </xf>
    <xf numFmtId="167" fontId="39" fillId="6" borderId="15" xfId="11" applyNumberFormat="1" applyFont="1" applyFill="1" applyBorder="1" applyAlignment="1">
      <alignment horizontal="center"/>
    </xf>
    <xf numFmtId="167" fontId="39" fillId="6" borderId="15" xfId="2" applyNumberFormat="1" applyFont="1" applyFill="1" applyBorder="1" applyAlignment="1">
      <alignment horizontal="center"/>
    </xf>
    <xf numFmtId="172" fontId="39" fillId="6" borderId="15" xfId="12" applyNumberFormat="1" applyFont="1" applyFill="1" applyBorder="1" applyAlignment="1">
      <alignment horizontal="center"/>
    </xf>
    <xf numFmtId="38" fontId="39" fillId="6" borderId="15" xfId="12" applyNumberFormat="1" applyFont="1" applyFill="1" applyBorder="1" applyAlignment="1">
      <alignment horizontal="center"/>
    </xf>
    <xf numFmtId="38" fontId="39" fillId="0" borderId="15" xfId="2" applyNumberFormat="1" applyFont="1" applyFill="1" applyBorder="1" applyAlignment="1">
      <alignment horizontal="center"/>
    </xf>
    <xf numFmtId="175" fontId="39" fillId="0" borderId="15" xfId="10" applyNumberFormat="1" applyFont="1" applyFill="1" applyBorder="1" applyAlignment="1">
      <alignment horizontal="center"/>
    </xf>
    <xf numFmtId="175" fontId="39" fillId="6" borderId="15" xfId="10" applyNumberFormat="1" applyFont="1" applyFill="1" applyBorder="1" applyAlignment="1">
      <alignment horizont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7" fillId="0" borderId="0" xfId="4" applyFont="1" applyFill="1" applyAlignment="1">
      <alignment horizontal="left" wrapText="1"/>
    </xf>
    <xf numFmtId="164" fontId="27" fillId="5" borderId="6" xfId="5" applyFont="1" applyFill="1" applyBorder="1" applyAlignment="1">
      <alignment horizontal="center" vertical="center"/>
    </xf>
    <xf numFmtId="164" fontId="27" fillId="5" borderId="5" xfId="5" applyFont="1" applyFill="1" applyBorder="1" applyAlignment="1">
      <alignment horizontal="center" vertical="center"/>
    </xf>
    <xf numFmtId="164" fontId="27" fillId="5" borderId="7" xfId="5" applyFont="1" applyFill="1" applyBorder="1" applyAlignment="1">
      <alignment horizontal="center" vertical="center"/>
    </xf>
    <xf numFmtId="164" fontId="15" fillId="0" borderId="0" xfId="4" applyFont="1" applyBorder="1" applyAlignment="1">
      <alignment horizontal="center"/>
    </xf>
    <xf numFmtId="164" fontId="11" fillId="0" borderId="0" xfId="4" applyFont="1" applyBorder="1" applyAlignment="1">
      <alignment horizontal="center"/>
    </xf>
    <xf numFmtId="164" fontId="19" fillId="0" borderId="13" xfId="5" applyFont="1" applyBorder="1" applyAlignment="1">
      <alignment horizontal="center" vertical="center"/>
    </xf>
    <xf numFmtId="164" fontId="19" fillId="0" borderId="0" xfId="5" applyFont="1" applyBorder="1" applyAlignment="1">
      <alignment horizontal="center" vertical="center"/>
    </xf>
    <xf numFmtId="164" fontId="19" fillId="0" borderId="13" xfId="5" applyFont="1" applyBorder="1" applyAlignment="1">
      <alignment horizontal="left" vertical="center"/>
    </xf>
    <xf numFmtId="164" fontId="14" fillId="4" borderId="4" xfId="4" applyFont="1" applyFill="1" applyBorder="1" applyAlignment="1">
      <alignment horizontal="center"/>
    </xf>
    <xf numFmtId="164" fontId="30" fillId="0" borderId="0" xfId="3" applyFont="1" applyFill="1" applyBorder="1" applyAlignment="1">
      <alignment horizontal="center"/>
    </xf>
    <xf numFmtId="164" fontId="35" fillId="0" borderId="38" xfId="7" applyFont="1" applyBorder="1" applyAlignment="1">
      <alignment horizontal="center" wrapText="1"/>
    </xf>
    <xf numFmtId="164" fontId="35" fillId="0" borderId="0" xfId="7" applyFont="1" applyBorder="1" applyAlignment="1">
      <alignment horizontal="center" wrapText="1"/>
    </xf>
    <xf numFmtId="164" fontId="35" fillId="0" borderId="35" xfId="7" applyFont="1" applyBorder="1" applyAlignment="1">
      <alignment horizontal="center" wrapText="1"/>
    </xf>
    <xf numFmtId="164" fontId="48" fillId="0" borderId="40" xfId="7" applyFont="1" applyBorder="1" applyAlignment="1">
      <alignment horizontal="center"/>
    </xf>
    <xf numFmtId="164" fontId="48" fillId="0" borderId="41" xfId="7" applyFont="1" applyBorder="1" applyAlignment="1">
      <alignment horizontal="center"/>
    </xf>
    <xf numFmtId="164" fontId="48" fillId="0" borderId="42" xfId="7" applyFont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0" fontId="24" fillId="0" borderId="23" xfId="3" quotePrefix="1" applyNumberFormat="1" applyFont="1" applyBorder="1" applyAlignment="1">
      <alignment horizontal="left" vertical="top" wrapText="1"/>
    </xf>
    <xf numFmtId="0" fontId="24" fillId="0" borderId="8" xfId="3" quotePrefix="1" applyNumberFormat="1" applyFont="1" applyBorder="1" applyAlignment="1">
      <alignment horizontal="left" vertical="top" wrapText="1"/>
    </xf>
    <xf numFmtId="0" fontId="24" fillId="0" borderId="24" xfId="3" quotePrefix="1" applyNumberFormat="1" applyFont="1" applyBorder="1" applyAlignment="1">
      <alignment horizontal="left" vertical="top" wrapText="1"/>
    </xf>
    <xf numFmtId="0" fontId="24" fillId="0" borderId="25" xfId="3" quotePrefix="1" applyNumberFormat="1" applyFont="1" applyBorder="1" applyAlignment="1">
      <alignment horizontal="left" vertical="top" wrapText="1"/>
    </xf>
    <xf numFmtId="49" fontId="24" fillId="0" borderId="23" xfId="3" quotePrefix="1" applyNumberFormat="1" applyFont="1" applyBorder="1" applyAlignment="1">
      <alignment horizontal="left" vertical="top"/>
    </xf>
    <xf numFmtId="49" fontId="24" fillId="0" borderId="8" xfId="3" quotePrefix="1" applyNumberFormat="1" applyFont="1" applyBorder="1" applyAlignment="1">
      <alignment horizontal="left" vertical="top"/>
    </xf>
    <xf numFmtId="49" fontId="24" fillId="0" borderId="24" xfId="3" quotePrefix="1" applyNumberFormat="1" applyFont="1" applyBorder="1" applyAlignment="1">
      <alignment horizontal="left" vertical="top"/>
    </xf>
    <xf numFmtId="49" fontId="24" fillId="0" borderId="25" xfId="3" quotePrefix="1" applyNumberFormat="1" applyFont="1" applyBorder="1" applyAlignment="1">
      <alignment horizontal="left" vertical="top"/>
    </xf>
    <xf numFmtId="164" fontId="35" fillId="4" borderId="38" xfId="7" applyFont="1" applyFill="1" applyBorder="1" applyAlignment="1">
      <alignment horizontal="center" wrapText="1"/>
    </xf>
    <xf numFmtId="164" fontId="35" fillId="4" borderId="0" xfId="7" applyFont="1" applyFill="1" applyBorder="1" applyAlignment="1">
      <alignment horizontal="center" wrapText="1"/>
    </xf>
    <xf numFmtId="164" fontId="35" fillId="4" borderId="35" xfId="7" applyFont="1" applyFill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2" fillId="0" borderId="0" xfId="1" applyFont="1" applyBorder="1" applyAlignment="1">
      <alignment horizontal="center"/>
    </xf>
    <xf numFmtId="164" fontId="32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4">
    <cellStyle name="Comma" xfId="9" builtinId="3"/>
    <cellStyle name="Comma 2" xfId="2" xr:uid="{00000000-0005-0000-0000-000001000000}"/>
    <cellStyle name="Comma 3" xfId="12" xr:uid="{C0D3A71D-5B53-454F-AC2D-AE8D2821BF54}"/>
    <cellStyle name="Currency" xfId="13" builtinId="4"/>
    <cellStyle name="Currency 2" xfId="11" xr:uid="{0354A881-4E80-4455-9DD6-C5A41AAB8543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  <cellStyle name="Percent 2" xfId="10" xr:uid="{57021706-9996-42CA-916E-1145C5F17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checked="Checked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checked="Checked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57150</xdr:rowOff>
        </xdr:from>
        <xdr:to>
          <xdr:col>1</xdr:col>
          <xdr:colOff>447675</xdr:colOff>
          <xdr:row>27</xdr:row>
          <xdr:rowOff>133350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53</xdr:row>
          <xdr:rowOff>247650</xdr:rowOff>
        </xdr:from>
        <xdr:to>
          <xdr:col>7</xdr:col>
          <xdr:colOff>514350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247650</xdr:rowOff>
        </xdr:from>
        <xdr:to>
          <xdr:col>8</xdr:col>
          <xdr:colOff>476250</xdr:colOff>
          <xdr:row>55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53</xdr:row>
          <xdr:rowOff>247650</xdr:rowOff>
        </xdr:from>
        <xdr:to>
          <xdr:col>10</xdr:col>
          <xdr:colOff>552450</xdr:colOff>
          <xdr:row>55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133350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133350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57150</xdr:rowOff>
        </xdr:from>
        <xdr:to>
          <xdr:col>4</xdr:col>
          <xdr:colOff>95250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19050</xdr:rowOff>
        </xdr:from>
        <xdr:to>
          <xdr:col>4</xdr:col>
          <xdr:colOff>95250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19050</xdr:rowOff>
        </xdr:from>
        <xdr:to>
          <xdr:col>4</xdr:col>
          <xdr:colOff>95250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19050</xdr:rowOff>
        </xdr:from>
        <xdr:to>
          <xdr:col>4</xdr:col>
          <xdr:colOff>95250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4</xdr:col>
          <xdr:colOff>95250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19050</xdr:rowOff>
        </xdr:from>
        <xdr:to>
          <xdr:col>4</xdr:col>
          <xdr:colOff>95250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19050</xdr:rowOff>
        </xdr:from>
        <xdr:to>
          <xdr:col>4</xdr:col>
          <xdr:colOff>95250</xdr:colOff>
          <xdr:row>17</xdr:row>
          <xdr:rowOff>57150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19050</xdr:rowOff>
        </xdr:from>
        <xdr:to>
          <xdr:col>4</xdr:col>
          <xdr:colOff>95250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19050</xdr:rowOff>
        </xdr:from>
        <xdr:to>
          <xdr:col>4</xdr:col>
          <xdr:colOff>95250</xdr:colOff>
          <xdr:row>26</xdr:row>
          <xdr:rowOff>19050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4</xdr:col>
          <xdr:colOff>95250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133350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B384\AppData\Local\Temp\Covid19RptFormsMarch2021SupplementalRpt%20(blan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>
        <row r="7">
          <cell r="A7" t="str">
            <v>Note:  Include ONLY refunds that have not previously been reported to the Department.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popolizio@hanover.com" TargetMode="External"/><Relationship Id="rId1" Type="http://schemas.openxmlformats.org/officeDocument/2006/relationships/hyperlink" Target="mailto:kimbrown@hanov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28515625" defaultRowHeight="12.75" x14ac:dyDescent="0.2"/>
  <cols>
    <col min="1" max="1" width="4.42578125" style="10" customWidth="1"/>
    <col min="2" max="2" width="13.7109375" style="10" bestFit="1" customWidth="1"/>
    <col min="3" max="3" width="4.7109375" style="10" customWidth="1"/>
    <col min="4" max="4" width="2.7109375" style="10" customWidth="1"/>
    <col min="5" max="5" width="11.7109375" style="10" customWidth="1"/>
    <col min="6" max="6" width="8.5703125" style="10" customWidth="1"/>
    <col min="7" max="7" width="10.7109375" style="10" customWidth="1"/>
    <col min="8" max="8" width="6.7109375" style="10" customWidth="1"/>
    <col min="9" max="9" width="18.28515625" style="10" bestFit="1" customWidth="1"/>
    <col min="10" max="10" width="7.7109375" style="10" customWidth="1"/>
    <col min="11" max="11" width="2.7109375" style="10" customWidth="1"/>
    <col min="12" max="12" width="15.7109375" style="10" bestFit="1" customWidth="1"/>
    <col min="13" max="13" width="8.7109375" style="10" customWidth="1"/>
    <col min="14" max="14" width="5.28515625" style="10" customWidth="1"/>
    <col min="15" max="15" width="4.28515625" style="10" customWidth="1"/>
    <col min="16" max="16" width="3.7109375" style="10" customWidth="1"/>
    <col min="17" max="17" width="4.7109375" style="10" customWidth="1"/>
    <col min="18" max="16384" width="9.28515625" style="10"/>
  </cols>
  <sheetData>
    <row r="2" spans="1:14" s="8" customFormat="1" ht="19.5" x14ac:dyDescent="0.25">
      <c r="A2" s="390" t="s">
        <v>19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</row>
    <row r="3" spans="1:14" s="8" customFormat="1" ht="19.5" x14ac:dyDescent="0.25">
      <c r="A3" s="390" t="s">
        <v>430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</row>
    <row r="4" spans="1:14" s="8" customFormat="1" ht="6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17.25" customHeight="1" x14ac:dyDescent="0.25">
      <c r="A5" s="391" t="s">
        <v>431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</row>
    <row r="6" spans="1:14" s="8" customFormat="1" ht="15" customHeight="1" x14ac:dyDescent="0.25">
      <c r="A6" s="391" t="s">
        <v>96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</row>
    <row r="7" spans="1:14" s="8" customFormat="1" ht="15" customHeight="1" x14ac:dyDescent="0.25">
      <c r="A7" s="395" t="s">
        <v>432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1:14" ht="12.75" customHeight="1" x14ac:dyDescent="0.2">
      <c r="A8" s="5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2.75" customHeight="1" x14ac:dyDescent="0.2">
      <c r="A9" s="53"/>
      <c r="B9" s="290" t="s">
        <v>369</v>
      </c>
      <c r="C9" s="264"/>
      <c r="D9" s="264"/>
      <c r="E9" s="264"/>
      <c r="F9" s="264"/>
      <c r="G9" s="264"/>
      <c r="H9" s="264"/>
      <c r="I9" s="264"/>
      <c r="J9" s="13"/>
      <c r="K9" s="14"/>
      <c r="L9" s="281">
        <v>22292</v>
      </c>
      <c r="M9" s="265"/>
      <c r="N9" s="15"/>
    </row>
    <row r="10" spans="1:14" ht="12.75" customHeight="1" x14ac:dyDescent="0.2">
      <c r="A10" s="54"/>
      <c r="B10" s="16" t="s">
        <v>30</v>
      </c>
      <c r="C10" s="16"/>
      <c r="D10" s="16"/>
      <c r="E10" s="16"/>
      <c r="F10" s="16"/>
      <c r="G10" s="16"/>
      <c r="H10" s="16"/>
      <c r="I10" s="392"/>
      <c r="J10" s="393"/>
      <c r="K10" s="17"/>
      <c r="L10" s="16" t="s">
        <v>31</v>
      </c>
      <c r="M10" s="16"/>
      <c r="N10" s="15"/>
    </row>
    <row r="11" spans="1:14" ht="12.75" customHeight="1" x14ac:dyDescent="0.2">
      <c r="A11" s="54"/>
      <c r="B11" s="18"/>
      <c r="C11" s="18"/>
      <c r="D11" s="18"/>
      <c r="E11" s="18"/>
      <c r="F11" s="18"/>
      <c r="G11" s="18"/>
      <c r="H11" s="18"/>
      <c r="I11" s="49"/>
      <c r="J11" s="49"/>
      <c r="K11" s="17"/>
      <c r="L11" s="49"/>
      <c r="M11" s="49"/>
      <c r="N11" s="15"/>
    </row>
    <row r="12" spans="1:14" ht="12.75" customHeight="1" x14ac:dyDescent="0.2">
      <c r="A12" s="54"/>
      <c r="B12" s="18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5"/>
    </row>
    <row r="13" spans="1:14" ht="12.75" customHeight="1" x14ac:dyDescent="0.2">
      <c r="A13" s="53"/>
      <c r="B13" s="290" t="s">
        <v>348</v>
      </c>
      <c r="C13" s="264"/>
      <c r="D13" s="264"/>
      <c r="E13" s="264"/>
      <c r="F13" s="264"/>
      <c r="G13" s="264"/>
      <c r="H13" s="264"/>
      <c r="I13" s="264"/>
      <c r="J13" s="19"/>
      <c r="K13" s="20"/>
      <c r="L13" s="281">
        <v>88</v>
      </c>
      <c r="M13" s="265"/>
      <c r="N13" s="15"/>
    </row>
    <row r="14" spans="1:14" ht="12.75" customHeight="1" x14ac:dyDescent="0.2">
      <c r="A14" s="54"/>
      <c r="B14" s="16" t="s">
        <v>32</v>
      </c>
      <c r="C14" s="16"/>
      <c r="D14" s="16"/>
      <c r="E14" s="16"/>
      <c r="F14" s="16"/>
      <c r="G14" s="16"/>
      <c r="H14" s="18"/>
      <c r="I14" s="393"/>
      <c r="J14" s="393"/>
      <c r="K14" s="17"/>
      <c r="L14" s="16" t="s">
        <v>33</v>
      </c>
      <c r="M14" s="16"/>
      <c r="N14" s="15"/>
    </row>
    <row r="15" spans="1:14" ht="12.75" customHeight="1" x14ac:dyDescent="0.2">
      <c r="A15" s="54"/>
      <c r="B15" s="18"/>
      <c r="C15" s="18"/>
      <c r="D15" s="18"/>
      <c r="E15" s="18"/>
      <c r="F15" s="18"/>
      <c r="G15" s="18"/>
      <c r="H15" s="18"/>
      <c r="I15" s="49"/>
      <c r="J15" s="49"/>
      <c r="K15" s="17"/>
      <c r="L15" s="49"/>
      <c r="M15" s="49"/>
      <c r="N15" s="15"/>
    </row>
    <row r="16" spans="1:14" ht="12.75" customHeight="1" x14ac:dyDescent="0.2">
      <c r="A16" s="54"/>
      <c r="B16" s="18"/>
      <c r="C16" s="18"/>
      <c r="D16" s="18"/>
      <c r="E16" s="18"/>
      <c r="F16" s="18"/>
      <c r="G16" s="18"/>
      <c r="H16" s="18"/>
      <c r="I16" s="17"/>
      <c r="J16" s="17"/>
      <c r="K16" s="17"/>
      <c r="L16" s="17"/>
      <c r="M16" s="17"/>
      <c r="N16" s="15"/>
    </row>
    <row r="17" spans="1:14" ht="12.75" customHeight="1" x14ac:dyDescent="0.2">
      <c r="A17" s="53"/>
      <c r="B17" s="290" t="s">
        <v>349</v>
      </c>
      <c r="C17" s="264"/>
      <c r="D17" s="264"/>
      <c r="E17" s="264"/>
      <c r="F17" s="264"/>
      <c r="G17" s="264"/>
      <c r="H17" s="21"/>
      <c r="I17" s="17"/>
      <c r="J17" s="17"/>
      <c r="K17" s="17"/>
      <c r="L17" s="17"/>
      <c r="M17" s="17"/>
      <c r="N17" s="15"/>
    </row>
    <row r="18" spans="1:14" ht="12.75" customHeight="1" x14ac:dyDescent="0.2">
      <c r="A18" s="54"/>
      <c r="B18" s="16" t="s">
        <v>34</v>
      </c>
      <c r="C18" s="18"/>
      <c r="D18" s="18"/>
      <c r="E18" s="18"/>
      <c r="F18" s="18"/>
      <c r="G18" s="18"/>
      <c r="H18" s="18"/>
      <c r="I18" s="17"/>
      <c r="J18" s="17"/>
      <c r="K18" s="17"/>
      <c r="L18" s="17"/>
      <c r="M18" s="17"/>
      <c r="N18" s="15"/>
    </row>
    <row r="19" spans="1:14" ht="12.75" customHeight="1" x14ac:dyDescent="0.2">
      <c r="A19" s="54"/>
      <c r="B19" s="18"/>
      <c r="C19" s="18"/>
      <c r="D19" s="18"/>
      <c r="E19" s="18"/>
      <c r="F19" s="18"/>
      <c r="G19" s="18"/>
      <c r="H19" s="18"/>
      <c r="I19" s="17"/>
      <c r="J19" s="17"/>
      <c r="K19" s="17"/>
      <c r="L19" s="17"/>
      <c r="M19" s="17"/>
      <c r="N19" s="22"/>
    </row>
    <row r="20" spans="1:14" ht="12.75" customHeight="1" x14ac:dyDescent="0.25">
      <c r="A20" s="53"/>
      <c r="B20" s="290" t="s">
        <v>350</v>
      </c>
      <c r="C20" s="264"/>
      <c r="D20" s="264"/>
      <c r="E20" s="264"/>
      <c r="F20" s="264"/>
      <c r="G20" s="264"/>
      <c r="H20" s="23"/>
      <c r="I20" s="291" t="s">
        <v>258</v>
      </c>
      <c r="J20" s="122"/>
      <c r="K20" s="24"/>
      <c r="L20" s="151">
        <v>1653</v>
      </c>
      <c r="N20" s="22"/>
    </row>
    <row r="21" spans="1:14" ht="12.75" customHeight="1" x14ac:dyDescent="0.2">
      <c r="A21" s="54"/>
      <c r="B21" s="16" t="s">
        <v>35</v>
      </c>
      <c r="C21" s="18"/>
      <c r="D21" s="18"/>
      <c r="E21" s="25"/>
      <c r="F21" s="25"/>
      <c r="G21" s="25"/>
      <c r="H21" s="26"/>
      <c r="I21" s="16" t="s">
        <v>36</v>
      </c>
      <c r="J21" s="18"/>
      <c r="K21" s="27"/>
      <c r="L21" s="17" t="s">
        <v>37</v>
      </c>
      <c r="N21" s="22"/>
    </row>
    <row r="22" spans="1:14" ht="12.75" customHeight="1" x14ac:dyDescent="0.2">
      <c r="A22" s="54"/>
      <c r="B22" s="18"/>
      <c r="C22" s="18"/>
      <c r="D22" s="18"/>
      <c r="E22" s="25"/>
      <c r="F22" s="25"/>
      <c r="G22" s="25"/>
      <c r="H22" s="26"/>
      <c r="I22" s="49"/>
      <c r="J22" s="49"/>
      <c r="K22" s="27"/>
      <c r="M22" s="49"/>
      <c r="N22" s="22"/>
    </row>
    <row r="23" spans="1:14" ht="12.75" customHeight="1" x14ac:dyDescent="0.2">
      <c r="A23" s="54"/>
      <c r="B23" s="18"/>
      <c r="C23" s="18"/>
      <c r="D23" s="18"/>
      <c r="E23" s="25"/>
      <c r="F23" s="25"/>
      <c r="G23" s="25"/>
      <c r="H23" s="26"/>
      <c r="I23" s="49"/>
      <c r="J23" s="49"/>
      <c r="K23" s="27"/>
      <c r="M23" s="49"/>
      <c r="N23" s="22"/>
    </row>
    <row r="24" spans="1:14" ht="12.75" customHeight="1" x14ac:dyDescent="0.2">
      <c r="A24" s="54"/>
      <c r="B24" s="18"/>
      <c r="C24" s="18"/>
      <c r="D24" s="18"/>
      <c r="E24" s="25"/>
      <c r="F24" s="25"/>
      <c r="G24" s="25"/>
      <c r="H24" s="26"/>
      <c r="I24" s="28"/>
      <c r="J24" s="20"/>
      <c r="K24" s="27"/>
      <c r="L24" s="28"/>
      <c r="M24" s="17"/>
      <c r="N24" s="22"/>
    </row>
    <row r="25" spans="1:14" ht="12.75" customHeight="1" x14ac:dyDescent="0.25">
      <c r="A25" s="54"/>
      <c r="B25"/>
      <c r="C25" s="23" t="s">
        <v>52</v>
      </c>
      <c r="F25" s="25"/>
      <c r="G25" s="25"/>
      <c r="H25" s="26"/>
      <c r="I25" s="28"/>
      <c r="J25" s="20"/>
      <c r="K25" s="27"/>
      <c r="L25" s="28"/>
      <c r="M25" s="17"/>
      <c r="N25" s="22"/>
    </row>
    <row r="26" spans="1:14" ht="12.75" customHeight="1" x14ac:dyDescent="0.2">
      <c r="A26" s="54"/>
      <c r="B26" s="18"/>
      <c r="C26" s="18"/>
      <c r="D26" s="18"/>
      <c r="E26" s="25"/>
      <c r="F26" s="25"/>
      <c r="G26" s="25"/>
      <c r="H26" s="26"/>
      <c r="I26" s="28"/>
      <c r="J26" s="20"/>
      <c r="K26" s="27"/>
      <c r="L26" s="28"/>
      <c r="M26" s="17"/>
      <c r="N26" s="22"/>
    </row>
    <row r="27" spans="1:14" ht="12.75" customHeight="1" x14ac:dyDescent="0.25">
      <c r="A27" s="54"/>
      <c r="B27"/>
      <c r="C27" s="23" t="s">
        <v>331</v>
      </c>
      <c r="F27" s="25"/>
      <c r="G27" s="25"/>
      <c r="H27" s="26"/>
      <c r="I27" s="28"/>
      <c r="J27" s="20"/>
      <c r="K27" s="27"/>
      <c r="L27" s="28"/>
      <c r="M27" s="17"/>
      <c r="N27" s="22"/>
    </row>
    <row r="28" spans="1:14" ht="12.75" customHeight="1" x14ac:dyDescent="0.2">
      <c r="A28" s="54"/>
      <c r="B28" s="58"/>
      <c r="C28" s="23"/>
      <c r="D28" s="23"/>
      <c r="E28" s="25"/>
      <c r="F28" s="25"/>
      <c r="G28" s="25"/>
      <c r="H28" s="26"/>
      <c r="I28" s="102"/>
      <c r="J28" s="20"/>
      <c r="K28" s="27"/>
      <c r="L28" s="102"/>
      <c r="M28" s="17"/>
      <c r="N28" s="22"/>
    </row>
    <row r="29" spans="1:14" ht="12.75" customHeight="1" x14ac:dyDescent="0.2">
      <c r="A29" s="54"/>
      <c r="G29" s="25"/>
      <c r="H29" s="26"/>
      <c r="I29" s="49"/>
      <c r="J29" s="20"/>
      <c r="K29" s="27"/>
      <c r="L29" s="49"/>
      <c r="M29" s="17"/>
      <c r="N29" s="22"/>
    </row>
    <row r="30" spans="1:14" ht="28.5" customHeight="1" x14ac:dyDescent="0.2">
      <c r="A30" s="54"/>
      <c r="B30" s="385" t="s">
        <v>351</v>
      </c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22"/>
    </row>
    <row r="31" spans="1:14" ht="28.5" customHeight="1" x14ac:dyDescent="0.2">
      <c r="A31" s="54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22"/>
    </row>
    <row r="32" spans="1:14" ht="12.75" customHeight="1" x14ac:dyDescent="0.2">
      <c r="A32" s="55"/>
      <c r="B32" s="279">
        <v>44316</v>
      </c>
      <c r="C32" s="266"/>
      <c r="D32" s="266"/>
      <c r="E32" s="266"/>
      <c r="F32" s="266"/>
      <c r="G32" s="29"/>
      <c r="H32" s="29"/>
      <c r="I32" s="29"/>
      <c r="J32" s="29"/>
      <c r="K32" s="29"/>
      <c r="L32" s="29"/>
      <c r="M32" s="29"/>
      <c r="N32" s="46"/>
    </row>
    <row r="33" spans="1:14" ht="12.75" customHeight="1" x14ac:dyDescent="0.2">
      <c r="A33" s="55"/>
      <c r="B33" s="16" t="s">
        <v>56</v>
      </c>
      <c r="C33" s="125"/>
      <c r="D33" s="125"/>
      <c r="E33" s="125"/>
      <c r="F33" s="125"/>
      <c r="G33" s="29"/>
      <c r="H33" s="29"/>
      <c r="I33" s="29"/>
      <c r="J33" s="29"/>
      <c r="K33" s="29"/>
      <c r="L33" s="29"/>
      <c r="M33" s="29"/>
      <c r="N33" s="46"/>
    </row>
    <row r="34" spans="1:14" ht="12.75" customHeight="1" x14ac:dyDescent="0.2">
      <c r="A34" s="5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</row>
    <row r="35" spans="1:14" customFormat="1" ht="12.75" customHeight="1" x14ac:dyDescent="0.25">
      <c r="A35" s="162"/>
      <c r="B35" s="291" t="s">
        <v>382</v>
      </c>
      <c r="C35" s="264"/>
      <c r="D35" s="264"/>
      <c r="E35" s="264"/>
      <c r="F35" s="264"/>
      <c r="G35" s="264"/>
      <c r="H35" s="34"/>
      <c r="I35" s="280" t="s">
        <v>384</v>
      </c>
      <c r="J35" s="268"/>
      <c r="K35" s="35"/>
      <c r="L35" s="280" t="s">
        <v>385</v>
      </c>
      <c r="M35" s="268"/>
      <c r="N35" s="163"/>
    </row>
    <row r="36" spans="1:14" customFormat="1" ht="12.75" customHeight="1" x14ac:dyDescent="0.25">
      <c r="A36" s="164"/>
      <c r="B36" s="165" t="s">
        <v>160</v>
      </c>
      <c r="C36" s="165"/>
      <c r="D36" s="165"/>
      <c r="E36" s="165"/>
      <c r="F36" s="165"/>
      <c r="G36" s="165"/>
      <c r="H36" s="165"/>
      <c r="I36" s="394" t="s">
        <v>38</v>
      </c>
      <c r="J36" s="394"/>
      <c r="K36" s="175"/>
      <c r="L36" s="394" t="s">
        <v>39</v>
      </c>
      <c r="M36" s="394"/>
      <c r="N36" s="166"/>
    </row>
    <row r="37" spans="1:14" customFormat="1" ht="12.75" customHeight="1" x14ac:dyDescent="0.25">
      <c r="A37" s="16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68"/>
    </row>
    <row r="38" spans="1:14" customFormat="1" ht="12.75" customHeight="1" x14ac:dyDescent="0.25">
      <c r="A38" s="162"/>
      <c r="B38" s="292" t="s">
        <v>383</v>
      </c>
      <c r="C38" s="267"/>
      <c r="D38" s="267"/>
      <c r="E38" s="267"/>
      <c r="F38" s="267"/>
      <c r="G38" s="267"/>
      <c r="H38" s="32"/>
      <c r="I38" s="365" t="s">
        <v>386</v>
      </c>
      <c r="J38" s="269"/>
      <c r="K38" s="269"/>
      <c r="L38" s="269"/>
      <c r="M38" s="269"/>
      <c r="N38" s="163"/>
    </row>
    <row r="39" spans="1:14" customFormat="1" ht="12.75" customHeight="1" x14ac:dyDescent="0.25">
      <c r="A39" s="164"/>
      <c r="B39" s="165" t="s">
        <v>40</v>
      </c>
      <c r="C39" s="165"/>
      <c r="D39" s="165"/>
      <c r="E39" s="165"/>
      <c r="F39" s="165"/>
      <c r="G39" s="165"/>
      <c r="H39" s="165"/>
      <c r="I39" s="394" t="s">
        <v>41</v>
      </c>
      <c r="J39" s="394"/>
      <c r="K39" s="394"/>
      <c r="L39" s="394"/>
      <c r="M39" s="394"/>
      <c r="N39" s="22"/>
    </row>
    <row r="40" spans="1:14" customFormat="1" ht="12.75" customHeight="1" x14ac:dyDescent="0.25">
      <c r="A40" s="172"/>
      <c r="B40" s="169"/>
      <c r="C40" s="169"/>
      <c r="D40" s="169"/>
      <c r="E40" s="169"/>
      <c r="F40" s="169"/>
      <c r="G40" s="169"/>
      <c r="H40" s="169"/>
      <c r="I40" s="170"/>
      <c r="J40" s="170"/>
      <c r="K40" s="170"/>
      <c r="L40" s="170"/>
      <c r="M40" s="170"/>
      <c r="N40" s="171"/>
    </row>
    <row r="41" spans="1:14" customFormat="1" ht="21" customHeight="1" x14ac:dyDescent="0.25">
      <c r="A41" s="164"/>
      <c r="B41" s="165"/>
      <c r="C41" s="165"/>
      <c r="D41" s="165"/>
      <c r="E41" s="165"/>
      <c r="F41" s="165"/>
      <c r="G41" s="165"/>
      <c r="H41" s="165"/>
      <c r="I41" s="158"/>
      <c r="J41" s="158"/>
      <c r="K41" s="158"/>
      <c r="L41" s="158"/>
      <c r="M41" s="158"/>
      <c r="N41" s="22"/>
    </row>
    <row r="42" spans="1:14" ht="12.75" customHeight="1" x14ac:dyDescent="0.2">
      <c r="A42" s="173"/>
      <c r="B42" s="291" t="s">
        <v>387</v>
      </c>
      <c r="C42" s="264"/>
      <c r="D42" s="264"/>
      <c r="E42" s="264"/>
      <c r="F42" s="264"/>
      <c r="G42" s="264"/>
      <c r="H42" s="35"/>
      <c r="I42" s="280" t="s">
        <v>388</v>
      </c>
      <c r="J42" s="268"/>
      <c r="K42" s="35"/>
      <c r="L42" s="280" t="s">
        <v>389</v>
      </c>
      <c r="M42" s="268"/>
      <c r="N42" s="36"/>
    </row>
    <row r="43" spans="1:14" ht="12.75" customHeight="1" x14ac:dyDescent="0.2">
      <c r="A43" s="173"/>
      <c r="B43" s="16" t="s">
        <v>167</v>
      </c>
      <c r="C43" s="18"/>
      <c r="D43" s="18"/>
      <c r="E43" s="18"/>
      <c r="F43" s="18"/>
      <c r="G43" s="18"/>
      <c r="H43" s="18"/>
      <c r="I43" s="16" t="s">
        <v>38</v>
      </c>
      <c r="J43" s="16"/>
      <c r="K43" s="18"/>
      <c r="L43" s="16" t="s">
        <v>39</v>
      </c>
      <c r="M43" s="16"/>
      <c r="N43" s="37"/>
    </row>
    <row r="44" spans="1:14" ht="12.75" customHeight="1" x14ac:dyDescent="0.2">
      <c r="A44" s="53"/>
      <c r="B44" s="18"/>
      <c r="C44" s="18"/>
      <c r="D44" s="18"/>
      <c r="E44" s="18"/>
      <c r="F44" s="18"/>
      <c r="G44" s="18"/>
      <c r="H44" s="18"/>
      <c r="I44" s="49"/>
      <c r="J44" s="49"/>
      <c r="K44" s="18"/>
      <c r="L44" s="49"/>
      <c r="M44" s="49"/>
      <c r="N44" s="37"/>
    </row>
    <row r="45" spans="1:14" ht="12.75" customHeight="1" x14ac:dyDescent="0.2">
      <c r="A45" s="5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6"/>
    </row>
    <row r="46" spans="1:14" ht="12.75" customHeight="1" x14ac:dyDescent="0.2">
      <c r="A46" s="53"/>
      <c r="B46" s="290" t="s">
        <v>390</v>
      </c>
      <c r="C46" s="264"/>
      <c r="D46" s="264"/>
      <c r="E46" s="264"/>
      <c r="F46" s="264"/>
      <c r="G46" s="264"/>
      <c r="H46" s="21"/>
      <c r="I46" s="278" t="s">
        <v>391</v>
      </c>
      <c r="J46" s="269"/>
      <c r="K46" s="269"/>
      <c r="L46" s="269"/>
      <c r="M46" s="269"/>
      <c r="N46" s="36"/>
    </row>
    <row r="47" spans="1:14" ht="12.75" customHeight="1" x14ac:dyDescent="0.2">
      <c r="A47" s="53"/>
      <c r="B47" s="16" t="s">
        <v>40</v>
      </c>
      <c r="C47" s="18"/>
      <c r="D47" s="18"/>
      <c r="E47" s="18"/>
      <c r="F47" s="18"/>
      <c r="G47" s="18"/>
      <c r="H47" s="18"/>
      <c r="I47" s="16" t="s">
        <v>41</v>
      </c>
      <c r="J47" s="16"/>
      <c r="K47" s="16"/>
      <c r="L47" s="16"/>
      <c r="M47" s="16"/>
      <c r="N47" s="37"/>
    </row>
    <row r="48" spans="1:14" ht="12.75" customHeight="1" x14ac:dyDescent="0.2">
      <c r="A48" s="53"/>
      <c r="B48" s="18"/>
      <c r="C48" s="18"/>
      <c r="D48" s="18"/>
      <c r="E48" s="18"/>
      <c r="F48" s="18"/>
      <c r="G48" s="18"/>
      <c r="H48" s="18"/>
      <c r="I48" s="49"/>
      <c r="J48" s="49"/>
      <c r="K48" s="49"/>
      <c r="L48" s="49"/>
      <c r="M48" s="49"/>
      <c r="N48" s="51"/>
    </row>
    <row r="49" spans="1:14" ht="12.75" customHeight="1" x14ac:dyDescent="0.2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ht="12.75" customHeight="1" x14ac:dyDescent="0.2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1"/>
    </row>
    <row r="52" spans="1:14" ht="15" customHeight="1" x14ac:dyDescent="0.2">
      <c r="A52" s="387" t="s">
        <v>434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9"/>
    </row>
    <row r="53" spans="1:14" ht="12.75" customHeight="1" x14ac:dyDescent="0.2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1"/>
    </row>
    <row r="54" spans="1:14" ht="12.75" customHeight="1" x14ac:dyDescent="0.2">
      <c r="A54" s="23"/>
      <c r="B54" s="386" t="s">
        <v>168</v>
      </c>
      <c r="C54" s="386"/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2"/>
    </row>
    <row r="55" spans="1:14" ht="12.75" customHeight="1" x14ac:dyDescent="0.2">
      <c r="B55" s="386"/>
      <c r="C55" s="386"/>
      <c r="D55" s="386"/>
      <c r="E55" s="386"/>
      <c r="F55" s="386"/>
      <c r="G55" s="386"/>
      <c r="H55" s="386"/>
      <c r="I55" s="386"/>
      <c r="J55" s="386"/>
      <c r="K55" s="386"/>
      <c r="L55" s="386"/>
      <c r="M55" s="386"/>
      <c r="N55" s="32"/>
    </row>
    <row r="56" spans="1:14" ht="12.75" customHeight="1" x14ac:dyDescent="0.2">
      <c r="B56" s="32" t="s">
        <v>42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2"/>
    </row>
    <row r="57" spans="1:14" ht="12.75" customHeight="1" x14ac:dyDescent="0.2">
      <c r="B57" s="41"/>
      <c r="C57" s="23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2"/>
    </row>
    <row r="58" spans="1:14" ht="12.75" customHeight="1" x14ac:dyDescent="0.2">
      <c r="A58" s="41"/>
      <c r="B58" s="32" t="s">
        <v>67</v>
      </c>
      <c r="C58" s="23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2"/>
    </row>
    <row r="59" spans="1:14" ht="12.75" customHeight="1" x14ac:dyDescent="0.2">
      <c r="A59" s="41"/>
      <c r="B59" s="32" t="s">
        <v>68</v>
      </c>
      <c r="C59" s="23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2"/>
    </row>
    <row r="60" spans="1:14" ht="12.75" customHeight="1" x14ac:dyDescent="0.2">
      <c r="A60" s="32"/>
      <c r="B60" s="32" t="s">
        <v>69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12.75" customHeight="1" x14ac:dyDescent="0.2">
      <c r="A61" s="33"/>
      <c r="B61" s="32" t="s">
        <v>70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">
      <c r="A62" s="33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">
      <c r="A63" s="33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">
      <c r="A64" s="33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">
      <c r="A65" s="33"/>
      <c r="B65" s="33"/>
      <c r="C65" s="3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">
      <c r="A66" s="33"/>
      <c r="B66" s="3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">
      <c r="A67" s="33"/>
      <c r="B67" s="3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"/>
    <row r="70" spans="1:14" ht="12.75" customHeight="1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3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  <mergeCell ref="A7:N7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0BDD0D9-7B4A-4BB3-9514-6F4D75860B54}"/>
    <hyperlink ref="I46" r:id="rId2" xr:uid="{BA90FC17-EA1D-4D59-9D5C-6E45C1BC957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57150</xdr:rowOff>
                  </from>
                  <to>
                    <xdr:col>1</xdr:col>
                    <xdr:colOff>447675</xdr:colOff>
                    <xdr:row>27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3"/>
    </sheetView>
  </sheetViews>
  <sheetFormatPr defaultColWidth="9.28515625" defaultRowHeight="12.75" x14ac:dyDescent="0.2"/>
  <cols>
    <col min="1" max="1" width="4" style="72" customWidth="1"/>
    <col min="2" max="2" width="2.7109375" style="72" customWidth="1"/>
    <col min="3" max="3" width="3.5703125" style="72" customWidth="1"/>
    <col min="4" max="4" width="3.28515625" style="72" customWidth="1"/>
    <col min="5" max="5" width="4" style="72" customWidth="1"/>
    <col min="6" max="6" width="94.7109375" style="72" customWidth="1"/>
    <col min="7" max="7" width="9.42578125" style="72" customWidth="1"/>
    <col min="8" max="10" width="8.5703125" style="72" customWidth="1"/>
    <col min="11" max="11" width="10.42578125" style="72" customWidth="1"/>
    <col min="12" max="12" width="8.5703125" style="72" customWidth="1"/>
    <col min="13" max="13" width="8.5703125" style="73" customWidth="1"/>
    <col min="14" max="14" width="9.42578125" style="140" hidden="1" customWidth="1"/>
    <col min="15" max="15" width="8.7109375" style="140" hidden="1" customWidth="1"/>
    <col min="16" max="17" width="6.7109375" style="140" hidden="1" customWidth="1"/>
    <col min="18" max="18" width="9.42578125" style="140" hidden="1" customWidth="1"/>
    <col min="19" max="19" width="8.42578125" style="140" hidden="1" customWidth="1"/>
    <col min="20" max="20" width="6.5703125" style="140" hidden="1" customWidth="1"/>
    <col min="21" max="21" width="4.28515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28515625" style="134"/>
    <col min="40" max="16384" width="9.28515625" style="72"/>
  </cols>
  <sheetData>
    <row r="1" spans="1:39" s="61" customFormat="1" ht="30" customHeight="1" thickTop="1" x14ac:dyDescent="0.3">
      <c r="A1" s="400" t="s">
        <v>53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2"/>
      <c r="N1" s="138"/>
      <c r="O1" s="138"/>
      <c r="P1" s="138"/>
      <c r="Q1" s="138"/>
      <c r="R1" s="138"/>
      <c r="S1" s="138"/>
      <c r="T1" s="138"/>
      <c r="U1" s="205"/>
      <c r="V1" s="205"/>
      <c r="W1" s="205"/>
      <c r="X1" s="205"/>
      <c r="Y1" s="205"/>
      <c r="Z1" s="205"/>
      <c r="AA1" s="205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</row>
    <row r="2" spans="1:39" s="61" customFormat="1" ht="25.5" customHeight="1" x14ac:dyDescent="0.3">
      <c r="A2" s="397" t="s">
        <v>433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9"/>
      <c r="N2" s="138"/>
      <c r="O2" s="138"/>
      <c r="P2" s="138"/>
      <c r="Q2" s="138"/>
      <c r="R2" s="138"/>
      <c r="S2" s="138"/>
      <c r="T2" s="138"/>
      <c r="U2" s="205"/>
      <c r="V2" s="205"/>
      <c r="W2" s="205"/>
      <c r="X2" s="205"/>
      <c r="Y2" s="205"/>
      <c r="Z2" s="205"/>
      <c r="AA2" s="205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</row>
    <row r="3" spans="1:39" ht="12" customHeight="1" x14ac:dyDescent="0.3">
      <c r="A3" s="412" t="str">
        <f>'[1]Cover Page'!A7:N7</f>
        <v>Note:  Include ONLY refunds that have not previously been reported to the Department.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4"/>
      <c r="N3" s="139"/>
      <c r="O3" s="139"/>
      <c r="P3" s="139"/>
      <c r="Q3" s="139"/>
    </row>
    <row r="4" spans="1:39" s="62" customFormat="1" ht="12" customHeight="1" x14ac:dyDescent="0.25">
      <c r="A4" s="115" t="s">
        <v>17</v>
      </c>
      <c r="B4" s="116"/>
      <c r="C4" s="117"/>
      <c r="D4" s="113"/>
      <c r="E4" s="157" t="str">
        <f>'Cover Page'!B9</f>
        <v>The Hanover Insurance Company</v>
      </c>
      <c r="F4" s="334"/>
      <c r="G4" s="113"/>
      <c r="H4" s="113"/>
      <c r="I4" s="113"/>
      <c r="J4" s="114"/>
      <c r="L4" s="74" t="s">
        <v>54</v>
      </c>
      <c r="M4" s="161">
        <f>'Cover Page'!L9</f>
        <v>22292</v>
      </c>
      <c r="N4" s="138"/>
      <c r="O4" s="138"/>
      <c r="P4" s="138"/>
      <c r="Q4" s="138"/>
      <c r="R4" s="141"/>
      <c r="S4" s="141"/>
      <c r="T4" s="141"/>
      <c r="U4" s="207"/>
      <c r="V4" s="207"/>
      <c r="W4" s="207"/>
      <c r="X4" s="207"/>
      <c r="Y4" s="207"/>
      <c r="Z4" s="207"/>
      <c r="AA4" s="207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</row>
    <row r="5" spans="1:39" s="62" customFormat="1" ht="15" x14ac:dyDescent="0.25">
      <c r="A5" s="118"/>
      <c r="B5" s="108"/>
      <c r="C5" s="119"/>
      <c r="D5" s="114"/>
      <c r="E5" s="59"/>
      <c r="F5" s="59"/>
      <c r="G5" s="59"/>
      <c r="H5" s="59"/>
      <c r="I5" s="59"/>
      <c r="J5" s="59"/>
      <c r="L5" s="63"/>
      <c r="M5" s="75"/>
      <c r="N5" s="138"/>
      <c r="O5" s="138"/>
      <c r="P5" s="138"/>
      <c r="Q5" s="138"/>
      <c r="R5" s="141"/>
      <c r="S5" s="141"/>
      <c r="T5" s="141"/>
      <c r="U5" s="207"/>
      <c r="V5" s="207"/>
      <c r="W5" s="207"/>
      <c r="X5" s="207"/>
      <c r="Y5" s="207"/>
      <c r="Z5" s="207"/>
      <c r="AA5" s="207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</row>
    <row r="6" spans="1:39" s="62" customFormat="1" ht="12" customHeight="1" x14ac:dyDescent="0.25">
      <c r="A6" s="115" t="s">
        <v>20</v>
      </c>
      <c r="B6" s="116"/>
      <c r="C6" s="117"/>
      <c r="D6" s="113"/>
      <c r="E6" s="157" t="str">
        <f>'Cover Page'!B13</f>
        <v>The Hanover Insurance Group</v>
      </c>
      <c r="F6" s="334"/>
      <c r="G6" s="113"/>
      <c r="H6" s="113"/>
      <c r="I6" s="113"/>
      <c r="J6" s="114"/>
      <c r="L6" s="74" t="s">
        <v>55</v>
      </c>
      <c r="M6" s="161">
        <f>'Cover Page'!L13</f>
        <v>88</v>
      </c>
      <c r="N6" s="138"/>
      <c r="O6" s="138"/>
      <c r="P6" s="138"/>
      <c r="Q6" s="138"/>
      <c r="R6" s="141"/>
      <c r="S6" s="141"/>
      <c r="T6" s="141"/>
      <c r="U6" s="207"/>
      <c r="V6" s="207"/>
      <c r="W6" s="207"/>
      <c r="X6" s="207"/>
      <c r="Y6" s="207"/>
      <c r="Z6" s="207"/>
      <c r="AA6" s="207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s="65" customFormat="1" ht="12.75" customHeight="1" thickBot="1" x14ac:dyDescent="0.3">
      <c r="A7" s="120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79"/>
      <c r="N7" s="138"/>
      <c r="O7" s="138"/>
      <c r="P7" s="138"/>
      <c r="Q7" s="138"/>
      <c r="R7" s="139"/>
      <c r="S7" s="139"/>
      <c r="T7" s="139"/>
      <c r="U7" s="208"/>
      <c r="V7" s="208"/>
      <c r="W7" s="208"/>
      <c r="X7" s="208"/>
      <c r="Y7" s="208"/>
      <c r="Z7" s="208"/>
      <c r="AA7" s="208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</row>
    <row r="8" spans="1:39" s="82" customFormat="1" ht="23.25" customHeight="1" x14ac:dyDescent="0.25">
      <c r="A8" s="176" t="s">
        <v>21</v>
      </c>
      <c r="B8" s="177" t="s">
        <v>330</v>
      </c>
      <c r="C8" s="177"/>
      <c r="D8" s="84"/>
      <c r="E8" s="84"/>
      <c r="F8" s="84"/>
      <c r="G8" s="81"/>
      <c r="H8" s="81"/>
      <c r="I8" s="81"/>
      <c r="J8" s="81"/>
      <c r="K8" s="81"/>
      <c r="L8" s="81"/>
      <c r="M8" s="81"/>
      <c r="N8" s="139"/>
      <c r="O8" s="139"/>
      <c r="P8" s="139"/>
      <c r="Q8" s="139"/>
      <c r="R8" s="142"/>
      <c r="S8" s="142"/>
      <c r="T8" s="142"/>
      <c r="U8" s="209"/>
      <c r="V8" s="209"/>
      <c r="W8" s="209"/>
      <c r="X8" s="209"/>
      <c r="Y8" s="209"/>
      <c r="Z8" s="209"/>
      <c r="AA8" s="209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</row>
    <row r="9" spans="1:39" s="65" customFormat="1" ht="11.25" customHeight="1" x14ac:dyDescent="0.2">
      <c r="B9" s="65" t="s">
        <v>333</v>
      </c>
      <c r="G9" s="84"/>
      <c r="H9" s="84"/>
      <c r="I9" s="84"/>
      <c r="J9" s="84"/>
      <c r="K9" s="84"/>
      <c r="L9" s="84"/>
      <c r="M9" s="64"/>
      <c r="N9" s="139"/>
      <c r="O9" s="139"/>
      <c r="P9" s="139"/>
      <c r="Q9" s="139"/>
      <c r="R9" s="139"/>
      <c r="S9" s="139"/>
      <c r="T9" s="139"/>
      <c r="U9" s="208"/>
      <c r="V9" s="208"/>
      <c r="W9" s="208"/>
      <c r="X9" s="208"/>
      <c r="Y9" s="208"/>
      <c r="Z9" s="208"/>
      <c r="AA9" s="208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</row>
    <row r="10" spans="1:39" s="65" customFormat="1" ht="19.5" customHeight="1" x14ac:dyDescent="0.25">
      <c r="A10" s="72"/>
      <c r="B10" s="84" t="s">
        <v>155</v>
      </c>
      <c r="C10" s="106" t="s">
        <v>73</v>
      </c>
      <c r="D10" s="122"/>
      <c r="E10" s="73" t="s">
        <v>206</v>
      </c>
      <c r="G10" s="84"/>
      <c r="H10" s="84"/>
      <c r="I10" s="84"/>
      <c r="J10" s="84"/>
      <c r="K10" s="84"/>
      <c r="L10" s="84"/>
      <c r="M10" s="64"/>
      <c r="N10" s="143" t="b">
        <v>0</v>
      </c>
      <c r="O10" s="139"/>
      <c r="Q10" s="139"/>
      <c r="R10" s="139"/>
      <c r="S10" s="139"/>
      <c r="T10" s="139"/>
      <c r="U10" s="210">
        <f>N10*1</f>
        <v>0</v>
      </c>
      <c r="V10" s="208" t="s">
        <v>149</v>
      </c>
      <c r="W10" s="208"/>
      <c r="X10" s="208"/>
      <c r="Y10" s="208"/>
      <c r="Z10" s="208"/>
      <c r="AA10" s="208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</row>
    <row r="11" spans="1:39" s="82" customFormat="1" ht="12" customHeight="1" x14ac:dyDescent="0.25">
      <c r="A11" s="80"/>
      <c r="B11" s="81"/>
      <c r="C11" s="81"/>
      <c r="D11" s="81"/>
      <c r="E11" s="73" t="s">
        <v>334</v>
      </c>
      <c r="F11" s="81"/>
      <c r="G11" s="81"/>
      <c r="H11" s="81"/>
      <c r="I11" s="81"/>
      <c r="J11" s="81"/>
      <c r="K11" s="81"/>
      <c r="L11" s="81"/>
      <c r="M11" s="81"/>
      <c r="N11" s="139"/>
      <c r="O11" s="139"/>
      <c r="Q11" s="139"/>
      <c r="R11" s="142"/>
      <c r="S11" s="142"/>
      <c r="T11" s="142"/>
      <c r="U11" s="210"/>
      <c r="V11" s="209"/>
      <c r="W11" s="209"/>
      <c r="X11" s="209"/>
      <c r="Y11" s="209"/>
      <c r="Z11" s="209"/>
      <c r="AA11" s="209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</row>
    <row r="12" spans="1:39" s="65" customFormat="1" ht="15" customHeight="1" x14ac:dyDescent="0.25">
      <c r="A12" s="73"/>
      <c r="C12" s="155">
        <v>1</v>
      </c>
      <c r="D12" s="122"/>
      <c r="E12" s="73" t="s">
        <v>307</v>
      </c>
      <c r="H12" s="73"/>
      <c r="I12" s="73"/>
      <c r="J12" s="85"/>
      <c r="K12" s="73"/>
      <c r="L12" s="73"/>
      <c r="N12" s="143" t="b">
        <v>0</v>
      </c>
      <c r="O12" s="105"/>
      <c r="Q12" s="139"/>
      <c r="R12" s="139"/>
      <c r="S12" s="139"/>
      <c r="T12" s="139"/>
      <c r="U12" s="210">
        <f t="shared" ref="U12:U18" si="0">N12*1</f>
        <v>0</v>
      </c>
      <c r="V12" s="208" t="s">
        <v>216</v>
      </c>
      <c r="W12" s="208"/>
      <c r="X12" s="208"/>
      <c r="Y12" s="208"/>
      <c r="Z12" s="208"/>
      <c r="AA12" s="208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</row>
    <row r="13" spans="1:39" s="65" customFormat="1" ht="15" customHeight="1" x14ac:dyDescent="0.25">
      <c r="A13" s="73"/>
      <c r="C13" s="155">
        <v>2</v>
      </c>
      <c r="D13" s="122"/>
      <c r="E13" s="73" t="s">
        <v>308</v>
      </c>
      <c r="H13" s="73"/>
      <c r="I13" s="73"/>
      <c r="J13" s="85"/>
      <c r="K13" s="73"/>
      <c r="L13" s="73"/>
      <c r="N13" s="143" t="b">
        <v>1</v>
      </c>
      <c r="O13" s="105" t="s">
        <v>90</v>
      </c>
      <c r="Q13" s="139"/>
      <c r="R13" s="139"/>
      <c r="S13" s="139"/>
      <c r="T13" s="139"/>
      <c r="U13" s="210">
        <f t="shared" si="0"/>
        <v>1</v>
      </c>
      <c r="V13" s="208" t="s">
        <v>217</v>
      </c>
      <c r="W13" s="208"/>
      <c r="X13" s="208"/>
      <c r="Y13" s="208"/>
      <c r="Z13" s="208"/>
      <c r="AA13" s="208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</row>
    <row r="14" spans="1:39" s="65" customFormat="1" ht="15" customHeight="1" x14ac:dyDescent="0.25">
      <c r="A14" s="73"/>
      <c r="C14" s="155">
        <v>3</v>
      </c>
      <c r="D14" s="122"/>
      <c r="E14" s="73" t="s">
        <v>309</v>
      </c>
      <c r="H14" s="73"/>
      <c r="I14" s="73"/>
      <c r="J14" s="85"/>
      <c r="K14" s="73"/>
      <c r="L14" s="73"/>
      <c r="N14" s="143" t="b">
        <v>1</v>
      </c>
      <c r="O14" s="105" t="s">
        <v>91</v>
      </c>
      <c r="Q14" s="139"/>
      <c r="R14" s="139"/>
      <c r="S14" s="139"/>
      <c r="T14" s="139"/>
      <c r="U14" s="210">
        <f t="shared" si="0"/>
        <v>1</v>
      </c>
      <c r="V14" s="208" t="s">
        <v>218</v>
      </c>
      <c r="W14" s="208"/>
      <c r="X14" s="208"/>
      <c r="Y14" s="208"/>
      <c r="Z14" s="208"/>
      <c r="AA14" s="208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</row>
    <row r="15" spans="1:39" s="65" customFormat="1" ht="15" customHeight="1" x14ac:dyDescent="0.25">
      <c r="A15" s="73"/>
      <c r="C15" s="155">
        <v>4</v>
      </c>
      <c r="D15" s="122"/>
      <c r="E15" s="73" t="s">
        <v>310</v>
      </c>
      <c r="H15" s="73"/>
      <c r="I15" s="73"/>
      <c r="J15" s="85"/>
      <c r="K15" s="73"/>
      <c r="L15" s="73"/>
      <c r="N15" s="143" t="b">
        <v>1</v>
      </c>
      <c r="O15" s="105" t="s">
        <v>92</v>
      </c>
      <c r="Q15" s="139"/>
      <c r="R15" s="139"/>
      <c r="S15" s="139"/>
      <c r="T15" s="139"/>
      <c r="U15" s="210">
        <f t="shared" si="0"/>
        <v>1</v>
      </c>
      <c r="V15" s="208" t="s">
        <v>219</v>
      </c>
      <c r="W15" s="208"/>
      <c r="X15" s="208"/>
      <c r="Y15" s="208"/>
      <c r="Z15" s="208"/>
      <c r="AA15" s="208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</row>
    <row r="16" spans="1:39" s="65" customFormat="1" ht="15" customHeight="1" x14ac:dyDescent="0.25">
      <c r="A16" s="73"/>
      <c r="C16" s="155">
        <v>5</v>
      </c>
      <c r="D16" s="122"/>
      <c r="E16" s="73" t="s">
        <v>311</v>
      </c>
      <c r="H16" s="73"/>
      <c r="I16" s="73"/>
      <c r="J16" s="85"/>
      <c r="K16" s="73"/>
      <c r="L16" s="73"/>
      <c r="N16" s="143" t="b">
        <v>1</v>
      </c>
      <c r="O16" s="105" t="s">
        <v>93</v>
      </c>
      <c r="Q16" s="139"/>
      <c r="R16" s="139"/>
      <c r="S16" s="139"/>
      <c r="T16" s="139"/>
      <c r="U16" s="210">
        <f t="shared" si="0"/>
        <v>1</v>
      </c>
      <c r="V16" s="208" t="s">
        <v>220</v>
      </c>
      <c r="W16" s="208"/>
      <c r="X16" s="208"/>
      <c r="Y16" s="208"/>
      <c r="Z16" s="208"/>
      <c r="AA16" s="208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</row>
    <row r="17" spans="1:39" s="65" customFormat="1" ht="14.25" customHeight="1" x14ac:dyDescent="0.25">
      <c r="A17" s="73"/>
      <c r="C17" s="155">
        <v>6</v>
      </c>
      <c r="D17" s="122"/>
      <c r="E17" s="73" t="s">
        <v>312</v>
      </c>
      <c r="H17" s="73"/>
      <c r="I17" s="73"/>
      <c r="J17" s="85"/>
      <c r="K17" s="73"/>
      <c r="L17" s="73"/>
      <c r="N17" s="143" t="b">
        <v>0</v>
      </c>
      <c r="O17" s="105" t="s">
        <v>94</v>
      </c>
      <c r="Q17" s="139"/>
      <c r="R17" s="139"/>
      <c r="S17" s="139"/>
      <c r="T17" s="139"/>
      <c r="U17" s="210">
        <f t="shared" si="0"/>
        <v>0</v>
      </c>
      <c r="V17" s="208" t="s">
        <v>221</v>
      </c>
      <c r="W17" s="208"/>
      <c r="X17" s="208"/>
      <c r="Y17" s="208"/>
      <c r="Z17" s="208"/>
      <c r="AA17" s="208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</row>
    <row r="18" spans="1:39" s="65" customFormat="1" ht="15" customHeight="1" x14ac:dyDescent="0.25">
      <c r="A18" s="73"/>
      <c r="C18" s="155">
        <v>7</v>
      </c>
      <c r="D18" s="122"/>
      <c r="E18" s="86" t="s">
        <v>290</v>
      </c>
      <c r="H18" s="87"/>
      <c r="I18" s="87"/>
      <c r="J18" s="87"/>
      <c r="K18" s="87"/>
      <c r="L18" s="88"/>
      <c r="N18" s="143" t="b">
        <v>0</v>
      </c>
      <c r="O18" s="105" t="s">
        <v>95</v>
      </c>
      <c r="Q18" s="139"/>
      <c r="R18" s="139"/>
      <c r="S18" s="139"/>
      <c r="T18" s="139"/>
      <c r="U18" s="210">
        <f t="shared" si="0"/>
        <v>0</v>
      </c>
      <c r="V18" s="208" t="s">
        <v>222</v>
      </c>
      <c r="W18" s="208"/>
      <c r="X18" s="208"/>
      <c r="Y18" s="208"/>
      <c r="Z18" s="208"/>
      <c r="AA18" s="208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</row>
    <row r="19" spans="1:39" s="65" customFormat="1" ht="13.15" customHeight="1" x14ac:dyDescent="0.25">
      <c r="A19" s="73"/>
      <c r="B19" s="73"/>
      <c r="C19" s="73"/>
      <c r="E19" s="404"/>
      <c r="F19" s="405"/>
      <c r="G19" s="227"/>
      <c r="H19" s="228"/>
      <c r="I19" s="228"/>
      <c r="J19" s="228"/>
      <c r="K19" s="228"/>
      <c r="M19"/>
      <c r="N19" s="139"/>
      <c r="O19" s="139"/>
      <c r="P19" s="139"/>
      <c r="Q19" s="139"/>
      <c r="R19" s="139"/>
      <c r="S19" s="139"/>
      <c r="T19" s="139"/>
      <c r="U19" s="208"/>
      <c r="V19" s="208"/>
      <c r="W19" s="208"/>
      <c r="X19" s="208"/>
      <c r="Y19" s="208"/>
      <c r="Z19" s="208"/>
      <c r="AA19" s="208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</row>
    <row r="20" spans="1:39" s="65" customFormat="1" ht="12.75" customHeight="1" x14ac:dyDescent="0.25">
      <c r="A20" s="73"/>
      <c r="B20" s="73"/>
      <c r="C20" s="73"/>
      <c r="E20" s="406"/>
      <c r="F20" s="407"/>
      <c r="G20" s="227"/>
      <c r="H20" s="228"/>
      <c r="I20" s="228"/>
      <c r="J20" s="228"/>
      <c r="K20" s="228"/>
      <c r="M20"/>
      <c r="N20" s="139"/>
      <c r="O20" s="139"/>
      <c r="P20" s="139"/>
      <c r="Q20" s="139"/>
      <c r="R20" s="139"/>
      <c r="S20" s="139"/>
      <c r="T20" s="139"/>
      <c r="U20" s="208"/>
      <c r="V20" s="208"/>
      <c r="W20" s="208"/>
      <c r="X20" s="208"/>
      <c r="Y20" s="208"/>
      <c r="Z20" s="208"/>
      <c r="AA20" s="208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</row>
    <row r="21" spans="1:39" s="65" customFormat="1" ht="12.75" customHeight="1" x14ac:dyDescent="0.25">
      <c r="A21" s="73"/>
      <c r="B21" s="73"/>
      <c r="C21" s="73"/>
      <c r="E21" s="253"/>
      <c r="F21" s="253"/>
      <c r="G21" s="228"/>
      <c r="H21" s="228"/>
      <c r="I21" s="228"/>
      <c r="J21" s="228"/>
      <c r="K21" s="228"/>
      <c r="M21"/>
      <c r="N21" s="139"/>
      <c r="O21" s="139"/>
      <c r="P21" s="139"/>
      <c r="Q21" s="139"/>
      <c r="R21" s="139"/>
      <c r="S21" s="139"/>
      <c r="T21" s="139"/>
      <c r="U21" s="208"/>
      <c r="V21" s="208"/>
      <c r="W21" s="208"/>
      <c r="X21" s="208"/>
      <c r="Y21" s="208"/>
      <c r="Z21" s="208"/>
      <c r="AA21" s="208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</row>
    <row r="22" spans="1:39" s="65" customFormat="1" ht="12.75" customHeight="1" x14ac:dyDescent="0.25">
      <c r="A22" s="72"/>
      <c r="B22" s="84" t="s">
        <v>23</v>
      </c>
      <c r="C22" s="106" t="s">
        <v>72</v>
      </c>
      <c r="D22" s="122"/>
      <c r="E22" s="67" t="s">
        <v>320</v>
      </c>
      <c r="G22" s="84"/>
      <c r="H22" s="84"/>
      <c r="I22" s="84"/>
      <c r="J22" s="84"/>
      <c r="K22" s="84"/>
      <c r="L22" s="84"/>
      <c r="M22" s="64"/>
      <c r="N22" s="143" t="b">
        <v>0</v>
      </c>
      <c r="O22" s="139"/>
      <c r="Q22" s="139"/>
      <c r="R22" s="139"/>
      <c r="S22" s="139"/>
      <c r="T22" s="139"/>
      <c r="U22" s="210">
        <f>N22*1</f>
        <v>0</v>
      </c>
      <c r="V22" s="208" t="s">
        <v>150</v>
      </c>
      <c r="W22" s="208"/>
      <c r="X22" s="208"/>
      <c r="Y22" s="208"/>
      <c r="Z22" s="208"/>
      <c r="AA22" s="208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39" s="61" customFormat="1" ht="16.5" x14ac:dyDescent="0.25">
      <c r="A23" s="66"/>
      <c r="B23" s="60"/>
      <c r="C23" s="60"/>
      <c r="D23" s="60"/>
      <c r="E23" s="80"/>
      <c r="F23" s="81"/>
      <c r="G23" s="81"/>
      <c r="H23" s="81"/>
      <c r="I23" s="81"/>
      <c r="J23" s="81"/>
      <c r="K23" s="81"/>
      <c r="L23" s="81"/>
      <c r="M23" s="60"/>
      <c r="N23" s="139"/>
      <c r="O23" s="139"/>
      <c r="P23" s="139"/>
      <c r="Q23" s="139"/>
      <c r="R23" s="138"/>
      <c r="S23" s="138"/>
      <c r="T23" s="138"/>
      <c r="U23" s="205" t="s">
        <v>97</v>
      </c>
      <c r="V23" s="205"/>
      <c r="W23" s="205"/>
      <c r="X23" s="205"/>
      <c r="Y23" s="205"/>
      <c r="Z23" s="205"/>
      <c r="AA23" s="205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</row>
    <row r="24" spans="1:39" s="65" customFormat="1" x14ac:dyDescent="0.2">
      <c r="A24" s="95" t="s">
        <v>26</v>
      </c>
      <c r="B24" s="403" t="s">
        <v>324</v>
      </c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139"/>
      <c r="O24" s="139"/>
      <c r="P24" s="139"/>
      <c r="Q24" s="139"/>
      <c r="R24" s="139"/>
      <c r="S24" s="139"/>
      <c r="T24" s="139"/>
      <c r="U24" s="208"/>
      <c r="V24" s="208"/>
      <c r="W24" s="208"/>
      <c r="X24" s="208"/>
      <c r="Y24" s="208"/>
      <c r="Z24" s="208"/>
      <c r="AA24" s="208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</row>
    <row r="25" spans="1:39" s="65" customFormat="1" ht="16.5" customHeight="1" x14ac:dyDescent="0.2">
      <c r="A25" s="95"/>
      <c r="B25" s="324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39"/>
      <c r="O25" s="139"/>
      <c r="P25" s="139"/>
      <c r="Q25" s="139"/>
      <c r="R25" s="139"/>
      <c r="S25" s="139"/>
      <c r="T25" s="139"/>
      <c r="U25" s="208"/>
      <c r="V25" s="208"/>
      <c r="W25" s="208"/>
      <c r="X25" s="208"/>
      <c r="Y25" s="208"/>
      <c r="Z25" s="208"/>
      <c r="AA25" s="208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</row>
    <row r="26" spans="1:39" s="65" customFormat="1" ht="17.25" customHeight="1" x14ac:dyDescent="0.25">
      <c r="A26" s="95"/>
      <c r="B26" s="103" t="s">
        <v>22</v>
      </c>
      <c r="C26" s="106" t="s">
        <v>72</v>
      </c>
      <c r="D26" s="122"/>
      <c r="E26" s="73" t="s">
        <v>300</v>
      </c>
      <c r="F26" s="103"/>
      <c r="G26" s="103"/>
      <c r="H26" s="103"/>
      <c r="I26" s="103"/>
      <c r="J26" s="103"/>
      <c r="K26" s="103"/>
      <c r="M26" s="103"/>
      <c r="N26" s="144" t="b">
        <v>0</v>
      </c>
      <c r="O26" s="139"/>
      <c r="Q26" s="139"/>
      <c r="R26" s="139"/>
      <c r="S26" s="139"/>
      <c r="T26" s="139"/>
      <c r="U26" s="210">
        <f>N26*1</f>
        <v>0</v>
      </c>
      <c r="V26" s="208" t="s">
        <v>151</v>
      </c>
      <c r="W26" s="208"/>
      <c r="X26" s="208"/>
      <c r="Y26" s="208"/>
      <c r="Z26" s="208"/>
      <c r="AA26" s="208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</row>
    <row r="27" spans="1:39" s="65" customFormat="1" ht="6.75" customHeight="1" x14ac:dyDescent="0.2">
      <c r="A27" s="95"/>
      <c r="B27" s="103"/>
      <c r="C27" s="106"/>
      <c r="D27" s="93"/>
      <c r="F27" s="67"/>
      <c r="G27" s="103"/>
      <c r="H27" s="103"/>
      <c r="I27" s="103"/>
      <c r="J27" s="103"/>
      <c r="K27" s="103"/>
      <c r="L27" s="103"/>
      <c r="M27" s="103"/>
      <c r="N27" s="139"/>
      <c r="O27" s="139"/>
      <c r="Q27" s="139"/>
      <c r="R27" s="139"/>
      <c r="S27" s="139"/>
      <c r="T27" s="139"/>
      <c r="U27" s="210"/>
      <c r="V27" s="208"/>
      <c r="W27" s="208"/>
      <c r="X27" s="208"/>
      <c r="Y27" s="208"/>
      <c r="Z27" s="208"/>
      <c r="AA27" s="208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</row>
    <row r="28" spans="1:39" s="65" customFormat="1" ht="15" x14ac:dyDescent="0.25">
      <c r="A28" s="95"/>
      <c r="B28" s="103" t="s">
        <v>23</v>
      </c>
      <c r="C28" s="106" t="s">
        <v>73</v>
      </c>
      <c r="D28"/>
      <c r="E28" s="73" t="s">
        <v>299</v>
      </c>
      <c r="G28" s="103"/>
      <c r="H28" s="103"/>
      <c r="I28" s="103"/>
      <c r="J28" s="103"/>
      <c r="K28" s="103"/>
      <c r="L28" s="103"/>
      <c r="M28" s="103"/>
      <c r="N28" s="144" t="b">
        <v>1</v>
      </c>
      <c r="O28" s="139"/>
      <c r="Q28" s="139"/>
      <c r="R28" s="139"/>
      <c r="S28" s="139"/>
      <c r="T28" s="139"/>
      <c r="U28" s="210">
        <f>N28*1</f>
        <v>1</v>
      </c>
      <c r="V28" s="208" t="s">
        <v>153</v>
      </c>
      <c r="W28" s="208"/>
      <c r="X28" s="208"/>
      <c r="Y28" s="208"/>
      <c r="Z28" s="208"/>
      <c r="AA28" s="208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</row>
    <row r="29" spans="1:39" s="65" customFormat="1" ht="15" x14ac:dyDescent="0.25">
      <c r="A29" s="95"/>
      <c r="B29" s="103"/>
      <c r="C29" s="106"/>
      <c r="D29"/>
      <c r="E29" s="73"/>
      <c r="G29" s="103"/>
      <c r="H29" s="103"/>
      <c r="I29" s="103"/>
      <c r="J29" s="103"/>
      <c r="K29" s="103"/>
      <c r="L29" s="103"/>
      <c r="M29" s="103"/>
      <c r="N29" s="144"/>
      <c r="O29" s="139"/>
      <c r="Q29" s="139"/>
      <c r="R29" s="139"/>
      <c r="S29" s="139"/>
      <c r="T29" s="139"/>
      <c r="U29" s="210"/>
      <c r="V29" s="208"/>
      <c r="W29" s="208"/>
      <c r="X29" s="208"/>
      <c r="Y29" s="208"/>
      <c r="Z29" s="208"/>
      <c r="AA29" s="208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</row>
    <row r="30" spans="1:39" x14ac:dyDescent="0.2">
      <c r="A30" s="73" t="s">
        <v>27</v>
      </c>
      <c r="B30" s="73" t="s">
        <v>179</v>
      </c>
      <c r="C30" s="86"/>
      <c r="F30" s="87"/>
      <c r="G30" s="225"/>
      <c r="H30" s="225"/>
      <c r="I30" s="225"/>
      <c r="J30" s="225"/>
      <c r="K30" s="225"/>
      <c r="L30" s="225"/>
      <c r="M30" s="225"/>
    </row>
    <row r="31" spans="1:39" ht="13.15" customHeight="1" x14ac:dyDescent="0.2">
      <c r="A31" s="73"/>
      <c r="B31" s="73" t="s">
        <v>176</v>
      </c>
      <c r="C31" s="86"/>
      <c r="D31" s="86"/>
      <c r="E31" s="96"/>
      <c r="F31" s="96"/>
      <c r="G31" s="96"/>
      <c r="H31" s="96"/>
      <c r="I31" s="96"/>
      <c r="J31" s="96"/>
      <c r="K31" s="96"/>
      <c r="L31" s="96"/>
    </row>
    <row r="32" spans="1:39" ht="13.15" customHeight="1" x14ac:dyDescent="0.2">
      <c r="A32" s="73"/>
      <c r="B32" s="73" t="s">
        <v>315</v>
      </c>
      <c r="C32" s="86"/>
      <c r="D32" s="86"/>
      <c r="E32" s="96"/>
      <c r="F32" s="96"/>
      <c r="G32" s="96"/>
      <c r="H32" s="96"/>
      <c r="I32" s="96"/>
      <c r="J32" s="96"/>
      <c r="K32" s="96"/>
      <c r="L32" s="96"/>
    </row>
    <row r="33" spans="1:39" ht="13.15" customHeight="1" x14ac:dyDescent="0.2">
      <c r="A33" s="73"/>
      <c r="B33" s="73"/>
      <c r="C33" s="86"/>
      <c r="D33" s="86"/>
      <c r="E33" s="96"/>
      <c r="F33" s="96"/>
      <c r="G33" s="96"/>
      <c r="H33" s="96"/>
      <c r="I33" s="96"/>
      <c r="J33" s="96"/>
      <c r="K33" s="96"/>
      <c r="L33" s="96"/>
    </row>
    <row r="34" spans="1:39" ht="13.15" customHeight="1" x14ac:dyDescent="0.2">
      <c r="A34" s="73"/>
      <c r="B34" s="73" t="s">
        <v>22</v>
      </c>
      <c r="C34" s="86" t="s">
        <v>177</v>
      </c>
      <c r="D34" s="86"/>
      <c r="E34" s="96"/>
      <c r="F34" s="96"/>
      <c r="G34" s="96"/>
      <c r="H34" s="96"/>
      <c r="I34" s="96"/>
      <c r="J34" s="96"/>
      <c r="K34" s="96"/>
      <c r="L34" s="96"/>
      <c r="N34" s="149" t="b">
        <v>0</v>
      </c>
      <c r="U34" s="210">
        <f>N34*1</f>
        <v>0</v>
      </c>
      <c r="V34" s="206" t="s">
        <v>152</v>
      </c>
    </row>
    <row r="35" spans="1:39" ht="13.15" customHeight="1" x14ac:dyDescent="0.25">
      <c r="A35" s="97"/>
      <c r="B35" s="67" t="s">
        <v>23</v>
      </c>
      <c r="C35" s="101" t="s">
        <v>178</v>
      </c>
      <c r="D35" s="100"/>
      <c r="E35" s="65" t="s">
        <v>180</v>
      </c>
      <c r="F35" s="98"/>
      <c r="G35" s="98"/>
      <c r="H35" s="98"/>
      <c r="I35" s="99"/>
      <c r="J35" s="99"/>
      <c r="K35" s="99"/>
      <c r="L35" s="99"/>
      <c r="N35" s="149" t="b">
        <v>1</v>
      </c>
      <c r="U35" s="210">
        <f>N35*1</f>
        <v>1</v>
      </c>
      <c r="V35" s="206" t="s">
        <v>154</v>
      </c>
    </row>
    <row r="36" spans="1:39" ht="13.15" customHeight="1" x14ac:dyDescent="0.25">
      <c r="A36" s="97"/>
      <c r="B36" s="67"/>
      <c r="C36" s="101"/>
      <c r="D36" s="100"/>
      <c r="E36" s="65"/>
      <c r="F36" s="98"/>
      <c r="G36" s="98"/>
      <c r="H36" s="98"/>
      <c r="I36" s="99"/>
      <c r="J36" s="99"/>
      <c r="K36" s="99"/>
      <c r="L36" s="99"/>
    </row>
    <row r="37" spans="1:39" ht="13.15" customHeight="1" x14ac:dyDescent="0.25">
      <c r="A37" s="97"/>
      <c r="B37" s="67"/>
      <c r="C37" s="101"/>
      <c r="D37" s="100"/>
      <c r="E37" s="408" t="s">
        <v>370</v>
      </c>
      <c r="F37" s="409"/>
      <c r="G37" s="226"/>
      <c r="H37" s="226"/>
      <c r="I37" s="226"/>
      <c r="J37" s="226"/>
      <c r="K37" s="226"/>
      <c r="L37" s="99"/>
    </row>
    <row r="38" spans="1:39" ht="13.15" customHeight="1" x14ac:dyDescent="0.25">
      <c r="A38" s="97"/>
      <c r="B38" s="67"/>
      <c r="C38" s="101"/>
      <c r="D38" s="100"/>
      <c r="E38" s="410"/>
      <c r="F38" s="411"/>
      <c r="G38" s="226"/>
      <c r="H38" s="226"/>
      <c r="I38" s="226"/>
      <c r="J38" s="226"/>
      <c r="K38" s="226"/>
      <c r="L38" s="99"/>
    </row>
    <row r="39" spans="1:39" s="65" customFormat="1" ht="15" x14ac:dyDescent="0.25">
      <c r="A39" s="95"/>
      <c r="B39" s="103"/>
      <c r="C39" s="106"/>
      <c r="D39"/>
      <c r="E39" s="73"/>
      <c r="G39" s="103"/>
      <c r="H39" s="103"/>
      <c r="I39" s="103"/>
      <c r="J39" s="103"/>
      <c r="K39" s="103"/>
      <c r="L39" s="103"/>
      <c r="M39" s="103"/>
      <c r="N39" s="139"/>
      <c r="O39" s="139"/>
      <c r="P39" s="139"/>
      <c r="Q39" s="139"/>
      <c r="R39" s="139"/>
      <c r="S39" s="139"/>
      <c r="T39" s="139"/>
      <c r="U39" s="208"/>
      <c r="V39" s="208"/>
      <c r="W39" s="208"/>
      <c r="X39" s="208"/>
      <c r="Y39" s="208"/>
      <c r="Z39" s="208"/>
      <c r="AA39" s="208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39" s="65" customFormat="1" ht="13.15" customHeight="1" x14ac:dyDescent="0.2">
      <c r="A40" s="72" t="s">
        <v>28</v>
      </c>
      <c r="B40" s="84" t="s">
        <v>301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64"/>
      <c r="N40" s="139"/>
      <c r="O40" s="139"/>
      <c r="P40" s="139"/>
      <c r="Q40" s="139"/>
      <c r="R40" s="139"/>
      <c r="S40" s="139"/>
      <c r="T40" s="139"/>
      <c r="U40" s="208"/>
      <c r="V40" s="208"/>
      <c r="W40" s="208"/>
      <c r="X40" s="208"/>
      <c r="Y40" s="208"/>
      <c r="Z40" s="208"/>
      <c r="AA40" s="208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</row>
    <row r="41" spans="1:39" s="65" customFormat="1" ht="14.25" customHeight="1" x14ac:dyDescent="0.25">
      <c r="A41" s="72"/>
      <c r="B41" s="83" t="s">
        <v>335</v>
      </c>
      <c r="C41" s="83"/>
      <c r="D41" s="83"/>
      <c r="E41" s="83"/>
      <c r="F41" s="83"/>
      <c r="N41" s="139"/>
      <c r="O41" s="139"/>
      <c r="P41" s="139"/>
      <c r="Q41" s="139"/>
      <c r="R41" s="139"/>
      <c r="S41" s="139"/>
      <c r="T41" s="139"/>
      <c r="U41" s="396" t="s">
        <v>183</v>
      </c>
      <c r="V41" s="396"/>
      <c r="W41" s="396"/>
      <c r="X41" s="396"/>
      <c r="Y41" s="396"/>
      <c r="Z41" s="396"/>
      <c r="AA41" s="39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</row>
    <row r="42" spans="1:39" s="65" customFormat="1" ht="14.25" customHeight="1" x14ac:dyDescent="0.25">
      <c r="A42" s="72"/>
      <c r="B42" s="83" t="s">
        <v>298</v>
      </c>
      <c r="C42" s="83"/>
      <c r="D42" s="83"/>
      <c r="E42" s="83"/>
      <c r="F42" s="83"/>
      <c r="G42" s="396" t="s">
        <v>302</v>
      </c>
      <c r="H42" s="396"/>
      <c r="I42" s="396"/>
      <c r="J42" s="396"/>
      <c r="K42" s="396"/>
      <c r="L42" s="396"/>
      <c r="M42" s="396"/>
      <c r="N42" s="139"/>
      <c r="O42" s="139"/>
      <c r="P42" s="139"/>
      <c r="Q42" s="139"/>
      <c r="R42" s="139"/>
      <c r="S42" s="139"/>
      <c r="T42" s="139"/>
      <c r="U42" s="299"/>
      <c r="V42" s="299"/>
      <c r="W42" s="299"/>
      <c r="X42" s="299"/>
      <c r="Y42" s="299"/>
      <c r="Z42" s="299"/>
      <c r="AA42" s="299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</row>
    <row r="43" spans="1:39" s="65" customFormat="1" x14ac:dyDescent="0.2">
      <c r="A43" s="72"/>
      <c r="C43" s="83"/>
      <c r="D43" s="83"/>
      <c r="E43" s="83"/>
      <c r="F43" s="83"/>
      <c r="G43" s="121" t="s">
        <v>78</v>
      </c>
      <c r="H43" s="121" t="s">
        <v>227</v>
      </c>
      <c r="I43" s="121" t="s">
        <v>79</v>
      </c>
      <c r="J43" s="121" t="s">
        <v>80</v>
      </c>
      <c r="K43" s="121" t="s">
        <v>229</v>
      </c>
      <c r="L43" s="121" t="s">
        <v>230</v>
      </c>
      <c r="M43" s="121" t="s">
        <v>156</v>
      </c>
      <c r="N43" s="145" t="s">
        <v>78</v>
      </c>
      <c r="O43" s="145" t="s">
        <v>182</v>
      </c>
      <c r="P43" s="145" t="s">
        <v>79</v>
      </c>
      <c r="Q43" s="145" t="s">
        <v>80</v>
      </c>
      <c r="R43" s="145" t="s">
        <v>157</v>
      </c>
      <c r="S43" s="145" t="s">
        <v>81</v>
      </c>
      <c r="T43" s="145" t="s">
        <v>82</v>
      </c>
      <c r="U43" s="211" t="s">
        <v>78</v>
      </c>
      <c r="V43" s="211" t="s">
        <v>182</v>
      </c>
      <c r="W43" s="211" t="s">
        <v>79</v>
      </c>
      <c r="X43" s="211" t="s">
        <v>80</v>
      </c>
      <c r="Y43" s="211" t="s">
        <v>157</v>
      </c>
      <c r="Z43" s="211" t="s">
        <v>81</v>
      </c>
      <c r="AA43" s="211" t="s">
        <v>82</v>
      </c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</row>
    <row r="44" spans="1:39" s="65" customFormat="1" ht="14.25" customHeight="1" x14ac:dyDescent="0.2">
      <c r="A44" s="73"/>
      <c r="B44" s="73" t="s">
        <v>22</v>
      </c>
      <c r="C44" s="73" t="s">
        <v>314</v>
      </c>
      <c r="D44" s="72"/>
      <c r="E44" s="73"/>
      <c r="F44" s="73"/>
      <c r="G44" s="109"/>
      <c r="H44" s="109"/>
      <c r="I44" s="109"/>
      <c r="J44" s="109"/>
      <c r="K44" s="109"/>
      <c r="L44" s="109"/>
      <c r="M44" s="109"/>
      <c r="N44" s="143" t="b">
        <v>0</v>
      </c>
      <c r="O44" s="143" t="b">
        <v>1</v>
      </c>
      <c r="P44" s="143" t="b">
        <v>1</v>
      </c>
      <c r="Q44" s="143" t="b">
        <v>1</v>
      </c>
      <c r="R44" s="143" t="b">
        <v>1</v>
      </c>
      <c r="S44" s="143" t="b">
        <v>0</v>
      </c>
      <c r="T44" s="143" t="b">
        <v>0</v>
      </c>
      <c r="U44" s="208">
        <f>N44*1</f>
        <v>0</v>
      </c>
      <c r="V44" s="208">
        <f t="shared" ref="V44:AA44" si="1">O44*1</f>
        <v>1</v>
      </c>
      <c r="W44" s="208">
        <f t="shared" si="1"/>
        <v>1</v>
      </c>
      <c r="X44" s="208">
        <f t="shared" si="1"/>
        <v>1</v>
      </c>
      <c r="Y44" s="208">
        <f t="shared" si="1"/>
        <v>1</v>
      </c>
      <c r="Z44" s="208">
        <f t="shared" si="1"/>
        <v>0</v>
      </c>
      <c r="AA44" s="208">
        <f t="shared" si="1"/>
        <v>0</v>
      </c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</row>
    <row r="45" spans="1:39" s="65" customFormat="1" ht="12.75" customHeight="1" x14ac:dyDescent="0.2">
      <c r="A45" s="73"/>
      <c r="B45" s="73" t="s">
        <v>23</v>
      </c>
      <c r="C45" s="73" t="s">
        <v>313</v>
      </c>
      <c r="D45" s="72"/>
      <c r="E45" s="73"/>
      <c r="F45" s="73"/>
      <c r="G45" s="109"/>
      <c r="H45" s="109"/>
      <c r="I45" s="109"/>
      <c r="J45" s="109"/>
      <c r="K45" s="109"/>
      <c r="L45" s="109"/>
      <c r="M45" s="109"/>
      <c r="N45" s="143" t="b">
        <v>0</v>
      </c>
      <c r="O45" s="143" t="b">
        <v>1</v>
      </c>
      <c r="P45" s="143" t="b">
        <v>1</v>
      </c>
      <c r="Q45" s="143" t="b">
        <v>1</v>
      </c>
      <c r="R45" s="143" t="b">
        <v>1</v>
      </c>
      <c r="S45" s="143" t="b">
        <v>0</v>
      </c>
      <c r="T45" s="143" t="b">
        <v>0</v>
      </c>
      <c r="U45" s="208">
        <f t="shared" ref="U45:U47" si="2">N45*1</f>
        <v>0</v>
      </c>
      <c r="V45" s="208">
        <f t="shared" ref="V45:V46" si="3">O45*1</f>
        <v>1</v>
      </c>
      <c r="W45" s="208">
        <f t="shared" ref="W45:W47" si="4">P45*1</f>
        <v>1</v>
      </c>
      <c r="X45" s="208">
        <f t="shared" ref="X45:X46" si="5">Q45*1</f>
        <v>1</v>
      </c>
      <c r="Y45" s="208">
        <f t="shared" ref="Y45:Y46" si="6">R45*1</f>
        <v>1</v>
      </c>
      <c r="Z45" s="208">
        <f t="shared" ref="Z45:Z46" si="7">S45*1</f>
        <v>0</v>
      </c>
      <c r="AA45" s="208">
        <f t="shared" ref="AA45:AA46" si="8">T45*1</f>
        <v>0</v>
      </c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</row>
    <row r="46" spans="1:39" s="65" customFormat="1" ht="12.75" customHeight="1" x14ac:dyDescent="0.2">
      <c r="A46" s="73"/>
      <c r="B46" s="73" t="s">
        <v>24</v>
      </c>
      <c r="C46" s="73" t="s">
        <v>303</v>
      </c>
      <c r="D46" s="72"/>
      <c r="E46" s="73"/>
      <c r="F46" s="73"/>
      <c r="G46" s="231"/>
      <c r="H46" s="231"/>
      <c r="I46" s="231"/>
      <c r="J46" s="231"/>
      <c r="K46" s="231"/>
      <c r="L46" s="231"/>
      <c r="M46" s="231"/>
      <c r="N46" s="143" t="b">
        <v>0</v>
      </c>
      <c r="O46" s="143" t="b">
        <v>0</v>
      </c>
      <c r="P46" s="143" t="b">
        <v>0</v>
      </c>
      <c r="Q46" s="143" t="b">
        <v>0</v>
      </c>
      <c r="R46" s="143" t="b">
        <v>0</v>
      </c>
      <c r="S46" s="143" t="b">
        <v>0</v>
      </c>
      <c r="T46" s="143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s="65" customFormat="1" x14ac:dyDescent="0.2">
      <c r="A47" s="73"/>
      <c r="B47" s="73" t="s">
        <v>25</v>
      </c>
      <c r="C47" s="73" t="s">
        <v>321</v>
      </c>
      <c r="D47" s="72"/>
      <c r="E47" s="73"/>
      <c r="F47" s="73"/>
      <c r="G47" s="231"/>
      <c r="H47" s="231"/>
      <c r="I47" s="231"/>
      <c r="J47" s="231"/>
      <c r="K47" s="231"/>
      <c r="L47" s="231"/>
      <c r="M47" s="231"/>
      <c r="N47" s="143" t="b">
        <v>0</v>
      </c>
      <c r="O47" s="143" t="b">
        <v>0</v>
      </c>
      <c r="P47" s="143" t="b">
        <v>0</v>
      </c>
      <c r="Q47" s="143" t="b">
        <v>0</v>
      </c>
      <c r="R47" s="143" t="b">
        <v>0</v>
      </c>
      <c r="S47" s="143" t="b">
        <v>0</v>
      </c>
      <c r="T47" s="143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s="65" customFormat="1" x14ac:dyDescent="0.2">
      <c r="A48" s="73"/>
      <c r="B48" s="73" t="s">
        <v>65</v>
      </c>
      <c r="C48" s="86" t="s">
        <v>291</v>
      </c>
      <c r="D48" s="72"/>
      <c r="E48" s="87"/>
      <c r="F48" s="87"/>
      <c r="G48" s="230"/>
      <c r="H48" s="230"/>
      <c r="I48" s="230"/>
      <c r="J48" s="230"/>
      <c r="K48" s="230"/>
      <c r="L48" s="230"/>
      <c r="M48" s="230"/>
      <c r="N48" s="140"/>
      <c r="O48" s="140"/>
      <c r="P48" s="140"/>
      <c r="Q48" s="140"/>
      <c r="R48" s="140"/>
      <c r="S48" s="140"/>
      <c r="T48" s="140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</row>
    <row r="49" spans="1:39" s="65" customFormat="1" x14ac:dyDescent="0.2">
      <c r="A49" s="73"/>
      <c r="B49" s="73"/>
      <c r="C49" s="86"/>
      <c r="D49" s="72"/>
      <c r="E49" s="87"/>
      <c r="F49" s="87"/>
      <c r="G49" s="73"/>
      <c r="H49" s="73"/>
      <c r="I49" s="73"/>
      <c r="J49" s="73"/>
      <c r="K49" s="73"/>
      <c r="L49" s="73"/>
      <c r="M49" s="73"/>
      <c r="N49" s="139"/>
      <c r="O49" s="139"/>
      <c r="P49" s="139"/>
      <c r="Q49" s="139"/>
      <c r="R49" s="139"/>
      <c r="S49" s="139"/>
      <c r="T49" s="139"/>
      <c r="U49" s="208"/>
      <c r="V49" s="208"/>
      <c r="W49" s="208"/>
      <c r="X49" s="208"/>
      <c r="Y49" s="208"/>
      <c r="Z49" s="208"/>
      <c r="AA49" s="208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</row>
    <row r="50" spans="1:39" s="65" customFormat="1" x14ac:dyDescent="0.2">
      <c r="A50" s="72" t="s">
        <v>29</v>
      </c>
      <c r="B50" s="90" t="s">
        <v>89</v>
      </c>
      <c r="C50" s="90"/>
      <c r="D50" s="90"/>
      <c r="E50" s="90"/>
      <c r="F50" s="90"/>
      <c r="G50" s="90"/>
      <c r="H50" s="90"/>
      <c r="I50" s="90"/>
      <c r="J50" s="72"/>
      <c r="K50" s="72"/>
      <c r="L50" s="73"/>
      <c r="M50" s="64"/>
      <c r="N50" s="139"/>
      <c r="O50" s="139"/>
      <c r="P50" s="139"/>
      <c r="Q50" s="139"/>
      <c r="R50" s="139"/>
      <c r="S50" s="139"/>
      <c r="T50" s="139"/>
      <c r="U50" s="208"/>
      <c r="V50" s="208"/>
      <c r="W50" s="208"/>
      <c r="X50" s="208"/>
      <c r="Y50" s="208"/>
      <c r="Z50" s="208"/>
      <c r="AA50" s="208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</row>
    <row r="51" spans="1:39" s="65" customFormat="1" ht="16.5" x14ac:dyDescent="0.25">
      <c r="A51" s="72"/>
      <c r="B51" s="90" t="s">
        <v>292</v>
      </c>
      <c r="C51" s="90"/>
      <c r="D51" s="90"/>
      <c r="E51" s="90"/>
      <c r="F51" s="90"/>
      <c r="N51" s="139"/>
      <c r="O51" s="139"/>
      <c r="P51" s="139"/>
      <c r="Q51" s="139"/>
      <c r="R51" s="139"/>
      <c r="S51" s="139"/>
      <c r="T51" s="139"/>
      <c r="U51" s="396" t="s">
        <v>183</v>
      </c>
      <c r="V51" s="396"/>
      <c r="W51" s="396"/>
      <c r="X51" s="396"/>
      <c r="Y51" s="396"/>
      <c r="Z51" s="396"/>
      <c r="AA51" s="39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</row>
    <row r="52" spans="1:39" s="65" customFormat="1" ht="12.75" customHeight="1" x14ac:dyDescent="0.25">
      <c r="A52" s="72"/>
      <c r="B52" s="90" t="s">
        <v>336</v>
      </c>
      <c r="C52" s="90"/>
      <c r="D52" s="90"/>
      <c r="E52" s="90"/>
      <c r="F52" s="90"/>
      <c r="N52" s="139"/>
      <c r="O52" s="139"/>
      <c r="P52" s="139"/>
      <c r="Q52" s="139"/>
      <c r="R52" s="139"/>
      <c r="S52" s="139"/>
      <c r="T52" s="139"/>
      <c r="U52" s="212"/>
      <c r="V52" s="212"/>
      <c r="W52" s="212"/>
      <c r="X52" s="212"/>
      <c r="Y52" s="212"/>
      <c r="Z52" s="212"/>
      <c r="AA52" s="212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</row>
    <row r="53" spans="1:39" s="65" customFormat="1" ht="14.25" customHeight="1" x14ac:dyDescent="0.25">
      <c r="A53" s="72"/>
      <c r="B53" s="90" t="s">
        <v>298</v>
      </c>
      <c r="C53" s="90"/>
      <c r="D53" s="90"/>
      <c r="E53" s="90"/>
      <c r="F53" s="90"/>
      <c r="G53" s="396" t="s">
        <v>302</v>
      </c>
      <c r="H53" s="396"/>
      <c r="I53" s="396"/>
      <c r="J53" s="396"/>
      <c r="K53" s="396"/>
      <c r="L53" s="396"/>
      <c r="M53" s="396"/>
      <c r="N53" s="139"/>
      <c r="O53" s="139"/>
      <c r="P53" s="139"/>
      <c r="Q53" s="139"/>
      <c r="R53" s="139"/>
      <c r="S53" s="139"/>
      <c r="T53" s="139"/>
      <c r="U53" s="212"/>
      <c r="V53" s="212"/>
      <c r="W53" s="212"/>
      <c r="X53" s="212"/>
      <c r="Y53" s="212"/>
      <c r="Z53" s="212"/>
      <c r="AA53" s="212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</row>
    <row r="54" spans="1:39" s="65" customFormat="1" ht="22.5" customHeight="1" x14ac:dyDescent="0.2">
      <c r="A54" s="72"/>
      <c r="B54" s="90" t="s">
        <v>337</v>
      </c>
      <c r="D54" s="90"/>
      <c r="E54" s="90"/>
      <c r="F54" s="90"/>
      <c r="G54" s="124" t="s">
        <v>78</v>
      </c>
      <c r="H54" s="124" t="s">
        <v>227</v>
      </c>
      <c r="I54" s="124" t="s">
        <v>79</v>
      </c>
      <c r="J54" s="124" t="s">
        <v>80</v>
      </c>
      <c r="K54" s="124" t="s">
        <v>229</v>
      </c>
      <c r="L54" s="124" t="s">
        <v>230</v>
      </c>
      <c r="M54" s="124" t="s">
        <v>156</v>
      </c>
      <c r="N54" s="145" t="s">
        <v>78</v>
      </c>
      <c r="O54" s="145" t="s">
        <v>182</v>
      </c>
      <c r="P54" s="145" t="s">
        <v>79</v>
      </c>
      <c r="Q54" s="145" t="s">
        <v>80</v>
      </c>
      <c r="R54" s="145" t="s">
        <v>157</v>
      </c>
      <c r="S54" s="145" t="s">
        <v>81</v>
      </c>
      <c r="T54" s="145" t="s">
        <v>82</v>
      </c>
      <c r="U54" s="211" t="s">
        <v>78</v>
      </c>
      <c r="V54" s="211" t="s">
        <v>182</v>
      </c>
      <c r="W54" s="211" t="s">
        <v>79</v>
      </c>
      <c r="X54" s="211" t="s">
        <v>80</v>
      </c>
      <c r="Y54" s="211" t="s">
        <v>157</v>
      </c>
      <c r="Z54" s="211" t="s">
        <v>81</v>
      </c>
      <c r="AA54" s="211" t="s">
        <v>82</v>
      </c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</row>
    <row r="55" spans="1:39" s="65" customFormat="1" x14ac:dyDescent="0.2">
      <c r="A55" s="72"/>
      <c r="B55" s="90" t="s">
        <v>22</v>
      </c>
      <c r="C55" s="64" t="s">
        <v>293</v>
      </c>
      <c r="D55" s="90"/>
      <c r="E55" s="90"/>
      <c r="F55" s="90"/>
      <c r="G55" s="109"/>
      <c r="H55" s="109"/>
      <c r="I55" s="109"/>
      <c r="J55" s="109"/>
      <c r="K55" s="109"/>
      <c r="L55" s="109"/>
      <c r="M55" s="109"/>
      <c r="N55" s="143" t="b">
        <v>0</v>
      </c>
      <c r="O55" s="143" t="b">
        <v>1</v>
      </c>
      <c r="P55" s="143" t="b">
        <v>1</v>
      </c>
      <c r="Q55" s="143" t="b">
        <v>1</v>
      </c>
      <c r="R55" s="143" t="b">
        <v>1</v>
      </c>
      <c r="S55" s="143" t="b">
        <v>0</v>
      </c>
      <c r="T55" s="143" t="b">
        <v>0</v>
      </c>
      <c r="U55" s="208">
        <f t="shared" ref="U55" si="15">N55*1</f>
        <v>0</v>
      </c>
      <c r="V55" s="208">
        <f t="shared" ref="V55" si="16">O55*1</f>
        <v>1</v>
      </c>
      <c r="W55" s="208">
        <f t="shared" ref="W55" si="17">P55*1</f>
        <v>1</v>
      </c>
      <c r="X55" s="208">
        <f t="shared" ref="X55" si="18">Q55*1</f>
        <v>1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</row>
    <row r="56" spans="1:39" s="65" customFormat="1" x14ac:dyDescent="0.2">
      <c r="A56" s="72"/>
      <c r="B56" s="90" t="s">
        <v>23</v>
      </c>
      <c r="C56" s="64" t="s">
        <v>294</v>
      </c>
      <c r="D56" s="90"/>
      <c r="E56" s="90"/>
      <c r="F56" s="90"/>
      <c r="G56" s="73"/>
      <c r="H56" s="85"/>
      <c r="I56" s="73"/>
      <c r="J56" s="73"/>
      <c r="K56" s="64"/>
      <c r="L56" s="67"/>
      <c r="M56" s="67"/>
      <c r="N56" s="140"/>
      <c r="O56" s="110"/>
      <c r="P56" s="140"/>
      <c r="Q56" s="140"/>
      <c r="R56" s="126"/>
      <c r="S56" s="139"/>
      <c r="T56" s="139"/>
      <c r="U56" s="208"/>
      <c r="V56" s="208"/>
      <c r="W56" s="208"/>
      <c r="X56" s="208"/>
      <c r="Y56" s="208"/>
      <c r="Z56" s="208"/>
      <c r="AA56" s="208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</row>
    <row r="57" spans="1:39" s="65" customFormat="1" x14ac:dyDescent="0.2">
      <c r="A57" s="72"/>
      <c r="B57" s="90"/>
      <c r="C57" s="64" t="s">
        <v>295</v>
      </c>
      <c r="D57" s="90"/>
      <c r="E57" s="90"/>
      <c r="F57" s="90"/>
      <c r="G57" s="73"/>
      <c r="H57" s="85"/>
      <c r="I57" s="73"/>
      <c r="J57" s="73"/>
      <c r="K57" s="64"/>
      <c r="L57" s="67"/>
      <c r="M57" s="67"/>
      <c r="N57" s="140"/>
      <c r="O57" s="110"/>
      <c r="P57" s="140"/>
      <c r="Q57" s="140"/>
      <c r="R57" s="126"/>
      <c r="S57" s="139"/>
      <c r="T57" s="139"/>
      <c r="U57" s="208"/>
      <c r="V57" s="208"/>
      <c r="W57" s="208"/>
      <c r="X57" s="208"/>
      <c r="Y57" s="208"/>
      <c r="Z57" s="208"/>
      <c r="AA57" s="208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</row>
    <row r="58" spans="1:39" s="65" customFormat="1" x14ac:dyDescent="0.2">
      <c r="A58" s="72"/>
      <c r="B58" s="90"/>
      <c r="C58" s="110" t="s">
        <v>61</v>
      </c>
      <c r="D58" s="90" t="s">
        <v>57</v>
      </c>
      <c r="E58" s="90"/>
      <c r="G58" s="109"/>
      <c r="H58" s="109"/>
      <c r="I58" s="109"/>
      <c r="J58" s="109"/>
      <c r="K58" s="109"/>
      <c r="L58" s="109"/>
      <c r="M58" s="109"/>
      <c r="N58" s="143" t="b">
        <v>0</v>
      </c>
      <c r="O58" s="143" t="b">
        <v>1</v>
      </c>
      <c r="P58" s="143" t="b">
        <v>0</v>
      </c>
      <c r="Q58" s="143" t="b">
        <v>0</v>
      </c>
      <c r="R58" s="143" t="b">
        <v>0</v>
      </c>
      <c r="S58" s="143" t="b">
        <v>0</v>
      </c>
      <c r="T58" s="143" t="b">
        <v>0</v>
      </c>
      <c r="U58" s="208">
        <f>N58*1</f>
        <v>0</v>
      </c>
      <c r="V58" s="208">
        <f t="shared" ref="V58:V60" si="22">O58*1</f>
        <v>1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</row>
    <row r="59" spans="1:39" s="65" customFormat="1" x14ac:dyDescent="0.2">
      <c r="A59" s="72"/>
      <c r="B59" s="90"/>
      <c r="C59" s="110" t="s">
        <v>62</v>
      </c>
      <c r="D59" s="90" t="s">
        <v>58</v>
      </c>
      <c r="E59" s="90"/>
      <c r="G59" s="109"/>
      <c r="H59" s="109"/>
      <c r="I59" s="109"/>
      <c r="J59" s="109"/>
      <c r="K59" s="109"/>
      <c r="L59" s="109"/>
      <c r="M59" s="109"/>
      <c r="N59" s="143" t="b">
        <v>0</v>
      </c>
      <c r="O59" s="143" t="b">
        <v>0</v>
      </c>
      <c r="P59" s="143" t="b">
        <v>1</v>
      </c>
      <c r="Q59" s="143" t="b">
        <v>1</v>
      </c>
      <c r="R59" s="143" t="b">
        <v>1</v>
      </c>
      <c r="S59" s="143" t="b">
        <v>0</v>
      </c>
      <c r="T59" s="143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</row>
    <row r="60" spans="1:39" s="65" customFormat="1" x14ac:dyDescent="0.2">
      <c r="A60" s="72"/>
      <c r="B60" s="90"/>
      <c r="C60" s="110" t="s">
        <v>63</v>
      </c>
      <c r="D60" s="90" t="s">
        <v>59</v>
      </c>
      <c r="E60" s="90"/>
      <c r="G60" s="109"/>
      <c r="H60" s="109"/>
      <c r="I60" s="109"/>
      <c r="J60" s="109"/>
      <c r="K60" s="109"/>
      <c r="L60" s="109"/>
      <c r="M60" s="109"/>
      <c r="N60" s="143" t="b">
        <v>0</v>
      </c>
      <c r="O60" s="143" t="b">
        <v>0</v>
      </c>
      <c r="P60" s="143" t="b">
        <v>0</v>
      </c>
      <c r="Q60" s="143" t="b">
        <v>1</v>
      </c>
      <c r="R60" s="143" t="b">
        <v>1</v>
      </c>
      <c r="S60" s="143" t="b">
        <v>0</v>
      </c>
      <c r="T60" s="143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</row>
    <row r="61" spans="1:39" s="65" customFormat="1" x14ac:dyDescent="0.2">
      <c r="A61" s="72"/>
      <c r="B61" s="90"/>
      <c r="C61" s="110" t="s">
        <v>64</v>
      </c>
      <c r="D61" s="90" t="s">
        <v>60</v>
      </c>
      <c r="E61" s="90"/>
      <c r="G61" s="230"/>
      <c r="H61" s="230"/>
      <c r="I61" s="230"/>
      <c r="J61" s="230"/>
      <c r="K61" s="230"/>
      <c r="L61" s="230"/>
      <c r="M61" s="230"/>
      <c r="N61" s="140"/>
      <c r="O61" s="140"/>
      <c r="P61" s="140"/>
      <c r="Q61" s="140"/>
      <c r="R61" s="140"/>
      <c r="S61" s="140"/>
      <c r="T61" s="140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</row>
    <row r="62" spans="1:39" s="65" customFormat="1" x14ac:dyDescent="0.2">
      <c r="A62" s="72"/>
      <c r="B62" s="90"/>
      <c r="C62" s="92"/>
      <c r="D62" s="90"/>
      <c r="E62" s="90"/>
      <c r="F62" s="90"/>
      <c r="G62" s="87"/>
      <c r="H62" s="87"/>
      <c r="I62" s="87"/>
      <c r="J62" s="88"/>
      <c r="K62" s="64"/>
      <c r="L62" s="67"/>
      <c r="M62" s="67"/>
      <c r="N62" s="139"/>
      <c r="O62" s="139"/>
      <c r="P62" s="139"/>
      <c r="Q62" s="139"/>
      <c r="R62" s="139"/>
      <c r="S62" s="139"/>
      <c r="T62" s="139"/>
      <c r="U62" s="208"/>
      <c r="V62" s="208"/>
      <c r="W62" s="208"/>
      <c r="X62" s="208"/>
      <c r="Y62" s="208"/>
      <c r="Z62" s="208"/>
      <c r="AA62" s="208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</row>
    <row r="63" spans="1:39" s="65" customFormat="1" ht="13.5" customHeight="1" x14ac:dyDescent="0.25">
      <c r="A63" s="72"/>
      <c r="B63" s="73" t="s">
        <v>24</v>
      </c>
      <c r="C63" s="90" t="s">
        <v>296</v>
      </c>
      <c r="E63" s="90"/>
      <c r="F63" s="90"/>
      <c r="G63"/>
      <c r="H63"/>
      <c r="I63"/>
      <c r="J63"/>
      <c r="K63"/>
      <c r="L63"/>
      <c r="M63"/>
      <c r="N63" s="139"/>
      <c r="O63" s="139"/>
      <c r="P63" s="139"/>
      <c r="Q63" s="139"/>
      <c r="R63" s="139"/>
      <c r="S63" s="139"/>
      <c r="T63" s="139"/>
      <c r="U63" s="208"/>
      <c r="V63" s="208"/>
      <c r="W63" s="208"/>
      <c r="X63" s="208"/>
      <c r="Y63" s="208"/>
      <c r="Z63" s="208"/>
      <c r="AA63" s="208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</row>
    <row r="64" spans="1:39" s="65" customFormat="1" ht="15" x14ac:dyDescent="0.25">
      <c r="A64" s="72"/>
      <c r="B64" s="73"/>
      <c r="C64" s="90" t="s">
        <v>297</v>
      </c>
      <c r="E64" s="90"/>
      <c r="F64" s="90"/>
      <c r="G64"/>
      <c r="H64"/>
      <c r="I64"/>
      <c r="J64"/>
      <c r="K64"/>
      <c r="L64"/>
      <c r="M64"/>
      <c r="N64" s="139"/>
      <c r="O64" s="139"/>
      <c r="P64" s="139"/>
      <c r="Q64" s="139"/>
      <c r="R64" s="139"/>
      <c r="S64" s="139"/>
      <c r="T64" s="139"/>
      <c r="U64" s="208"/>
      <c r="V64" s="208"/>
      <c r="W64" s="208"/>
      <c r="X64" s="208"/>
      <c r="Y64" s="208"/>
      <c r="Z64" s="208"/>
      <c r="AA64" s="208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</row>
    <row r="65" spans="1:39" s="65" customFormat="1" ht="15" customHeight="1" x14ac:dyDescent="0.25">
      <c r="A65" s="72"/>
      <c r="B65" s="73"/>
      <c r="C65" s="90" t="s">
        <v>86</v>
      </c>
      <c r="E65" s="90"/>
      <c r="F65" s="90"/>
      <c r="G65" s="396" t="s">
        <v>302</v>
      </c>
      <c r="H65" s="396"/>
      <c r="I65" s="396"/>
      <c r="J65" s="396"/>
      <c r="K65" s="396"/>
      <c r="L65" s="396"/>
      <c r="M65" s="396"/>
      <c r="N65" s="139"/>
      <c r="O65" s="139"/>
      <c r="P65" s="139"/>
      <c r="Q65" s="139"/>
      <c r="R65" s="139"/>
      <c r="S65" s="139"/>
      <c r="T65" s="139"/>
      <c r="U65" s="396" t="s">
        <v>183</v>
      </c>
      <c r="V65" s="396"/>
      <c r="W65" s="396"/>
      <c r="X65" s="396"/>
      <c r="Y65" s="396"/>
      <c r="Z65" s="396"/>
      <c r="AA65" s="39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</row>
    <row r="66" spans="1:39" s="65" customFormat="1" x14ac:dyDescent="0.2">
      <c r="A66" s="72"/>
      <c r="B66" s="73"/>
      <c r="C66" s="90" t="s">
        <v>87</v>
      </c>
      <c r="E66" s="90"/>
      <c r="F66" s="90"/>
      <c r="G66" s="124" t="s">
        <v>78</v>
      </c>
      <c r="H66" s="124" t="s">
        <v>227</v>
      </c>
      <c r="I66" s="124" t="s">
        <v>79</v>
      </c>
      <c r="J66" s="124" t="s">
        <v>80</v>
      </c>
      <c r="K66" s="124" t="s">
        <v>229</v>
      </c>
      <c r="L66" s="124" t="s">
        <v>230</v>
      </c>
      <c r="M66" s="124" t="s">
        <v>156</v>
      </c>
      <c r="N66" s="139"/>
      <c r="O66" s="139"/>
      <c r="P66" s="139"/>
      <c r="Q66" s="139"/>
      <c r="R66" s="139"/>
      <c r="S66" s="139"/>
      <c r="T66" s="139"/>
      <c r="U66" s="211" t="s">
        <v>78</v>
      </c>
      <c r="V66" s="211" t="s">
        <v>182</v>
      </c>
      <c r="W66" s="211" t="s">
        <v>79</v>
      </c>
      <c r="X66" s="211" t="s">
        <v>80</v>
      </c>
      <c r="Y66" s="211" t="s">
        <v>157</v>
      </c>
      <c r="Z66" s="211" t="s">
        <v>81</v>
      </c>
      <c r="AA66" s="211" t="s">
        <v>82</v>
      </c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</row>
    <row r="67" spans="1:39" s="65" customFormat="1" ht="6" customHeight="1" x14ac:dyDescent="0.25">
      <c r="A67" s="72"/>
      <c r="B67" s="73"/>
      <c r="C67" s="90"/>
      <c r="E67" s="90"/>
      <c r="F67" s="90"/>
      <c r="G67"/>
      <c r="H67"/>
      <c r="I67"/>
      <c r="J67"/>
      <c r="K67"/>
      <c r="L67"/>
      <c r="M67"/>
      <c r="N67" s="139"/>
      <c r="O67" s="139"/>
      <c r="P67" s="139"/>
      <c r="Q67" s="139"/>
      <c r="R67" s="139"/>
      <c r="S67" s="139"/>
      <c r="T67" s="139"/>
      <c r="U67" s="208"/>
      <c r="V67" s="208"/>
      <c r="W67" s="208"/>
      <c r="X67" s="208"/>
      <c r="Y67" s="208"/>
      <c r="Z67" s="208"/>
      <c r="AA67" s="208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</row>
    <row r="68" spans="1:39" s="65" customFormat="1" ht="12" customHeight="1" x14ac:dyDescent="0.2">
      <c r="A68" s="72"/>
      <c r="B68" s="73"/>
      <c r="C68" s="90" t="s">
        <v>71</v>
      </c>
      <c r="D68" s="65" t="s">
        <v>304</v>
      </c>
      <c r="E68" s="90"/>
      <c r="F68" s="90"/>
      <c r="G68" s="327"/>
      <c r="H68" s="327"/>
      <c r="I68" s="327"/>
      <c r="J68" s="327"/>
      <c r="K68" s="327"/>
      <c r="L68" s="328"/>
      <c r="M68" s="327"/>
      <c r="N68" s="146"/>
      <c r="O68" s="146"/>
      <c r="P68" s="146"/>
      <c r="Q68" s="146"/>
      <c r="R68" s="146"/>
      <c r="S68" s="146"/>
      <c r="T68" s="146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</row>
    <row r="69" spans="1:39" s="65" customFormat="1" x14ac:dyDescent="0.2">
      <c r="A69" s="72"/>
      <c r="B69" s="73"/>
      <c r="C69" s="90" t="s">
        <v>85</v>
      </c>
      <c r="D69" s="90" t="s">
        <v>305</v>
      </c>
      <c r="F69" s="91"/>
      <c r="G69" s="329"/>
      <c r="H69" s="329">
        <v>0.1</v>
      </c>
      <c r="I69" s="329"/>
      <c r="J69" s="329"/>
      <c r="K69" s="329"/>
      <c r="L69" s="330"/>
      <c r="M69" s="329"/>
      <c r="N69" s="146"/>
      <c r="O69" s="146"/>
      <c r="P69" s="146"/>
      <c r="Q69" s="146"/>
      <c r="R69" s="146"/>
      <c r="S69" s="146"/>
      <c r="T69" s="146"/>
      <c r="U69" s="216">
        <f>G69</f>
        <v>0</v>
      </c>
      <c r="V69" s="217">
        <f t="shared" ref="V69" si="31">H69</f>
        <v>0.1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</row>
    <row r="70" spans="1:39" s="65" customFormat="1" x14ac:dyDescent="0.2">
      <c r="A70" s="72"/>
      <c r="B70" s="73"/>
      <c r="C70" s="90" t="s">
        <v>209</v>
      </c>
      <c r="D70" s="90" t="s">
        <v>338</v>
      </c>
      <c r="F70" s="91"/>
      <c r="G70" s="276"/>
      <c r="H70" s="276"/>
      <c r="I70" s="276" t="s">
        <v>352</v>
      </c>
      <c r="J70" s="276" t="s">
        <v>352</v>
      </c>
      <c r="K70" s="276" t="s">
        <v>352</v>
      </c>
      <c r="L70" s="276"/>
      <c r="M70" s="276"/>
      <c r="N70" s="146"/>
      <c r="O70" s="146"/>
      <c r="P70" s="146"/>
      <c r="Q70" s="146"/>
      <c r="R70" s="146"/>
      <c r="S70" s="146"/>
      <c r="T70" s="146"/>
      <c r="U70" s="216"/>
      <c r="V70" s="217"/>
      <c r="W70" s="217"/>
      <c r="X70" s="217"/>
      <c r="Y70" s="217"/>
      <c r="Z70" s="217"/>
      <c r="AA70" s="217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</row>
    <row r="71" spans="1:39" s="65" customFormat="1" x14ac:dyDescent="0.2">
      <c r="A71" s="72"/>
      <c r="B71" s="90"/>
      <c r="C71" s="91"/>
      <c r="D71" s="91" t="s">
        <v>306</v>
      </c>
      <c r="E71" s="91"/>
      <c r="F71" s="94"/>
      <c r="G71" s="94"/>
      <c r="H71" s="94"/>
      <c r="I71" s="335" t="s">
        <v>353</v>
      </c>
      <c r="J71" s="94"/>
      <c r="K71" s="94"/>
      <c r="L71" s="94"/>
      <c r="M71" s="94"/>
      <c r="N71" s="145" t="s">
        <v>78</v>
      </c>
      <c r="O71" s="145" t="s">
        <v>182</v>
      </c>
      <c r="P71" s="145" t="s">
        <v>79</v>
      </c>
      <c r="Q71" s="145" t="s">
        <v>80</v>
      </c>
      <c r="R71" s="145" t="s">
        <v>157</v>
      </c>
      <c r="S71" s="145" t="s">
        <v>81</v>
      </c>
      <c r="T71" s="145" t="s">
        <v>82</v>
      </c>
      <c r="U71" s="208"/>
      <c r="V71" s="208"/>
      <c r="W71" s="208"/>
      <c r="X71" s="208"/>
      <c r="Y71" s="208"/>
      <c r="Z71" s="208"/>
      <c r="AA71" s="208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</row>
    <row r="72" spans="1:39" s="65" customFormat="1" x14ac:dyDescent="0.2">
      <c r="A72" s="72"/>
      <c r="B72" s="90"/>
      <c r="C72" s="91"/>
      <c r="D72" s="91"/>
      <c r="E72" s="91"/>
      <c r="F72" s="94"/>
      <c r="G72" s="94"/>
      <c r="H72" s="94"/>
      <c r="I72" s="94"/>
      <c r="J72" s="94"/>
      <c r="K72" s="94"/>
      <c r="L72" s="94"/>
      <c r="M72" s="94"/>
      <c r="N72" s="145"/>
      <c r="O72" s="145"/>
      <c r="P72" s="145"/>
      <c r="Q72" s="145"/>
      <c r="R72" s="145"/>
      <c r="S72" s="145"/>
      <c r="T72" s="145"/>
      <c r="U72" s="208"/>
      <c r="V72" s="208"/>
      <c r="W72" s="208"/>
      <c r="X72" s="208"/>
      <c r="Y72" s="208"/>
      <c r="Z72" s="208"/>
      <c r="AA72" s="208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</row>
    <row r="73" spans="1:39" s="65" customFormat="1" x14ac:dyDescent="0.2">
      <c r="A73" s="72"/>
      <c r="B73" s="104" t="s">
        <v>25</v>
      </c>
      <c r="C73" s="105" t="s">
        <v>323</v>
      </c>
      <c r="E73" s="91"/>
      <c r="F73" s="91"/>
      <c r="G73" s="109"/>
      <c r="H73" s="109"/>
      <c r="I73" s="109"/>
      <c r="J73" s="109"/>
      <c r="K73" s="109"/>
      <c r="L73" s="109"/>
      <c r="M73" s="109"/>
      <c r="N73" s="143" t="b">
        <v>0</v>
      </c>
      <c r="O73" s="143" t="b">
        <v>1</v>
      </c>
      <c r="P73" s="143" t="b">
        <v>1</v>
      </c>
      <c r="Q73" s="143" t="b">
        <v>1</v>
      </c>
      <c r="R73" s="143" t="b">
        <v>1</v>
      </c>
      <c r="S73" s="143" t="b">
        <v>1</v>
      </c>
      <c r="T73" s="143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1</v>
      </c>
      <c r="AA73" s="208">
        <f t="shared" ref="AA73" si="43">T73*1</f>
        <v>0</v>
      </c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</row>
    <row r="74" spans="1:39" s="65" customFormat="1" ht="15" x14ac:dyDescent="0.25">
      <c r="C74" s="111"/>
      <c r="D74" s="90"/>
      <c r="F74" s="91"/>
      <c r="G74"/>
      <c r="H74"/>
      <c r="I74"/>
      <c r="J74"/>
      <c r="K74"/>
      <c r="L74"/>
      <c r="M74"/>
      <c r="N74" s="147"/>
      <c r="O74" s="147"/>
      <c r="P74" s="147"/>
      <c r="Q74" s="147"/>
      <c r="R74" s="147"/>
      <c r="S74" s="147"/>
      <c r="T74" s="147"/>
      <c r="U74" s="208"/>
      <c r="V74" s="208"/>
      <c r="W74" s="208"/>
      <c r="X74" s="208"/>
      <c r="Y74" s="208"/>
      <c r="Z74" s="208"/>
      <c r="AA74" s="208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</row>
    <row r="75" spans="1:39" s="65" customFormat="1" ht="16.5" x14ac:dyDescent="0.25">
      <c r="C75" s="111"/>
      <c r="D75" s="90"/>
      <c r="F75" s="91"/>
      <c r="N75" s="147"/>
      <c r="O75" s="147"/>
      <c r="P75" s="147"/>
      <c r="Q75" s="147"/>
      <c r="R75" s="147"/>
      <c r="S75" s="147"/>
      <c r="T75" s="147"/>
      <c r="U75" s="396" t="s">
        <v>183</v>
      </c>
      <c r="V75" s="396"/>
      <c r="W75" s="396"/>
      <c r="X75" s="396"/>
      <c r="Y75" s="396"/>
      <c r="Z75" s="396"/>
      <c r="AA75" s="39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</row>
    <row r="76" spans="1:39" ht="13.15" customHeight="1" x14ac:dyDescent="0.2">
      <c r="A76" s="72" t="s">
        <v>175</v>
      </c>
      <c r="B76" s="73" t="s">
        <v>339</v>
      </c>
      <c r="C76" s="73"/>
      <c r="D76" s="73"/>
      <c r="E76" s="89"/>
      <c r="F76" s="73"/>
      <c r="R76" s="148"/>
      <c r="U76" s="211" t="s">
        <v>78</v>
      </c>
      <c r="V76" s="211" t="s">
        <v>182</v>
      </c>
      <c r="W76" s="211" t="s">
        <v>79</v>
      </c>
      <c r="X76" s="211" t="s">
        <v>80</v>
      </c>
      <c r="Y76" s="211" t="s">
        <v>157</v>
      </c>
      <c r="Z76" s="211" t="s">
        <v>81</v>
      </c>
      <c r="AA76" s="211" t="s">
        <v>82</v>
      </c>
    </row>
    <row r="77" spans="1:39" ht="13.15" customHeight="1" x14ac:dyDescent="0.25">
      <c r="B77" s="73" t="s">
        <v>341</v>
      </c>
      <c r="C77" s="73"/>
      <c r="D77" s="73"/>
      <c r="E77" s="89"/>
      <c r="F77" s="73"/>
      <c r="G77" s="299"/>
      <c r="H77" s="299"/>
      <c r="I77" s="299"/>
      <c r="J77" s="299"/>
      <c r="K77" s="299"/>
      <c r="L77" s="299"/>
      <c r="M77" s="299"/>
      <c r="R77" s="148"/>
      <c r="U77" s="211"/>
      <c r="V77" s="211"/>
      <c r="W77" s="211"/>
      <c r="X77" s="211"/>
      <c r="Y77" s="211"/>
      <c r="Z77" s="211"/>
      <c r="AA77" s="211"/>
    </row>
    <row r="78" spans="1:39" ht="13.15" customHeight="1" x14ac:dyDescent="0.25">
      <c r="B78" s="73" t="s">
        <v>340</v>
      </c>
      <c r="C78" s="73"/>
      <c r="D78" s="73"/>
      <c r="E78" s="89"/>
      <c r="F78" s="73"/>
      <c r="G78" s="299"/>
      <c r="H78" s="299"/>
      <c r="I78" s="299"/>
      <c r="J78" s="299"/>
      <c r="K78" s="299"/>
      <c r="L78" s="299"/>
      <c r="M78" s="299"/>
      <c r="R78" s="148"/>
      <c r="U78" s="211"/>
      <c r="V78" s="211"/>
      <c r="W78" s="211"/>
      <c r="X78" s="211"/>
      <c r="Y78" s="211"/>
      <c r="Z78" s="211"/>
      <c r="AA78" s="211"/>
    </row>
    <row r="79" spans="1:39" ht="13.15" customHeight="1" x14ac:dyDescent="0.25">
      <c r="B79" s="72" t="s">
        <v>342</v>
      </c>
      <c r="C79" s="73"/>
      <c r="D79" s="73"/>
      <c r="E79" s="89"/>
      <c r="F79" s="73"/>
      <c r="G79" s="396" t="s">
        <v>302</v>
      </c>
      <c r="H79" s="396"/>
      <c r="I79" s="396"/>
      <c r="J79" s="396"/>
      <c r="K79" s="396"/>
      <c r="L79" s="396"/>
      <c r="M79" s="396"/>
      <c r="R79" s="148"/>
      <c r="U79" s="211"/>
      <c r="V79" s="211"/>
      <c r="W79" s="211"/>
      <c r="X79" s="211"/>
      <c r="Y79" s="211"/>
      <c r="Z79" s="211"/>
      <c r="AA79" s="211"/>
    </row>
    <row r="80" spans="1:39" x14ac:dyDescent="0.2">
      <c r="C80" s="73"/>
      <c r="D80" s="73"/>
      <c r="E80" s="89"/>
      <c r="F80" s="73"/>
      <c r="G80" s="124" t="s">
        <v>78</v>
      </c>
      <c r="H80" s="124" t="s">
        <v>227</v>
      </c>
      <c r="I80" s="124" t="s">
        <v>79</v>
      </c>
      <c r="J80" s="124" t="s">
        <v>80</v>
      </c>
      <c r="K80" s="124" t="s">
        <v>229</v>
      </c>
      <c r="L80" s="124" t="s">
        <v>230</v>
      </c>
      <c r="M80" s="124" t="s">
        <v>156</v>
      </c>
      <c r="N80" s="145" t="s">
        <v>78</v>
      </c>
      <c r="O80" s="145" t="s">
        <v>182</v>
      </c>
      <c r="P80" s="145" t="s">
        <v>79</v>
      </c>
      <c r="Q80" s="145" t="s">
        <v>80</v>
      </c>
      <c r="R80" s="145" t="s">
        <v>157</v>
      </c>
      <c r="S80" s="145" t="s">
        <v>81</v>
      </c>
      <c r="T80" s="145" t="s">
        <v>82</v>
      </c>
    </row>
    <row r="81" spans="1:27" x14ac:dyDescent="0.2">
      <c r="B81" s="73" t="s">
        <v>22</v>
      </c>
      <c r="C81" s="85" t="s">
        <v>213</v>
      </c>
      <c r="F81" s="73"/>
      <c r="G81" s="109"/>
      <c r="H81" s="109"/>
      <c r="I81" s="109"/>
      <c r="J81" s="109"/>
      <c r="K81" s="109"/>
      <c r="L81" s="109"/>
      <c r="M81" s="109"/>
      <c r="N81" s="149" t="b">
        <v>0</v>
      </c>
      <c r="O81" s="149" t="b">
        <v>1</v>
      </c>
      <c r="P81" s="149" t="b">
        <v>1</v>
      </c>
      <c r="Q81" s="149" t="b">
        <v>1</v>
      </c>
      <c r="R81" s="149" t="b">
        <v>1</v>
      </c>
      <c r="S81" s="149" t="b">
        <v>0</v>
      </c>
      <c r="T81" s="149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3"/>
      <c r="B82" s="73" t="s">
        <v>23</v>
      </c>
      <c r="C82" s="85" t="s">
        <v>169</v>
      </c>
      <c r="F82" s="73"/>
      <c r="G82" s="109"/>
      <c r="H82" s="109"/>
      <c r="I82" s="109"/>
      <c r="J82" s="109"/>
      <c r="K82" s="109"/>
      <c r="L82" s="109"/>
      <c r="M82" s="109"/>
      <c r="N82" s="149" t="b">
        <v>0</v>
      </c>
      <c r="O82" s="149" t="b">
        <v>1</v>
      </c>
      <c r="P82" s="149" t="b">
        <v>1</v>
      </c>
      <c r="Q82" s="149" t="b">
        <v>1</v>
      </c>
      <c r="R82" s="149" t="b">
        <v>1</v>
      </c>
      <c r="S82" s="149" t="b">
        <v>0</v>
      </c>
      <c r="T82" s="149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3"/>
      <c r="B83" s="73" t="s">
        <v>24</v>
      </c>
      <c r="C83" s="85" t="s">
        <v>170</v>
      </c>
      <c r="F83" s="73"/>
      <c r="G83" s="109"/>
      <c r="H83" s="109"/>
      <c r="I83" s="109"/>
      <c r="J83" s="109"/>
      <c r="K83" s="109"/>
      <c r="L83" s="109"/>
      <c r="M83" s="109"/>
      <c r="N83" s="149" t="b">
        <v>0</v>
      </c>
      <c r="O83" s="149" t="b">
        <v>1</v>
      </c>
      <c r="P83" s="149" t="b">
        <v>1</v>
      </c>
      <c r="Q83" s="149" t="b">
        <v>1</v>
      </c>
      <c r="R83" s="149" t="b">
        <v>1</v>
      </c>
      <c r="S83" s="149" t="b">
        <v>0</v>
      </c>
      <c r="T83" s="149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3"/>
      <c r="B84" s="73" t="s">
        <v>25</v>
      </c>
      <c r="C84" s="85" t="s">
        <v>316</v>
      </c>
      <c r="F84" s="73"/>
      <c r="G84" s="109"/>
      <c r="H84" s="109"/>
      <c r="I84" s="109"/>
      <c r="J84" s="109"/>
      <c r="K84" s="109"/>
      <c r="L84" s="109"/>
      <c r="M84" s="109"/>
      <c r="N84" s="149" t="b">
        <v>0</v>
      </c>
      <c r="O84" s="149" t="b">
        <v>1</v>
      </c>
      <c r="P84" s="149" t="b">
        <v>1</v>
      </c>
      <c r="Q84" s="149" t="b">
        <v>1</v>
      </c>
      <c r="R84" s="149" t="b">
        <v>1</v>
      </c>
      <c r="S84" s="149" t="b">
        <v>0</v>
      </c>
      <c r="T84" s="149" t="b">
        <v>0</v>
      </c>
      <c r="U84" s="208">
        <f t="shared" si="51"/>
        <v>0</v>
      </c>
      <c r="V84" s="208">
        <f t="shared" si="52"/>
        <v>1</v>
      </c>
      <c r="W84" s="208">
        <f t="shared" si="53"/>
        <v>1</v>
      </c>
      <c r="X84" s="208">
        <f t="shared" si="54"/>
        <v>1</v>
      </c>
      <c r="Y84" s="208">
        <f t="shared" si="55"/>
        <v>1</v>
      </c>
      <c r="Z84" s="208">
        <f t="shared" si="56"/>
        <v>0</v>
      </c>
      <c r="AA84" s="208">
        <f t="shared" si="57"/>
        <v>0</v>
      </c>
    </row>
    <row r="85" spans="1:27" x14ac:dyDescent="0.2">
      <c r="A85" s="73"/>
      <c r="B85" s="73" t="s">
        <v>65</v>
      </c>
      <c r="C85" s="86" t="s">
        <v>60</v>
      </c>
      <c r="F85" s="87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3"/>
      <c r="B86" s="73"/>
      <c r="C86" s="86"/>
      <c r="F86" s="87"/>
      <c r="G86" s="225"/>
      <c r="H86" s="225"/>
      <c r="I86" s="225"/>
      <c r="J86" s="225"/>
      <c r="K86" s="225"/>
      <c r="L86" s="225"/>
      <c r="M86" s="225"/>
    </row>
    <row r="87" spans="1:27" ht="13.15" customHeight="1" x14ac:dyDescent="0.25">
      <c r="A87" s="97"/>
      <c r="B87" s="67"/>
      <c r="C87" s="101"/>
      <c r="D87" s="100"/>
      <c r="E87" s="65"/>
      <c r="F87" s="98"/>
      <c r="G87" s="98"/>
      <c r="H87" s="98"/>
      <c r="I87" s="99"/>
      <c r="J87" s="99"/>
      <c r="K87" s="99"/>
      <c r="L87" s="99"/>
    </row>
    <row r="88" spans="1:27" ht="18.75" x14ac:dyDescent="0.3">
      <c r="A88" s="107" t="s">
        <v>74</v>
      </c>
      <c r="B88" s="73"/>
      <c r="C88" s="86"/>
      <c r="D88" s="86"/>
      <c r="E88" s="73"/>
      <c r="F88" s="87"/>
      <c r="H88" s="87"/>
      <c r="I88" s="87"/>
      <c r="J88" s="87"/>
      <c r="K88" s="87"/>
      <c r="L88" s="88"/>
    </row>
    <row r="89" spans="1:27" ht="13.15" customHeight="1" x14ac:dyDescent="0.2"/>
    <row r="90" spans="1:27" ht="13.15" customHeight="1" x14ac:dyDescent="0.2"/>
  </sheetData>
  <mergeCells count="14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  <mergeCell ref="A3:M3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209550</xdr:colOff>
                    <xdr:row>53</xdr:row>
                    <xdr:rowOff>247650</xdr:rowOff>
                  </from>
                  <to>
                    <xdr:col>7</xdr:col>
                    <xdr:colOff>514350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247650</xdr:rowOff>
                  </from>
                  <to>
                    <xdr:col>8</xdr:col>
                    <xdr:colOff>476250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247650</xdr:colOff>
                    <xdr:row>53</xdr:row>
                    <xdr:rowOff>247650</xdr:rowOff>
                  </from>
                  <to>
                    <xdr:col>10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133350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133350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57150</xdr:rowOff>
                  </from>
                  <to>
                    <xdr:col>4</xdr:col>
                    <xdr:colOff>95250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19050</xdr:rowOff>
                  </from>
                  <to>
                    <xdr:col>4</xdr:col>
                    <xdr:colOff>95250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19050</xdr:rowOff>
                  </from>
                  <to>
                    <xdr:col>4</xdr:col>
                    <xdr:colOff>95250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19050</xdr:rowOff>
                  </from>
                  <to>
                    <xdr:col>4</xdr:col>
                    <xdr:colOff>95250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4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19050</xdr:rowOff>
                  </from>
                  <to>
                    <xdr:col>4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19050</xdr:rowOff>
                  </from>
                  <to>
                    <xdr:col>4</xdr:col>
                    <xdr:colOff>95250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19050</xdr:rowOff>
                  </from>
                  <to>
                    <xdr:col>4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19050</xdr:rowOff>
                  </from>
                  <to>
                    <xdr:col>4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4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133350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3"/>
    </sheetView>
  </sheetViews>
  <sheetFormatPr defaultRowHeight="15" x14ac:dyDescent="0.25"/>
  <cols>
    <col min="1" max="4" width="3.42578125" customWidth="1"/>
    <col min="6" max="12" width="12.28515625" customWidth="1"/>
    <col min="14" max="14" width="11.28515625" customWidth="1"/>
  </cols>
  <sheetData>
    <row r="1" spans="1:14" ht="30.75" customHeight="1" thickTop="1" x14ac:dyDescent="0.3">
      <c r="A1" s="400" t="s">
        <v>237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2"/>
    </row>
    <row r="2" spans="1:14" ht="23.25" customHeight="1" x14ac:dyDescent="0.3">
      <c r="A2" s="397" t="s">
        <v>433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9"/>
    </row>
    <row r="3" spans="1:14" ht="18.75" x14ac:dyDescent="0.3">
      <c r="A3" s="412" t="str">
        <f>'[1]Cover Page'!A7:N7</f>
        <v>Note:  Include ONLY refunds that have not previously been reported to the Department.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4"/>
    </row>
    <row r="4" spans="1:14" x14ac:dyDescent="0.25">
      <c r="A4" s="115" t="s">
        <v>17</v>
      </c>
      <c r="B4" s="116"/>
      <c r="C4" s="117"/>
      <c r="D4" s="113"/>
      <c r="E4" s="157" t="str">
        <f>'Cover Page'!B9</f>
        <v>The Hanover Insurance Company</v>
      </c>
      <c r="F4" s="112"/>
      <c r="G4" s="112"/>
      <c r="H4" s="113"/>
      <c r="I4" s="113"/>
      <c r="J4" s="113"/>
      <c r="K4" s="114"/>
      <c r="L4" s="62"/>
      <c r="M4" s="74" t="s">
        <v>54</v>
      </c>
      <c r="N4" s="161">
        <f>'Cover Page'!L9</f>
        <v>22292</v>
      </c>
    </row>
    <row r="5" spans="1:14" x14ac:dyDescent="0.25">
      <c r="A5" s="118"/>
      <c r="B5" s="108"/>
      <c r="C5" s="119"/>
      <c r="D5" s="114"/>
      <c r="E5" s="59"/>
      <c r="F5" s="59"/>
      <c r="G5" s="59"/>
      <c r="H5" s="59"/>
      <c r="I5" s="59"/>
      <c r="J5" s="59"/>
      <c r="K5" s="59"/>
      <c r="L5" s="62"/>
      <c r="M5" s="63"/>
      <c r="N5" s="75"/>
    </row>
    <row r="6" spans="1:14" x14ac:dyDescent="0.25">
      <c r="A6" s="115" t="s">
        <v>20</v>
      </c>
      <c r="B6" s="116"/>
      <c r="C6" s="117"/>
      <c r="D6" s="113"/>
      <c r="E6" s="157" t="str">
        <f>'Cover Page'!B13</f>
        <v>The Hanover Insurance Group</v>
      </c>
      <c r="F6" s="112"/>
      <c r="G6" s="113"/>
      <c r="H6" s="113"/>
      <c r="I6" s="113"/>
      <c r="J6" s="113"/>
      <c r="K6" s="114"/>
      <c r="L6" s="62"/>
      <c r="M6" s="74" t="s">
        <v>55</v>
      </c>
      <c r="N6" s="161">
        <f>'Cover Page'!L13</f>
        <v>88</v>
      </c>
    </row>
    <row r="7" spans="1:14" ht="15.75" thickBot="1" x14ac:dyDescent="0.3">
      <c r="A7" s="120"/>
      <c r="B7" s="76"/>
      <c r="C7" s="77"/>
      <c r="D7" s="77"/>
      <c r="E7" s="77"/>
      <c r="F7" s="77"/>
      <c r="G7" s="77"/>
      <c r="H7" s="77"/>
      <c r="I7" s="77"/>
      <c r="J7" s="77"/>
      <c r="K7" s="78"/>
      <c r="L7" s="78"/>
      <c r="M7" s="78"/>
      <c r="N7" s="79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204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415" t="s">
        <v>392</v>
      </c>
      <c r="D14" s="416"/>
      <c r="E14" s="416"/>
      <c r="F14" s="416"/>
      <c r="G14" s="416"/>
      <c r="H14" s="416"/>
      <c r="I14" s="416"/>
      <c r="J14" s="416"/>
      <c r="K14" s="416"/>
      <c r="L14" s="416"/>
      <c r="M14" s="417"/>
      <c r="N14" s="259"/>
    </row>
    <row r="15" spans="1:14" x14ac:dyDescent="0.25">
      <c r="A15" s="257"/>
      <c r="B15" s="259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20"/>
      <c r="N15" s="259"/>
    </row>
    <row r="16" spans="1:14" x14ac:dyDescent="0.25">
      <c r="A16" s="257"/>
      <c r="B16" s="259"/>
      <c r="C16" s="418"/>
      <c r="D16" s="419"/>
      <c r="E16" s="419"/>
      <c r="F16" s="419"/>
      <c r="G16" s="419"/>
      <c r="H16" s="419"/>
      <c r="I16" s="419"/>
      <c r="J16" s="419"/>
      <c r="K16" s="419"/>
      <c r="L16" s="419"/>
      <c r="M16" s="420"/>
      <c r="N16" s="259"/>
    </row>
    <row r="17" spans="1:14" x14ac:dyDescent="0.25">
      <c r="A17" s="257"/>
      <c r="B17" s="259"/>
      <c r="C17" s="418"/>
      <c r="D17" s="419"/>
      <c r="E17" s="419"/>
      <c r="F17" s="419"/>
      <c r="G17" s="419"/>
      <c r="H17" s="419"/>
      <c r="I17" s="419"/>
      <c r="J17" s="419"/>
      <c r="K17" s="419"/>
      <c r="L17" s="419"/>
      <c r="M17" s="420"/>
      <c r="N17" s="259"/>
    </row>
    <row r="18" spans="1:14" x14ac:dyDescent="0.25">
      <c r="A18" s="257"/>
      <c r="B18" s="259"/>
      <c r="C18" s="418"/>
      <c r="D18" s="419"/>
      <c r="E18" s="419"/>
      <c r="F18" s="419"/>
      <c r="G18" s="419"/>
      <c r="H18" s="419"/>
      <c r="I18" s="419"/>
      <c r="J18" s="419"/>
      <c r="K18" s="419"/>
      <c r="L18" s="419"/>
      <c r="M18" s="420"/>
      <c r="N18" s="259"/>
    </row>
    <row r="19" spans="1:14" x14ac:dyDescent="0.25">
      <c r="A19" s="257"/>
      <c r="B19" s="259"/>
      <c r="C19" s="418"/>
      <c r="D19" s="419"/>
      <c r="E19" s="419"/>
      <c r="F19" s="419"/>
      <c r="G19" s="419"/>
      <c r="H19" s="419"/>
      <c r="I19" s="419"/>
      <c r="J19" s="419"/>
      <c r="K19" s="419"/>
      <c r="L19" s="419"/>
      <c r="M19" s="420"/>
      <c r="N19" s="259"/>
    </row>
    <row r="20" spans="1:14" x14ac:dyDescent="0.25">
      <c r="A20" s="257"/>
      <c r="B20" s="259"/>
      <c r="C20" s="418"/>
      <c r="D20" s="419"/>
      <c r="E20" s="419"/>
      <c r="F20" s="419"/>
      <c r="G20" s="419"/>
      <c r="H20" s="419"/>
      <c r="I20" s="419"/>
      <c r="J20" s="419"/>
      <c r="K20" s="419"/>
      <c r="L20" s="419"/>
      <c r="M20" s="420"/>
      <c r="N20" s="259"/>
    </row>
    <row r="21" spans="1:14" x14ac:dyDescent="0.25">
      <c r="A21" s="257"/>
      <c r="B21" s="259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20"/>
      <c r="N21" s="259"/>
    </row>
    <row r="22" spans="1:14" x14ac:dyDescent="0.25">
      <c r="A22" s="257"/>
      <c r="B22" s="259"/>
      <c r="C22" s="418"/>
      <c r="D22" s="419"/>
      <c r="E22" s="419"/>
      <c r="F22" s="419"/>
      <c r="G22" s="419"/>
      <c r="H22" s="419"/>
      <c r="I22" s="419"/>
      <c r="J22" s="419"/>
      <c r="K22" s="419"/>
      <c r="L22" s="419"/>
      <c r="M22" s="420"/>
      <c r="N22" s="259"/>
    </row>
    <row r="23" spans="1:14" x14ac:dyDescent="0.25">
      <c r="A23" s="257"/>
      <c r="B23" s="259"/>
      <c r="C23" s="421"/>
      <c r="D23" s="422"/>
      <c r="E23" s="422"/>
      <c r="F23" s="422"/>
      <c r="G23" s="422"/>
      <c r="H23" s="422"/>
      <c r="I23" s="422"/>
      <c r="J23" s="422"/>
      <c r="K23" s="422"/>
      <c r="L23" s="422"/>
      <c r="M23" s="42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205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415" t="s">
        <v>392</v>
      </c>
      <c r="D33" s="416"/>
      <c r="E33" s="416"/>
      <c r="F33" s="416"/>
      <c r="G33" s="416"/>
      <c r="H33" s="416"/>
      <c r="I33" s="416"/>
      <c r="J33" s="416"/>
      <c r="K33" s="416"/>
      <c r="L33" s="416"/>
      <c r="M33" s="417"/>
      <c r="N33" s="259"/>
    </row>
    <row r="34" spans="1:14" x14ac:dyDescent="0.25">
      <c r="A34" s="257"/>
      <c r="B34" s="258"/>
      <c r="C34" s="418"/>
      <c r="D34" s="419"/>
      <c r="E34" s="419"/>
      <c r="F34" s="419"/>
      <c r="G34" s="419"/>
      <c r="H34" s="419"/>
      <c r="I34" s="419"/>
      <c r="J34" s="419"/>
      <c r="K34" s="419"/>
      <c r="L34" s="419"/>
      <c r="M34" s="420"/>
      <c r="N34" s="259"/>
    </row>
    <row r="35" spans="1:14" x14ac:dyDescent="0.25">
      <c r="A35" s="257"/>
      <c r="B35" s="258"/>
      <c r="C35" s="418"/>
      <c r="D35" s="419"/>
      <c r="E35" s="419"/>
      <c r="F35" s="419"/>
      <c r="G35" s="419"/>
      <c r="H35" s="419"/>
      <c r="I35" s="419"/>
      <c r="J35" s="419"/>
      <c r="K35" s="419"/>
      <c r="L35" s="419"/>
      <c r="M35" s="420"/>
      <c r="N35" s="259"/>
    </row>
    <row r="36" spans="1:14" x14ac:dyDescent="0.25">
      <c r="A36" s="257"/>
      <c r="B36" s="25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20"/>
      <c r="N36" s="259"/>
    </row>
    <row r="37" spans="1:14" x14ac:dyDescent="0.25">
      <c r="A37" s="257"/>
      <c r="B37" s="258"/>
      <c r="C37" s="418"/>
      <c r="D37" s="419"/>
      <c r="E37" s="419"/>
      <c r="F37" s="419"/>
      <c r="G37" s="419"/>
      <c r="H37" s="419"/>
      <c r="I37" s="419"/>
      <c r="J37" s="419"/>
      <c r="K37" s="419"/>
      <c r="L37" s="419"/>
      <c r="M37" s="420"/>
      <c r="N37" s="259"/>
    </row>
    <row r="38" spans="1:14" x14ac:dyDescent="0.25">
      <c r="A38" s="257"/>
      <c r="B38" s="258"/>
      <c r="C38" s="418"/>
      <c r="D38" s="419"/>
      <c r="E38" s="419"/>
      <c r="F38" s="419"/>
      <c r="G38" s="419"/>
      <c r="H38" s="419"/>
      <c r="I38" s="419"/>
      <c r="J38" s="419"/>
      <c r="K38" s="419"/>
      <c r="L38" s="419"/>
      <c r="M38" s="420"/>
      <c r="N38" s="259"/>
    </row>
    <row r="39" spans="1:14" x14ac:dyDescent="0.25">
      <c r="A39" s="257"/>
      <c r="B39" s="258"/>
      <c r="C39" s="418"/>
      <c r="D39" s="419"/>
      <c r="E39" s="419"/>
      <c r="F39" s="419"/>
      <c r="G39" s="419"/>
      <c r="H39" s="419"/>
      <c r="I39" s="419"/>
      <c r="J39" s="419"/>
      <c r="K39" s="419"/>
      <c r="L39" s="419"/>
      <c r="M39" s="420"/>
      <c r="N39" s="259"/>
    </row>
    <row r="40" spans="1:14" x14ac:dyDescent="0.25">
      <c r="A40" s="257"/>
      <c r="B40" s="258"/>
      <c r="C40" s="418"/>
      <c r="D40" s="419"/>
      <c r="E40" s="419"/>
      <c r="F40" s="419"/>
      <c r="G40" s="419"/>
      <c r="H40" s="419"/>
      <c r="I40" s="419"/>
      <c r="J40" s="419"/>
      <c r="K40" s="419"/>
      <c r="L40" s="419"/>
      <c r="M40" s="420"/>
      <c r="N40" s="259"/>
    </row>
    <row r="41" spans="1:14" x14ac:dyDescent="0.25">
      <c r="A41" s="257"/>
      <c r="B41" s="258"/>
      <c r="C41" s="418"/>
      <c r="D41" s="419"/>
      <c r="E41" s="419"/>
      <c r="F41" s="419"/>
      <c r="G41" s="419"/>
      <c r="H41" s="419"/>
      <c r="I41" s="419"/>
      <c r="J41" s="419"/>
      <c r="K41" s="419"/>
      <c r="L41" s="419"/>
      <c r="M41" s="420"/>
      <c r="N41" s="259"/>
    </row>
    <row r="42" spans="1:14" x14ac:dyDescent="0.25">
      <c r="A42" s="257"/>
      <c r="B42" s="258"/>
      <c r="C42" s="418"/>
      <c r="D42" s="419"/>
      <c r="E42" s="419"/>
      <c r="F42" s="419"/>
      <c r="G42" s="419"/>
      <c r="H42" s="419"/>
      <c r="I42" s="419"/>
      <c r="J42" s="419"/>
      <c r="K42" s="419"/>
      <c r="L42" s="419"/>
      <c r="M42" s="420"/>
      <c r="N42" s="259"/>
    </row>
    <row r="43" spans="1:14" x14ac:dyDescent="0.25">
      <c r="A43" s="257"/>
      <c r="B43" s="258"/>
      <c r="C43" s="418"/>
      <c r="D43" s="419"/>
      <c r="E43" s="419"/>
      <c r="F43" s="419"/>
      <c r="G43" s="419"/>
      <c r="H43" s="419"/>
      <c r="I43" s="419"/>
      <c r="J43" s="419"/>
      <c r="K43" s="419"/>
      <c r="L43" s="419"/>
      <c r="M43" s="420"/>
      <c r="N43" s="259"/>
    </row>
    <row r="44" spans="1:14" x14ac:dyDescent="0.25">
      <c r="A44" s="257"/>
      <c r="B44" s="258"/>
      <c r="C44" s="418"/>
      <c r="D44" s="419"/>
      <c r="E44" s="419"/>
      <c r="F44" s="419"/>
      <c r="G44" s="419"/>
      <c r="H44" s="419"/>
      <c r="I44" s="419"/>
      <c r="J44" s="419"/>
      <c r="K44" s="419"/>
      <c r="L44" s="419"/>
      <c r="M44" s="420"/>
      <c r="N44" s="259"/>
    </row>
    <row r="45" spans="1:14" x14ac:dyDescent="0.25">
      <c r="A45" s="257"/>
      <c r="B45" s="258"/>
      <c r="C45" s="418"/>
      <c r="D45" s="419"/>
      <c r="E45" s="419"/>
      <c r="F45" s="419"/>
      <c r="G45" s="419"/>
      <c r="H45" s="419"/>
      <c r="I45" s="419"/>
      <c r="J45" s="419"/>
      <c r="K45" s="419"/>
      <c r="L45" s="419"/>
      <c r="M45" s="420"/>
      <c r="N45" s="259"/>
    </row>
    <row r="46" spans="1:14" x14ac:dyDescent="0.25">
      <c r="A46" s="257"/>
      <c r="B46" s="258"/>
      <c r="C46" s="418"/>
      <c r="D46" s="419"/>
      <c r="E46" s="419"/>
      <c r="F46" s="419"/>
      <c r="G46" s="419"/>
      <c r="H46" s="419"/>
      <c r="I46" s="419"/>
      <c r="J46" s="419"/>
      <c r="K46" s="419"/>
      <c r="L46" s="419"/>
      <c r="M46" s="420"/>
      <c r="N46" s="259"/>
    </row>
    <row r="47" spans="1:14" x14ac:dyDescent="0.25">
      <c r="A47" s="257"/>
      <c r="B47" s="258"/>
      <c r="C47" s="418"/>
      <c r="D47" s="419"/>
      <c r="E47" s="419"/>
      <c r="F47" s="419"/>
      <c r="G47" s="419"/>
      <c r="H47" s="419"/>
      <c r="I47" s="419"/>
      <c r="J47" s="419"/>
      <c r="K47" s="419"/>
      <c r="L47" s="419"/>
      <c r="M47" s="420"/>
      <c r="N47" s="259"/>
    </row>
    <row r="48" spans="1:14" x14ac:dyDescent="0.25">
      <c r="A48" s="257"/>
      <c r="B48" s="258"/>
      <c r="C48" s="418"/>
      <c r="D48" s="419"/>
      <c r="E48" s="419"/>
      <c r="F48" s="419"/>
      <c r="G48" s="419"/>
      <c r="H48" s="419"/>
      <c r="I48" s="419"/>
      <c r="J48" s="419"/>
      <c r="K48" s="419"/>
      <c r="L48" s="419"/>
      <c r="M48" s="420"/>
      <c r="N48" s="259"/>
    </row>
    <row r="49" spans="1:14" x14ac:dyDescent="0.25">
      <c r="A49" s="257"/>
      <c r="B49" s="258"/>
      <c r="C49" s="418"/>
      <c r="D49" s="419"/>
      <c r="E49" s="419"/>
      <c r="F49" s="419"/>
      <c r="G49" s="419"/>
      <c r="H49" s="419"/>
      <c r="I49" s="419"/>
      <c r="J49" s="419"/>
      <c r="K49" s="419"/>
      <c r="L49" s="419"/>
      <c r="M49" s="420"/>
      <c r="N49" s="259"/>
    </row>
    <row r="50" spans="1:14" x14ac:dyDescent="0.25">
      <c r="A50" s="257"/>
      <c r="B50" s="258"/>
      <c r="C50" s="418"/>
      <c r="D50" s="419"/>
      <c r="E50" s="419"/>
      <c r="F50" s="419"/>
      <c r="G50" s="419"/>
      <c r="H50" s="419"/>
      <c r="I50" s="419"/>
      <c r="J50" s="419"/>
      <c r="K50" s="419"/>
      <c r="L50" s="419"/>
      <c r="M50" s="420"/>
      <c r="N50" s="259"/>
    </row>
    <row r="51" spans="1:14" x14ac:dyDescent="0.25">
      <c r="A51" s="257"/>
      <c r="B51" s="258"/>
      <c r="C51" s="418"/>
      <c r="D51" s="419"/>
      <c r="E51" s="419"/>
      <c r="F51" s="419"/>
      <c r="G51" s="419"/>
      <c r="H51" s="419"/>
      <c r="I51" s="419"/>
      <c r="J51" s="419"/>
      <c r="K51" s="419"/>
      <c r="L51" s="419"/>
      <c r="M51" s="420"/>
      <c r="N51" s="259"/>
    </row>
    <row r="52" spans="1:14" x14ac:dyDescent="0.25">
      <c r="A52" s="257"/>
      <c r="B52" s="258"/>
      <c r="C52" s="418"/>
      <c r="D52" s="419"/>
      <c r="E52" s="419"/>
      <c r="F52" s="419"/>
      <c r="G52" s="419"/>
      <c r="H52" s="419"/>
      <c r="I52" s="419"/>
      <c r="J52" s="419"/>
      <c r="K52" s="419"/>
      <c r="L52" s="419"/>
      <c r="M52" s="420"/>
      <c r="N52" s="259"/>
    </row>
    <row r="53" spans="1:14" x14ac:dyDescent="0.25">
      <c r="A53" s="257"/>
      <c r="B53" s="258"/>
      <c r="C53" s="418"/>
      <c r="D53" s="419"/>
      <c r="E53" s="419"/>
      <c r="F53" s="419"/>
      <c r="G53" s="419"/>
      <c r="H53" s="419"/>
      <c r="I53" s="419"/>
      <c r="J53" s="419"/>
      <c r="K53" s="419"/>
      <c r="L53" s="419"/>
      <c r="M53" s="420"/>
      <c r="N53" s="259"/>
    </row>
    <row r="54" spans="1:14" x14ac:dyDescent="0.25">
      <c r="A54" s="257"/>
      <c r="B54" s="258"/>
      <c r="C54" s="418"/>
      <c r="D54" s="419"/>
      <c r="E54" s="419"/>
      <c r="F54" s="419"/>
      <c r="G54" s="419"/>
      <c r="H54" s="419"/>
      <c r="I54" s="419"/>
      <c r="J54" s="419"/>
      <c r="K54" s="419"/>
      <c r="L54" s="419"/>
      <c r="M54" s="420"/>
      <c r="N54" s="259"/>
    </row>
    <row r="55" spans="1:14" x14ac:dyDescent="0.25">
      <c r="A55" s="257"/>
      <c r="B55" s="258"/>
      <c r="C55" s="418"/>
      <c r="D55" s="419"/>
      <c r="E55" s="419"/>
      <c r="F55" s="419"/>
      <c r="G55" s="419"/>
      <c r="H55" s="419"/>
      <c r="I55" s="419"/>
      <c r="J55" s="419"/>
      <c r="K55" s="419"/>
      <c r="L55" s="419"/>
      <c r="M55" s="420"/>
      <c r="N55" s="259"/>
    </row>
    <row r="56" spans="1:14" x14ac:dyDescent="0.25">
      <c r="A56" s="257"/>
      <c r="B56" s="258"/>
      <c r="C56" s="418"/>
      <c r="D56" s="419"/>
      <c r="E56" s="419"/>
      <c r="F56" s="419"/>
      <c r="G56" s="419"/>
      <c r="H56" s="419"/>
      <c r="I56" s="419"/>
      <c r="J56" s="419"/>
      <c r="K56" s="419"/>
      <c r="L56" s="419"/>
      <c r="M56" s="420"/>
      <c r="N56" s="259"/>
    </row>
    <row r="57" spans="1:14" x14ac:dyDescent="0.25">
      <c r="A57" s="257"/>
      <c r="B57" s="258"/>
      <c r="C57" s="418"/>
      <c r="D57" s="419"/>
      <c r="E57" s="419"/>
      <c r="F57" s="419"/>
      <c r="G57" s="419"/>
      <c r="H57" s="419"/>
      <c r="I57" s="419"/>
      <c r="J57" s="419"/>
      <c r="K57" s="419"/>
      <c r="L57" s="419"/>
      <c r="M57" s="420"/>
      <c r="N57" s="259"/>
    </row>
    <row r="58" spans="1:14" x14ac:dyDescent="0.25">
      <c r="A58" s="257"/>
      <c r="B58" s="258"/>
      <c r="C58" s="418"/>
      <c r="D58" s="419"/>
      <c r="E58" s="419"/>
      <c r="F58" s="419"/>
      <c r="G58" s="419"/>
      <c r="H58" s="419"/>
      <c r="I58" s="419"/>
      <c r="J58" s="419"/>
      <c r="K58" s="419"/>
      <c r="L58" s="419"/>
      <c r="M58" s="420"/>
      <c r="N58" s="259"/>
    </row>
    <row r="59" spans="1:14" x14ac:dyDescent="0.25">
      <c r="A59" s="257"/>
      <c r="B59" s="258"/>
      <c r="C59" s="418"/>
      <c r="D59" s="419"/>
      <c r="E59" s="419"/>
      <c r="F59" s="419"/>
      <c r="G59" s="419"/>
      <c r="H59" s="419"/>
      <c r="I59" s="419"/>
      <c r="J59" s="419"/>
      <c r="K59" s="419"/>
      <c r="L59" s="419"/>
      <c r="M59" s="420"/>
      <c r="N59" s="259"/>
    </row>
    <row r="60" spans="1:14" x14ac:dyDescent="0.25">
      <c r="A60" s="257"/>
      <c r="B60" s="25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20"/>
      <c r="N60" s="259"/>
    </row>
    <row r="61" spans="1:14" x14ac:dyDescent="0.25">
      <c r="A61" s="257"/>
      <c r="B61" s="258"/>
      <c r="C61" s="418"/>
      <c r="D61" s="419"/>
      <c r="E61" s="419"/>
      <c r="F61" s="419"/>
      <c r="G61" s="419"/>
      <c r="H61" s="419"/>
      <c r="I61" s="419"/>
      <c r="J61" s="419"/>
      <c r="K61" s="419"/>
      <c r="L61" s="419"/>
      <c r="M61" s="420"/>
      <c r="N61" s="259"/>
    </row>
    <row r="62" spans="1:14" x14ac:dyDescent="0.25">
      <c r="A62" s="257"/>
      <c r="B62" s="258"/>
      <c r="C62" s="421"/>
      <c r="D62" s="422"/>
      <c r="E62" s="422"/>
      <c r="F62" s="422"/>
      <c r="G62" s="422"/>
      <c r="H62" s="422"/>
      <c r="I62" s="422"/>
      <c r="J62" s="422"/>
      <c r="K62" s="422"/>
      <c r="L62" s="422"/>
      <c r="M62" s="42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5">
    <mergeCell ref="A1:N1"/>
    <mergeCell ref="A2:N2"/>
    <mergeCell ref="C14:M23"/>
    <mergeCell ref="C33:M62"/>
    <mergeCell ref="A3:N3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X312"/>
  <sheetViews>
    <sheetView showGridLines="0" topLeftCell="C2" zoomScale="40" zoomScaleNormal="40" workbookViewId="0">
      <pane ySplit="14" topLeftCell="A16" activePane="bottomLeft" state="frozen"/>
      <selection activeCell="A2" sqref="A2"/>
      <selection pane="bottomLeft" activeCell="N16" sqref="N16"/>
    </sheetView>
  </sheetViews>
  <sheetFormatPr defaultColWidth="8.7109375" defaultRowHeight="15" x14ac:dyDescent="0.2"/>
  <cols>
    <col min="1" max="1" width="19" style="282" customWidth="1"/>
    <col min="2" max="2" width="14.28515625" style="127" bestFit="1" customWidth="1"/>
    <col min="3" max="3" width="51.5703125" style="71" bestFit="1" customWidth="1"/>
    <col min="4" max="4" width="19.28515625" style="271" bestFit="1" customWidth="1"/>
    <col min="5" max="5" width="17.5703125" style="185" bestFit="1" customWidth="1"/>
    <col min="6" max="6" width="40.28515625" style="196" customWidth="1"/>
    <col min="7" max="7" width="27.28515625" style="196" customWidth="1"/>
    <col min="8" max="8" width="23.7109375" style="196" customWidth="1"/>
    <col min="9" max="9" width="20.7109375" style="196" customWidth="1"/>
    <col min="10" max="10" width="23.28515625" style="185" bestFit="1" customWidth="1"/>
    <col min="11" max="11" width="18.28515625" style="194" customWidth="1"/>
    <col min="12" max="12" width="17.7109375" style="194" bestFit="1" customWidth="1"/>
    <col min="13" max="13" width="18.42578125" style="68" bestFit="1" customWidth="1"/>
    <col min="14" max="14" width="14.7109375" style="68" bestFit="1" customWidth="1"/>
    <col min="15" max="15" width="8.5703125" style="68" customWidth="1"/>
    <col min="16" max="16" width="8.7109375" style="68" customWidth="1"/>
    <col min="17" max="17" width="8.7109375" style="68" hidden="1" customWidth="1"/>
    <col min="18" max="18" width="10.5703125" style="68" hidden="1" customWidth="1"/>
    <col min="19" max="19" width="24.85546875" style="68" hidden="1" customWidth="1"/>
    <col min="20" max="20" width="25.7109375" style="68" hidden="1" customWidth="1"/>
    <col min="21" max="21" width="11.42578125" style="353" hidden="1" customWidth="1"/>
    <col min="22" max="22" width="10.140625" style="353" hidden="1" customWidth="1"/>
    <col min="23" max="23" width="11.85546875" style="68" hidden="1" customWidth="1"/>
    <col min="24" max="25" width="0" style="68" hidden="1" customWidth="1"/>
    <col min="26" max="16384" width="8.7109375" style="68"/>
  </cols>
  <sheetData>
    <row r="1" spans="1:22" ht="23.25" x14ac:dyDescent="0.35">
      <c r="A1" s="424" t="s">
        <v>19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69"/>
      <c r="O1" s="69"/>
    </row>
    <row r="2" spans="1:22" ht="23.25" x14ac:dyDescent="0.35">
      <c r="A2" s="425" t="s">
        <v>18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70"/>
      <c r="O2" s="70"/>
    </row>
    <row r="3" spans="1:22" ht="18" x14ac:dyDescent="0.25">
      <c r="A3" s="295"/>
      <c r="E3" s="178"/>
      <c r="G3" s="197"/>
      <c r="H3" s="198"/>
      <c r="I3" s="198"/>
      <c r="J3" s="186"/>
      <c r="K3" s="188"/>
      <c r="L3" s="188"/>
      <c r="M3" s="70"/>
      <c r="N3" s="70"/>
      <c r="O3" s="70"/>
    </row>
    <row r="4" spans="1:22" s="7" customFormat="1" ht="13.5" thickBot="1" x14ac:dyDescent="0.25">
      <c r="A4" s="283"/>
      <c r="B4" s="128"/>
      <c r="C4" s="344"/>
      <c r="E4" s="179"/>
      <c r="F4" s="199"/>
      <c r="G4" s="199"/>
      <c r="H4" s="199"/>
      <c r="I4" s="199"/>
      <c r="J4" s="187"/>
      <c r="K4" s="189"/>
      <c r="L4" s="189"/>
      <c r="M4" s="6"/>
      <c r="N4" s="4"/>
      <c r="O4" s="4"/>
      <c r="U4" s="356"/>
      <c r="V4" s="356"/>
    </row>
    <row r="5" spans="1:22" s="2" customFormat="1" ht="15.75" x14ac:dyDescent="0.25">
      <c r="A5" s="284" t="s">
        <v>17</v>
      </c>
      <c r="B5" s="159" t="str">
        <f>'Cover Page'!B9</f>
        <v>The Hanover Insurance Company</v>
      </c>
      <c r="C5" s="345"/>
      <c r="D5" s="274"/>
      <c r="E5" s="180"/>
      <c r="F5" s="221"/>
      <c r="G5" s="221"/>
      <c r="H5" s="221"/>
      <c r="I5" s="221"/>
      <c r="J5" s="221"/>
      <c r="K5" s="222"/>
      <c r="L5" s="190" t="s">
        <v>54</v>
      </c>
      <c r="M5" s="331">
        <f>'Cover Page'!L9</f>
        <v>22292</v>
      </c>
      <c r="N5" s="1"/>
      <c r="O5" s="1"/>
      <c r="U5" s="355"/>
      <c r="V5" s="355"/>
    </row>
    <row r="6" spans="1:22" s="2" customFormat="1" ht="14.25" x14ac:dyDescent="0.2">
      <c r="A6" s="285"/>
      <c r="B6" s="129"/>
      <c r="C6" s="346"/>
      <c r="D6" s="108"/>
      <c r="E6" s="181"/>
      <c r="F6" s="289"/>
      <c r="G6" s="200"/>
      <c r="H6" s="200"/>
      <c r="I6" s="200"/>
      <c r="J6" s="200"/>
      <c r="K6" s="181"/>
      <c r="L6" s="141"/>
      <c r="M6" s="332"/>
      <c r="N6" s="1"/>
      <c r="O6" s="1"/>
      <c r="U6" s="355"/>
      <c r="V6" s="355"/>
    </row>
    <row r="7" spans="1:22" s="2" customFormat="1" ht="15.75" x14ac:dyDescent="0.25">
      <c r="A7" s="286" t="s">
        <v>20</v>
      </c>
      <c r="B7" s="160" t="str">
        <f>'Cover Page'!B13</f>
        <v>The Hanover Insurance Group</v>
      </c>
      <c r="C7" s="347"/>
      <c r="D7" s="160"/>
      <c r="E7" s="182"/>
      <c r="F7" s="223"/>
      <c r="G7" s="223"/>
      <c r="H7" s="223"/>
      <c r="I7" s="223"/>
      <c r="J7" s="223"/>
      <c r="K7" s="224"/>
      <c r="L7" s="142" t="s">
        <v>55</v>
      </c>
      <c r="M7" s="333">
        <f>'Cover Page'!L13</f>
        <v>88</v>
      </c>
      <c r="N7" s="1"/>
      <c r="O7" s="1"/>
      <c r="U7" s="355"/>
      <c r="V7" s="355"/>
    </row>
    <row r="8" spans="1:22" s="5" customFormat="1" ht="17.25" thickBot="1" x14ac:dyDescent="0.3">
      <c r="A8" s="287"/>
      <c r="B8" s="130"/>
      <c r="C8" s="348"/>
      <c r="D8" s="275"/>
      <c r="E8" s="183"/>
      <c r="F8" s="201"/>
      <c r="G8" s="201"/>
      <c r="H8" s="201"/>
      <c r="I8" s="201"/>
      <c r="J8" s="201"/>
      <c r="K8" s="183"/>
      <c r="L8" s="191"/>
      <c r="M8" s="195"/>
      <c r="N8" s="3"/>
      <c r="O8" s="50"/>
      <c r="U8" s="354"/>
      <c r="V8" s="354"/>
    </row>
    <row r="9" spans="1:22" s="71" customFormat="1" ht="16.5" thickBot="1" x14ac:dyDescent="0.3">
      <c r="A9" s="288"/>
      <c r="B9" s="131"/>
      <c r="C9" s="349"/>
      <c r="D9" s="272"/>
      <c r="E9" s="184"/>
      <c r="F9" s="202"/>
      <c r="G9" s="202"/>
      <c r="H9" s="202"/>
      <c r="I9" s="202"/>
      <c r="J9" s="184"/>
      <c r="K9" s="192"/>
      <c r="L9" s="192"/>
      <c r="U9" s="353"/>
      <c r="V9" s="353"/>
    </row>
    <row r="10" spans="1:22" s="71" customFormat="1" ht="16.5" thickTop="1" x14ac:dyDescent="0.2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  <c r="U10" s="353"/>
      <c r="V10" s="353"/>
    </row>
    <row r="11" spans="1:22" s="71" customFormat="1" ht="15.75" x14ac:dyDescent="0.25">
      <c r="A11" s="320"/>
      <c r="B11" s="301"/>
      <c r="C11" s="350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  <c r="U11" s="353"/>
      <c r="V11" s="353"/>
    </row>
    <row r="12" spans="1:22" s="71" customFormat="1" ht="15.75" x14ac:dyDescent="0.25">
      <c r="A12" s="320"/>
      <c r="B12" s="301"/>
      <c r="C12" s="350"/>
      <c r="D12" s="301"/>
      <c r="E12" s="308"/>
      <c r="F12" s="302"/>
      <c r="G12" s="303" t="s">
        <v>76</v>
      </c>
      <c r="H12" s="309"/>
      <c r="I12" s="304" t="s">
        <v>16</v>
      </c>
      <c r="J12" s="304" t="s">
        <v>16</v>
      </c>
      <c r="K12" s="305" t="s">
        <v>15</v>
      </c>
      <c r="L12" s="306" t="s">
        <v>88</v>
      </c>
      <c r="M12" s="310"/>
      <c r="U12" s="353"/>
      <c r="V12" s="353"/>
    </row>
    <row r="13" spans="1:22" s="71" customFormat="1" ht="15.75" x14ac:dyDescent="0.25">
      <c r="A13" s="320"/>
      <c r="B13" s="301" t="s">
        <v>214</v>
      </c>
      <c r="C13" s="350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  <c r="U13" s="353"/>
      <c r="V13" s="353"/>
    </row>
    <row r="14" spans="1:22" s="71" customFormat="1" ht="15.75" x14ac:dyDescent="0.25">
      <c r="A14" s="320"/>
      <c r="B14" s="301" t="s">
        <v>11</v>
      </c>
      <c r="C14" s="350"/>
      <c r="D14" s="301" t="s">
        <v>210</v>
      </c>
      <c r="E14" s="301" t="s">
        <v>215</v>
      </c>
      <c r="F14" s="302" t="s">
        <v>4</v>
      </c>
      <c r="G14" s="303" t="s">
        <v>10</v>
      </c>
      <c r="H14" s="303" t="s">
        <v>77</v>
      </c>
      <c r="I14" s="304" t="s">
        <v>171</v>
      </c>
      <c r="J14" s="304" t="s">
        <v>171</v>
      </c>
      <c r="K14" s="305" t="s">
        <v>8</v>
      </c>
      <c r="L14" s="306" t="s">
        <v>172</v>
      </c>
      <c r="M14" s="311" t="s">
        <v>7</v>
      </c>
      <c r="U14" s="353"/>
      <c r="V14" s="353"/>
    </row>
    <row r="15" spans="1:22" s="71" customFormat="1" ht="16.5" thickBot="1" x14ac:dyDescent="0.3">
      <c r="A15" s="321" t="s">
        <v>174</v>
      </c>
      <c r="B15" s="312" t="s">
        <v>6</v>
      </c>
      <c r="C15" s="351" t="s">
        <v>207</v>
      </c>
      <c r="D15" s="312" t="s">
        <v>211</v>
      </c>
      <c r="E15" s="312" t="s">
        <v>208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75</v>
      </c>
      <c r="M15" s="318" t="s">
        <v>66</v>
      </c>
      <c r="U15" s="353"/>
      <c r="V15" s="353"/>
    </row>
    <row r="16" spans="1:22" ht="16.5" thickTop="1" x14ac:dyDescent="0.25">
      <c r="A16" s="194"/>
      <c r="B16" s="273"/>
      <c r="D16" s="132"/>
      <c r="E16" s="273"/>
      <c r="F16" s="336"/>
      <c r="G16" s="203"/>
      <c r="H16" s="203"/>
      <c r="I16" s="204"/>
      <c r="J16" s="204"/>
      <c r="K16" s="337"/>
      <c r="L16" s="193"/>
      <c r="M16" s="193"/>
    </row>
    <row r="17" spans="1:22" s="296" customFormat="1" x14ac:dyDescent="0.25">
      <c r="A17" s="322"/>
      <c r="B17" s="319"/>
      <c r="C17" s="319"/>
      <c r="D17" s="319"/>
      <c r="E17" s="319"/>
      <c r="F17" s="338"/>
      <c r="G17" s="339"/>
      <c r="H17" s="323"/>
      <c r="I17" s="323"/>
      <c r="J17" s="323"/>
      <c r="K17" s="323"/>
      <c r="L17" s="340"/>
      <c r="M17" s="340"/>
      <c r="R17" s="367" t="s">
        <v>371</v>
      </c>
      <c r="S17" s="367" t="s">
        <v>43</v>
      </c>
      <c r="T17" s="361" t="s">
        <v>372</v>
      </c>
      <c r="U17" s="369" t="s">
        <v>403</v>
      </c>
      <c r="V17" s="370" t="s">
        <v>354</v>
      </c>
    </row>
    <row r="18" spans="1:22" s="296" customFormat="1" x14ac:dyDescent="0.25">
      <c r="A18" s="322"/>
      <c r="B18" s="319"/>
      <c r="C18" s="319"/>
      <c r="D18" s="319"/>
      <c r="E18" s="319"/>
      <c r="F18" s="338"/>
      <c r="G18" s="341"/>
      <c r="H18" s="323"/>
      <c r="I18" s="323"/>
      <c r="J18" s="323"/>
      <c r="K18" s="323"/>
      <c r="L18" s="340"/>
      <c r="M18" s="340"/>
      <c r="R18" s="367" t="s">
        <v>373</v>
      </c>
      <c r="S18" s="367" t="s">
        <v>374</v>
      </c>
      <c r="T18" s="361" t="s">
        <v>375</v>
      </c>
      <c r="U18" s="369">
        <v>66</v>
      </c>
      <c r="V18" s="370">
        <v>1</v>
      </c>
    </row>
    <row r="19" spans="1:22" s="296" customFormat="1" x14ac:dyDescent="0.25">
      <c r="A19" s="322"/>
      <c r="B19" s="322"/>
      <c r="C19" s="322"/>
      <c r="D19" s="322"/>
      <c r="E19" s="322"/>
      <c r="F19" s="357"/>
      <c r="G19" s="339"/>
      <c r="H19" s="323"/>
      <c r="I19" s="323"/>
      <c r="J19" s="323"/>
      <c r="K19" s="338"/>
      <c r="L19" s="340"/>
      <c r="M19" s="340"/>
      <c r="R19" s="368" t="s">
        <v>373</v>
      </c>
      <c r="S19" s="368" t="s">
        <v>374</v>
      </c>
      <c r="T19" s="363" t="s">
        <v>376</v>
      </c>
      <c r="U19" s="371">
        <v>874270</v>
      </c>
      <c r="V19" s="372">
        <v>1343</v>
      </c>
    </row>
    <row r="20" spans="1:22" s="296" customFormat="1" x14ac:dyDescent="0.25">
      <c r="A20" s="322"/>
      <c r="B20" s="322"/>
      <c r="C20" s="322"/>
      <c r="D20" s="322"/>
      <c r="E20" s="322"/>
      <c r="F20" s="357"/>
      <c r="G20" s="339"/>
      <c r="H20" s="323"/>
      <c r="I20" s="323"/>
      <c r="J20" s="323"/>
      <c r="K20" s="338"/>
      <c r="L20" s="340"/>
      <c r="M20" s="340"/>
      <c r="R20" s="368" t="s">
        <v>373</v>
      </c>
      <c r="S20" s="368" t="s">
        <v>374</v>
      </c>
      <c r="T20" s="364" t="s">
        <v>377</v>
      </c>
      <c r="U20" s="371">
        <v>63</v>
      </c>
      <c r="V20" s="372">
        <v>1</v>
      </c>
    </row>
    <row r="21" spans="1:22" s="296" customFormat="1" x14ac:dyDescent="0.25">
      <c r="A21" s="322"/>
      <c r="B21" s="322"/>
      <c r="C21" s="322"/>
      <c r="D21" s="322"/>
      <c r="E21" s="322"/>
      <c r="F21" s="357"/>
      <c r="G21" s="339"/>
      <c r="H21" s="323"/>
      <c r="I21" s="323"/>
      <c r="J21" s="323"/>
      <c r="K21" s="338"/>
      <c r="L21" s="340"/>
      <c r="M21" s="340"/>
      <c r="R21" s="368" t="s">
        <v>373</v>
      </c>
      <c r="S21" s="368" t="s">
        <v>374</v>
      </c>
      <c r="T21" s="364" t="s">
        <v>378</v>
      </c>
      <c r="U21" s="371">
        <v>17924.079999999991</v>
      </c>
      <c r="V21" s="372">
        <v>27.61</v>
      </c>
    </row>
    <row r="22" spans="1:22" s="296" customFormat="1" x14ac:dyDescent="0.25">
      <c r="A22" s="322">
        <v>22292</v>
      </c>
      <c r="B22" s="322" t="s">
        <v>79</v>
      </c>
      <c r="C22" s="322" t="s">
        <v>354</v>
      </c>
      <c r="D22" s="322" t="s">
        <v>355</v>
      </c>
      <c r="E22" s="322" t="s">
        <v>393</v>
      </c>
      <c r="F22" s="357" t="s">
        <v>402</v>
      </c>
      <c r="G22" s="375">
        <v>21912</v>
      </c>
      <c r="H22" s="376">
        <f>+X125</f>
        <v>0</v>
      </c>
      <c r="I22" s="376">
        <f t="shared" ref="I22:I24" si="0">G22/L22</f>
        <v>1153.2631578947369</v>
      </c>
      <c r="J22" s="376">
        <f t="shared" ref="J22:J24" si="1">+(G22-H22)/L22</f>
        <v>1153.2631578947369</v>
      </c>
      <c r="K22" s="357">
        <f t="shared" ref="K22:K24" si="2">-(J22/I22-1)</f>
        <v>0</v>
      </c>
      <c r="L22" s="377">
        <v>19</v>
      </c>
      <c r="M22" s="374">
        <f>+V112</f>
        <v>0</v>
      </c>
      <c r="R22" s="368" t="s">
        <v>373</v>
      </c>
      <c r="S22" s="368" t="s">
        <v>374</v>
      </c>
      <c r="T22" s="363" t="s">
        <v>404</v>
      </c>
      <c r="U22" s="371">
        <v>0</v>
      </c>
      <c r="V22" s="372">
        <v>0</v>
      </c>
    </row>
    <row r="23" spans="1:22" s="296" customFormat="1" x14ac:dyDescent="0.25">
      <c r="A23" s="322">
        <f t="shared" ref="A23:B24" si="3">+A22</f>
        <v>22292</v>
      </c>
      <c r="B23" s="322" t="str">
        <f t="shared" si="3"/>
        <v>WC</v>
      </c>
      <c r="C23" s="322" t="str">
        <f t="shared" ref="C23:D23" si="4">+C22</f>
        <v>Marine</v>
      </c>
      <c r="D23" s="322" t="str">
        <f t="shared" si="4"/>
        <v>(same as Core CL)</v>
      </c>
      <c r="E23" s="322" t="s">
        <v>394</v>
      </c>
      <c r="F23" s="357" t="s">
        <v>402</v>
      </c>
      <c r="G23" s="375">
        <f>+G22</f>
        <v>21912</v>
      </c>
      <c r="H23" s="376">
        <f t="shared" ref="H23:H31" si="5">+X126</f>
        <v>0</v>
      </c>
      <c r="I23" s="376">
        <f t="shared" si="0"/>
        <v>1153.2631578947369</v>
      </c>
      <c r="J23" s="376">
        <f t="shared" si="1"/>
        <v>1153.2631578947369</v>
      </c>
      <c r="K23" s="357">
        <f t="shared" si="2"/>
        <v>0</v>
      </c>
      <c r="L23" s="377">
        <f t="shared" ref="L23:L31" si="6">+L22</f>
        <v>19</v>
      </c>
      <c r="M23" s="374">
        <f t="shared" ref="M23:M31" si="7">+V113</f>
        <v>0</v>
      </c>
      <c r="R23" s="368" t="s">
        <v>373</v>
      </c>
      <c r="S23" s="368" t="s">
        <v>374</v>
      </c>
      <c r="T23" s="363" t="s">
        <v>405</v>
      </c>
      <c r="U23" s="371">
        <v>0</v>
      </c>
      <c r="V23" s="372">
        <v>0</v>
      </c>
    </row>
    <row r="24" spans="1:22" s="296" customFormat="1" x14ac:dyDescent="0.25">
      <c r="A24" s="322">
        <f t="shared" si="3"/>
        <v>22292</v>
      </c>
      <c r="B24" s="322" t="str">
        <f t="shared" si="3"/>
        <v>WC</v>
      </c>
      <c r="C24" s="322" t="str">
        <f t="shared" ref="C24:D24" si="8">+C23</f>
        <v>Marine</v>
      </c>
      <c r="D24" s="322" t="str">
        <f t="shared" si="8"/>
        <v>(same as Core CL)</v>
      </c>
      <c r="E24" s="322" t="s">
        <v>233</v>
      </c>
      <c r="F24" s="357" t="s">
        <v>402</v>
      </c>
      <c r="G24" s="375">
        <f>+G23</f>
        <v>21912</v>
      </c>
      <c r="H24" s="376">
        <f t="shared" si="5"/>
        <v>0</v>
      </c>
      <c r="I24" s="376">
        <f t="shared" si="0"/>
        <v>1153.2631578947369</v>
      </c>
      <c r="J24" s="376">
        <f t="shared" si="1"/>
        <v>1153.2631578947369</v>
      </c>
      <c r="K24" s="357">
        <f t="shared" si="2"/>
        <v>0</v>
      </c>
      <c r="L24" s="377">
        <f t="shared" si="6"/>
        <v>19</v>
      </c>
      <c r="M24" s="374">
        <f t="shared" si="7"/>
        <v>0</v>
      </c>
      <c r="R24" s="368" t="s">
        <v>373</v>
      </c>
      <c r="S24" s="368" t="s">
        <v>374</v>
      </c>
      <c r="T24" s="363" t="s">
        <v>406</v>
      </c>
      <c r="U24" s="371">
        <v>0</v>
      </c>
      <c r="V24" s="372">
        <v>0</v>
      </c>
    </row>
    <row r="25" spans="1:22" s="296" customFormat="1" x14ac:dyDescent="0.25">
      <c r="A25" s="322">
        <f>+A24</f>
        <v>22292</v>
      </c>
      <c r="B25" s="322" t="str">
        <f t="shared" ref="B25:B31" si="9">+B24</f>
        <v>WC</v>
      </c>
      <c r="C25" s="322" t="str">
        <f t="shared" ref="C25:C31" si="10">+C24</f>
        <v>Marine</v>
      </c>
      <c r="D25" s="319" t="str">
        <f t="shared" ref="D25:D31" si="11">+D24</f>
        <v>(same as Core CL)</v>
      </c>
      <c r="E25" s="322" t="s">
        <v>395</v>
      </c>
      <c r="F25" s="357" t="s">
        <v>402</v>
      </c>
      <c r="G25" s="375">
        <f t="shared" ref="G25:G31" si="12">+G24</f>
        <v>21912</v>
      </c>
      <c r="H25" s="376">
        <f t="shared" si="5"/>
        <v>0</v>
      </c>
      <c r="I25" s="376">
        <f t="shared" ref="I25:I31" si="13">G25/L25</f>
        <v>1153.2631578947369</v>
      </c>
      <c r="J25" s="376">
        <f t="shared" ref="J25:J31" si="14">+(G25-H25)/L25</f>
        <v>1153.2631578947369</v>
      </c>
      <c r="K25" s="357">
        <f t="shared" ref="K25:K31" si="15">-(J25/I25-1)</f>
        <v>0</v>
      </c>
      <c r="L25" s="377">
        <f t="shared" si="6"/>
        <v>19</v>
      </c>
      <c r="M25" s="374">
        <f t="shared" si="7"/>
        <v>0</v>
      </c>
      <c r="R25" s="368" t="s">
        <v>373</v>
      </c>
      <c r="S25" s="368" t="s">
        <v>374</v>
      </c>
      <c r="T25" s="363" t="s">
        <v>407</v>
      </c>
      <c r="U25" s="371">
        <v>0</v>
      </c>
      <c r="V25" s="372">
        <v>0</v>
      </c>
    </row>
    <row r="26" spans="1:22" s="296" customFormat="1" x14ac:dyDescent="0.25">
      <c r="A26" s="322">
        <f t="shared" ref="A26:A31" si="16">+A25</f>
        <v>22292</v>
      </c>
      <c r="B26" s="322" t="str">
        <f t="shared" si="9"/>
        <v>WC</v>
      </c>
      <c r="C26" s="322" t="str">
        <f t="shared" si="10"/>
        <v>Marine</v>
      </c>
      <c r="D26" s="319" t="str">
        <f t="shared" si="11"/>
        <v>(same as Core CL)</v>
      </c>
      <c r="E26" s="322" t="s">
        <v>396</v>
      </c>
      <c r="F26" s="357" t="s">
        <v>402</v>
      </c>
      <c r="G26" s="375">
        <f t="shared" si="12"/>
        <v>21912</v>
      </c>
      <c r="H26" s="376">
        <f t="shared" si="5"/>
        <v>0</v>
      </c>
      <c r="I26" s="376">
        <f t="shared" si="13"/>
        <v>1153.2631578947369</v>
      </c>
      <c r="J26" s="376">
        <f t="shared" si="14"/>
        <v>1153.2631578947369</v>
      </c>
      <c r="K26" s="357">
        <f t="shared" si="15"/>
        <v>0</v>
      </c>
      <c r="L26" s="377">
        <f t="shared" si="6"/>
        <v>19</v>
      </c>
      <c r="M26" s="374">
        <f t="shared" si="7"/>
        <v>0</v>
      </c>
      <c r="R26" s="368" t="s">
        <v>373</v>
      </c>
      <c r="S26" s="368" t="s">
        <v>374</v>
      </c>
      <c r="T26" s="363" t="s">
        <v>408</v>
      </c>
      <c r="U26" s="371">
        <v>0</v>
      </c>
      <c r="V26" s="372">
        <v>0</v>
      </c>
    </row>
    <row r="27" spans="1:22" s="296" customFormat="1" x14ac:dyDescent="0.25">
      <c r="A27" s="322">
        <f t="shared" si="16"/>
        <v>22292</v>
      </c>
      <c r="B27" s="322" t="str">
        <f t="shared" si="9"/>
        <v>WC</v>
      </c>
      <c r="C27" s="322" t="str">
        <f t="shared" si="10"/>
        <v>Marine</v>
      </c>
      <c r="D27" s="319" t="str">
        <f t="shared" si="11"/>
        <v>(same as Core CL)</v>
      </c>
      <c r="E27" s="322" t="s">
        <v>397</v>
      </c>
      <c r="F27" s="357" t="s">
        <v>402</v>
      </c>
      <c r="G27" s="375">
        <f t="shared" si="12"/>
        <v>21912</v>
      </c>
      <c r="H27" s="376">
        <f t="shared" si="5"/>
        <v>571</v>
      </c>
      <c r="I27" s="376">
        <f t="shared" si="13"/>
        <v>1153.2631578947369</v>
      </c>
      <c r="J27" s="376">
        <f t="shared" si="14"/>
        <v>1123.2105263157894</v>
      </c>
      <c r="K27" s="357">
        <f t="shared" si="15"/>
        <v>2.6058780576852958E-2</v>
      </c>
      <c r="L27" s="377">
        <f t="shared" si="6"/>
        <v>19</v>
      </c>
      <c r="M27" s="374">
        <f t="shared" si="7"/>
        <v>1</v>
      </c>
      <c r="R27" s="368" t="s">
        <v>373</v>
      </c>
      <c r="S27" s="368" t="s">
        <v>374</v>
      </c>
      <c r="T27" s="363" t="s">
        <v>409</v>
      </c>
      <c r="U27" s="371">
        <v>0</v>
      </c>
      <c r="V27" s="372">
        <v>0</v>
      </c>
    </row>
    <row r="28" spans="1:22" s="296" customFormat="1" x14ac:dyDescent="0.25">
      <c r="A28" s="322">
        <f t="shared" si="16"/>
        <v>22292</v>
      </c>
      <c r="B28" s="322" t="str">
        <f t="shared" si="9"/>
        <v>WC</v>
      </c>
      <c r="C28" s="322" t="str">
        <f t="shared" si="10"/>
        <v>Marine</v>
      </c>
      <c r="D28" s="319" t="str">
        <f t="shared" si="11"/>
        <v>(same as Core CL)</v>
      </c>
      <c r="E28" s="322" t="s">
        <v>398</v>
      </c>
      <c r="F28" s="357" t="s">
        <v>402</v>
      </c>
      <c r="G28" s="375">
        <f t="shared" si="12"/>
        <v>21912</v>
      </c>
      <c r="H28" s="376">
        <f t="shared" si="5"/>
        <v>12964</v>
      </c>
      <c r="I28" s="376">
        <f t="shared" si="13"/>
        <v>1153.2631578947369</v>
      </c>
      <c r="J28" s="376">
        <f t="shared" si="14"/>
        <v>470.94736842105266</v>
      </c>
      <c r="K28" s="357">
        <f t="shared" si="15"/>
        <v>0.59163928441036873</v>
      </c>
      <c r="L28" s="377">
        <f t="shared" si="6"/>
        <v>19</v>
      </c>
      <c r="M28" s="374">
        <f t="shared" si="7"/>
        <v>1</v>
      </c>
      <c r="R28" s="368" t="s">
        <v>373</v>
      </c>
      <c r="S28" s="368" t="s">
        <v>374</v>
      </c>
      <c r="T28" s="363" t="s">
        <v>410</v>
      </c>
      <c r="U28" s="371">
        <v>0</v>
      </c>
      <c r="V28" s="372">
        <v>0</v>
      </c>
    </row>
    <row r="29" spans="1:22" s="296" customFormat="1" x14ac:dyDescent="0.25">
      <c r="A29" s="322">
        <f t="shared" si="16"/>
        <v>22292</v>
      </c>
      <c r="B29" s="322" t="str">
        <f t="shared" si="9"/>
        <v>WC</v>
      </c>
      <c r="C29" s="322" t="str">
        <f t="shared" si="10"/>
        <v>Marine</v>
      </c>
      <c r="D29" s="319" t="str">
        <f t="shared" si="11"/>
        <v>(same as Core CL)</v>
      </c>
      <c r="E29" s="322" t="s">
        <v>399</v>
      </c>
      <c r="F29" s="357" t="s">
        <v>402</v>
      </c>
      <c r="G29" s="375">
        <f t="shared" si="12"/>
        <v>21912</v>
      </c>
      <c r="H29" s="376">
        <f t="shared" si="5"/>
        <v>0</v>
      </c>
      <c r="I29" s="376">
        <f t="shared" si="13"/>
        <v>1153.2631578947369</v>
      </c>
      <c r="J29" s="376">
        <f t="shared" si="14"/>
        <v>1153.2631578947369</v>
      </c>
      <c r="K29" s="357">
        <f t="shared" si="15"/>
        <v>0</v>
      </c>
      <c r="L29" s="377">
        <f t="shared" si="6"/>
        <v>19</v>
      </c>
      <c r="M29" s="374">
        <f t="shared" si="7"/>
        <v>0</v>
      </c>
      <c r="R29" s="368" t="s">
        <v>373</v>
      </c>
      <c r="S29" s="368" t="s">
        <v>374</v>
      </c>
      <c r="T29" s="363" t="s">
        <v>411</v>
      </c>
      <c r="U29" s="371">
        <v>0</v>
      </c>
      <c r="V29" s="372">
        <v>0</v>
      </c>
    </row>
    <row r="30" spans="1:22" s="296" customFormat="1" x14ac:dyDescent="0.25">
      <c r="A30" s="322">
        <f t="shared" si="16"/>
        <v>22292</v>
      </c>
      <c r="B30" s="322" t="str">
        <f t="shared" si="9"/>
        <v>WC</v>
      </c>
      <c r="C30" s="322" t="str">
        <f t="shared" si="10"/>
        <v>Marine</v>
      </c>
      <c r="D30" s="319" t="str">
        <f t="shared" si="11"/>
        <v>(same as Core CL)</v>
      </c>
      <c r="E30" s="322" t="s">
        <v>400</v>
      </c>
      <c r="F30" s="357" t="s">
        <v>402</v>
      </c>
      <c r="G30" s="375">
        <f t="shared" si="12"/>
        <v>21912</v>
      </c>
      <c r="H30" s="376">
        <f t="shared" si="5"/>
        <v>0</v>
      </c>
      <c r="I30" s="376">
        <f t="shared" si="13"/>
        <v>1153.2631578947369</v>
      </c>
      <c r="J30" s="376">
        <f t="shared" si="14"/>
        <v>1153.2631578947369</v>
      </c>
      <c r="K30" s="357">
        <f t="shared" si="15"/>
        <v>0</v>
      </c>
      <c r="L30" s="377">
        <f t="shared" si="6"/>
        <v>19</v>
      </c>
      <c r="M30" s="374">
        <f t="shared" si="7"/>
        <v>0</v>
      </c>
      <c r="R30" s="368" t="s">
        <v>373</v>
      </c>
      <c r="S30" s="368" t="s">
        <v>374</v>
      </c>
      <c r="T30" s="363" t="s">
        <v>412</v>
      </c>
      <c r="U30" s="371">
        <v>0</v>
      </c>
      <c r="V30" s="372">
        <v>0</v>
      </c>
    </row>
    <row r="31" spans="1:22" s="296" customFormat="1" x14ac:dyDescent="0.25">
      <c r="A31" s="322">
        <f t="shared" si="16"/>
        <v>22292</v>
      </c>
      <c r="B31" s="322" t="str">
        <f t="shared" si="9"/>
        <v>WC</v>
      </c>
      <c r="C31" s="322" t="str">
        <f t="shared" si="10"/>
        <v>Marine</v>
      </c>
      <c r="D31" s="319" t="str">
        <f t="shared" si="11"/>
        <v>(same as Core CL)</v>
      </c>
      <c r="E31" s="322" t="s">
        <v>401</v>
      </c>
      <c r="F31" s="357" t="s">
        <v>402</v>
      </c>
      <c r="G31" s="375">
        <f t="shared" si="12"/>
        <v>21912</v>
      </c>
      <c r="H31" s="376">
        <f t="shared" si="5"/>
        <v>736</v>
      </c>
      <c r="I31" s="376">
        <f t="shared" si="13"/>
        <v>1153.2631578947369</v>
      </c>
      <c r="J31" s="376">
        <f t="shared" si="14"/>
        <v>1114.5263157894738</v>
      </c>
      <c r="K31" s="357">
        <f t="shared" si="15"/>
        <v>3.358890105878054E-2</v>
      </c>
      <c r="L31" s="377">
        <f t="shared" si="6"/>
        <v>19</v>
      </c>
      <c r="M31" s="374">
        <f t="shared" si="7"/>
        <v>1</v>
      </c>
      <c r="R31" s="368" t="s">
        <v>373</v>
      </c>
      <c r="S31" s="368" t="s">
        <v>374</v>
      </c>
      <c r="T31" s="363" t="s">
        <v>413</v>
      </c>
      <c r="U31" s="371">
        <v>0</v>
      </c>
      <c r="V31" s="372">
        <v>0</v>
      </c>
    </row>
    <row r="32" spans="1:22" s="296" customFormat="1" x14ac:dyDescent="0.25">
      <c r="A32" s="342">
        <v>22292</v>
      </c>
      <c r="B32" s="342" t="s">
        <v>79</v>
      </c>
      <c r="C32" s="342" t="s">
        <v>354</v>
      </c>
      <c r="D32" s="342" t="s">
        <v>355</v>
      </c>
      <c r="E32" s="342" t="s">
        <v>234</v>
      </c>
      <c r="F32" s="358" t="s">
        <v>402</v>
      </c>
      <c r="G32" s="378">
        <f>SUM(G22:G31)</f>
        <v>219120</v>
      </c>
      <c r="H32" s="378">
        <f>SUM(H22:H31)</f>
        <v>14271</v>
      </c>
      <c r="I32" s="378">
        <f>G32/L32</f>
        <v>11532.631578947368</v>
      </c>
      <c r="J32" s="379">
        <f>(G32-H32)/L32</f>
        <v>10781.526315789473</v>
      </c>
      <c r="K32" s="358">
        <f>-(J32/I32-1)</f>
        <v>6.5128696604600189E-2</v>
      </c>
      <c r="L32" s="380">
        <f>+L24</f>
        <v>19</v>
      </c>
      <c r="M32" s="373">
        <f>SUM(M22:M31)</f>
        <v>3</v>
      </c>
      <c r="R32" s="368" t="s">
        <v>373</v>
      </c>
      <c r="S32" s="368" t="s">
        <v>374</v>
      </c>
      <c r="T32" s="363" t="s">
        <v>414</v>
      </c>
      <c r="U32" s="371">
        <v>0</v>
      </c>
      <c r="V32" s="372">
        <v>0</v>
      </c>
    </row>
    <row r="33" spans="1:22" s="296" customFormat="1" x14ac:dyDescent="0.25">
      <c r="A33" s="322"/>
      <c r="B33" s="322"/>
      <c r="C33" s="322"/>
      <c r="D33" s="322"/>
      <c r="E33" s="322"/>
      <c r="F33" s="357"/>
      <c r="G33" s="375"/>
      <c r="H33" s="376"/>
      <c r="I33" s="376"/>
      <c r="J33" s="376"/>
      <c r="K33" s="357"/>
      <c r="L33" s="377"/>
      <c r="M33" s="377"/>
      <c r="R33" s="368" t="s">
        <v>373</v>
      </c>
      <c r="S33" s="368" t="s">
        <v>374</v>
      </c>
      <c r="T33" s="363" t="s">
        <v>415</v>
      </c>
      <c r="U33" s="371">
        <v>0</v>
      </c>
      <c r="V33" s="372">
        <v>0</v>
      </c>
    </row>
    <row r="34" spans="1:22" s="296" customFormat="1" x14ac:dyDescent="0.25">
      <c r="A34" s="322"/>
      <c r="B34" s="322"/>
      <c r="C34" s="322"/>
      <c r="D34" s="322"/>
      <c r="E34" s="322"/>
      <c r="F34" s="357"/>
      <c r="G34" s="375"/>
      <c r="H34" s="376"/>
      <c r="I34" s="376"/>
      <c r="J34" s="376"/>
      <c r="K34" s="357"/>
      <c r="L34" s="377"/>
      <c r="M34" s="377"/>
      <c r="R34" s="368" t="s">
        <v>373</v>
      </c>
      <c r="S34" s="368" t="s">
        <v>374</v>
      </c>
      <c r="T34" s="363" t="s">
        <v>416</v>
      </c>
      <c r="U34" s="371">
        <v>0</v>
      </c>
      <c r="V34" s="372">
        <v>0</v>
      </c>
    </row>
    <row r="35" spans="1:22" s="296" customFormat="1" x14ac:dyDescent="0.25">
      <c r="A35" s="322"/>
      <c r="B35" s="322"/>
      <c r="C35" s="322"/>
      <c r="D35" s="322"/>
      <c r="E35" s="322"/>
      <c r="F35" s="357"/>
      <c r="G35" s="375"/>
      <c r="H35" s="376"/>
      <c r="I35" s="376"/>
      <c r="J35" s="376"/>
      <c r="K35" s="357"/>
      <c r="L35" s="377"/>
      <c r="M35" s="377"/>
      <c r="R35" s="368" t="s">
        <v>373</v>
      </c>
      <c r="S35" s="368" t="s">
        <v>374</v>
      </c>
      <c r="T35" s="363" t="s">
        <v>417</v>
      </c>
      <c r="U35" s="371">
        <v>0</v>
      </c>
      <c r="V35" s="372">
        <v>0</v>
      </c>
    </row>
    <row r="36" spans="1:22" s="296" customFormat="1" x14ac:dyDescent="0.25">
      <c r="A36" s="322"/>
      <c r="B36" s="322"/>
      <c r="C36" s="322"/>
      <c r="D36" s="322"/>
      <c r="E36" s="322"/>
      <c r="F36" s="357"/>
      <c r="G36" s="375"/>
      <c r="H36" s="376"/>
      <c r="I36" s="376"/>
      <c r="J36" s="376"/>
      <c r="K36" s="357"/>
      <c r="L36" s="377"/>
      <c r="M36" s="377"/>
      <c r="R36" s="368" t="s">
        <v>373</v>
      </c>
      <c r="S36" s="368" t="s">
        <v>374</v>
      </c>
      <c r="T36" s="363" t="s">
        <v>418</v>
      </c>
      <c r="U36" s="371">
        <v>0</v>
      </c>
      <c r="V36" s="372">
        <v>0</v>
      </c>
    </row>
    <row r="37" spans="1:22" s="296" customFormat="1" x14ac:dyDescent="0.25">
      <c r="A37" s="322"/>
      <c r="B37" s="322"/>
      <c r="C37" s="322"/>
      <c r="D37" s="322"/>
      <c r="E37" s="322"/>
      <c r="F37" s="357"/>
      <c r="G37" s="375"/>
      <c r="H37" s="376"/>
      <c r="I37" s="376"/>
      <c r="J37" s="376"/>
      <c r="K37" s="357"/>
      <c r="L37" s="377"/>
      <c r="M37" s="377"/>
      <c r="R37" s="368" t="s">
        <v>373</v>
      </c>
      <c r="S37" s="368" t="s">
        <v>374</v>
      </c>
      <c r="T37" s="363" t="s">
        <v>419</v>
      </c>
      <c r="U37" s="371">
        <v>0</v>
      </c>
      <c r="V37" s="372">
        <v>0</v>
      </c>
    </row>
    <row r="38" spans="1:22" s="296" customFormat="1" x14ac:dyDescent="0.25">
      <c r="A38" s="322"/>
      <c r="B38" s="322"/>
      <c r="C38" s="322"/>
      <c r="D38" s="322"/>
      <c r="E38" s="322"/>
      <c r="F38" s="357"/>
      <c r="G38" s="375"/>
      <c r="H38" s="376"/>
      <c r="I38" s="376"/>
      <c r="J38" s="376"/>
      <c r="K38" s="357"/>
      <c r="L38" s="377"/>
      <c r="M38" s="377"/>
      <c r="R38" s="368" t="s">
        <v>373</v>
      </c>
      <c r="S38" s="368" t="s">
        <v>374</v>
      </c>
      <c r="T38" s="363" t="s">
        <v>420</v>
      </c>
      <c r="U38" s="371">
        <v>0</v>
      </c>
      <c r="V38" s="372">
        <v>0</v>
      </c>
    </row>
    <row r="39" spans="1:22" s="296" customFormat="1" x14ac:dyDescent="0.25">
      <c r="A39" s="322"/>
      <c r="B39" s="322"/>
      <c r="C39" s="322"/>
      <c r="D39" s="322"/>
      <c r="E39" s="322"/>
      <c r="F39" s="357"/>
      <c r="G39" s="375"/>
      <c r="H39" s="376"/>
      <c r="I39" s="376"/>
      <c r="J39" s="376"/>
      <c r="K39" s="357"/>
      <c r="L39" s="377"/>
      <c r="M39" s="377"/>
      <c r="R39" s="368" t="s">
        <v>373</v>
      </c>
      <c r="S39" s="368" t="s">
        <v>374</v>
      </c>
      <c r="T39" s="363" t="s">
        <v>421</v>
      </c>
      <c r="U39" s="371">
        <v>0</v>
      </c>
      <c r="V39" s="372">
        <v>0</v>
      </c>
    </row>
    <row r="40" spans="1:22" s="296" customFormat="1" x14ac:dyDescent="0.25">
      <c r="A40" s="342">
        <v>22292</v>
      </c>
      <c r="B40" s="342" t="s">
        <v>227</v>
      </c>
      <c r="C40" s="342" t="s">
        <v>354</v>
      </c>
      <c r="D40" s="342" t="s">
        <v>355</v>
      </c>
      <c r="E40" s="342" t="s">
        <v>234</v>
      </c>
      <c r="F40" s="358"/>
      <c r="G40" s="378"/>
      <c r="H40" s="378"/>
      <c r="I40" s="378"/>
      <c r="J40" s="378"/>
      <c r="K40" s="358"/>
      <c r="L40" s="381"/>
      <c r="M40" s="381"/>
      <c r="R40" s="368" t="s">
        <v>373</v>
      </c>
      <c r="S40" s="368" t="s">
        <v>374</v>
      </c>
      <c r="T40" s="363" t="s">
        <v>422</v>
      </c>
      <c r="U40" s="371">
        <v>0</v>
      </c>
      <c r="V40" s="372">
        <v>0</v>
      </c>
    </row>
    <row r="41" spans="1:22" s="296" customFormat="1" x14ac:dyDescent="0.25">
      <c r="A41" s="322"/>
      <c r="B41" s="322"/>
      <c r="C41" s="322"/>
      <c r="D41" s="322"/>
      <c r="E41" s="322"/>
      <c r="F41" s="357"/>
      <c r="G41" s="375"/>
      <c r="H41" s="376"/>
      <c r="I41" s="376"/>
      <c r="J41" s="376"/>
      <c r="K41" s="357"/>
      <c r="L41" s="377"/>
      <c r="M41" s="377"/>
      <c r="R41" s="368" t="s">
        <v>373</v>
      </c>
      <c r="S41" s="368" t="s">
        <v>374</v>
      </c>
      <c r="T41" s="363" t="s">
        <v>423</v>
      </c>
      <c r="U41" s="371">
        <v>0</v>
      </c>
      <c r="V41" s="372">
        <v>0</v>
      </c>
    </row>
    <row r="42" spans="1:22" s="296" customFormat="1" x14ac:dyDescent="0.25">
      <c r="A42" s="322"/>
      <c r="B42" s="322"/>
      <c r="C42" s="322"/>
      <c r="D42" s="322"/>
      <c r="E42" s="322"/>
      <c r="F42" s="357"/>
      <c r="G42" s="375"/>
      <c r="H42" s="376"/>
      <c r="I42" s="376"/>
      <c r="J42" s="376"/>
      <c r="K42" s="357"/>
      <c r="L42" s="377"/>
      <c r="M42" s="377"/>
      <c r="R42" s="368" t="s">
        <v>373</v>
      </c>
      <c r="S42" s="368" t="s">
        <v>374</v>
      </c>
      <c r="T42" s="363" t="s">
        <v>424</v>
      </c>
      <c r="U42" s="371">
        <v>0</v>
      </c>
      <c r="V42" s="372">
        <v>0</v>
      </c>
    </row>
    <row r="43" spans="1:22" s="296" customFormat="1" x14ac:dyDescent="0.25">
      <c r="A43" s="322"/>
      <c r="B43" s="322"/>
      <c r="C43" s="322"/>
      <c r="D43" s="322"/>
      <c r="E43" s="322"/>
      <c r="F43" s="357"/>
      <c r="G43" s="375"/>
      <c r="H43" s="376"/>
      <c r="I43" s="376"/>
      <c r="J43" s="376"/>
      <c r="K43" s="357"/>
      <c r="L43" s="377"/>
      <c r="M43" s="377"/>
      <c r="R43" s="368" t="s">
        <v>373</v>
      </c>
      <c r="S43" s="368" t="s">
        <v>374</v>
      </c>
      <c r="T43" s="363" t="s">
        <v>425</v>
      </c>
      <c r="U43" s="371">
        <v>0</v>
      </c>
      <c r="V43" s="372">
        <v>0</v>
      </c>
    </row>
    <row r="44" spans="1:22" s="296" customFormat="1" x14ac:dyDescent="0.25">
      <c r="A44" s="322"/>
      <c r="B44" s="322"/>
      <c r="C44" s="322"/>
      <c r="D44" s="322"/>
      <c r="E44" s="322"/>
      <c r="F44" s="357"/>
      <c r="G44" s="375"/>
      <c r="H44" s="376"/>
      <c r="I44" s="376"/>
      <c r="J44" s="376"/>
      <c r="K44" s="357"/>
      <c r="L44" s="377"/>
      <c r="M44" s="377"/>
      <c r="R44" s="368" t="s">
        <v>373</v>
      </c>
      <c r="S44" s="368" t="s">
        <v>374</v>
      </c>
      <c r="T44" s="363" t="s">
        <v>426</v>
      </c>
      <c r="U44" s="371">
        <v>0</v>
      </c>
      <c r="V44" s="372">
        <v>0</v>
      </c>
    </row>
    <row r="45" spans="1:22" s="296" customFormat="1" x14ac:dyDescent="0.25">
      <c r="A45" s="322"/>
      <c r="B45" s="322"/>
      <c r="C45" s="322"/>
      <c r="D45" s="322"/>
      <c r="E45" s="322"/>
      <c r="F45" s="357"/>
      <c r="G45" s="375"/>
      <c r="H45" s="376"/>
      <c r="I45" s="376"/>
      <c r="J45" s="376"/>
      <c r="K45" s="357"/>
      <c r="L45" s="377"/>
      <c r="M45" s="377"/>
      <c r="R45" s="368" t="s">
        <v>373</v>
      </c>
      <c r="S45" s="368" t="s">
        <v>374</v>
      </c>
      <c r="T45" s="363" t="s">
        <v>427</v>
      </c>
      <c r="U45" s="371">
        <v>0</v>
      </c>
      <c r="V45" s="372">
        <v>0</v>
      </c>
    </row>
    <row r="46" spans="1:22" s="296" customFormat="1" x14ac:dyDescent="0.25">
      <c r="A46" s="322">
        <v>22292</v>
      </c>
      <c r="B46" s="322" t="s">
        <v>80</v>
      </c>
      <c r="C46" s="322" t="s">
        <v>356</v>
      </c>
      <c r="D46" s="322" t="s">
        <v>362</v>
      </c>
      <c r="E46" s="322" t="s">
        <v>393</v>
      </c>
      <c r="F46" s="357" t="s">
        <v>402</v>
      </c>
      <c r="G46" s="375">
        <v>376377</v>
      </c>
      <c r="H46" s="376">
        <f>+W65</f>
        <v>0</v>
      </c>
      <c r="I46" s="376">
        <f t="shared" ref="I46:I48" si="17">G46/L46</f>
        <v>699.58550185873605</v>
      </c>
      <c r="J46" s="376">
        <f t="shared" ref="J46:J48" si="18">+(G46-H46)/L46</f>
        <v>699.58550185873605</v>
      </c>
      <c r="K46" s="357">
        <f t="shared" ref="K46:K48" si="19">-(J46/I46-1)</f>
        <v>0</v>
      </c>
      <c r="L46" s="377">
        <v>538</v>
      </c>
      <c r="M46" s="374">
        <f>+U52</f>
        <v>0</v>
      </c>
      <c r="R46" s="368" t="s">
        <v>373</v>
      </c>
      <c r="S46" s="368" t="s">
        <v>374</v>
      </c>
      <c r="T46" s="363" t="s">
        <v>428</v>
      </c>
      <c r="U46" s="371">
        <v>0</v>
      </c>
      <c r="V46" s="372">
        <v>0</v>
      </c>
    </row>
    <row r="47" spans="1:22" s="296" customFormat="1" x14ac:dyDescent="0.25">
      <c r="A47" s="322">
        <f t="shared" ref="A47:D55" si="20">+A46</f>
        <v>22292</v>
      </c>
      <c r="B47" s="322" t="str">
        <f t="shared" si="20"/>
        <v>CMP</v>
      </c>
      <c r="C47" s="322" t="str">
        <f t="shared" si="20"/>
        <v>Commercial Package Policy - Variable Exposure</v>
      </c>
      <c r="D47" s="322" t="str">
        <f t="shared" si="20"/>
        <v>19-3186</v>
      </c>
      <c r="E47" s="322" t="s">
        <v>394</v>
      </c>
      <c r="F47" s="357" t="s">
        <v>402</v>
      </c>
      <c r="G47" s="375">
        <f t="shared" ref="G47:G48" si="21">+G46</f>
        <v>376377</v>
      </c>
      <c r="H47" s="376">
        <f t="shared" ref="H47:H55" si="22">+W66</f>
        <v>0</v>
      </c>
      <c r="I47" s="376">
        <f t="shared" si="17"/>
        <v>699.58550185873605</v>
      </c>
      <c r="J47" s="376">
        <f t="shared" si="18"/>
        <v>699.58550185873605</v>
      </c>
      <c r="K47" s="357">
        <f t="shared" si="19"/>
        <v>0</v>
      </c>
      <c r="L47" s="377">
        <f>+L46</f>
        <v>538</v>
      </c>
      <c r="M47" s="374">
        <f t="shared" ref="M47:M55" si="23">+U53</f>
        <v>0</v>
      </c>
      <c r="R47" s="368" t="s">
        <v>373</v>
      </c>
      <c r="S47" s="368" t="s">
        <v>374</v>
      </c>
      <c r="T47" s="363" t="s">
        <v>429</v>
      </c>
      <c r="U47" s="371">
        <v>0</v>
      </c>
      <c r="V47" s="372">
        <v>0</v>
      </c>
    </row>
    <row r="48" spans="1:22" s="296" customFormat="1" x14ac:dyDescent="0.25">
      <c r="A48" s="322">
        <f t="shared" si="20"/>
        <v>22292</v>
      </c>
      <c r="B48" s="322" t="str">
        <f t="shared" si="20"/>
        <v>CMP</v>
      </c>
      <c r="C48" s="322" t="str">
        <f t="shared" si="20"/>
        <v>Commercial Package Policy - Variable Exposure</v>
      </c>
      <c r="D48" s="322" t="str">
        <f t="shared" si="20"/>
        <v>19-3186</v>
      </c>
      <c r="E48" s="322" t="s">
        <v>233</v>
      </c>
      <c r="F48" s="357" t="s">
        <v>402</v>
      </c>
      <c r="G48" s="375">
        <f t="shared" si="21"/>
        <v>376377</v>
      </c>
      <c r="H48" s="376">
        <f t="shared" si="22"/>
        <v>0</v>
      </c>
      <c r="I48" s="376">
        <f t="shared" si="17"/>
        <v>699.58550185873605</v>
      </c>
      <c r="J48" s="376">
        <f t="shared" si="18"/>
        <v>699.58550185873605</v>
      </c>
      <c r="K48" s="357">
        <f t="shared" si="19"/>
        <v>0</v>
      </c>
      <c r="L48" s="377">
        <f>+L47</f>
        <v>538</v>
      </c>
      <c r="M48" s="374">
        <f t="shared" si="23"/>
        <v>0</v>
      </c>
      <c r="R48" s="367" t="s">
        <v>379</v>
      </c>
      <c r="S48" s="361" t="s">
        <v>374</v>
      </c>
      <c r="T48" s="361" t="s">
        <v>375</v>
      </c>
      <c r="U48" s="369">
        <v>1025</v>
      </c>
      <c r="V48" s="370">
        <v>0</v>
      </c>
    </row>
    <row r="49" spans="1:22" s="296" customFormat="1" x14ac:dyDescent="0.25">
      <c r="A49" s="322">
        <f>+A48</f>
        <v>22292</v>
      </c>
      <c r="B49" s="322" t="str">
        <f t="shared" si="20"/>
        <v>CMP</v>
      </c>
      <c r="C49" s="322" t="str">
        <f t="shared" si="20"/>
        <v>Commercial Package Policy - Variable Exposure</v>
      </c>
      <c r="D49" s="322" t="str">
        <f t="shared" si="20"/>
        <v>19-3186</v>
      </c>
      <c r="E49" s="322" t="s">
        <v>395</v>
      </c>
      <c r="F49" s="357" t="s">
        <v>402</v>
      </c>
      <c r="G49" s="375">
        <f t="shared" ref="G49" si="24">+G48</f>
        <v>376377</v>
      </c>
      <c r="H49" s="376">
        <f t="shared" si="22"/>
        <v>0</v>
      </c>
      <c r="I49" s="376">
        <f t="shared" ref="I49:I55" si="25">G49/L49</f>
        <v>699.58550185873605</v>
      </c>
      <c r="J49" s="376">
        <f t="shared" ref="J49:J55" si="26">+(G49-H49)/L49</f>
        <v>699.58550185873605</v>
      </c>
      <c r="K49" s="357">
        <f t="shared" ref="K49:K55" si="27">-(J49/I49-1)</f>
        <v>0</v>
      </c>
      <c r="L49" s="377">
        <f t="shared" ref="L49:L55" si="28">+L48</f>
        <v>538</v>
      </c>
      <c r="M49" s="374">
        <f t="shared" si="23"/>
        <v>0</v>
      </c>
      <c r="R49" s="368" t="s">
        <v>379</v>
      </c>
      <c r="S49" s="362" t="s">
        <v>374</v>
      </c>
      <c r="T49" s="363" t="s">
        <v>376</v>
      </c>
      <c r="U49" s="371">
        <v>19116647</v>
      </c>
      <c r="V49" s="372">
        <v>0</v>
      </c>
    </row>
    <row r="50" spans="1:22" s="296" customFormat="1" x14ac:dyDescent="0.25">
      <c r="A50" s="322">
        <f t="shared" ref="A50:A55" si="29">+A49</f>
        <v>22292</v>
      </c>
      <c r="B50" s="322" t="str">
        <f t="shared" si="20"/>
        <v>CMP</v>
      </c>
      <c r="C50" s="322" t="str">
        <f t="shared" si="20"/>
        <v>Commercial Package Policy - Variable Exposure</v>
      </c>
      <c r="D50" s="322" t="str">
        <f t="shared" si="20"/>
        <v>19-3186</v>
      </c>
      <c r="E50" s="322" t="s">
        <v>396</v>
      </c>
      <c r="F50" s="357" t="s">
        <v>402</v>
      </c>
      <c r="G50" s="375">
        <f t="shared" ref="G50" si="30">+G49</f>
        <v>376377</v>
      </c>
      <c r="H50" s="376">
        <f t="shared" si="22"/>
        <v>0</v>
      </c>
      <c r="I50" s="376">
        <f t="shared" si="25"/>
        <v>699.58550185873605</v>
      </c>
      <c r="J50" s="376">
        <f t="shared" si="26"/>
        <v>699.58550185873605</v>
      </c>
      <c r="K50" s="357">
        <f t="shared" si="27"/>
        <v>0</v>
      </c>
      <c r="L50" s="377">
        <f t="shared" si="28"/>
        <v>538</v>
      </c>
      <c r="M50" s="374">
        <f t="shared" si="23"/>
        <v>0</v>
      </c>
      <c r="R50" s="368" t="s">
        <v>379</v>
      </c>
      <c r="S50" s="362" t="s">
        <v>374</v>
      </c>
      <c r="T50" s="364" t="s">
        <v>377</v>
      </c>
      <c r="U50" s="371">
        <v>426</v>
      </c>
      <c r="V50" s="372">
        <v>0</v>
      </c>
    </row>
    <row r="51" spans="1:22" s="296" customFormat="1" x14ac:dyDescent="0.25">
      <c r="A51" s="322">
        <f t="shared" si="29"/>
        <v>22292</v>
      </c>
      <c r="B51" s="322" t="str">
        <f t="shared" si="20"/>
        <v>CMP</v>
      </c>
      <c r="C51" s="322" t="str">
        <f t="shared" si="20"/>
        <v>Commercial Package Policy - Variable Exposure</v>
      </c>
      <c r="D51" s="322" t="str">
        <f t="shared" si="20"/>
        <v>19-3186</v>
      </c>
      <c r="E51" s="322" t="s">
        <v>397</v>
      </c>
      <c r="F51" s="357" t="s">
        <v>402</v>
      </c>
      <c r="G51" s="375">
        <f t="shared" ref="G51" si="31">+G50</f>
        <v>376377</v>
      </c>
      <c r="H51" s="376">
        <f t="shared" si="22"/>
        <v>8104</v>
      </c>
      <c r="I51" s="376">
        <f t="shared" si="25"/>
        <v>699.58550185873605</v>
      </c>
      <c r="J51" s="376">
        <f t="shared" si="26"/>
        <v>684.52230483271376</v>
      </c>
      <c r="K51" s="357">
        <f t="shared" si="27"/>
        <v>2.1531602621839285E-2</v>
      </c>
      <c r="L51" s="377">
        <f t="shared" si="28"/>
        <v>538</v>
      </c>
      <c r="M51" s="374">
        <f t="shared" si="23"/>
        <v>4</v>
      </c>
      <c r="R51" s="368" t="s">
        <v>379</v>
      </c>
      <c r="S51" s="362" t="s">
        <v>374</v>
      </c>
      <c r="T51" s="364" t="s">
        <v>378</v>
      </c>
      <c r="U51" s="371">
        <v>78744.749999999942</v>
      </c>
      <c r="V51" s="372">
        <v>0</v>
      </c>
    </row>
    <row r="52" spans="1:22" s="296" customFormat="1" x14ac:dyDescent="0.25">
      <c r="A52" s="322">
        <f t="shared" si="29"/>
        <v>22292</v>
      </c>
      <c r="B52" s="322" t="str">
        <f t="shared" si="20"/>
        <v>CMP</v>
      </c>
      <c r="C52" s="322" t="str">
        <f t="shared" si="20"/>
        <v>Commercial Package Policy - Variable Exposure</v>
      </c>
      <c r="D52" s="322" t="str">
        <f t="shared" si="20"/>
        <v>19-3186</v>
      </c>
      <c r="E52" s="322" t="s">
        <v>398</v>
      </c>
      <c r="F52" s="357" t="s">
        <v>402</v>
      </c>
      <c r="G52" s="375">
        <f t="shared" ref="G52" si="32">+G51</f>
        <v>376377</v>
      </c>
      <c r="H52" s="376">
        <f t="shared" si="22"/>
        <v>49335</v>
      </c>
      <c r="I52" s="376">
        <f t="shared" si="25"/>
        <v>699.58550185873605</v>
      </c>
      <c r="J52" s="376">
        <f t="shared" si="26"/>
        <v>607.88475836431223</v>
      </c>
      <c r="K52" s="357">
        <f t="shared" si="27"/>
        <v>0.13107867909038018</v>
      </c>
      <c r="L52" s="377">
        <f t="shared" si="28"/>
        <v>538</v>
      </c>
      <c r="M52" s="374">
        <f t="shared" si="23"/>
        <v>12</v>
      </c>
      <c r="R52" s="368" t="s">
        <v>379</v>
      </c>
      <c r="S52" s="362" t="s">
        <v>374</v>
      </c>
      <c r="T52" s="363" t="s">
        <v>404</v>
      </c>
      <c r="U52" s="371">
        <v>0</v>
      </c>
      <c r="V52" s="372">
        <v>0</v>
      </c>
    </row>
    <row r="53" spans="1:22" s="296" customFormat="1" x14ac:dyDescent="0.25">
      <c r="A53" s="322">
        <f t="shared" si="29"/>
        <v>22292</v>
      </c>
      <c r="B53" s="322" t="str">
        <f t="shared" si="20"/>
        <v>CMP</v>
      </c>
      <c r="C53" s="322" t="str">
        <f t="shared" si="20"/>
        <v>Commercial Package Policy - Variable Exposure</v>
      </c>
      <c r="D53" s="322" t="str">
        <f t="shared" si="20"/>
        <v>19-3186</v>
      </c>
      <c r="E53" s="322" t="s">
        <v>399</v>
      </c>
      <c r="F53" s="357" t="s">
        <v>402</v>
      </c>
      <c r="G53" s="375">
        <f t="shared" ref="G53" si="33">+G52</f>
        <v>376377</v>
      </c>
      <c r="H53" s="376">
        <f t="shared" si="22"/>
        <v>58426</v>
      </c>
      <c r="I53" s="376">
        <f t="shared" si="25"/>
        <v>699.58550185873605</v>
      </c>
      <c r="J53" s="376">
        <f t="shared" si="26"/>
        <v>590.98698884758369</v>
      </c>
      <c r="K53" s="357">
        <f t="shared" si="27"/>
        <v>0.15523265236717432</v>
      </c>
      <c r="L53" s="377">
        <f t="shared" si="28"/>
        <v>538</v>
      </c>
      <c r="M53" s="374">
        <f t="shared" si="23"/>
        <v>11</v>
      </c>
      <c r="R53" s="368" t="s">
        <v>379</v>
      </c>
      <c r="S53" s="362" t="s">
        <v>374</v>
      </c>
      <c r="T53" s="363" t="s">
        <v>405</v>
      </c>
      <c r="U53" s="371">
        <v>0</v>
      </c>
      <c r="V53" s="372">
        <v>0</v>
      </c>
    </row>
    <row r="54" spans="1:22" s="296" customFormat="1" x14ac:dyDescent="0.25">
      <c r="A54" s="322">
        <f t="shared" si="29"/>
        <v>22292</v>
      </c>
      <c r="B54" s="322" t="str">
        <f t="shared" si="20"/>
        <v>CMP</v>
      </c>
      <c r="C54" s="322" t="str">
        <f t="shared" si="20"/>
        <v>Commercial Package Policy - Variable Exposure</v>
      </c>
      <c r="D54" s="322" t="str">
        <f t="shared" si="20"/>
        <v>19-3186</v>
      </c>
      <c r="E54" s="322" t="s">
        <v>400</v>
      </c>
      <c r="F54" s="357" t="s">
        <v>402</v>
      </c>
      <c r="G54" s="375">
        <f t="shared" ref="G54" si="34">+G53</f>
        <v>376377</v>
      </c>
      <c r="H54" s="376">
        <f t="shared" si="22"/>
        <v>84006</v>
      </c>
      <c r="I54" s="376">
        <f t="shared" si="25"/>
        <v>699.58550185873605</v>
      </c>
      <c r="J54" s="376">
        <f t="shared" si="26"/>
        <v>543.44052044609668</v>
      </c>
      <c r="K54" s="357">
        <f t="shared" si="27"/>
        <v>0.22319642273571438</v>
      </c>
      <c r="L54" s="377">
        <f t="shared" si="28"/>
        <v>538</v>
      </c>
      <c r="M54" s="374">
        <f t="shared" si="23"/>
        <v>10</v>
      </c>
      <c r="R54" s="368" t="s">
        <v>379</v>
      </c>
      <c r="S54" s="362" t="s">
        <v>374</v>
      </c>
      <c r="T54" s="363" t="s">
        <v>406</v>
      </c>
      <c r="U54" s="371">
        <v>0</v>
      </c>
      <c r="V54" s="372">
        <v>0</v>
      </c>
    </row>
    <row r="55" spans="1:22" s="296" customFormat="1" x14ac:dyDescent="0.25">
      <c r="A55" s="322">
        <f t="shared" si="29"/>
        <v>22292</v>
      </c>
      <c r="B55" s="322" t="str">
        <f t="shared" si="20"/>
        <v>CMP</v>
      </c>
      <c r="C55" s="322" t="str">
        <f t="shared" si="20"/>
        <v>Commercial Package Policy - Variable Exposure</v>
      </c>
      <c r="D55" s="322" t="str">
        <f t="shared" si="20"/>
        <v>19-3186</v>
      </c>
      <c r="E55" s="322" t="s">
        <v>401</v>
      </c>
      <c r="F55" s="357" t="s">
        <v>402</v>
      </c>
      <c r="G55" s="375">
        <f t="shared" ref="G55" si="35">+G54</f>
        <v>376377</v>
      </c>
      <c r="H55" s="376">
        <f t="shared" si="22"/>
        <v>205841</v>
      </c>
      <c r="I55" s="376">
        <f t="shared" si="25"/>
        <v>699.58550185873605</v>
      </c>
      <c r="J55" s="376">
        <f t="shared" si="26"/>
        <v>316.98141263940522</v>
      </c>
      <c r="K55" s="357">
        <f t="shared" si="27"/>
        <v>0.54690111244842265</v>
      </c>
      <c r="L55" s="377">
        <f t="shared" si="28"/>
        <v>538</v>
      </c>
      <c r="M55" s="374">
        <f t="shared" si="23"/>
        <v>15</v>
      </c>
      <c r="R55" s="368" t="s">
        <v>379</v>
      </c>
      <c r="S55" s="362" t="s">
        <v>374</v>
      </c>
      <c r="T55" s="363" t="s">
        <v>407</v>
      </c>
      <c r="U55" s="371">
        <v>0</v>
      </c>
      <c r="V55" s="372">
        <v>0</v>
      </c>
    </row>
    <row r="56" spans="1:22" s="296" customFormat="1" x14ac:dyDescent="0.25">
      <c r="A56" s="342">
        <v>22292</v>
      </c>
      <c r="B56" s="342" t="s">
        <v>80</v>
      </c>
      <c r="C56" s="342" t="s">
        <v>356</v>
      </c>
      <c r="D56" s="342" t="s">
        <v>362</v>
      </c>
      <c r="E56" s="342" t="s">
        <v>234</v>
      </c>
      <c r="F56" s="358" t="s">
        <v>402</v>
      </c>
      <c r="G56" s="378">
        <f>SUM(G46:G55)</f>
        <v>3763770</v>
      </c>
      <c r="H56" s="378">
        <f>SUM(H46:H55)</f>
        <v>405712</v>
      </c>
      <c r="I56" s="378">
        <f>G56/L56</f>
        <v>6995.855018587361</v>
      </c>
      <c r="J56" s="379">
        <f>(G56-H56)/L56</f>
        <v>6241.7434944237921</v>
      </c>
      <c r="K56" s="358">
        <f>-(J56/I56-1)</f>
        <v>0.10779404692635308</v>
      </c>
      <c r="L56" s="380">
        <f>+L48</f>
        <v>538</v>
      </c>
      <c r="M56" s="373">
        <f>SUM(M46:M55)</f>
        <v>52</v>
      </c>
      <c r="R56" s="368" t="s">
        <v>379</v>
      </c>
      <c r="S56" s="362" t="s">
        <v>374</v>
      </c>
      <c r="T56" s="363" t="s">
        <v>408</v>
      </c>
      <c r="U56" s="371">
        <v>0</v>
      </c>
      <c r="V56" s="372">
        <v>0</v>
      </c>
    </row>
    <row r="57" spans="1:22" s="296" customFormat="1" x14ac:dyDescent="0.25">
      <c r="A57" s="322"/>
      <c r="B57" s="322"/>
      <c r="C57" s="322"/>
      <c r="D57" s="322"/>
      <c r="E57" s="322"/>
      <c r="F57" s="357"/>
      <c r="G57" s="375"/>
      <c r="H57" s="376"/>
      <c r="I57" s="376"/>
      <c r="J57" s="376"/>
      <c r="K57" s="357"/>
      <c r="L57" s="377"/>
      <c r="M57" s="377"/>
      <c r="R57" s="368" t="s">
        <v>379</v>
      </c>
      <c r="S57" s="362" t="s">
        <v>374</v>
      </c>
      <c r="T57" s="363" t="s">
        <v>409</v>
      </c>
      <c r="U57" s="371">
        <v>4</v>
      </c>
      <c r="V57" s="372">
        <v>0</v>
      </c>
    </row>
    <row r="58" spans="1:22" s="296" customFormat="1" x14ac:dyDescent="0.25">
      <c r="A58" s="322"/>
      <c r="B58" s="322"/>
      <c r="C58" s="322"/>
      <c r="D58" s="322"/>
      <c r="E58" s="322"/>
      <c r="F58" s="357"/>
      <c r="G58" s="375"/>
      <c r="H58" s="376"/>
      <c r="I58" s="376"/>
      <c r="J58" s="376"/>
      <c r="K58" s="357"/>
      <c r="L58" s="377"/>
      <c r="M58" s="377"/>
      <c r="R58" s="368" t="s">
        <v>379</v>
      </c>
      <c r="S58" s="362" t="s">
        <v>374</v>
      </c>
      <c r="T58" s="363" t="s">
        <v>410</v>
      </c>
      <c r="U58" s="371">
        <v>12</v>
      </c>
      <c r="V58" s="372">
        <v>0</v>
      </c>
    </row>
    <row r="59" spans="1:22" s="296" customFormat="1" x14ac:dyDescent="0.25">
      <c r="A59" s="322"/>
      <c r="B59" s="322"/>
      <c r="C59" s="322"/>
      <c r="D59" s="322"/>
      <c r="E59" s="322"/>
      <c r="F59" s="357"/>
      <c r="G59" s="375"/>
      <c r="H59" s="376"/>
      <c r="I59" s="376"/>
      <c r="J59" s="376"/>
      <c r="K59" s="357"/>
      <c r="L59" s="377"/>
      <c r="M59" s="377"/>
      <c r="R59" s="368" t="s">
        <v>379</v>
      </c>
      <c r="S59" s="362" t="s">
        <v>374</v>
      </c>
      <c r="T59" s="363" t="s">
        <v>411</v>
      </c>
      <c r="U59" s="371">
        <v>11</v>
      </c>
      <c r="V59" s="372">
        <v>0</v>
      </c>
    </row>
    <row r="60" spans="1:22" s="296" customFormat="1" x14ac:dyDescent="0.25">
      <c r="A60" s="322"/>
      <c r="B60" s="322"/>
      <c r="C60" s="322"/>
      <c r="D60" s="322"/>
      <c r="E60" s="322"/>
      <c r="F60" s="357"/>
      <c r="G60" s="375"/>
      <c r="H60" s="376"/>
      <c r="I60" s="376"/>
      <c r="J60" s="376"/>
      <c r="K60" s="357"/>
      <c r="L60" s="377"/>
      <c r="M60" s="377"/>
      <c r="R60" s="368" t="s">
        <v>379</v>
      </c>
      <c r="S60" s="362" t="s">
        <v>374</v>
      </c>
      <c r="T60" s="363" t="s">
        <v>412</v>
      </c>
      <c r="U60" s="371">
        <v>10</v>
      </c>
      <c r="V60" s="372">
        <v>0</v>
      </c>
    </row>
    <row r="61" spans="1:22" s="296" customFormat="1" x14ac:dyDescent="0.25">
      <c r="A61" s="322"/>
      <c r="B61" s="322"/>
      <c r="C61" s="322"/>
      <c r="D61" s="322"/>
      <c r="E61" s="322"/>
      <c r="F61" s="357"/>
      <c r="G61" s="375"/>
      <c r="H61" s="376"/>
      <c r="I61" s="376"/>
      <c r="J61" s="376"/>
      <c r="K61" s="357"/>
      <c r="L61" s="377"/>
      <c r="M61" s="377"/>
      <c r="R61" s="368" t="s">
        <v>379</v>
      </c>
      <c r="S61" s="362" t="s">
        <v>374</v>
      </c>
      <c r="T61" s="363" t="s">
        <v>413</v>
      </c>
      <c r="U61" s="371">
        <v>15</v>
      </c>
      <c r="V61" s="372">
        <v>0</v>
      </c>
    </row>
    <row r="62" spans="1:22" s="296" customFormat="1" x14ac:dyDescent="0.25">
      <c r="A62" s="322"/>
      <c r="B62" s="322"/>
      <c r="C62" s="322"/>
      <c r="D62" s="322"/>
      <c r="E62" s="322"/>
      <c r="F62" s="357"/>
      <c r="G62" s="375"/>
      <c r="H62" s="376"/>
      <c r="I62" s="376"/>
      <c r="J62" s="376"/>
      <c r="K62" s="357"/>
      <c r="L62" s="377"/>
      <c r="M62" s="377"/>
      <c r="R62" s="368" t="s">
        <v>379</v>
      </c>
      <c r="S62" s="362" t="s">
        <v>374</v>
      </c>
      <c r="T62" s="363" t="s">
        <v>414</v>
      </c>
      <c r="U62" s="371">
        <v>13</v>
      </c>
      <c r="V62" s="372">
        <v>0</v>
      </c>
    </row>
    <row r="63" spans="1:22" s="296" customFormat="1" x14ac:dyDescent="0.25">
      <c r="A63" s="322"/>
      <c r="B63" s="322"/>
      <c r="C63" s="322"/>
      <c r="D63" s="322"/>
      <c r="E63" s="322"/>
      <c r="F63" s="357"/>
      <c r="G63" s="375"/>
      <c r="H63" s="376"/>
      <c r="I63" s="376"/>
      <c r="J63" s="376"/>
      <c r="K63" s="357"/>
      <c r="L63" s="377"/>
      <c r="M63" s="377"/>
      <c r="R63" s="368" t="s">
        <v>379</v>
      </c>
      <c r="S63" s="362" t="s">
        <v>374</v>
      </c>
      <c r="T63" s="363" t="s">
        <v>415</v>
      </c>
      <c r="U63" s="371">
        <v>25</v>
      </c>
      <c r="V63" s="372">
        <v>0</v>
      </c>
    </row>
    <row r="64" spans="1:22" s="296" customFormat="1" x14ac:dyDescent="0.25">
      <c r="A64" s="342">
        <v>22292</v>
      </c>
      <c r="B64" s="342" t="s">
        <v>80</v>
      </c>
      <c r="C64" s="342" t="s">
        <v>357</v>
      </c>
      <c r="D64" s="342" t="s">
        <v>362</v>
      </c>
      <c r="E64" s="342" t="s">
        <v>234</v>
      </c>
      <c r="F64" s="358">
        <v>0.1</v>
      </c>
      <c r="G64" s="378">
        <f>SUM(G58:G60)</f>
        <v>0</v>
      </c>
      <c r="H64" s="378">
        <f>SUM(H58:H60)</f>
        <v>0</v>
      </c>
      <c r="I64" s="378">
        <f>SUM(I58:I60)</f>
        <v>0</v>
      </c>
      <c r="J64" s="378">
        <f>SUM(J58:J60)</f>
        <v>0</v>
      </c>
      <c r="K64" s="358">
        <v>0.1</v>
      </c>
      <c r="L64" s="381">
        <f>L60</f>
        <v>0</v>
      </c>
      <c r="M64" s="381">
        <f>M60</f>
        <v>0</v>
      </c>
      <c r="R64" s="368" t="s">
        <v>379</v>
      </c>
      <c r="S64" s="362" t="s">
        <v>374</v>
      </c>
      <c r="T64" s="363" t="s">
        <v>416</v>
      </c>
      <c r="U64" s="371">
        <v>9</v>
      </c>
      <c r="V64" s="372">
        <v>0</v>
      </c>
    </row>
    <row r="65" spans="1:24" s="296" customFormat="1" x14ac:dyDescent="0.25">
      <c r="A65" s="322"/>
      <c r="B65" s="322"/>
      <c r="C65" s="322"/>
      <c r="D65" s="322"/>
      <c r="E65" s="322"/>
      <c r="F65" s="357"/>
      <c r="G65" s="375"/>
      <c r="H65" s="376"/>
      <c r="I65" s="376"/>
      <c r="J65" s="376"/>
      <c r="K65" s="357"/>
      <c r="L65" s="377"/>
      <c r="M65" s="382"/>
      <c r="R65" s="368" t="s">
        <v>379</v>
      </c>
      <c r="S65" s="362" t="s">
        <v>374</v>
      </c>
      <c r="T65" s="363" t="s">
        <v>417</v>
      </c>
      <c r="U65" s="371">
        <v>0</v>
      </c>
      <c r="V65" s="372">
        <v>0</v>
      </c>
      <c r="W65" s="352">
        <f t="shared" ref="W65:X77" si="36">+U65*-1</f>
        <v>0</v>
      </c>
      <c r="X65" s="352">
        <f t="shared" si="36"/>
        <v>0</v>
      </c>
    </row>
    <row r="66" spans="1:24" s="296" customFormat="1" x14ac:dyDescent="0.25">
      <c r="A66" s="322"/>
      <c r="B66" s="322"/>
      <c r="C66" s="322"/>
      <c r="D66" s="322"/>
      <c r="E66" s="322"/>
      <c r="F66" s="357"/>
      <c r="G66" s="375"/>
      <c r="H66" s="376"/>
      <c r="I66" s="376"/>
      <c r="J66" s="376"/>
      <c r="K66" s="357"/>
      <c r="L66" s="377"/>
      <c r="M66" s="382"/>
      <c r="R66" s="368" t="s">
        <v>379</v>
      </c>
      <c r="S66" s="362" t="s">
        <v>374</v>
      </c>
      <c r="T66" s="363" t="s">
        <v>418</v>
      </c>
      <c r="U66" s="371">
        <v>0</v>
      </c>
      <c r="V66" s="372">
        <v>0</v>
      </c>
      <c r="W66" s="352">
        <f t="shared" si="36"/>
        <v>0</v>
      </c>
      <c r="X66" s="352">
        <f t="shared" si="36"/>
        <v>0</v>
      </c>
    </row>
    <row r="67" spans="1:24" s="296" customFormat="1" x14ac:dyDescent="0.25">
      <c r="A67" s="322"/>
      <c r="B67" s="322"/>
      <c r="C67" s="322"/>
      <c r="D67" s="322"/>
      <c r="E67" s="322"/>
      <c r="F67" s="357"/>
      <c r="G67" s="375"/>
      <c r="H67" s="376"/>
      <c r="I67" s="376"/>
      <c r="J67" s="376"/>
      <c r="K67" s="357"/>
      <c r="L67" s="377"/>
      <c r="M67" s="382"/>
      <c r="R67" s="368" t="s">
        <v>379</v>
      </c>
      <c r="S67" s="362" t="s">
        <v>374</v>
      </c>
      <c r="T67" s="363" t="s">
        <v>419</v>
      </c>
      <c r="U67" s="371">
        <v>0</v>
      </c>
      <c r="V67" s="372">
        <v>0</v>
      </c>
      <c r="W67" s="352">
        <f t="shared" si="36"/>
        <v>0</v>
      </c>
      <c r="X67" s="352">
        <f t="shared" si="36"/>
        <v>0</v>
      </c>
    </row>
    <row r="68" spans="1:24" s="296" customFormat="1" x14ac:dyDescent="0.25">
      <c r="A68" s="322">
        <v>22292</v>
      </c>
      <c r="B68" s="322" t="s">
        <v>229</v>
      </c>
      <c r="C68" s="322" t="s">
        <v>358</v>
      </c>
      <c r="D68" s="322" t="s">
        <v>363</v>
      </c>
      <c r="E68" s="322" t="s">
        <v>393</v>
      </c>
      <c r="F68" s="357" t="s">
        <v>402</v>
      </c>
      <c r="G68" s="375">
        <v>110348</v>
      </c>
      <c r="H68" s="376">
        <f>+W95</f>
        <v>0</v>
      </c>
      <c r="I68" s="376">
        <f t="shared" ref="I68:I70" si="37">G68/L68</f>
        <v>1012.3669724770642</v>
      </c>
      <c r="J68" s="376">
        <f t="shared" ref="J68:J70" si="38">+(G68-H68)/L68</f>
        <v>1012.3669724770642</v>
      </c>
      <c r="K68" s="357">
        <f t="shared" ref="K68:K70" si="39">-(J68/I68-1)</f>
        <v>0</v>
      </c>
      <c r="L68" s="377">
        <v>109</v>
      </c>
      <c r="M68" s="382">
        <f>+U82</f>
        <v>0</v>
      </c>
      <c r="R68" s="368" t="s">
        <v>379</v>
      </c>
      <c r="S68" s="362" t="s">
        <v>374</v>
      </c>
      <c r="T68" s="363" t="s">
        <v>420</v>
      </c>
      <c r="U68" s="371">
        <v>0</v>
      </c>
      <c r="V68" s="372">
        <v>0</v>
      </c>
      <c r="W68" s="352">
        <f t="shared" si="36"/>
        <v>0</v>
      </c>
      <c r="X68" s="352">
        <f t="shared" si="36"/>
        <v>0</v>
      </c>
    </row>
    <row r="69" spans="1:24" s="296" customFormat="1" x14ac:dyDescent="0.25">
      <c r="A69" s="322">
        <f t="shared" ref="A69:D77" si="40">+A68</f>
        <v>22292</v>
      </c>
      <c r="B69" s="322" t="str">
        <f t="shared" si="40"/>
        <v>CML</v>
      </c>
      <c r="C69" s="322" t="str">
        <f t="shared" si="40"/>
        <v>Monoline General Liability - Variable Exposure</v>
      </c>
      <c r="D69" s="322" t="str">
        <f t="shared" si="40"/>
        <v>19-3179</v>
      </c>
      <c r="E69" s="322" t="s">
        <v>394</v>
      </c>
      <c r="F69" s="357" t="s">
        <v>402</v>
      </c>
      <c r="G69" s="375">
        <f t="shared" ref="G69:G70" si="41">+G68</f>
        <v>110348</v>
      </c>
      <c r="H69" s="376">
        <f t="shared" ref="H69:H77" si="42">+W96</f>
        <v>0</v>
      </c>
      <c r="I69" s="376">
        <f t="shared" si="37"/>
        <v>1012.3669724770642</v>
      </c>
      <c r="J69" s="376">
        <f t="shared" si="38"/>
        <v>1012.3669724770642</v>
      </c>
      <c r="K69" s="357">
        <f t="shared" si="39"/>
        <v>0</v>
      </c>
      <c r="L69" s="377">
        <f>+L68</f>
        <v>109</v>
      </c>
      <c r="M69" s="382">
        <f t="shared" ref="M69:M77" si="43">+U83</f>
        <v>0</v>
      </c>
      <c r="R69" s="368" t="s">
        <v>379</v>
      </c>
      <c r="S69" s="362" t="s">
        <v>374</v>
      </c>
      <c r="T69" s="363" t="s">
        <v>421</v>
      </c>
      <c r="U69" s="371">
        <v>0</v>
      </c>
      <c r="V69" s="372">
        <v>0</v>
      </c>
      <c r="W69" s="352">
        <f t="shared" si="36"/>
        <v>0</v>
      </c>
      <c r="X69" s="352">
        <f t="shared" si="36"/>
        <v>0</v>
      </c>
    </row>
    <row r="70" spans="1:24" s="296" customFormat="1" x14ac:dyDescent="0.25">
      <c r="A70" s="322">
        <f t="shared" si="40"/>
        <v>22292</v>
      </c>
      <c r="B70" s="322" t="str">
        <f t="shared" si="40"/>
        <v>CML</v>
      </c>
      <c r="C70" s="322" t="str">
        <f t="shared" si="40"/>
        <v>Monoline General Liability - Variable Exposure</v>
      </c>
      <c r="D70" s="322" t="str">
        <f t="shared" si="40"/>
        <v>19-3179</v>
      </c>
      <c r="E70" s="322" t="s">
        <v>233</v>
      </c>
      <c r="F70" s="357" t="s">
        <v>402</v>
      </c>
      <c r="G70" s="375">
        <f t="shared" si="41"/>
        <v>110348</v>
      </c>
      <c r="H70" s="376">
        <f t="shared" si="42"/>
        <v>0</v>
      </c>
      <c r="I70" s="376">
        <f t="shared" si="37"/>
        <v>1012.3669724770642</v>
      </c>
      <c r="J70" s="376">
        <f t="shared" si="38"/>
        <v>1012.3669724770642</v>
      </c>
      <c r="K70" s="357">
        <f t="shared" si="39"/>
        <v>0</v>
      </c>
      <c r="L70" s="377">
        <f>+L69</f>
        <v>109</v>
      </c>
      <c r="M70" s="382">
        <f t="shared" si="43"/>
        <v>0</v>
      </c>
      <c r="R70" s="368" t="s">
        <v>379</v>
      </c>
      <c r="S70" s="362" t="s">
        <v>374</v>
      </c>
      <c r="T70" s="363" t="s">
        <v>422</v>
      </c>
      <c r="U70" s="371">
        <v>-8104</v>
      </c>
      <c r="V70" s="372">
        <v>0</v>
      </c>
      <c r="W70" s="352">
        <f>+U70*-1</f>
        <v>8104</v>
      </c>
      <c r="X70" s="352">
        <f>+V70*-1</f>
        <v>0</v>
      </c>
    </row>
    <row r="71" spans="1:24" s="296" customFormat="1" x14ac:dyDescent="0.25">
      <c r="A71" s="322">
        <f>+A70</f>
        <v>22292</v>
      </c>
      <c r="B71" s="322" t="str">
        <f t="shared" si="40"/>
        <v>CML</v>
      </c>
      <c r="C71" s="322" t="str">
        <f t="shared" si="40"/>
        <v>Monoline General Liability - Variable Exposure</v>
      </c>
      <c r="D71" s="322" t="str">
        <f t="shared" si="40"/>
        <v>19-3179</v>
      </c>
      <c r="E71" s="322" t="s">
        <v>395</v>
      </c>
      <c r="F71" s="357" t="s">
        <v>402</v>
      </c>
      <c r="G71" s="375">
        <f t="shared" ref="G71" si="44">+G70</f>
        <v>110348</v>
      </c>
      <c r="H71" s="376">
        <f t="shared" si="42"/>
        <v>0</v>
      </c>
      <c r="I71" s="376">
        <f t="shared" ref="I71:I77" si="45">G71/L71</f>
        <v>1012.3669724770642</v>
      </c>
      <c r="J71" s="376">
        <f t="shared" ref="J71:J77" si="46">+(G71-H71)/L71</f>
        <v>1012.3669724770642</v>
      </c>
      <c r="K71" s="357">
        <f t="shared" ref="K71:K77" si="47">-(J71/I71-1)</f>
        <v>0</v>
      </c>
      <c r="L71" s="377">
        <f t="shared" ref="L71:L77" si="48">+L70</f>
        <v>109</v>
      </c>
      <c r="M71" s="382">
        <f t="shared" si="43"/>
        <v>0</v>
      </c>
      <c r="R71" s="368" t="s">
        <v>379</v>
      </c>
      <c r="S71" s="362" t="s">
        <v>374</v>
      </c>
      <c r="T71" s="363" t="s">
        <v>423</v>
      </c>
      <c r="U71" s="371">
        <v>-49335</v>
      </c>
      <c r="V71" s="372">
        <v>0</v>
      </c>
      <c r="W71" s="352">
        <f t="shared" si="36"/>
        <v>49335</v>
      </c>
      <c r="X71" s="352">
        <f t="shared" si="36"/>
        <v>0</v>
      </c>
    </row>
    <row r="72" spans="1:24" s="296" customFormat="1" x14ac:dyDescent="0.25">
      <c r="A72" s="322">
        <f t="shared" ref="A72:A77" si="49">+A71</f>
        <v>22292</v>
      </c>
      <c r="B72" s="322" t="str">
        <f t="shared" si="40"/>
        <v>CML</v>
      </c>
      <c r="C72" s="322" t="str">
        <f t="shared" si="40"/>
        <v>Monoline General Liability - Variable Exposure</v>
      </c>
      <c r="D72" s="322" t="str">
        <f t="shared" si="40"/>
        <v>19-3179</v>
      </c>
      <c r="E72" s="322" t="s">
        <v>396</v>
      </c>
      <c r="F72" s="357" t="s">
        <v>402</v>
      </c>
      <c r="G72" s="375">
        <f t="shared" ref="G72" si="50">+G71</f>
        <v>110348</v>
      </c>
      <c r="H72" s="376">
        <f t="shared" si="42"/>
        <v>0</v>
      </c>
      <c r="I72" s="376">
        <f t="shared" si="45"/>
        <v>1012.3669724770642</v>
      </c>
      <c r="J72" s="376">
        <f t="shared" si="46"/>
        <v>1012.3669724770642</v>
      </c>
      <c r="K72" s="357">
        <f t="shared" si="47"/>
        <v>0</v>
      </c>
      <c r="L72" s="377">
        <f t="shared" si="48"/>
        <v>109</v>
      </c>
      <c r="M72" s="382">
        <f t="shared" si="43"/>
        <v>0</v>
      </c>
      <c r="R72" s="368" t="s">
        <v>379</v>
      </c>
      <c r="S72" s="362" t="s">
        <v>374</v>
      </c>
      <c r="T72" s="363" t="s">
        <v>424</v>
      </c>
      <c r="U72" s="371">
        <v>-58426</v>
      </c>
      <c r="V72" s="372">
        <v>0</v>
      </c>
      <c r="W72" s="352">
        <f t="shared" si="36"/>
        <v>58426</v>
      </c>
      <c r="X72" s="352">
        <f t="shared" si="36"/>
        <v>0</v>
      </c>
    </row>
    <row r="73" spans="1:24" s="296" customFormat="1" x14ac:dyDescent="0.25">
      <c r="A73" s="322">
        <f t="shared" si="49"/>
        <v>22292</v>
      </c>
      <c r="B73" s="322" t="str">
        <f t="shared" si="40"/>
        <v>CML</v>
      </c>
      <c r="C73" s="322" t="str">
        <f t="shared" si="40"/>
        <v>Monoline General Liability - Variable Exposure</v>
      </c>
      <c r="D73" s="322" t="str">
        <f t="shared" si="40"/>
        <v>19-3179</v>
      </c>
      <c r="E73" s="322" t="s">
        <v>397</v>
      </c>
      <c r="F73" s="357" t="s">
        <v>402</v>
      </c>
      <c r="G73" s="375">
        <f t="shared" ref="G73" si="51">+G72</f>
        <v>110348</v>
      </c>
      <c r="H73" s="376">
        <f t="shared" si="42"/>
        <v>18904</v>
      </c>
      <c r="I73" s="376">
        <f t="shared" si="45"/>
        <v>1012.3669724770642</v>
      </c>
      <c r="J73" s="376">
        <f t="shared" si="46"/>
        <v>838.93577981651379</v>
      </c>
      <c r="K73" s="357">
        <f t="shared" si="47"/>
        <v>0.1713125747634755</v>
      </c>
      <c r="L73" s="377">
        <f t="shared" si="48"/>
        <v>109</v>
      </c>
      <c r="M73" s="382">
        <f t="shared" si="43"/>
        <v>2</v>
      </c>
      <c r="R73" s="368" t="s">
        <v>379</v>
      </c>
      <c r="S73" s="362" t="s">
        <v>374</v>
      </c>
      <c r="T73" s="363" t="s">
        <v>425</v>
      </c>
      <c r="U73" s="371">
        <v>-84006</v>
      </c>
      <c r="V73" s="372">
        <v>0</v>
      </c>
      <c r="W73" s="352">
        <f t="shared" si="36"/>
        <v>84006</v>
      </c>
      <c r="X73" s="352">
        <f t="shared" si="36"/>
        <v>0</v>
      </c>
    </row>
    <row r="74" spans="1:24" s="296" customFormat="1" x14ac:dyDescent="0.25">
      <c r="A74" s="322">
        <f t="shared" si="49"/>
        <v>22292</v>
      </c>
      <c r="B74" s="322" t="str">
        <f t="shared" si="40"/>
        <v>CML</v>
      </c>
      <c r="C74" s="322" t="str">
        <f t="shared" si="40"/>
        <v>Monoline General Liability - Variable Exposure</v>
      </c>
      <c r="D74" s="322" t="str">
        <f t="shared" si="40"/>
        <v>19-3179</v>
      </c>
      <c r="E74" s="322" t="s">
        <v>398</v>
      </c>
      <c r="F74" s="357" t="s">
        <v>402</v>
      </c>
      <c r="G74" s="375">
        <f t="shared" ref="G74" si="52">+G73</f>
        <v>110348</v>
      </c>
      <c r="H74" s="376">
        <f t="shared" si="42"/>
        <v>2685</v>
      </c>
      <c r="I74" s="376">
        <f t="shared" si="45"/>
        <v>1012.3669724770642</v>
      </c>
      <c r="J74" s="376">
        <f t="shared" si="46"/>
        <v>987.73394495412845</v>
      </c>
      <c r="K74" s="357">
        <f t="shared" si="47"/>
        <v>2.4332112951752638E-2</v>
      </c>
      <c r="L74" s="377">
        <f t="shared" si="48"/>
        <v>109</v>
      </c>
      <c r="M74" s="382">
        <f t="shared" si="43"/>
        <v>1</v>
      </c>
      <c r="R74" s="368" t="s">
        <v>379</v>
      </c>
      <c r="S74" s="362" t="s">
        <v>374</v>
      </c>
      <c r="T74" s="363" t="s">
        <v>426</v>
      </c>
      <c r="U74" s="371">
        <v>-205841</v>
      </c>
      <c r="V74" s="372">
        <v>0</v>
      </c>
      <c r="W74" s="352">
        <f t="shared" si="36"/>
        <v>205841</v>
      </c>
      <c r="X74" s="352">
        <f t="shared" si="36"/>
        <v>0</v>
      </c>
    </row>
    <row r="75" spans="1:24" s="296" customFormat="1" x14ac:dyDescent="0.25">
      <c r="A75" s="322">
        <f t="shared" si="49"/>
        <v>22292</v>
      </c>
      <c r="B75" s="322" t="str">
        <f t="shared" si="40"/>
        <v>CML</v>
      </c>
      <c r="C75" s="322" t="str">
        <f t="shared" si="40"/>
        <v>Monoline General Liability - Variable Exposure</v>
      </c>
      <c r="D75" s="322" t="str">
        <f t="shared" si="40"/>
        <v>19-3179</v>
      </c>
      <c r="E75" s="322" t="s">
        <v>399</v>
      </c>
      <c r="F75" s="357" t="s">
        <v>402</v>
      </c>
      <c r="G75" s="375">
        <f t="shared" ref="G75" si="53">+G74</f>
        <v>110348</v>
      </c>
      <c r="H75" s="376">
        <f t="shared" si="42"/>
        <v>0</v>
      </c>
      <c r="I75" s="376">
        <f t="shared" si="45"/>
        <v>1012.3669724770642</v>
      </c>
      <c r="J75" s="376">
        <f t="shared" si="46"/>
        <v>1012.3669724770642</v>
      </c>
      <c r="K75" s="357">
        <f t="shared" si="47"/>
        <v>0</v>
      </c>
      <c r="L75" s="377">
        <f t="shared" si="48"/>
        <v>109</v>
      </c>
      <c r="M75" s="382">
        <f t="shared" si="43"/>
        <v>0</v>
      </c>
      <c r="R75" s="368" t="s">
        <v>379</v>
      </c>
      <c r="S75" s="362" t="s">
        <v>374</v>
      </c>
      <c r="T75" s="363" t="s">
        <v>427</v>
      </c>
      <c r="U75" s="371">
        <v>-81668</v>
      </c>
      <c r="V75" s="372">
        <v>0</v>
      </c>
      <c r="W75" s="352">
        <f t="shared" si="36"/>
        <v>81668</v>
      </c>
      <c r="X75" s="352">
        <f t="shared" si="36"/>
        <v>0</v>
      </c>
    </row>
    <row r="76" spans="1:24" s="296" customFormat="1" x14ac:dyDescent="0.25">
      <c r="A76" s="322">
        <f t="shared" si="49"/>
        <v>22292</v>
      </c>
      <c r="B76" s="322" t="str">
        <f t="shared" si="40"/>
        <v>CML</v>
      </c>
      <c r="C76" s="322" t="str">
        <f t="shared" si="40"/>
        <v>Monoline General Liability - Variable Exposure</v>
      </c>
      <c r="D76" s="322" t="str">
        <f t="shared" si="40"/>
        <v>19-3179</v>
      </c>
      <c r="E76" s="322" t="s">
        <v>400</v>
      </c>
      <c r="F76" s="357" t="s">
        <v>402</v>
      </c>
      <c r="G76" s="375">
        <f t="shared" ref="G76" si="54">+G75</f>
        <v>110348</v>
      </c>
      <c r="H76" s="376">
        <f t="shared" si="42"/>
        <v>0</v>
      </c>
      <c r="I76" s="376">
        <f t="shared" si="45"/>
        <v>1012.3669724770642</v>
      </c>
      <c r="J76" s="376">
        <f t="shared" si="46"/>
        <v>1012.3669724770642</v>
      </c>
      <c r="K76" s="357">
        <f t="shared" si="47"/>
        <v>0</v>
      </c>
      <c r="L76" s="377">
        <f t="shared" si="48"/>
        <v>109</v>
      </c>
      <c r="M76" s="382">
        <f t="shared" si="43"/>
        <v>0</v>
      </c>
      <c r="R76" s="368" t="s">
        <v>379</v>
      </c>
      <c r="S76" s="362" t="s">
        <v>374</v>
      </c>
      <c r="T76" s="363" t="s">
        <v>428</v>
      </c>
      <c r="U76" s="371">
        <v>-84603</v>
      </c>
      <c r="V76" s="372">
        <v>0</v>
      </c>
      <c r="W76" s="352">
        <f t="shared" si="36"/>
        <v>84603</v>
      </c>
      <c r="X76" s="352">
        <f t="shared" si="36"/>
        <v>0</v>
      </c>
    </row>
    <row r="77" spans="1:24" s="296" customFormat="1" x14ac:dyDescent="0.25">
      <c r="A77" s="322">
        <f t="shared" si="49"/>
        <v>22292</v>
      </c>
      <c r="B77" s="322" t="str">
        <f t="shared" si="40"/>
        <v>CML</v>
      </c>
      <c r="C77" s="322" t="str">
        <f t="shared" si="40"/>
        <v>Monoline General Liability - Variable Exposure</v>
      </c>
      <c r="D77" s="322" t="str">
        <f t="shared" si="40"/>
        <v>19-3179</v>
      </c>
      <c r="E77" s="322" t="s">
        <v>401</v>
      </c>
      <c r="F77" s="357" t="s">
        <v>402</v>
      </c>
      <c r="G77" s="375">
        <f t="shared" ref="G77" si="55">+G76</f>
        <v>110348</v>
      </c>
      <c r="H77" s="376">
        <f t="shared" si="42"/>
        <v>253</v>
      </c>
      <c r="I77" s="376">
        <f t="shared" si="45"/>
        <v>1012.3669724770642</v>
      </c>
      <c r="J77" s="376">
        <f t="shared" si="46"/>
        <v>1010.045871559633</v>
      </c>
      <c r="K77" s="357">
        <f t="shared" si="47"/>
        <v>2.2927465835357319E-3</v>
      </c>
      <c r="L77" s="377">
        <f t="shared" si="48"/>
        <v>109</v>
      </c>
      <c r="M77" s="382">
        <f t="shared" si="43"/>
        <v>1</v>
      </c>
      <c r="R77" s="368" t="s">
        <v>379</v>
      </c>
      <c r="S77" s="362" t="s">
        <v>374</v>
      </c>
      <c r="T77" s="363" t="s">
        <v>429</v>
      </c>
      <c r="U77" s="371">
        <v>-15762</v>
      </c>
      <c r="V77" s="372">
        <v>0</v>
      </c>
      <c r="W77" s="352">
        <f t="shared" si="36"/>
        <v>15762</v>
      </c>
      <c r="X77" s="352">
        <f t="shared" si="36"/>
        <v>0</v>
      </c>
    </row>
    <row r="78" spans="1:24" s="296" customFormat="1" x14ac:dyDescent="0.25">
      <c r="A78" s="342">
        <v>22292</v>
      </c>
      <c r="B78" s="342" t="s">
        <v>229</v>
      </c>
      <c r="C78" s="342" t="s">
        <v>358</v>
      </c>
      <c r="D78" s="342" t="s">
        <v>363</v>
      </c>
      <c r="E78" s="342" t="s">
        <v>234</v>
      </c>
      <c r="F78" s="358" t="s">
        <v>402</v>
      </c>
      <c r="G78" s="378">
        <f>SUM(G68:G77)</f>
        <v>1103480</v>
      </c>
      <c r="H78" s="378">
        <f>SUM(H68:H77)</f>
        <v>21842</v>
      </c>
      <c r="I78" s="378">
        <f>G78/L78</f>
        <v>10123.669724770642</v>
      </c>
      <c r="J78" s="379">
        <f>(G78-H78)/L78</f>
        <v>9923.2844036697243</v>
      </c>
      <c r="K78" s="358">
        <f>-(J78/I78-1)</f>
        <v>1.9793743429876387E-2</v>
      </c>
      <c r="L78" s="380">
        <f>+L70</f>
        <v>109</v>
      </c>
      <c r="M78" s="373">
        <f>SUM(M68:M77)</f>
        <v>4</v>
      </c>
      <c r="R78" s="367" t="s">
        <v>380</v>
      </c>
      <c r="S78" s="361" t="s">
        <v>374</v>
      </c>
      <c r="T78" s="361" t="s">
        <v>375</v>
      </c>
      <c r="U78" s="369">
        <v>199</v>
      </c>
      <c r="V78" s="370">
        <v>2</v>
      </c>
    </row>
    <row r="79" spans="1:24" s="296" customFormat="1" x14ac:dyDescent="0.25">
      <c r="A79" s="322"/>
      <c r="B79" s="322"/>
      <c r="C79" s="322"/>
      <c r="D79" s="322"/>
      <c r="E79" s="322"/>
      <c r="F79" s="357"/>
      <c r="G79" s="375"/>
      <c r="H79" s="375"/>
      <c r="I79" s="376"/>
      <c r="J79" s="376"/>
      <c r="K79" s="357"/>
      <c r="L79" s="377"/>
      <c r="M79" s="377"/>
      <c r="R79" s="368" t="s">
        <v>380</v>
      </c>
      <c r="S79" s="362" t="s">
        <v>374</v>
      </c>
      <c r="T79" s="363" t="s">
        <v>376</v>
      </c>
      <c r="U79" s="371">
        <v>3063667</v>
      </c>
      <c r="V79" s="372">
        <v>500</v>
      </c>
    </row>
    <row r="80" spans="1:24" s="296" customFormat="1" x14ac:dyDescent="0.25">
      <c r="A80" s="322"/>
      <c r="B80" s="322"/>
      <c r="C80" s="322"/>
      <c r="D80" s="322"/>
      <c r="E80" s="322"/>
      <c r="F80" s="357"/>
      <c r="G80" s="375"/>
      <c r="H80" s="375"/>
      <c r="I80" s="376"/>
      <c r="J80" s="376"/>
      <c r="K80" s="357"/>
      <c r="L80" s="377"/>
      <c r="M80" s="377"/>
      <c r="R80" s="368" t="s">
        <v>380</v>
      </c>
      <c r="S80" s="362" t="s">
        <v>374</v>
      </c>
      <c r="T80" s="364" t="s">
        <v>377</v>
      </c>
      <c r="U80" s="371">
        <v>34</v>
      </c>
      <c r="V80" s="372">
        <v>0</v>
      </c>
    </row>
    <row r="81" spans="1:24" s="296" customFormat="1" x14ac:dyDescent="0.25">
      <c r="A81" s="322"/>
      <c r="B81" s="322"/>
      <c r="C81" s="322"/>
      <c r="D81" s="322"/>
      <c r="E81" s="322"/>
      <c r="F81" s="357"/>
      <c r="G81" s="375"/>
      <c r="H81" s="375"/>
      <c r="I81" s="376"/>
      <c r="J81" s="376"/>
      <c r="K81" s="357"/>
      <c r="L81" s="377"/>
      <c r="M81" s="377"/>
      <c r="R81" s="368" t="s">
        <v>380</v>
      </c>
      <c r="S81" s="362" t="s">
        <v>374</v>
      </c>
      <c r="T81" s="364" t="s">
        <v>378</v>
      </c>
      <c r="U81" s="371">
        <v>8158.4899999999989</v>
      </c>
      <c r="V81" s="372">
        <v>0</v>
      </c>
    </row>
    <row r="82" spans="1:24" s="296" customFormat="1" x14ac:dyDescent="0.25">
      <c r="A82" s="322"/>
      <c r="B82" s="322"/>
      <c r="C82" s="322"/>
      <c r="D82" s="322"/>
      <c r="E82" s="322"/>
      <c r="F82" s="357"/>
      <c r="G82" s="375"/>
      <c r="H82" s="375"/>
      <c r="I82" s="376"/>
      <c r="J82" s="376"/>
      <c r="K82" s="357"/>
      <c r="L82" s="377"/>
      <c r="M82" s="377"/>
      <c r="R82" s="368" t="s">
        <v>380</v>
      </c>
      <c r="S82" s="362" t="s">
        <v>374</v>
      </c>
      <c r="T82" s="363" t="s">
        <v>404</v>
      </c>
      <c r="U82" s="371">
        <v>0</v>
      </c>
      <c r="V82" s="372">
        <v>0</v>
      </c>
    </row>
    <row r="83" spans="1:24" s="296" customFormat="1" x14ac:dyDescent="0.25">
      <c r="A83" s="322"/>
      <c r="B83" s="322"/>
      <c r="C83" s="322"/>
      <c r="D83" s="322"/>
      <c r="E83" s="322"/>
      <c r="F83" s="357"/>
      <c r="G83" s="375"/>
      <c r="H83" s="375"/>
      <c r="I83" s="376"/>
      <c r="J83" s="376"/>
      <c r="K83" s="357"/>
      <c r="L83" s="377"/>
      <c r="M83" s="377"/>
      <c r="R83" s="368" t="s">
        <v>380</v>
      </c>
      <c r="S83" s="362" t="s">
        <v>374</v>
      </c>
      <c r="T83" s="363" t="s">
        <v>405</v>
      </c>
      <c r="U83" s="371">
        <v>0</v>
      </c>
      <c r="V83" s="372">
        <v>0</v>
      </c>
    </row>
    <row r="84" spans="1:24" s="296" customFormat="1" x14ac:dyDescent="0.25">
      <c r="A84" s="322"/>
      <c r="B84" s="322"/>
      <c r="C84" s="322"/>
      <c r="D84" s="322"/>
      <c r="E84" s="322"/>
      <c r="F84" s="357"/>
      <c r="G84" s="375"/>
      <c r="H84" s="375"/>
      <c r="I84" s="376"/>
      <c r="J84" s="376"/>
      <c r="K84" s="357"/>
      <c r="L84" s="377"/>
      <c r="M84" s="377"/>
      <c r="R84" s="368" t="s">
        <v>380</v>
      </c>
      <c r="S84" s="362" t="s">
        <v>374</v>
      </c>
      <c r="T84" s="363" t="s">
        <v>406</v>
      </c>
      <c r="U84" s="371">
        <v>0</v>
      </c>
      <c r="V84" s="372">
        <v>0</v>
      </c>
    </row>
    <row r="85" spans="1:24" s="296" customFormat="1" x14ac:dyDescent="0.25">
      <c r="A85" s="322"/>
      <c r="B85" s="322"/>
      <c r="C85" s="322"/>
      <c r="D85" s="322"/>
      <c r="E85" s="322"/>
      <c r="F85" s="357"/>
      <c r="G85" s="375"/>
      <c r="H85" s="375"/>
      <c r="I85" s="376"/>
      <c r="J85" s="376"/>
      <c r="K85" s="357"/>
      <c r="L85" s="377"/>
      <c r="M85" s="377"/>
      <c r="R85" s="368" t="s">
        <v>380</v>
      </c>
      <c r="S85" s="362" t="s">
        <v>374</v>
      </c>
      <c r="T85" s="363" t="s">
        <v>407</v>
      </c>
      <c r="U85" s="371">
        <v>0</v>
      </c>
      <c r="V85" s="372">
        <v>0</v>
      </c>
    </row>
    <row r="86" spans="1:24" s="296" customFormat="1" x14ac:dyDescent="0.25">
      <c r="A86" s="342">
        <v>22292</v>
      </c>
      <c r="B86" s="342" t="s">
        <v>229</v>
      </c>
      <c r="C86" s="342" t="s">
        <v>359</v>
      </c>
      <c r="D86" s="342" t="s">
        <v>363</v>
      </c>
      <c r="E86" s="342" t="s">
        <v>234</v>
      </c>
      <c r="F86" s="358"/>
      <c r="G86" s="378"/>
      <c r="H86" s="378"/>
      <c r="I86" s="378"/>
      <c r="J86" s="378"/>
      <c r="K86" s="358"/>
      <c r="L86" s="381"/>
      <c r="M86" s="381"/>
      <c r="R86" s="368" t="s">
        <v>380</v>
      </c>
      <c r="S86" s="362" t="s">
        <v>374</v>
      </c>
      <c r="T86" s="363" t="s">
        <v>408</v>
      </c>
      <c r="U86" s="371">
        <v>0</v>
      </c>
      <c r="V86" s="372">
        <v>0</v>
      </c>
    </row>
    <row r="87" spans="1:24" s="296" customFormat="1" x14ac:dyDescent="0.25">
      <c r="A87" s="322"/>
      <c r="B87" s="322"/>
      <c r="C87" s="322"/>
      <c r="D87" s="322"/>
      <c r="E87" s="322"/>
      <c r="F87" s="357"/>
      <c r="G87" s="375"/>
      <c r="H87" s="376"/>
      <c r="I87" s="376"/>
      <c r="J87" s="376"/>
      <c r="K87" s="357"/>
      <c r="L87" s="377"/>
      <c r="M87" s="382"/>
      <c r="R87" s="368" t="s">
        <v>380</v>
      </c>
      <c r="S87" s="362" t="s">
        <v>374</v>
      </c>
      <c r="T87" s="363" t="s">
        <v>409</v>
      </c>
      <c r="U87" s="371">
        <v>2</v>
      </c>
      <c r="V87" s="372">
        <v>0</v>
      </c>
    </row>
    <row r="88" spans="1:24" s="296" customFormat="1" x14ac:dyDescent="0.25">
      <c r="A88" s="322"/>
      <c r="B88" s="322"/>
      <c r="C88" s="322"/>
      <c r="D88" s="322"/>
      <c r="E88" s="322"/>
      <c r="F88" s="357"/>
      <c r="G88" s="375"/>
      <c r="H88" s="376"/>
      <c r="I88" s="376"/>
      <c r="J88" s="376"/>
      <c r="K88" s="357"/>
      <c r="L88" s="377"/>
      <c r="M88" s="382"/>
      <c r="R88" s="368" t="s">
        <v>380</v>
      </c>
      <c r="S88" s="362" t="s">
        <v>374</v>
      </c>
      <c r="T88" s="363" t="s">
        <v>410</v>
      </c>
      <c r="U88" s="371">
        <v>1</v>
      </c>
      <c r="V88" s="372">
        <v>0</v>
      </c>
    </row>
    <row r="89" spans="1:24" s="296" customFormat="1" x14ac:dyDescent="0.25">
      <c r="A89" s="322"/>
      <c r="B89" s="322"/>
      <c r="C89" s="322"/>
      <c r="D89" s="322"/>
      <c r="E89" s="322"/>
      <c r="F89" s="357"/>
      <c r="G89" s="375"/>
      <c r="H89" s="376"/>
      <c r="I89" s="376"/>
      <c r="J89" s="376"/>
      <c r="K89" s="357"/>
      <c r="L89" s="377"/>
      <c r="M89" s="382"/>
      <c r="R89" s="368" t="s">
        <v>380</v>
      </c>
      <c r="S89" s="362" t="s">
        <v>374</v>
      </c>
      <c r="T89" s="363" t="s">
        <v>411</v>
      </c>
      <c r="U89" s="371">
        <v>0</v>
      </c>
      <c r="V89" s="372">
        <v>0</v>
      </c>
    </row>
    <row r="90" spans="1:24" s="296" customFormat="1" x14ac:dyDescent="0.25">
      <c r="A90" s="322">
        <v>22292</v>
      </c>
      <c r="B90" s="322" t="s">
        <v>80</v>
      </c>
      <c r="C90" s="322" t="s">
        <v>360</v>
      </c>
      <c r="D90" s="322" t="s">
        <v>364</v>
      </c>
      <c r="E90" s="322" t="s">
        <v>393</v>
      </c>
      <c r="F90" s="357" t="s">
        <v>402</v>
      </c>
      <c r="G90" s="375">
        <v>151747</v>
      </c>
      <c r="H90" s="376">
        <f>+W155</f>
        <v>0</v>
      </c>
      <c r="I90" s="376">
        <f t="shared" ref="I90:I92" si="56">G90/L90</f>
        <v>102.60108181203516</v>
      </c>
      <c r="J90" s="376">
        <f t="shared" ref="J90:J92" si="57">+(G90-H90)/L90</f>
        <v>102.60108181203516</v>
      </c>
      <c r="K90" s="383">
        <f t="shared" ref="K90:K92" si="58">-(J90/I90-1)</f>
        <v>0</v>
      </c>
      <c r="L90" s="377">
        <v>1479</v>
      </c>
      <c r="M90" s="382">
        <f>+U142</f>
        <v>0</v>
      </c>
      <c r="R90" s="368" t="s">
        <v>380</v>
      </c>
      <c r="S90" s="362" t="s">
        <v>374</v>
      </c>
      <c r="T90" s="363" t="s">
        <v>412</v>
      </c>
      <c r="U90" s="371">
        <v>0</v>
      </c>
      <c r="V90" s="372">
        <v>0</v>
      </c>
    </row>
    <row r="91" spans="1:24" s="296" customFormat="1" x14ac:dyDescent="0.25">
      <c r="A91" s="322">
        <f t="shared" ref="A91:D99" si="59">+A90</f>
        <v>22292</v>
      </c>
      <c r="B91" s="322" t="str">
        <f t="shared" si="59"/>
        <v>CMP</v>
      </c>
      <c r="C91" s="322" t="str">
        <f t="shared" si="59"/>
        <v>Avenues BOP - Variable Exposure</v>
      </c>
      <c r="D91" s="322" t="str">
        <f t="shared" si="59"/>
        <v>18-4738-B</v>
      </c>
      <c r="E91" s="322" t="s">
        <v>394</v>
      </c>
      <c r="F91" s="357" t="s">
        <v>402</v>
      </c>
      <c r="G91" s="375">
        <f t="shared" ref="G91:G92" si="60">+G90</f>
        <v>151747</v>
      </c>
      <c r="H91" s="376">
        <f t="shared" ref="H91:H99" si="61">+W156</f>
        <v>0</v>
      </c>
      <c r="I91" s="376">
        <f t="shared" si="56"/>
        <v>102.60108181203516</v>
      </c>
      <c r="J91" s="376">
        <f t="shared" si="57"/>
        <v>102.60108181203516</v>
      </c>
      <c r="K91" s="383">
        <f t="shared" si="58"/>
        <v>0</v>
      </c>
      <c r="L91" s="377">
        <f>+L90</f>
        <v>1479</v>
      </c>
      <c r="M91" s="382">
        <f t="shared" ref="M91:M99" si="62">+U143</f>
        <v>0</v>
      </c>
      <c r="R91" s="368" t="s">
        <v>380</v>
      </c>
      <c r="S91" s="362" t="s">
        <v>374</v>
      </c>
      <c r="T91" s="363" t="s">
        <v>413</v>
      </c>
      <c r="U91" s="371">
        <v>1</v>
      </c>
      <c r="V91" s="372">
        <v>0</v>
      </c>
    </row>
    <row r="92" spans="1:24" s="296" customFormat="1" x14ac:dyDescent="0.25">
      <c r="A92" s="322">
        <f t="shared" si="59"/>
        <v>22292</v>
      </c>
      <c r="B92" s="322" t="str">
        <f t="shared" si="59"/>
        <v>CMP</v>
      </c>
      <c r="C92" s="322" t="str">
        <f t="shared" si="59"/>
        <v>Avenues BOP - Variable Exposure</v>
      </c>
      <c r="D92" s="322" t="str">
        <f t="shared" si="59"/>
        <v>18-4738-B</v>
      </c>
      <c r="E92" s="322" t="s">
        <v>233</v>
      </c>
      <c r="F92" s="357" t="s">
        <v>402</v>
      </c>
      <c r="G92" s="375">
        <f t="shared" si="60"/>
        <v>151747</v>
      </c>
      <c r="H92" s="376">
        <f t="shared" si="61"/>
        <v>0</v>
      </c>
      <c r="I92" s="376">
        <f t="shared" si="56"/>
        <v>102.60108181203516</v>
      </c>
      <c r="J92" s="376">
        <f t="shared" si="57"/>
        <v>102.60108181203516</v>
      </c>
      <c r="K92" s="383">
        <f t="shared" si="58"/>
        <v>0</v>
      </c>
      <c r="L92" s="377">
        <f>+L91</f>
        <v>1479</v>
      </c>
      <c r="M92" s="382">
        <f t="shared" si="62"/>
        <v>0</v>
      </c>
      <c r="R92" s="368" t="s">
        <v>380</v>
      </c>
      <c r="S92" s="362" t="s">
        <v>374</v>
      </c>
      <c r="T92" s="363" t="s">
        <v>414</v>
      </c>
      <c r="U92" s="371">
        <v>0</v>
      </c>
      <c r="V92" s="372">
        <v>0</v>
      </c>
    </row>
    <row r="93" spans="1:24" s="296" customFormat="1" x14ac:dyDescent="0.25">
      <c r="A93" s="322">
        <f>+A92</f>
        <v>22292</v>
      </c>
      <c r="B93" s="322" t="str">
        <f t="shared" si="59"/>
        <v>CMP</v>
      </c>
      <c r="C93" s="322" t="str">
        <f t="shared" si="59"/>
        <v>Avenues BOP - Variable Exposure</v>
      </c>
      <c r="D93" s="319" t="str">
        <f t="shared" si="59"/>
        <v>18-4738-B</v>
      </c>
      <c r="E93" s="322" t="s">
        <v>395</v>
      </c>
      <c r="F93" s="357" t="s">
        <v>402</v>
      </c>
      <c r="G93" s="375">
        <f t="shared" ref="G93" si="63">+G92</f>
        <v>151747</v>
      </c>
      <c r="H93" s="376">
        <f t="shared" si="61"/>
        <v>0</v>
      </c>
      <c r="I93" s="376">
        <f t="shared" ref="I93:I99" si="64">G93/L93</f>
        <v>102.60108181203516</v>
      </c>
      <c r="J93" s="376">
        <f t="shared" ref="J93:J99" si="65">+(G93-H93)/L93</f>
        <v>102.60108181203516</v>
      </c>
      <c r="K93" s="383">
        <f t="shared" ref="K93:K99" si="66">-(J93/I93-1)</f>
        <v>0</v>
      </c>
      <c r="L93" s="377">
        <f t="shared" ref="L93:L99" si="67">+L92</f>
        <v>1479</v>
      </c>
      <c r="M93" s="382">
        <f t="shared" si="62"/>
        <v>0</v>
      </c>
      <c r="R93" s="368" t="s">
        <v>380</v>
      </c>
      <c r="S93" s="362" t="s">
        <v>374</v>
      </c>
      <c r="T93" s="363" t="s">
        <v>415</v>
      </c>
      <c r="U93" s="371">
        <v>0</v>
      </c>
      <c r="V93" s="372">
        <v>0</v>
      </c>
    </row>
    <row r="94" spans="1:24" s="296" customFormat="1" x14ac:dyDescent="0.25">
      <c r="A94" s="322">
        <f t="shared" ref="A94:A99" si="68">+A93</f>
        <v>22292</v>
      </c>
      <c r="B94" s="322" t="str">
        <f t="shared" si="59"/>
        <v>CMP</v>
      </c>
      <c r="C94" s="322" t="str">
        <f t="shared" si="59"/>
        <v>Avenues BOP - Variable Exposure</v>
      </c>
      <c r="D94" s="319" t="str">
        <f t="shared" si="59"/>
        <v>18-4738-B</v>
      </c>
      <c r="E94" s="322" t="s">
        <v>396</v>
      </c>
      <c r="F94" s="357" t="s">
        <v>402</v>
      </c>
      <c r="G94" s="375">
        <f t="shared" ref="G94" si="69">+G93</f>
        <v>151747</v>
      </c>
      <c r="H94" s="376">
        <f t="shared" si="61"/>
        <v>0</v>
      </c>
      <c r="I94" s="376">
        <f t="shared" si="64"/>
        <v>102.60108181203516</v>
      </c>
      <c r="J94" s="376">
        <f t="shared" si="65"/>
        <v>102.60108181203516</v>
      </c>
      <c r="K94" s="383">
        <f t="shared" si="66"/>
        <v>0</v>
      </c>
      <c r="L94" s="377">
        <f t="shared" si="67"/>
        <v>1479</v>
      </c>
      <c r="M94" s="382">
        <f t="shared" si="62"/>
        <v>0</v>
      </c>
      <c r="R94" s="368" t="s">
        <v>380</v>
      </c>
      <c r="S94" s="362" t="s">
        <v>374</v>
      </c>
      <c r="T94" s="363" t="s">
        <v>416</v>
      </c>
      <c r="U94" s="371">
        <v>1</v>
      </c>
      <c r="V94" s="372">
        <v>0</v>
      </c>
    </row>
    <row r="95" spans="1:24" s="296" customFormat="1" x14ac:dyDescent="0.25">
      <c r="A95" s="322">
        <f t="shared" si="68"/>
        <v>22292</v>
      </c>
      <c r="B95" s="322" t="str">
        <f t="shared" si="59"/>
        <v>CMP</v>
      </c>
      <c r="C95" s="322" t="str">
        <f t="shared" si="59"/>
        <v>Avenues BOP - Variable Exposure</v>
      </c>
      <c r="D95" s="319" t="str">
        <f t="shared" si="59"/>
        <v>18-4738-B</v>
      </c>
      <c r="E95" s="322" t="s">
        <v>397</v>
      </c>
      <c r="F95" s="357" t="s">
        <v>402</v>
      </c>
      <c r="G95" s="375">
        <f t="shared" ref="G95" si="70">+G94</f>
        <v>151747</v>
      </c>
      <c r="H95" s="376">
        <f t="shared" si="61"/>
        <v>0</v>
      </c>
      <c r="I95" s="376">
        <f t="shared" si="64"/>
        <v>102.60108181203516</v>
      </c>
      <c r="J95" s="376">
        <f t="shared" si="65"/>
        <v>102.60108181203516</v>
      </c>
      <c r="K95" s="383">
        <f t="shared" si="66"/>
        <v>0</v>
      </c>
      <c r="L95" s="377">
        <f t="shared" si="67"/>
        <v>1479</v>
      </c>
      <c r="M95" s="382">
        <f t="shared" si="62"/>
        <v>0</v>
      </c>
      <c r="R95" s="368" t="s">
        <v>380</v>
      </c>
      <c r="S95" s="362" t="s">
        <v>374</v>
      </c>
      <c r="T95" s="363" t="s">
        <v>417</v>
      </c>
      <c r="U95" s="371">
        <v>0</v>
      </c>
      <c r="V95" s="372">
        <v>0</v>
      </c>
      <c r="W95" s="352">
        <f t="shared" ref="W95:W99" si="71">+U95*-1</f>
        <v>0</v>
      </c>
      <c r="X95" s="352">
        <f t="shared" ref="X95:X99" si="72">+V95*-1</f>
        <v>0</v>
      </c>
    </row>
    <row r="96" spans="1:24" s="296" customFormat="1" x14ac:dyDescent="0.25">
      <c r="A96" s="322">
        <f t="shared" si="68"/>
        <v>22292</v>
      </c>
      <c r="B96" s="322" t="str">
        <f t="shared" si="59"/>
        <v>CMP</v>
      </c>
      <c r="C96" s="322" t="str">
        <f t="shared" si="59"/>
        <v>Avenues BOP - Variable Exposure</v>
      </c>
      <c r="D96" s="319" t="str">
        <f t="shared" si="59"/>
        <v>18-4738-B</v>
      </c>
      <c r="E96" s="322" t="s">
        <v>398</v>
      </c>
      <c r="F96" s="357" t="s">
        <v>402</v>
      </c>
      <c r="G96" s="375">
        <f t="shared" ref="G96" si="73">+G95</f>
        <v>151747</v>
      </c>
      <c r="H96" s="376">
        <f t="shared" si="61"/>
        <v>1500</v>
      </c>
      <c r="I96" s="376">
        <f t="shared" si="64"/>
        <v>102.60108181203516</v>
      </c>
      <c r="J96" s="376">
        <f t="shared" si="65"/>
        <v>101.5868830290737</v>
      </c>
      <c r="K96" s="383">
        <f t="shared" si="66"/>
        <v>9.884874165551838E-3</v>
      </c>
      <c r="L96" s="377">
        <f t="shared" si="67"/>
        <v>1479</v>
      </c>
      <c r="M96" s="382">
        <f t="shared" si="62"/>
        <v>3</v>
      </c>
      <c r="R96" s="368" t="s">
        <v>380</v>
      </c>
      <c r="S96" s="362" t="s">
        <v>374</v>
      </c>
      <c r="T96" s="363" t="s">
        <v>418</v>
      </c>
      <c r="U96" s="371">
        <v>0</v>
      </c>
      <c r="V96" s="372">
        <v>0</v>
      </c>
      <c r="W96" s="352">
        <f t="shared" si="71"/>
        <v>0</v>
      </c>
      <c r="X96" s="352">
        <f t="shared" si="72"/>
        <v>0</v>
      </c>
    </row>
    <row r="97" spans="1:24" s="296" customFormat="1" x14ac:dyDescent="0.25">
      <c r="A97" s="322">
        <f t="shared" si="68"/>
        <v>22292</v>
      </c>
      <c r="B97" s="322" t="str">
        <f t="shared" si="59"/>
        <v>CMP</v>
      </c>
      <c r="C97" s="322" t="str">
        <f t="shared" si="59"/>
        <v>Avenues BOP - Variable Exposure</v>
      </c>
      <c r="D97" s="319" t="str">
        <f t="shared" si="59"/>
        <v>18-4738-B</v>
      </c>
      <c r="E97" s="322" t="s">
        <v>399</v>
      </c>
      <c r="F97" s="357" t="s">
        <v>402</v>
      </c>
      <c r="G97" s="375">
        <f t="shared" ref="G97" si="74">+G96</f>
        <v>151747</v>
      </c>
      <c r="H97" s="376">
        <f t="shared" si="61"/>
        <v>640</v>
      </c>
      <c r="I97" s="376">
        <f t="shared" si="64"/>
        <v>102.60108181203516</v>
      </c>
      <c r="J97" s="376">
        <f t="shared" si="65"/>
        <v>102.1683569979716</v>
      </c>
      <c r="K97" s="383">
        <f t="shared" si="66"/>
        <v>4.2175463106355338E-3</v>
      </c>
      <c r="L97" s="377">
        <f t="shared" si="67"/>
        <v>1479</v>
      </c>
      <c r="M97" s="382">
        <f t="shared" si="62"/>
        <v>2</v>
      </c>
      <c r="R97" s="368" t="s">
        <v>380</v>
      </c>
      <c r="S97" s="362" t="s">
        <v>374</v>
      </c>
      <c r="T97" s="363" t="s">
        <v>419</v>
      </c>
      <c r="U97" s="371">
        <v>0</v>
      </c>
      <c r="V97" s="372">
        <v>0</v>
      </c>
      <c r="W97" s="352">
        <f t="shared" si="71"/>
        <v>0</v>
      </c>
      <c r="X97" s="352">
        <f t="shared" si="72"/>
        <v>0</v>
      </c>
    </row>
    <row r="98" spans="1:24" s="296" customFormat="1" x14ac:dyDescent="0.25">
      <c r="A98" s="322">
        <f t="shared" si="68"/>
        <v>22292</v>
      </c>
      <c r="B98" s="322" t="str">
        <f t="shared" si="59"/>
        <v>CMP</v>
      </c>
      <c r="C98" s="322" t="str">
        <f t="shared" si="59"/>
        <v>Avenues BOP - Variable Exposure</v>
      </c>
      <c r="D98" s="319" t="str">
        <f t="shared" si="59"/>
        <v>18-4738-B</v>
      </c>
      <c r="E98" s="322" t="s">
        <v>400</v>
      </c>
      <c r="F98" s="357" t="s">
        <v>402</v>
      </c>
      <c r="G98" s="375">
        <f t="shared" ref="G98" si="75">+G97</f>
        <v>151747</v>
      </c>
      <c r="H98" s="376">
        <f t="shared" si="61"/>
        <v>7</v>
      </c>
      <c r="I98" s="376">
        <f t="shared" si="64"/>
        <v>102.60108181203516</v>
      </c>
      <c r="J98" s="376">
        <f t="shared" si="65"/>
        <v>102.59634888438134</v>
      </c>
      <c r="K98" s="383">
        <f t="shared" si="66"/>
        <v>4.6129412772599743E-5</v>
      </c>
      <c r="L98" s="377">
        <f t="shared" si="67"/>
        <v>1479</v>
      </c>
      <c r="M98" s="382">
        <f t="shared" si="62"/>
        <v>2</v>
      </c>
      <c r="R98" s="368" t="s">
        <v>380</v>
      </c>
      <c r="S98" s="362" t="s">
        <v>374</v>
      </c>
      <c r="T98" s="363" t="s">
        <v>420</v>
      </c>
      <c r="U98" s="371">
        <v>0</v>
      </c>
      <c r="V98" s="372">
        <v>0</v>
      </c>
      <c r="W98" s="352">
        <f t="shared" si="71"/>
        <v>0</v>
      </c>
      <c r="X98" s="352">
        <f t="shared" si="72"/>
        <v>0</v>
      </c>
    </row>
    <row r="99" spans="1:24" s="296" customFormat="1" x14ac:dyDescent="0.25">
      <c r="A99" s="322">
        <f t="shared" si="68"/>
        <v>22292</v>
      </c>
      <c r="B99" s="322" t="str">
        <f t="shared" si="59"/>
        <v>CMP</v>
      </c>
      <c r="C99" s="322" t="str">
        <f t="shared" si="59"/>
        <v>Avenues BOP - Variable Exposure</v>
      </c>
      <c r="D99" s="319" t="str">
        <f t="shared" si="59"/>
        <v>18-4738-B</v>
      </c>
      <c r="E99" s="322" t="s">
        <v>401</v>
      </c>
      <c r="F99" s="357" t="s">
        <v>402</v>
      </c>
      <c r="G99" s="375">
        <f t="shared" ref="G99" si="76">+G98</f>
        <v>151747</v>
      </c>
      <c r="H99" s="376">
        <f t="shared" si="61"/>
        <v>0</v>
      </c>
      <c r="I99" s="376">
        <f t="shared" si="64"/>
        <v>102.60108181203516</v>
      </c>
      <c r="J99" s="376">
        <f t="shared" si="65"/>
        <v>102.60108181203516</v>
      </c>
      <c r="K99" s="383">
        <f t="shared" si="66"/>
        <v>0</v>
      </c>
      <c r="L99" s="377">
        <f t="shared" si="67"/>
        <v>1479</v>
      </c>
      <c r="M99" s="382">
        <f t="shared" si="62"/>
        <v>0</v>
      </c>
      <c r="R99" s="368" t="s">
        <v>380</v>
      </c>
      <c r="S99" s="362" t="s">
        <v>374</v>
      </c>
      <c r="T99" s="363" t="s">
        <v>421</v>
      </c>
      <c r="U99" s="371">
        <v>0</v>
      </c>
      <c r="V99" s="372">
        <v>0</v>
      </c>
      <c r="W99" s="352">
        <f t="shared" si="71"/>
        <v>0</v>
      </c>
      <c r="X99" s="352">
        <f t="shared" si="72"/>
        <v>0</v>
      </c>
    </row>
    <row r="100" spans="1:24" s="296" customFormat="1" x14ac:dyDescent="0.25">
      <c r="A100" s="342">
        <v>22292</v>
      </c>
      <c r="B100" s="342" t="s">
        <v>80</v>
      </c>
      <c r="C100" s="342" t="s">
        <v>360</v>
      </c>
      <c r="D100" s="342" t="s">
        <v>364</v>
      </c>
      <c r="E100" s="342" t="s">
        <v>234</v>
      </c>
      <c r="F100" s="358" t="s">
        <v>402</v>
      </c>
      <c r="G100" s="378">
        <f>SUM(G90:G99)</f>
        <v>1517470</v>
      </c>
      <c r="H100" s="378">
        <f>SUM(H90:H99)</f>
        <v>2147</v>
      </c>
      <c r="I100" s="378">
        <f>G100/L100</f>
        <v>1026.0108181203516</v>
      </c>
      <c r="J100" s="379">
        <f>(G100-H100)/L100</f>
        <v>1024.5591615956728</v>
      </c>
      <c r="K100" s="384">
        <f>-(J100/I100-1)</f>
        <v>1.4148549888959305E-3</v>
      </c>
      <c r="L100" s="380">
        <f>+L92</f>
        <v>1479</v>
      </c>
      <c r="M100" s="373">
        <f>SUM(M90:M99)</f>
        <v>7</v>
      </c>
      <c r="R100" s="368" t="s">
        <v>380</v>
      </c>
      <c r="S100" s="362" t="s">
        <v>374</v>
      </c>
      <c r="T100" s="363" t="s">
        <v>422</v>
      </c>
      <c r="U100" s="371">
        <v>-18904</v>
      </c>
      <c r="V100" s="372">
        <v>0</v>
      </c>
      <c r="W100" s="352">
        <f>+U100*-1</f>
        <v>18904</v>
      </c>
      <c r="X100" s="352">
        <f>+V100*-1</f>
        <v>0</v>
      </c>
    </row>
    <row r="101" spans="1:24" s="296" customFormat="1" x14ac:dyDescent="0.25">
      <c r="A101" s="322"/>
      <c r="B101" s="322"/>
      <c r="C101" s="322"/>
      <c r="D101" s="322"/>
      <c r="E101" s="322"/>
      <c r="F101" s="357"/>
      <c r="G101" s="375"/>
      <c r="H101" s="375"/>
      <c r="I101" s="376"/>
      <c r="J101" s="376"/>
      <c r="K101" s="357"/>
      <c r="L101" s="377"/>
      <c r="M101" s="377"/>
      <c r="R101" s="368" t="s">
        <v>380</v>
      </c>
      <c r="S101" s="362" t="s">
        <v>374</v>
      </c>
      <c r="T101" s="363" t="s">
        <v>423</v>
      </c>
      <c r="U101" s="371">
        <v>-2685</v>
      </c>
      <c r="V101" s="372">
        <v>0</v>
      </c>
      <c r="W101" s="352">
        <f t="shared" ref="W101:W107" si="77">+U101*-1</f>
        <v>2685</v>
      </c>
      <c r="X101" s="352">
        <f t="shared" ref="X101:X107" si="78">+V101*-1</f>
        <v>0</v>
      </c>
    </row>
    <row r="102" spans="1:24" s="296" customFormat="1" x14ac:dyDescent="0.25">
      <c r="A102" s="322"/>
      <c r="B102" s="322"/>
      <c r="C102" s="322"/>
      <c r="D102" s="322"/>
      <c r="E102" s="322"/>
      <c r="F102" s="357"/>
      <c r="G102" s="375"/>
      <c r="H102" s="375"/>
      <c r="I102" s="376"/>
      <c r="J102" s="376"/>
      <c r="K102" s="357"/>
      <c r="L102" s="377"/>
      <c r="M102" s="377"/>
      <c r="R102" s="368" t="s">
        <v>380</v>
      </c>
      <c r="S102" s="362" t="s">
        <v>374</v>
      </c>
      <c r="T102" s="363" t="s">
        <v>424</v>
      </c>
      <c r="U102" s="371">
        <v>0</v>
      </c>
      <c r="V102" s="372">
        <v>0</v>
      </c>
      <c r="W102" s="352">
        <f t="shared" si="77"/>
        <v>0</v>
      </c>
      <c r="X102" s="352">
        <f t="shared" si="78"/>
        <v>0</v>
      </c>
    </row>
    <row r="103" spans="1:24" s="296" customFormat="1" x14ac:dyDescent="0.25">
      <c r="A103" s="322"/>
      <c r="B103" s="322"/>
      <c r="C103" s="322"/>
      <c r="D103" s="322"/>
      <c r="E103" s="322"/>
      <c r="F103" s="357"/>
      <c r="G103" s="375"/>
      <c r="H103" s="375"/>
      <c r="I103" s="376"/>
      <c r="J103" s="376"/>
      <c r="K103" s="357"/>
      <c r="L103" s="377"/>
      <c r="M103" s="377"/>
      <c r="R103" s="368" t="s">
        <v>380</v>
      </c>
      <c r="S103" s="362" t="s">
        <v>374</v>
      </c>
      <c r="T103" s="363" t="s">
        <v>425</v>
      </c>
      <c r="U103" s="371">
        <v>0</v>
      </c>
      <c r="V103" s="372">
        <v>0</v>
      </c>
      <c r="W103" s="352">
        <f t="shared" si="77"/>
        <v>0</v>
      </c>
      <c r="X103" s="352">
        <f t="shared" si="78"/>
        <v>0</v>
      </c>
    </row>
    <row r="104" spans="1:24" x14ac:dyDescent="0.2">
      <c r="G104" s="360"/>
      <c r="H104" s="360"/>
      <c r="I104" s="360"/>
      <c r="J104" s="359"/>
      <c r="M104" s="71"/>
      <c r="O104" s="296"/>
      <c r="R104" s="368" t="s">
        <v>380</v>
      </c>
      <c r="S104" s="362" t="s">
        <v>374</v>
      </c>
      <c r="T104" s="363" t="s">
        <v>426</v>
      </c>
      <c r="U104" s="371">
        <v>-253</v>
      </c>
      <c r="V104" s="372">
        <v>0</v>
      </c>
      <c r="W104" s="352">
        <f t="shared" si="77"/>
        <v>253</v>
      </c>
      <c r="X104" s="352">
        <f t="shared" si="78"/>
        <v>0</v>
      </c>
    </row>
    <row r="105" spans="1:24" x14ac:dyDescent="0.2">
      <c r="G105" s="360"/>
      <c r="H105" s="360"/>
      <c r="I105" s="360"/>
      <c r="J105" s="359"/>
      <c r="M105" s="71"/>
      <c r="O105" s="296"/>
      <c r="R105" s="368" t="s">
        <v>380</v>
      </c>
      <c r="S105" s="362" t="s">
        <v>374</v>
      </c>
      <c r="T105" s="363" t="s">
        <v>427</v>
      </c>
      <c r="U105" s="371">
        <v>0</v>
      </c>
      <c r="V105" s="372">
        <v>0</v>
      </c>
      <c r="W105" s="352">
        <f t="shared" si="77"/>
        <v>0</v>
      </c>
      <c r="X105" s="352">
        <f t="shared" si="78"/>
        <v>0</v>
      </c>
    </row>
    <row r="106" spans="1:24" ht="15.75" x14ac:dyDescent="0.25">
      <c r="A106" s="322"/>
      <c r="B106" s="322"/>
      <c r="C106" s="322"/>
      <c r="D106" s="322"/>
      <c r="E106" s="322"/>
      <c r="F106" s="357"/>
      <c r="G106" s="375"/>
      <c r="H106" s="375"/>
      <c r="I106" s="376"/>
      <c r="J106" s="376"/>
      <c r="K106" s="357"/>
      <c r="L106" s="377"/>
      <c r="M106" s="377"/>
      <c r="O106" s="296"/>
      <c r="R106" s="368" t="s">
        <v>380</v>
      </c>
      <c r="S106" s="362" t="s">
        <v>374</v>
      </c>
      <c r="T106" s="363" t="s">
        <v>428</v>
      </c>
      <c r="U106" s="371">
        <v>0</v>
      </c>
      <c r="V106" s="372">
        <v>0</v>
      </c>
      <c r="W106" s="352">
        <f t="shared" si="77"/>
        <v>0</v>
      </c>
      <c r="X106" s="352">
        <f t="shared" si="78"/>
        <v>0</v>
      </c>
    </row>
    <row r="107" spans="1:24" ht="15.75" x14ac:dyDescent="0.25">
      <c r="A107" s="342">
        <v>22292</v>
      </c>
      <c r="B107" s="342" t="s">
        <v>80</v>
      </c>
      <c r="C107" s="342" t="s">
        <v>361</v>
      </c>
      <c r="D107" s="342" t="s">
        <v>364</v>
      </c>
      <c r="E107" s="342" t="s">
        <v>234</v>
      </c>
      <c r="F107" s="358"/>
      <c r="G107" s="378"/>
      <c r="H107" s="378"/>
      <c r="I107" s="378"/>
      <c r="J107" s="378"/>
      <c r="K107" s="358"/>
      <c r="L107" s="381"/>
      <c r="M107" s="381"/>
      <c r="O107" s="296"/>
      <c r="R107" s="368" t="s">
        <v>380</v>
      </c>
      <c r="S107" s="362" t="s">
        <v>374</v>
      </c>
      <c r="T107" s="363" t="s">
        <v>429</v>
      </c>
      <c r="U107" s="371">
        <v>-852</v>
      </c>
      <c r="V107" s="372">
        <v>0</v>
      </c>
      <c r="W107" s="352">
        <f t="shared" si="77"/>
        <v>852</v>
      </c>
      <c r="X107" s="352">
        <f t="shared" si="78"/>
        <v>0</v>
      </c>
    </row>
    <row r="108" spans="1:24" ht="15.75" x14ac:dyDescent="0.25">
      <c r="A108" s="322"/>
      <c r="B108" s="322"/>
      <c r="C108" s="322"/>
      <c r="D108" s="322"/>
      <c r="E108" s="322"/>
      <c r="F108" s="357"/>
      <c r="G108" s="375"/>
      <c r="H108" s="375"/>
      <c r="I108" s="376"/>
      <c r="J108" s="376"/>
      <c r="K108" s="357"/>
      <c r="L108" s="377"/>
      <c r="M108" s="374"/>
      <c r="O108" s="296"/>
      <c r="R108" s="367" t="s">
        <v>79</v>
      </c>
      <c r="S108" s="361" t="s">
        <v>374</v>
      </c>
      <c r="T108" s="361" t="s">
        <v>375</v>
      </c>
      <c r="U108" s="369">
        <v>713</v>
      </c>
      <c r="V108" s="370">
        <v>19</v>
      </c>
    </row>
    <row r="109" spans="1:24" ht="15.75" x14ac:dyDescent="0.25">
      <c r="A109" s="322"/>
      <c r="B109" s="322"/>
      <c r="C109" s="322"/>
      <c r="D109" s="322"/>
      <c r="E109" s="322"/>
      <c r="F109" s="357"/>
      <c r="G109" s="375"/>
      <c r="H109" s="375"/>
      <c r="I109" s="376"/>
      <c r="J109" s="376"/>
      <c r="K109" s="357"/>
      <c r="L109" s="377"/>
      <c r="M109" s="374"/>
      <c r="O109" s="296"/>
      <c r="R109" s="368" t="s">
        <v>79</v>
      </c>
      <c r="S109" s="362" t="s">
        <v>374</v>
      </c>
      <c r="T109" s="363" t="s">
        <v>376</v>
      </c>
      <c r="U109" s="371">
        <v>7390049</v>
      </c>
      <c r="V109" s="372">
        <v>262948</v>
      </c>
    </row>
    <row r="110" spans="1:24" ht="15.75" x14ac:dyDescent="0.25">
      <c r="A110" s="322"/>
      <c r="B110" s="322"/>
      <c r="C110" s="322"/>
      <c r="D110" s="322"/>
      <c r="E110" s="322"/>
      <c r="F110" s="357"/>
      <c r="G110" s="375"/>
      <c r="H110" s="375"/>
      <c r="I110" s="376"/>
      <c r="J110" s="376"/>
      <c r="K110" s="357"/>
      <c r="L110" s="377"/>
      <c r="M110" s="374"/>
      <c r="O110" s="296"/>
      <c r="R110" s="368" t="s">
        <v>79</v>
      </c>
      <c r="S110" s="362" t="s">
        <v>374</v>
      </c>
      <c r="T110" s="364" t="s">
        <v>377</v>
      </c>
      <c r="U110" s="371">
        <v>0</v>
      </c>
      <c r="V110" s="372">
        <v>0</v>
      </c>
    </row>
    <row r="111" spans="1:24" ht="15.75" x14ac:dyDescent="0.25">
      <c r="A111" s="322"/>
      <c r="B111" s="322"/>
      <c r="C111" s="322"/>
      <c r="D111" s="322"/>
      <c r="E111" s="322"/>
      <c r="F111" s="357"/>
      <c r="G111" s="375"/>
      <c r="H111" s="375"/>
      <c r="I111" s="376"/>
      <c r="J111" s="376"/>
      <c r="K111" s="357"/>
      <c r="L111" s="377"/>
      <c r="M111" s="374"/>
      <c r="R111" s="368" t="s">
        <v>79</v>
      </c>
      <c r="S111" s="362" t="s">
        <v>374</v>
      </c>
      <c r="T111" s="364" t="s">
        <v>378</v>
      </c>
      <c r="U111" s="371">
        <v>0</v>
      </c>
      <c r="V111" s="372">
        <v>0</v>
      </c>
    </row>
    <row r="112" spans="1:24" ht="15.75" x14ac:dyDescent="0.25">
      <c r="A112" s="322"/>
      <c r="B112" s="322"/>
      <c r="C112" s="322"/>
      <c r="D112" s="322"/>
      <c r="E112" s="322"/>
      <c r="F112" s="357"/>
      <c r="G112" s="375"/>
      <c r="H112" s="375"/>
      <c r="I112" s="376"/>
      <c r="J112" s="376"/>
      <c r="K112" s="357"/>
      <c r="L112" s="377"/>
      <c r="M112" s="374"/>
      <c r="R112" s="368" t="s">
        <v>79</v>
      </c>
      <c r="S112" s="362" t="s">
        <v>374</v>
      </c>
      <c r="T112" s="363" t="s">
        <v>404</v>
      </c>
      <c r="U112" s="371">
        <v>0</v>
      </c>
      <c r="V112" s="372">
        <v>0</v>
      </c>
    </row>
    <row r="113" spans="1:24" ht="15.75" x14ac:dyDescent="0.25">
      <c r="A113" s="322"/>
      <c r="B113" s="322"/>
      <c r="C113" s="322"/>
      <c r="D113" s="322"/>
      <c r="E113" s="322"/>
      <c r="F113" s="357"/>
      <c r="G113" s="375"/>
      <c r="H113" s="375"/>
      <c r="I113" s="376"/>
      <c r="J113" s="376"/>
      <c r="K113" s="357"/>
      <c r="L113" s="377"/>
      <c r="M113" s="374"/>
      <c r="R113" s="368" t="s">
        <v>79</v>
      </c>
      <c r="S113" s="362" t="s">
        <v>374</v>
      </c>
      <c r="T113" s="363" t="s">
        <v>405</v>
      </c>
      <c r="U113" s="371">
        <v>0</v>
      </c>
      <c r="V113" s="372">
        <v>0</v>
      </c>
    </row>
    <row r="114" spans="1:24" ht="15.75" x14ac:dyDescent="0.25">
      <c r="A114" s="342">
        <v>22292</v>
      </c>
      <c r="B114" s="342" t="s">
        <v>227</v>
      </c>
      <c r="C114" s="342" t="s">
        <v>365</v>
      </c>
      <c r="D114" s="342" t="s">
        <v>366</v>
      </c>
      <c r="E114" s="342" t="s">
        <v>234</v>
      </c>
      <c r="F114" s="358"/>
      <c r="G114" s="378"/>
      <c r="H114" s="378"/>
      <c r="I114" s="378"/>
      <c r="J114" s="378"/>
      <c r="K114" s="358"/>
      <c r="L114" s="380"/>
      <c r="M114" s="381"/>
      <c r="R114" s="368" t="s">
        <v>79</v>
      </c>
      <c r="S114" s="362" t="s">
        <v>374</v>
      </c>
      <c r="T114" s="363" t="s">
        <v>406</v>
      </c>
      <c r="U114" s="371">
        <v>0</v>
      </c>
      <c r="V114" s="372">
        <v>0</v>
      </c>
    </row>
    <row r="115" spans="1:24" ht="15.75" x14ac:dyDescent="0.25">
      <c r="A115" s="322"/>
      <c r="B115" s="322"/>
      <c r="C115" s="322"/>
      <c r="D115" s="322"/>
      <c r="E115" s="322"/>
      <c r="F115" s="357"/>
      <c r="G115" s="375"/>
      <c r="H115" s="375"/>
      <c r="I115" s="376"/>
      <c r="J115" s="376"/>
      <c r="K115" s="357"/>
      <c r="L115" s="377"/>
      <c r="M115" s="374"/>
      <c r="R115" s="368" t="s">
        <v>79</v>
      </c>
      <c r="S115" s="362" t="s">
        <v>374</v>
      </c>
      <c r="T115" s="363" t="s">
        <v>407</v>
      </c>
      <c r="U115" s="371">
        <v>0</v>
      </c>
      <c r="V115" s="372">
        <v>0</v>
      </c>
    </row>
    <row r="116" spans="1:24" ht="15.75" x14ac:dyDescent="0.25">
      <c r="A116" s="322"/>
      <c r="B116" s="322"/>
      <c r="C116" s="322"/>
      <c r="D116" s="322"/>
      <c r="E116" s="322"/>
      <c r="F116" s="357"/>
      <c r="G116" s="375"/>
      <c r="H116" s="375"/>
      <c r="I116" s="376"/>
      <c r="J116" s="376"/>
      <c r="K116" s="357"/>
      <c r="L116" s="377"/>
      <c r="M116" s="374"/>
      <c r="R116" s="368" t="s">
        <v>79</v>
      </c>
      <c r="S116" s="362" t="s">
        <v>374</v>
      </c>
      <c r="T116" s="363" t="s">
        <v>408</v>
      </c>
      <c r="U116" s="371">
        <v>0</v>
      </c>
      <c r="V116" s="372">
        <v>0</v>
      </c>
    </row>
    <row r="117" spans="1:24" ht="15.75" x14ac:dyDescent="0.25">
      <c r="A117" s="322"/>
      <c r="B117" s="357"/>
      <c r="C117" s="357"/>
      <c r="D117" s="357"/>
      <c r="E117" s="322"/>
      <c r="F117" s="357"/>
      <c r="G117" s="375"/>
      <c r="H117" s="375"/>
      <c r="I117" s="376"/>
      <c r="J117" s="376"/>
      <c r="K117" s="375"/>
      <c r="L117" s="366"/>
      <c r="M117" s="374"/>
      <c r="R117" s="368" t="s">
        <v>79</v>
      </c>
      <c r="S117" s="362" t="s">
        <v>374</v>
      </c>
      <c r="T117" s="363" t="s">
        <v>409</v>
      </c>
      <c r="U117" s="371">
        <v>6</v>
      </c>
      <c r="V117" s="372">
        <v>1</v>
      </c>
    </row>
    <row r="118" spans="1:24" ht="15.75" x14ac:dyDescent="0.25">
      <c r="A118" s="322">
        <v>22292</v>
      </c>
      <c r="B118" s="357" t="s">
        <v>79</v>
      </c>
      <c r="C118" s="357" t="s">
        <v>367</v>
      </c>
      <c r="D118" s="357" t="s">
        <v>368</v>
      </c>
      <c r="E118" s="322" t="s">
        <v>393</v>
      </c>
      <c r="F118" s="357" t="s">
        <v>402</v>
      </c>
      <c r="G118" s="375">
        <v>635970.25</v>
      </c>
      <c r="H118" s="375">
        <f>+W125</f>
        <v>0</v>
      </c>
      <c r="I118" s="376">
        <f t="shared" ref="I118:I120" si="79">G118/L118</f>
        <v>992.15327613104523</v>
      </c>
      <c r="J118" s="376">
        <f t="shared" ref="J118:J120" si="80">+(G118-H118)/L118</f>
        <v>992.15327613104523</v>
      </c>
      <c r="K118" s="383">
        <f t="shared" ref="K118:K127" si="81">-(J118/I118-1)</f>
        <v>0</v>
      </c>
      <c r="L118" s="366">
        <v>641</v>
      </c>
      <c r="M118" s="374">
        <f>+U112</f>
        <v>0</v>
      </c>
      <c r="R118" s="368" t="s">
        <v>79</v>
      </c>
      <c r="S118" s="362" t="s">
        <v>374</v>
      </c>
      <c r="T118" s="363" t="s">
        <v>410</v>
      </c>
      <c r="U118" s="371">
        <v>17</v>
      </c>
      <c r="V118" s="372">
        <v>1</v>
      </c>
    </row>
    <row r="119" spans="1:24" ht="15.75" x14ac:dyDescent="0.25">
      <c r="A119" s="322">
        <v>22292</v>
      </c>
      <c r="B119" s="357" t="str">
        <f t="shared" ref="B119:D127" si="82">+B118</f>
        <v>WC</v>
      </c>
      <c r="C119" s="357" t="str">
        <f t="shared" si="82"/>
        <v>Core Commercial</v>
      </c>
      <c r="D119" s="357" t="str">
        <f t="shared" si="82"/>
        <v>20-171-B</v>
      </c>
      <c r="E119" s="322" t="s">
        <v>394</v>
      </c>
      <c r="F119" s="357" t="s">
        <v>402</v>
      </c>
      <c r="G119" s="375">
        <f t="shared" ref="G119:G127" si="83">+G118</f>
        <v>635970.25</v>
      </c>
      <c r="H119" s="375">
        <f t="shared" ref="H119:H127" si="84">+W126</f>
        <v>0</v>
      </c>
      <c r="I119" s="376">
        <f t="shared" si="79"/>
        <v>992.15327613104523</v>
      </c>
      <c r="J119" s="376">
        <f t="shared" si="80"/>
        <v>992.15327613104523</v>
      </c>
      <c r="K119" s="383">
        <f t="shared" si="81"/>
        <v>0</v>
      </c>
      <c r="L119" s="366">
        <f>+L118</f>
        <v>641</v>
      </c>
      <c r="M119" s="374">
        <f t="shared" ref="M119:M127" si="85">+U113</f>
        <v>0</v>
      </c>
      <c r="R119" s="368" t="s">
        <v>79</v>
      </c>
      <c r="S119" s="362" t="s">
        <v>374</v>
      </c>
      <c r="T119" s="363" t="s">
        <v>411</v>
      </c>
      <c r="U119" s="371">
        <v>20</v>
      </c>
      <c r="V119" s="372">
        <v>0</v>
      </c>
    </row>
    <row r="120" spans="1:24" ht="15.75" x14ac:dyDescent="0.25">
      <c r="A120" s="322">
        <v>22292</v>
      </c>
      <c r="B120" s="357" t="str">
        <f t="shared" si="82"/>
        <v>WC</v>
      </c>
      <c r="C120" s="357" t="str">
        <f t="shared" si="82"/>
        <v>Core Commercial</v>
      </c>
      <c r="D120" s="357" t="str">
        <f t="shared" si="82"/>
        <v>20-171-B</v>
      </c>
      <c r="E120" s="322" t="s">
        <v>233</v>
      </c>
      <c r="F120" s="357" t="s">
        <v>402</v>
      </c>
      <c r="G120" s="375">
        <f t="shared" si="83"/>
        <v>635970.25</v>
      </c>
      <c r="H120" s="375">
        <f t="shared" si="84"/>
        <v>0</v>
      </c>
      <c r="I120" s="376">
        <f t="shared" si="79"/>
        <v>992.15327613104523</v>
      </c>
      <c r="J120" s="376">
        <f t="shared" si="80"/>
        <v>992.15327613104523</v>
      </c>
      <c r="K120" s="383">
        <f t="shared" si="81"/>
        <v>0</v>
      </c>
      <c r="L120" s="366">
        <f>+L119</f>
        <v>641</v>
      </c>
      <c r="M120" s="374">
        <f t="shared" si="85"/>
        <v>0</v>
      </c>
      <c r="R120" s="368" t="s">
        <v>79</v>
      </c>
      <c r="S120" s="362" t="s">
        <v>374</v>
      </c>
      <c r="T120" s="363" t="s">
        <v>412</v>
      </c>
      <c r="U120" s="371">
        <v>12</v>
      </c>
      <c r="V120" s="372">
        <v>0</v>
      </c>
    </row>
    <row r="121" spans="1:24" ht="15.75" x14ac:dyDescent="0.25">
      <c r="A121" s="322">
        <f>+A120</f>
        <v>22292</v>
      </c>
      <c r="B121" s="322" t="str">
        <f t="shared" si="82"/>
        <v>WC</v>
      </c>
      <c r="C121" s="322" t="str">
        <f t="shared" si="82"/>
        <v>Core Commercial</v>
      </c>
      <c r="D121" s="322" t="str">
        <f t="shared" si="82"/>
        <v>20-171-B</v>
      </c>
      <c r="E121" s="322" t="s">
        <v>395</v>
      </c>
      <c r="F121" s="357" t="s">
        <v>402</v>
      </c>
      <c r="G121" s="375">
        <f t="shared" si="83"/>
        <v>635970.25</v>
      </c>
      <c r="H121" s="375">
        <f t="shared" si="84"/>
        <v>0</v>
      </c>
      <c r="I121" s="376">
        <f t="shared" ref="I121:I127" si="86">G121/L121</f>
        <v>992.15327613104523</v>
      </c>
      <c r="J121" s="376">
        <f t="shared" ref="J121:J127" si="87">+(G121-H121)/L121</f>
        <v>992.15327613104523</v>
      </c>
      <c r="K121" s="383">
        <f t="shared" si="81"/>
        <v>0</v>
      </c>
      <c r="L121" s="366">
        <f t="shared" ref="L121:L127" si="88">+L120</f>
        <v>641</v>
      </c>
      <c r="M121" s="374">
        <f t="shared" si="85"/>
        <v>0</v>
      </c>
      <c r="R121" s="368" t="s">
        <v>79</v>
      </c>
      <c r="S121" s="362" t="s">
        <v>374</v>
      </c>
      <c r="T121" s="363" t="s">
        <v>413</v>
      </c>
      <c r="U121" s="371">
        <v>15</v>
      </c>
      <c r="V121" s="372">
        <v>1</v>
      </c>
    </row>
    <row r="122" spans="1:24" ht="15.75" x14ac:dyDescent="0.25">
      <c r="A122" s="322">
        <f t="shared" ref="A122:A127" si="89">+A121</f>
        <v>22292</v>
      </c>
      <c r="B122" s="322" t="str">
        <f t="shared" si="82"/>
        <v>WC</v>
      </c>
      <c r="C122" s="322" t="str">
        <f t="shared" si="82"/>
        <v>Core Commercial</v>
      </c>
      <c r="D122" s="322" t="str">
        <f t="shared" si="82"/>
        <v>20-171-B</v>
      </c>
      <c r="E122" s="322" t="s">
        <v>396</v>
      </c>
      <c r="F122" s="357" t="s">
        <v>402</v>
      </c>
      <c r="G122" s="375">
        <f t="shared" si="83"/>
        <v>635970.25</v>
      </c>
      <c r="H122" s="375">
        <f t="shared" si="84"/>
        <v>0</v>
      </c>
      <c r="I122" s="376">
        <f t="shared" si="86"/>
        <v>992.15327613104523</v>
      </c>
      <c r="J122" s="376">
        <f t="shared" si="87"/>
        <v>992.15327613104523</v>
      </c>
      <c r="K122" s="383">
        <f t="shared" si="81"/>
        <v>0</v>
      </c>
      <c r="L122" s="366">
        <f t="shared" si="88"/>
        <v>641</v>
      </c>
      <c r="M122" s="374">
        <f t="shared" si="85"/>
        <v>0</v>
      </c>
      <c r="R122" s="368" t="s">
        <v>79</v>
      </c>
      <c r="S122" s="362" t="s">
        <v>374</v>
      </c>
      <c r="T122" s="363" t="s">
        <v>414</v>
      </c>
      <c r="U122" s="371">
        <v>20</v>
      </c>
      <c r="V122" s="372">
        <v>1</v>
      </c>
    </row>
    <row r="123" spans="1:24" ht="15.75" x14ac:dyDescent="0.25">
      <c r="A123" s="322">
        <f t="shared" si="89"/>
        <v>22292</v>
      </c>
      <c r="B123" s="322" t="str">
        <f t="shared" si="82"/>
        <v>WC</v>
      </c>
      <c r="C123" s="322" t="str">
        <f t="shared" si="82"/>
        <v>Core Commercial</v>
      </c>
      <c r="D123" s="322" t="str">
        <f t="shared" si="82"/>
        <v>20-171-B</v>
      </c>
      <c r="E123" s="322" t="s">
        <v>397</v>
      </c>
      <c r="F123" s="357" t="s">
        <v>402</v>
      </c>
      <c r="G123" s="375">
        <f t="shared" si="83"/>
        <v>635970.25</v>
      </c>
      <c r="H123" s="375">
        <f t="shared" si="84"/>
        <v>7180</v>
      </c>
      <c r="I123" s="376">
        <f t="shared" si="86"/>
        <v>992.15327613104523</v>
      </c>
      <c r="J123" s="376">
        <f t="shared" si="87"/>
        <v>980.95202808112322</v>
      </c>
      <c r="K123" s="383">
        <f t="shared" si="81"/>
        <v>1.1289836277718956E-2</v>
      </c>
      <c r="L123" s="366">
        <f t="shared" si="88"/>
        <v>641</v>
      </c>
      <c r="M123" s="374">
        <f t="shared" si="85"/>
        <v>6</v>
      </c>
      <c r="R123" s="368" t="s">
        <v>79</v>
      </c>
      <c r="S123" s="362" t="s">
        <v>374</v>
      </c>
      <c r="T123" s="363" t="s">
        <v>415</v>
      </c>
      <c r="U123" s="371">
        <v>21</v>
      </c>
      <c r="V123" s="372">
        <v>0</v>
      </c>
    </row>
    <row r="124" spans="1:24" ht="15.75" x14ac:dyDescent="0.25">
      <c r="A124" s="322">
        <f t="shared" si="89"/>
        <v>22292</v>
      </c>
      <c r="B124" s="322" t="str">
        <f t="shared" si="82"/>
        <v>WC</v>
      </c>
      <c r="C124" s="322" t="str">
        <f t="shared" si="82"/>
        <v>Core Commercial</v>
      </c>
      <c r="D124" s="322" t="str">
        <f t="shared" si="82"/>
        <v>20-171-B</v>
      </c>
      <c r="E124" s="322" t="s">
        <v>398</v>
      </c>
      <c r="F124" s="357" t="s">
        <v>402</v>
      </c>
      <c r="G124" s="375">
        <f t="shared" si="83"/>
        <v>635970.25</v>
      </c>
      <c r="H124" s="375">
        <f t="shared" si="84"/>
        <v>26579</v>
      </c>
      <c r="I124" s="376">
        <f t="shared" si="86"/>
        <v>992.15327613104523</v>
      </c>
      <c r="J124" s="376">
        <f t="shared" si="87"/>
        <v>950.68837753510138</v>
      </c>
      <c r="K124" s="383">
        <f t="shared" si="81"/>
        <v>4.179283543530532E-2</v>
      </c>
      <c r="L124" s="366">
        <f t="shared" si="88"/>
        <v>641</v>
      </c>
      <c r="M124" s="374">
        <f t="shared" si="85"/>
        <v>17</v>
      </c>
      <c r="R124" s="368" t="s">
        <v>79</v>
      </c>
      <c r="S124" s="362" t="s">
        <v>374</v>
      </c>
      <c r="T124" s="363" t="s">
        <v>416</v>
      </c>
      <c r="U124" s="371">
        <v>25</v>
      </c>
      <c r="V124" s="372">
        <v>0</v>
      </c>
    </row>
    <row r="125" spans="1:24" ht="15.75" x14ac:dyDescent="0.25">
      <c r="A125" s="322">
        <f t="shared" si="89"/>
        <v>22292</v>
      </c>
      <c r="B125" s="322" t="str">
        <f t="shared" si="82"/>
        <v>WC</v>
      </c>
      <c r="C125" s="322" t="str">
        <f t="shared" si="82"/>
        <v>Core Commercial</v>
      </c>
      <c r="D125" s="322" t="str">
        <f t="shared" si="82"/>
        <v>20-171-B</v>
      </c>
      <c r="E125" s="322" t="s">
        <v>399</v>
      </c>
      <c r="F125" s="357" t="s">
        <v>402</v>
      </c>
      <c r="G125" s="375">
        <f t="shared" si="83"/>
        <v>635970.25</v>
      </c>
      <c r="H125" s="375">
        <f t="shared" si="84"/>
        <v>39057</v>
      </c>
      <c r="I125" s="376">
        <f t="shared" si="86"/>
        <v>992.15327613104523</v>
      </c>
      <c r="J125" s="376">
        <f t="shared" si="87"/>
        <v>931.22191887675513</v>
      </c>
      <c r="K125" s="383">
        <f t="shared" si="81"/>
        <v>6.1413250069480396E-2</v>
      </c>
      <c r="L125" s="366">
        <f t="shared" si="88"/>
        <v>641</v>
      </c>
      <c r="M125" s="374">
        <f t="shared" si="85"/>
        <v>20</v>
      </c>
      <c r="R125" s="368" t="s">
        <v>79</v>
      </c>
      <c r="S125" s="362" t="s">
        <v>374</v>
      </c>
      <c r="T125" s="363" t="s">
        <v>417</v>
      </c>
      <c r="U125" s="371">
        <v>0</v>
      </c>
      <c r="V125" s="372">
        <v>0</v>
      </c>
      <c r="W125" s="352">
        <f t="shared" ref="W125:W129" si="90">+U125*-1</f>
        <v>0</v>
      </c>
      <c r="X125" s="352">
        <f t="shared" ref="X125:X129" si="91">+V125*-1</f>
        <v>0</v>
      </c>
    </row>
    <row r="126" spans="1:24" ht="15.75" x14ac:dyDescent="0.25">
      <c r="A126" s="322">
        <f t="shared" si="89"/>
        <v>22292</v>
      </c>
      <c r="B126" s="322" t="str">
        <f t="shared" si="82"/>
        <v>WC</v>
      </c>
      <c r="C126" s="322" t="str">
        <f t="shared" si="82"/>
        <v>Core Commercial</v>
      </c>
      <c r="D126" s="322" t="str">
        <f t="shared" si="82"/>
        <v>20-171-B</v>
      </c>
      <c r="E126" s="322" t="s">
        <v>400</v>
      </c>
      <c r="F126" s="357" t="s">
        <v>402</v>
      </c>
      <c r="G126" s="375">
        <f t="shared" si="83"/>
        <v>635970.25</v>
      </c>
      <c r="H126" s="375">
        <f t="shared" si="84"/>
        <v>74360</v>
      </c>
      <c r="I126" s="376">
        <f t="shared" si="86"/>
        <v>992.15327613104523</v>
      </c>
      <c r="J126" s="376">
        <f t="shared" si="87"/>
        <v>876.14703588143527</v>
      </c>
      <c r="K126" s="383">
        <f t="shared" si="81"/>
        <v>0.11692370830239307</v>
      </c>
      <c r="L126" s="366">
        <f t="shared" si="88"/>
        <v>641</v>
      </c>
      <c r="M126" s="374">
        <f t="shared" si="85"/>
        <v>12</v>
      </c>
      <c r="R126" s="368" t="s">
        <v>79</v>
      </c>
      <c r="S126" s="362" t="s">
        <v>374</v>
      </c>
      <c r="T126" s="363" t="s">
        <v>418</v>
      </c>
      <c r="U126" s="371">
        <v>0</v>
      </c>
      <c r="V126" s="372">
        <v>0</v>
      </c>
      <c r="W126" s="352">
        <f t="shared" si="90"/>
        <v>0</v>
      </c>
      <c r="X126" s="352">
        <f t="shared" si="91"/>
        <v>0</v>
      </c>
    </row>
    <row r="127" spans="1:24" ht="15.75" x14ac:dyDescent="0.25">
      <c r="A127" s="322">
        <f t="shared" si="89"/>
        <v>22292</v>
      </c>
      <c r="B127" s="322" t="str">
        <f t="shared" si="82"/>
        <v>WC</v>
      </c>
      <c r="C127" s="322" t="str">
        <f t="shared" si="82"/>
        <v>Core Commercial</v>
      </c>
      <c r="D127" s="322" t="str">
        <f t="shared" si="82"/>
        <v>20-171-B</v>
      </c>
      <c r="E127" s="322" t="s">
        <v>401</v>
      </c>
      <c r="F127" s="357" t="s">
        <v>402</v>
      </c>
      <c r="G127" s="375">
        <f t="shared" si="83"/>
        <v>635970.25</v>
      </c>
      <c r="H127" s="375">
        <f t="shared" si="84"/>
        <v>172192</v>
      </c>
      <c r="I127" s="376">
        <f t="shared" si="86"/>
        <v>992.15327613104523</v>
      </c>
      <c r="J127" s="376">
        <f t="shared" si="87"/>
        <v>723.52301092043683</v>
      </c>
      <c r="K127" s="383">
        <f t="shared" si="81"/>
        <v>0.27075480338899494</v>
      </c>
      <c r="L127" s="366">
        <f t="shared" si="88"/>
        <v>641</v>
      </c>
      <c r="M127" s="374">
        <f t="shared" si="85"/>
        <v>15</v>
      </c>
      <c r="R127" s="368" t="s">
        <v>79</v>
      </c>
      <c r="S127" s="362" t="s">
        <v>374</v>
      </c>
      <c r="T127" s="363" t="s">
        <v>419</v>
      </c>
      <c r="U127" s="371">
        <v>0</v>
      </c>
      <c r="V127" s="372">
        <v>0</v>
      </c>
      <c r="W127" s="352">
        <f t="shared" si="90"/>
        <v>0</v>
      </c>
      <c r="X127" s="352">
        <f t="shared" si="91"/>
        <v>0</v>
      </c>
    </row>
    <row r="128" spans="1:24" ht="15.75" x14ac:dyDescent="0.25">
      <c r="A128" s="342">
        <v>22292</v>
      </c>
      <c r="B128" s="342" t="s">
        <v>79</v>
      </c>
      <c r="C128" s="342" t="s">
        <v>367</v>
      </c>
      <c r="D128" s="342" t="s">
        <v>368</v>
      </c>
      <c r="E128" s="342" t="s">
        <v>234</v>
      </c>
      <c r="F128" s="358" t="s">
        <v>402</v>
      </c>
      <c r="G128" s="378">
        <f>SUM(G118:G127)</f>
        <v>6359702.5</v>
      </c>
      <c r="H128" s="378">
        <f>SUM(H118:H127)</f>
        <v>319368</v>
      </c>
      <c r="I128" s="378">
        <f>G128/L128</f>
        <v>9921.5327613104528</v>
      </c>
      <c r="J128" s="379">
        <f>(G128-H128)/L128</f>
        <v>9423.2987519500784</v>
      </c>
      <c r="K128" s="384">
        <f>-(J128/I128-1)</f>
        <v>5.0217443347389312E-2</v>
      </c>
      <c r="L128" s="381">
        <f>+L120</f>
        <v>641</v>
      </c>
      <c r="M128" s="373">
        <f>SUM(M118:M127)</f>
        <v>70</v>
      </c>
      <c r="R128" s="368" t="s">
        <v>79</v>
      </c>
      <c r="S128" s="362" t="s">
        <v>374</v>
      </c>
      <c r="T128" s="363" t="s">
        <v>420</v>
      </c>
      <c r="U128" s="371">
        <v>0</v>
      </c>
      <c r="V128" s="372">
        <v>0</v>
      </c>
      <c r="W128" s="352">
        <f t="shared" si="90"/>
        <v>0</v>
      </c>
      <c r="X128" s="352">
        <f t="shared" si="91"/>
        <v>0</v>
      </c>
    </row>
    <row r="129" spans="7:24" x14ac:dyDescent="0.2">
      <c r="G129" s="360"/>
      <c r="H129" s="360"/>
      <c r="I129" s="360"/>
      <c r="J129" s="359"/>
      <c r="M129" s="71"/>
      <c r="R129" s="368" t="s">
        <v>79</v>
      </c>
      <c r="S129" s="362" t="s">
        <v>374</v>
      </c>
      <c r="T129" s="363" t="s">
        <v>421</v>
      </c>
      <c r="U129" s="371">
        <v>0</v>
      </c>
      <c r="V129" s="372">
        <v>0</v>
      </c>
      <c r="W129" s="352">
        <f t="shared" si="90"/>
        <v>0</v>
      </c>
      <c r="X129" s="352">
        <f t="shared" si="91"/>
        <v>0</v>
      </c>
    </row>
    <row r="130" spans="7:24" x14ac:dyDescent="0.2">
      <c r="G130" s="360"/>
      <c r="H130" s="360"/>
      <c r="I130" s="360"/>
      <c r="J130" s="359"/>
      <c r="M130" s="71"/>
      <c r="R130" s="368" t="s">
        <v>79</v>
      </c>
      <c r="S130" s="362" t="s">
        <v>374</v>
      </c>
      <c r="T130" s="363" t="s">
        <v>422</v>
      </c>
      <c r="U130" s="371">
        <v>-7180</v>
      </c>
      <c r="V130" s="372">
        <v>-571</v>
      </c>
      <c r="W130" s="352">
        <f>+U130*-1</f>
        <v>7180</v>
      </c>
      <c r="X130" s="352">
        <f>+V130*-1</f>
        <v>571</v>
      </c>
    </row>
    <row r="131" spans="7:24" x14ac:dyDescent="0.2">
      <c r="G131" s="360"/>
      <c r="H131" s="360"/>
      <c r="I131" s="360"/>
      <c r="J131" s="359"/>
      <c r="M131" s="71"/>
      <c r="R131" s="368" t="s">
        <v>79</v>
      </c>
      <c r="S131" s="362" t="s">
        <v>374</v>
      </c>
      <c r="T131" s="363" t="s">
        <v>423</v>
      </c>
      <c r="U131" s="371">
        <v>-26579</v>
      </c>
      <c r="V131" s="372">
        <v>-12964</v>
      </c>
      <c r="W131" s="352">
        <f t="shared" ref="W131:W137" si="92">+U131*-1</f>
        <v>26579</v>
      </c>
      <c r="X131" s="352">
        <f t="shared" ref="X131:X137" si="93">+V131*-1</f>
        <v>12964</v>
      </c>
    </row>
    <row r="132" spans="7:24" x14ac:dyDescent="0.2">
      <c r="G132" s="360"/>
      <c r="H132" s="360"/>
      <c r="I132" s="360"/>
      <c r="J132" s="359"/>
      <c r="M132" s="71"/>
      <c r="R132" s="368" t="s">
        <v>79</v>
      </c>
      <c r="S132" s="362" t="s">
        <v>374</v>
      </c>
      <c r="T132" s="363" t="s">
        <v>424</v>
      </c>
      <c r="U132" s="371">
        <v>-39057</v>
      </c>
      <c r="V132" s="372">
        <v>0</v>
      </c>
      <c r="W132" s="352">
        <f t="shared" si="92"/>
        <v>39057</v>
      </c>
      <c r="X132" s="352">
        <f t="shared" si="93"/>
        <v>0</v>
      </c>
    </row>
    <row r="133" spans="7:24" x14ac:dyDescent="0.2">
      <c r="G133" s="360"/>
      <c r="H133" s="360"/>
      <c r="I133" s="360"/>
      <c r="J133" s="359"/>
      <c r="M133" s="71"/>
      <c r="R133" s="368" t="s">
        <v>79</v>
      </c>
      <c r="S133" s="362" t="s">
        <v>374</v>
      </c>
      <c r="T133" s="363" t="s">
        <v>425</v>
      </c>
      <c r="U133" s="371">
        <v>-74360</v>
      </c>
      <c r="V133" s="372">
        <v>0</v>
      </c>
      <c r="W133" s="352">
        <f t="shared" si="92"/>
        <v>74360</v>
      </c>
      <c r="X133" s="352">
        <f t="shared" si="93"/>
        <v>0</v>
      </c>
    </row>
    <row r="134" spans="7:24" x14ac:dyDescent="0.2">
      <c r="G134" s="360"/>
      <c r="H134" s="360"/>
      <c r="I134" s="360"/>
      <c r="J134" s="359"/>
      <c r="M134" s="71"/>
      <c r="R134" s="368" t="s">
        <v>79</v>
      </c>
      <c r="S134" s="362" t="s">
        <v>374</v>
      </c>
      <c r="T134" s="363" t="s">
        <v>426</v>
      </c>
      <c r="U134" s="371">
        <v>-172192</v>
      </c>
      <c r="V134" s="372">
        <v>-736</v>
      </c>
      <c r="W134" s="352">
        <f t="shared" si="92"/>
        <v>172192</v>
      </c>
      <c r="X134" s="352">
        <f t="shared" si="93"/>
        <v>736</v>
      </c>
    </row>
    <row r="135" spans="7:24" x14ac:dyDescent="0.2">
      <c r="G135" s="360"/>
      <c r="H135" s="360"/>
      <c r="I135" s="360"/>
      <c r="J135" s="359"/>
      <c r="M135" s="71"/>
      <c r="R135" s="368" t="s">
        <v>79</v>
      </c>
      <c r="S135" s="362" t="s">
        <v>374</v>
      </c>
      <c r="T135" s="363" t="s">
        <v>427</v>
      </c>
      <c r="U135" s="371">
        <v>-44250</v>
      </c>
      <c r="V135" s="372">
        <v>-2044</v>
      </c>
      <c r="W135" s="352">
        <f t="shared" si="92"/>
        <v>44250</v>
      </c>
      <c r="X135" s="352">
        <f t="shared" si="93"/>
        <v>2044</v>
      </c>
    </row>
    <row r="136" spans="7:24" x14ac:dyDescent="0.2">
      <c r="G136" s="360"/>
      <c r="H136" s="360"/>
      <c r="I136" s="360"/>
      <c r="J136" s="359"/>
      <c r="M136" s="71"/>
      <c r="R136" s="368" t="s">
        <v>79</v>
      </c>
      <c r="S136" s="362" t="s">
        <v>374</v>
      </c>
      <c r="T136" s="363" t="s">
        <v>428</v>
      </c>
      <c r="U136" s="371">
        <v>-24334</v>
      </c>
      <c r="V136" s="372">
        <v>0</v>
      </c>
      <c r="W136" s="352">
        <f t="shared" si="92"/>
        <v>24334</v>
      </c>
      <c r="X136" s="352">
        <f t="shared" si="93"/>
        <v>0</v>
      </c>
    </row>
    <row r="137" spans="7:24" x14ac:dyDescent="0.2">
      <c r="G137" s="360"/>
      <c r="H137" s="360"/>
      <c r="I137" s="360"/>
      <c r="J137" s="359"/>
      <c r="M137" s="71"/>
      <c r="R137" s="368" t="s">
        <v>79</v>
      </c>
      <c r="S137" s="362" t="s">
        <v>374</v>
      </c>
      <c r="T137" s="363" t="s">
        <v>429</v>
      </c>
      <c r="U137" s="371">
        <v>-46689</v>
      </c>
      <c r="V137" s="372">
        <v>0</v>
      </c>
      <c r="W137" s="352">
        <f t="shared" si="92"/>
        <v>46689</v>
      </c>
      <c r="X137" s="352">
        <f t="shared" si="93"/>
        <v>0</v>
      </c>
    </row>
    <row r="138" spans="7:24" x14ac:dyDescent="0.2">
      <c r="G138" s="360"/>
      <c r="H138" s="360"/>
      <c r="I138" s="360"/>
      <c r="J138" s="359"/>
      <c r="M138" s="71"/>
      <c r="R138" s="367" t="s">
        <v>381</v>
      </c>
      <c r="S138" s="361" t="s">
        <v>374</v>
      </c>
      <c r="T138" s="361" t="s">
        <v>375</v>
      </c>
      <c r="U138" s="369">
        <v>2131</v>
      </c>
      <c r="V138" s="370">
        <v>0</v>
      </c>
    </row>
    <row r="139" spans="7:24" x14ac:dyDescent="0.2">
      <c r="G139" s="360"/>
      <c r="H139" s="360"/>
      <c r="I139" s="360"/>
      <c r="J139" s="359"/>
      <c r="M139" s="71"/>
      <c r="R139" s="368" t="s">
        <v>381</v>
      </c>
      <c r="S139" s="362" t="s">
        <v>374</v>
      </c>
      <c r="T139" s="363" t="s">
        <v>376</v>
      </c>
      <c r="U139" s="371">
        <v>6902190</v>
      </c>
      <c r="V139" s="372">
        <v>0</v>
      </c>
    </row>
    <row r="140" spans="7:24" x14ac:dyDescent="0.2">
      <c r="G140" s="360"/>
      <c r="H140" s="360"/>
      <c r="I140" s="360"/>
      <c r="J140" s="359"/>
      <c r="M140" s="71"/>
      <c r="R140" s="368" t="s">
        <v>381</v>
      </c>
      <c r="S140" s="362" t="s">
        <v>374</v>
      </c>
      <c r="T140" s="364" t="s">
        <v>377</v>
      </c>
      <c r="U140" s="371">
        <v>434</v>
      </c>
      <c r="V140" s="372">
        <v>0</v>
      </c>
    </row>
    <row r="141" spans="7:24" x14ac:dyDescent="0.2">
      <c r="G141" s="360"/>
      <c r="H141" s="360"/>
      <c r="I141" s="360"/>
      <c r="J141" s="359"/>
      <c r="M141" s="71"/>
      <c r="R141" s="368" t="s">
        <v>381</v>
      </c>
      <c r="S141" s="362" t="s">
        <v>374</v>
      </c>
      <c r="T141" s="364" t="s">
        <v>378</v>
      </c>
      <c r="U141" s="371">
        <v>9742.8000000000029</v>
      </c>
      <c r="V141" s="372">
        <v>0</v>
      </c>
    </row>
    <row r="142" spans="7:24" x14ac:dyDescent="0.2">
      <c r="G142" s="360"/>
      <c r="H142" s="360"/>
      <c r="I142" s="360"/>
      <c r="J142" s="359"/>
      <c r="M142" s="71"/>
      <c r="R142" s="368" t="s">
        <v>381</v>
      </c>
      <c r="S142" s="362" t="s">
        <v>374</v>
      </c>
      <c r="T142" s="363" t="s">
        <v>404</v>
      </c>
      <c r="U142" s="371">
        <v>0</v>
      </c>
      <c r="V142" s="372">
        <v>0</v>
      </c>
    </row>
    <row r="143" spans="7:24" x14ac:dyDescent="0.2">
      <c r="G143" s="360"/>
      <c r="H143" s="360"/>
      <c r="I143" s="360"/>
      <c r="J143" s="359"/>
      <c r="M143" s="71"/>
      <c r="R143" s="368" t="s">
        <v>381</v>
      </c>
      <c r="S143" s="362" t="s">
        <v>374</v>
      </c>
      <c r="T143" s="363" t="s">
        <v>405</v>
      </c>
      <c r="U143" s="371">
        <v>0</v>
      </c>
      <c r="V143" s="372">
        <v>0</v>
      </c>
    </row>
    <row r="144" spans="7:24" x14ac:dyDescent="0.2">
      <c r="G144" s="360"/>
      <c r="H144" s="360"/>
      <c r="I144" s="360"/>
      <c r="J144" s="359"/>
      <c r="M144" s="71"/>
      <c r="R144" s="368" t="s">
        <v>381</v>
      </c>
      <c r="S144" s="362" t="s">
        <v>374</v>
      </c>
      <c r="T144" s="363" t="s">
        <v>406</v>
      </c>
      <c r="U144" s="371">
        <v>0</v>
      </c>
      <c r="V144" s="372">
        <v>0</v>
      </c>
    </row>
    <row r="145" spans="1:24" x14ac:dyDescent="0.2">
      <c r="G145" s="360"/>
      <c r="H145" s="360"/>
      <c r="I145" s="360"/>
      <c r="J145" s="359"/>
      <c r="M145" s="71"/>
      <c r="R145" s="368" t="s">
        <v>381</v>
      </c>
      <c r="S145" s="362" t="s">
        <v>374</v>
      </c>
      <c r="T145" s="363" t="s">
        <v>407</v>
      </c>
      <c r="U145" s="371">
        <v>0</v>
      </c>
      <c r="V145" s="372">
        <v>0</v>
      </c>
    </row>
    <row r="146" spans="1:24" x14ac:dyDescent="0.2">
      <c r="R146" s="368" t="s">
        <v>381</v>
      </c>
      <c r="S146" s="362" t="s">
        <v>374</v>
      </c>
      <c r="T146" s="363" t="s">
        <v>408</v>
      </c>
      <c r="U146" s="371">
        <v>0</v>
      </c>
      <c r="V146" s="372">
        <v>0</v>
      </c>
    </row>
    <row r="147" spans="1:24" x14ac:dyDescent="0.2">
      <c r="R147" s="368" t="s">
        <v>381</v>
      </c>
      <c r="S147" s="362" t="s">
        <v>374</v>
      </c>
      <c r="T147" s="363" t="s">
        <v>409</v>
      </c>
      <c r="U147" s="371">
        <v>0</v>
      </c>
      <c r="V147" s="372">
        <v>0</v>
      </c>
    </row>
    <row r="148" spans="1:24" ht="15.75" x14ac:dyDescent="0.25">
      <c r="A148" s="322"/>
      <c r="B148" s="322"/>
      <c r="C148" s="322"/>
      <c r="D148" s="322"/>
      <c r="E148" s="322"/>
      <c r="F148" s="357"/>
      <c r="G148" s="339"/>
      <c r="H148" s="339"/>
      <c r="I148" s="323"/>
      <c r="J148" s="339"/>
      <c r="K148" s="339"/>
      <c r="L148" s="340"/>
      <c r="M148" s="340"/>
      <c r="R148" s="368" t="s">
        <v>381</v>
      </c>
      <c r="S148" s="362" t="s">
        <v>374</v>
      </c>
      <c r="T148" s="363" t="s">
        <v>410</v>
      </c>
      <c r="U148" s="371">
        <v>3</v>
      </c>
      <c r="V148" s="372">
        <v>0</v>
      </c>
    </row>
    <row r="149" spans="1:24" ht="15.75" x14ac:dyDescent="0.25">
      <c r="A149" s="322"/>
      <c r="B149" s="322"/>
      <c r="C149" s="322"/>
      <c r="D149" s="322"/>
      <c r="E149" s="322"/>
      <c r="F149" s="357"/>
      <c r="G149" s="339"/>
      <c r="H149" s="339"/>
      <c r="I149" s="323"/>
      <c r="J149" s="339"/>
      <c r="K149" s="339"/>
      <c r="L149" s="340"/>
      <c r="M149" s="340"/>
      <c r="R149" s="368" t="s">
        <v>381</v>
      </c>
      <c r="S149" s="362" t="s">
        <v>374</v>
      </c>
      <c r="T149" s="363" t="s">
        <v>411</v>
      </c>
      <c r="U149" s="371">
        <v>2</v>
      </c>
      <c r="V149" s="372">
        <v>0</v>
      </c>
    </row>
    <row r="150" spans="1:24" ht="15.75" x14ac:dyDescent="0.25">
      <c r="A150" s="322"/>
      <c r="B150" s="322"/>
      <c r="C150" s="322"/>
      <c r="D150" s="322"/>
      <c r="E150" s="322"/>
      <c r="F150" s="357"/>
      <c r="G150" s="339"/>
      <c r="H150" s="339"/>
      <c r="I150" s="323"/>
      <c r="J150" s="339"/>
      <c r="K150" s="339"/>
      <c r="L150" s="340"/>
      <c r="M150" s="340"/>
      <c r="R150" s="368" t="s">
        <v>381</v>
      </c>
      <c r="S150" s="362" t="s">
        <v>374</v>
      </c>
      <c r="T150" s="363" t="s">
        <v>412</v>
      </c>
      <c r="U150" s="371">
        <v>2</v>
      </c>
      <c r="V150" s="372">
        <v>0</v>
      </c>
    </row>
    <row r="151" spans="1:24" ht="15.75" x14ac:dyDescent="0.25">
      <c r="A151" s="322"/>
      <c r="B151" s="322"/>
      <c r="C151" s="322"/>
      <c r="D151" s="322"/>
      <c r="E151" s="322"/>
      <c r="F151" s="357"/>
      <c r="G151" s="339"/>
      <c r="H151" s="339"/>
      <c r="I151" s="323"/>
      <c r="J151" s="339"/>
      <c r="K151" s="339"/>
      <c r="L151" s="340"/>
      <c r="M151" s="340"/>
      <c r="R151" s="368" t="s">
        <v>381</v>
      </c>
      <c r="S151" s="362" t="s">
        <v>374</v>
      </c>
      <c r="T151" s="363" t="s">
        <v>413</v>
      </c>
      <c r="U151" s="371">
        <v>0</v>
      </c>
      <c r="V151" s="372">
        <v>0</v>
      </c>
    </row>
    <row r="152" spans="1:24" x14ac:dyDescent="0.2">
      <c r="A152" s="194"/>
      <c r="B152" s="71"/>
      <c r="D152" s="71"/>
      <c r="E152" s="359"/>
      <c r="F152" s="360"/>
      <c r="R152" s="368" t="s">
        <v>381</v>
      </c>
      <c r="S152" s="362" t="s">
        <v>374</v>
      </c>
      <c r="T152" s="363" t="s">
        <v>414</v>
      </c>
      <c r="U152" s="371">
        <v>2</v>
      </c>
      <c r="V152" s="372">
        <v>0</v>
      </c>
    </row>
    <row r="153" spans="1:24" ht="15.75" x14ac:dyDescent="0.25">
      <c r="A153" s="322"/>
      <c r="B153" s="71"/>
      <c r="D153" s="71"/>
      <c r="E153" s="359"/>
      <c r="F153" s="360"/>
      <c r="R153" s="368" t="s">
        <v>381</v>
      </c>
      <c r="S153" s="362" t="s">
        <v>374</v>
      </c>
      <c r="T153" s="363" t="s">
        <v>415</v>
      </c>
      <c r="U153" s="371">
        <v>5</v>
      </c>
      <c r="V153" s="372">
        <v>0</v>
      </c>
    </row>
    <row r="154" spans="1:24" ht="15.75" x14ac:dyDescent="0.25">
      <c r="A154" s="322"/>
      <c r="B154" s="71"/>
      <c r="D154" s="71"/>
      <c r="E154" s="359"/>
      <c r="F154" s="360"/>
      <c r="R154" s="368" t="s">
        <v>381</v>
      </c>
      <c r="S154" s="362" t="s">
        <v>374</v>
      </c>
      <c r="T154" s="363" t="s">
        <v>416</v>
      </c>
      <c r="U154" s="371">
        <v>1</v>
      </c>
      <c r="V154" s="372">
        <v>0</v>
      </c>
    </row>
    <row r="155" spans="1:24" ht="15.75" x14ac:dyDescent="0.25">
      <c r="A155" s="322"/>
      <c r="B155" s="71"/>
      <c r="D155" s="71"/>
      <c r="E155" s="359"/>
      <c r="F155" s="360"/>
      <c r="R155" s="368" t="s">
        <v>381</v>
      </c>
      <c r="S155" s="362" t="s">
        <v>374</v>
      </c>
      <c r="T155" s="363" t="s">
        <v>417</v>
      </c>
      <c r="U155" s="371">
        <v>0</v>
      </c>
      <c r="V155" s="372">
        <v>0</v>
      </c>
      <c r="W155" s="352">
        <f t="shared" ref="W155:W159" si="94">+U155*-1</f>
        <v>0</v>
      </c>
      <c r="X155" s="352">
        <f t="shared" ref="X155:X159" si="95">+V155*-1</f>
        <v>0</v>
      </c>
    </row>
    <row r="156" spans="1:24" ht="15.75" x14ac:dyDescent="0.25">
      <c r="A156" s="322"/>
      <c r="B156" s="71"/>
      <c r="D156" s="71"/>
      <c r="E156" s="359"/>
      <c r="F156" s="360"/>
      <c r="R156" s="368" t="s">
        <v>381</v>
      </c>
      <c r="S156" s="362" t="s">
        <v>374</v>
      </c>
      <c r="T156" s="363" t="s">
        <v>418</v>
      </c>
      <c r="U156" s="371">
        <v>0</v>
      </c>
      <c r="V156" s="372">
        <v>0</v>
      </c>
      <c r="W156" s="352">
        <f t="shared" si="94"/>
        <v>0</v>
      </c>
      <c r="X156" s="352">
        <f t="shared" si="95"/>
        <v>0</v>
      </c>
    </row>
    <row r="157" spans="1:24" ht="15.75" x14ac:dyDescent="0.25">
      <c r="A157" s="322"/>
      <c r="B157" s="71"/>
      <c r="D157" s="71"/>
      <c r="E157" s="359"/>
      <c r="F157" s="360"/>
      <c r="R157" s="368" t="s">
        <v>381</v>
      </c>
      <c r="S157" s="362" t="s">
        <v>374</v>
      </c>
      <c r="T157" s="363" t="s">
        <v>419</v>
      </c>
      <c r="U157" s="371">
        <v>0</v>
      </c>
      <c r="V157" s="372">
        <v>0</v>
      </c>
      <c r="W157" s="352">
        <f t="shared" si="94"/>
        <v>0</v>
      </c>
      <c r="X157" s="352">
        <f t="shared" si="95"/>
        <v>0</v>
      </c>
    </row>
    <row r="158" spans="1:24" ht="15.75" x14ac:dyDescent="0.25">
      <c r="A158" s="322"/>
      <c r="B158" s="71"/>
      <c r="D158" s="71"/>
      <c r="E158" s="359"/>
      <c r="F158" s="360"/>
      <c r="R158" s="368" t="s">
        <v>381</v>
      </c>
      <c r="S158" s="362" t="s">
        <v>374</v>
      </c>
      <c r="T158" s="363" t="s">
        <v>420</v>
      </c>
      <c r="U158" s="371">
        <v>0</v>
      </c>
      <c r="V158" s="372">
        <v>0</v>
      </c>
      <c r="W158" s="352">
        <f t="shared" si="94"/>
        <v>0</v>
      </c>
      <c r="X158" s="352">
        <f t="shared" si="95"/>
        <v>0</v>
      </c>
    </row>
    <row r="159" spans="1:24" ht="15.75" x14ac:dyDescent="0.25">
      <c r="A159" s="322"/>
      <c r="B159" s="71"/>
      <c r="D159" s="71"/>
      <c r="E159" s="359"/>
      <c r="F159" s="360"/>
      <c r="R159" s="368" t="s">
        <v>381</v>
      </c>
      <c r="S159" s="362" t="s">
        <v>374</v>
      </c>
      <c r="T159" s="363" t="s">
        <v>421</v>
      </c>
      <c r="U159" s="371">
        <v>0</v>
      </c>
      <c r="V159" s="372">
        <v>0</v>
      </c>
      <c r="W159" s="352">
        <f t="shared" si="94"/>
        <v>0</v>
      </c>
      <c r="X159" s="352">
        <f t="shared" si="95"/>
        <v>0</v>
      </c>
    </row>
    <row r="160" spans="1:24" ht="15.75" x14ac:dyDescent="0.25">
      <c r="A160" s="322"/>
      <c r="B160" s="71"/>
      <c r="D160" s="71"/>
      <c r="E160" s="359"/>
      <c r="F160" s="360"/>
      <c r="R160" s="368" t="s">
        <v>381</v>
      </c>
      <c r="S160" s="362" t="s">
        <v>374</v>
      </c>
      <c r="T160" s="363" t="s">
        <v>422</v>
      </c>
      <c r="U160" s="371">
        <v>0</v>
      </c>
      <c r="V160" s="372">
        <v>0</v>
      </c>
      <c r="W160" s="352">
        <f>+U160*-1</f>
        <v>0</v>
      </c>
      <c r="X160" s="352">
        <f>+V160*-1</f>
        <v>0</v>
      </c>
    </row>
    <row r="161" spans="1:24" x14ac:dyDescent="0.2">
      <c r="A161" s="71"/>
      <c r="B161" s="71"/>
      <c r="D161" s="71"/>
      <c r="E161" s="71"/>
      <c r="F161" s="71"/>
      <c r="G161" s="68"/>
      <c r="H161" s="68"/>
      <c r="I161" s="68"/>
      <c r="J161" s="68"/>
      <c r="K161" s="68"/>
      <c r="L161" s="68"/>
      <c r="R161" s="368" t="s">
        <v>381</v>
      </c>
      <c r="S161" s="362" t="s">
        <v>374</v>
      </c>
      <c r="T161" s="363" t="s">
        <v>423</v>
      </c>
      <c r="U161" s="371">
        <v>-1500</v>
      </c>
      <c r="V161" s="372">
        <v>0</v>
      </c>
      <c r="W161" s="352">
        <f t="shared" ref="W161:W167" si="96">+U161*-1</f>
        <v>1500</v>
      </c>
      <c r="X161" s="352">
        <f t="shared" ref="X161:X167" si="97">+V161*-1</f>
        <v>0</v>
      </c>
    </row>
    <row r="162" spans="1:24" x14ac:dyDescent="0.2">
      <c r="A162" s="71"/>
      <c r="B162" s="71"/>
      <c r="D162" s="71"/>
      <c r="E162" s="71"/>
      <c r="F162" s="71"/>
      <c r="G162" s="68"/>
      <c r="H162" s="68"/>
      <c r="I162" s="68"/>
      <c r="J162" s="68"/>
      <c r="K162" s="68"/>
      <c r="L162" s="68"/>
      <c r="R162" s="368" t="s">
        <v>381</v>
      </c>
      <c r="S162" s="362" t="s">
        <v>374</v>
      </c>
      <c r="T162" s="363" t="s">
        <v>424</v>
      </c>
      <c r="U162" s="371">
        <v>-640</v>
      </c>
      <c r="V162" s="372">
        <v>0</v>
      </c>
      <c r="W162" s="352">
        <f t="shared" si="96"/>
        <v>640</v>
      </c>
      <c r="X162" s="352">
        <f t="shared" si="97"/>
        <v>0</v>
      </c>
    </row>
    <row r="163" spans="1:24" x14ac:dyDescent="0.2">
      <c r="A163" s="71"/>
      <c r="B163" s="71"/>
      <c r="D163" s="71"/>
      <c r="E163" s="71"/>
      <c r="F163" s="71"/>
      <c r="G163" s="68"/>
      <c r="H163" s="68"/>
      <c r="I163" s="68"/>
      <c r="J163" s="68"/>
      <c r="K163" s="68"/>
      <c r="L163" s="68"/>
      <c r="R163" s="368" t="s">
        <v>381</v>
      </c>
      <c r="S163" s="362" t="s">
        <v>374</v>
      </c>
      <c r="T163" s="363" t="s">
        <v>425</v>
      </c>
      <c r="U163" s="371">
        <v>-7</v>
      </c>
      <c r="V163" s="372">
        <v>0</v>
      </c>
      <c r="W163" s="352">
        <f t="shared" si="96"/>
        <v>7</v>
      </c>
      <c r="X163" s="352">
        <f t="shared" si="97"/>
        <v>0</v>
      </c>
    </row>
    <row r="164" spans="1:24" x14ac:dyDescent="0.2">
      <c r="A164" s="71"/>
      <c r="B164" s="71"/>
      <c r="D164" s="71"/>
      <c r="E164" s="71"/>
      <c r="F164" s="71"/>
      <c r="G164" s="68"/>
      <c r="H164" s="68"/>
      <c r="I164" s="68"/>
      <c r="J164" s="68"/>
      <c r="K164" s="68"/>
      <c r="L164" s="68"/>
      <c r="R164" s="368" t="s">
        <v>381</v>
      </c>
      <c r="S164" s="362" t="s">
        <v>374</v>
      </c>
      <c r="T164" s="363" t="s">
        <v>426</v>
      </c>
      <c r="U164" s="371">
        <v>0</v>
      </c>
      <c r="V164" s="372">
        <v>0</v>
      </c>
      <c r="W164" s="352">
        <f t="shared" si="96"/>
        <v>0</v>
      </c>
      <c r="X164" s="352">
        <f t="shared" si="97"/>
        <v>0</v>
      </c>
    </row>
    <row r="165" spans="1:24" x14ac:dyDescent="0.2">
      <c r="A165" s="71"/>
      <c r="B165" s="71"/>
      <c r="D165" s="71"/>
      <c r="E165" s="71"/>
      <c r="F165" s="71"/>
      <c r="G165" s="68"/>
      <c r="H165" s="68"/>
      <c r="I165" s="68"/>
      <c r="J165" s="68"/>
      <c r="K165" s="68"/>
      <c r="L165" s="68"/>
      <c r="R165" s="368" t="s">
        <v>381</v>
      </c>
      <c r="S165" s="362" t="s">
        <v>374</v>
      </c>
      <c r="T165" s="363" t="s">
        <v>427</v>
      </c>
      <c r="U165" s="371">
        <v>-1348</v>
      </c>
      <c r="V165" s="372">
        <v>0</v>
      </c>
      <c r="W165" s="352">
        <f t="shared" si="96"/>
        <v>1348</v>
      </c>
      <c r="X165" s="352">
        <f t="shared" si="97"/>
        <v>0</v>
      </c>
    </row>
    <row r="166" spans="1:24" x14ac:dyDescent="0.2">
      <c r="A166" s="71"/>
      <c r="B166" s="71"/>
      <c r="D166" s="71"/>
      <c r="E166" s="71"/>
      <c r="F166" s="71"/>
      <c r="G166" s="68"/>
      <c r="H166" s="68"/>
      <c r="I166" s="68"/>
      <c r="J166" s="68"/>
      <c r="K166" s="68"/>
      <c r="L166" s="68"/>
      <c r="R166" s="368" t="s">
        <v>381</v>
      </c>
      <c r="S166" s="362" t="s">
        <v>374</v>
      </c>
      <c r="T166" s="363" t="s">
        <v>428</v>
      </c>
      <c r="U166" s="371">
        <v>-9931</v>
      </c>
      <c r="V166" s="372">
        <v>0</v>
      </c>
      <c r="W166" s="352">
        <f t="shared" si="96"/>
        <v>9931</v>
      </c>
      <c r="X166" s="352">
        <f t="shared" si="97"/>
        <v>0</v>
      </c>
    </row>
    <row r="167" spans="1:24" x14ac:dyDescent="0.2">
      <c r="A167" s="71"/>
      <c r="B167" s="71"/>
      <c r="D167" s="71"/>
      <c r="E167" s="71"/>
      <c r="F167" s="71"/>
      <c r="G167" s="68"/>
      <c r="H167" s="68"/>
      <c r="I167" s="68"/>
      <c r="J167" s="68"/>
      <c r="K167" s="68"/>
      <c r="L167" s="68"/>
      <c r="R167" s="368" t="s">
        <v>381</v>
      </c>
      <c r="S167" s="362" t="s">
        <v>374</v>
      </c>
      <c r="T167" s="363" t="s">
        <v>429</v>
      </c>
      <c r="U167" s="371">
        <v>-729</v>
      </c>
      <c r="V167" s="372">
        <v>0</v>
      </c>
      <c r="W167" s="352">
        <f t="shared" si="96"/>
        <v>729</v>
      </c>
      <c r="X167" s="352">
        <f t="shared" si="97"/>
        <v>0</v>
      </c>
    </row>
    <row r="168" spans="1:24" ht="15.75" x14ac:dyDescent="0.25">
      <c r="A168" s="322"/>
      <c r="B168" s="71"/>
      <c r="D168" s="71"/>
      <c r="E168" s="359"/>
      <c r="F168" s="360"/>
    </row>
    <row r="169" spans="1:24" ht="15.75" x14ac:dyDescent="0.25">
      <c r="A169" s="322"/>
      <c r="B169" s="71"/>
      <c r="D169" s="71"/>
      <c r="E169" s="359"/>
      <c r="F169" s="360"/>
    </row>
    <row r="170" spans="1:24" ht="15.75" x14ac:dyDescent="0.25">
      <c r="A170" s="322"/>
      <c r="B170" s="71"/>
      <c r="D170" s="71"/>
      <c r="E170" s="359"/>
      <c r="F170" s="360"/>
    </row>
    <row r="171" spans="1:24" ht="15.75" x14ac:dyDescent="0.25">
      <c r="A171" s="322"/>
      <c r="B171" s="71"/>
      <c r="D171" s="71"/>
      <c r="E171" s="359"/>
      <c r="F171" s="360"/>
    </row>
    <row r="172" spans="1:24" ht="15.75" x14ac:dyDescent="0.25">
      <c r="A172" s="322"/>
      <c r="B172" s="71"/>
      <c r="D172" s="71"/>
      <c r="E172" s="359"/>
      <c r="F172" s="360"/>
    </row>
    <row r="173" spans="1:24" ht="15.75" x14ac:dyDescent="0.25">
      <c r="A173" s="322"/>
      <c r="B173" s="71"/>
      <c r="D173" s="71"/>
      <c r="E173" s="359"/>
      <c r="F173" s="360"/>
    </row>
    <row r="174" spans="1:24" ht="15.75" x14ac:dyDescent="0.25">
      <c r="A174" s="322"/>
      <c r="B174" s="71"/>
      <c r="D174" s="71"/>
      <c r="E174" s="359"/>
      <c r="F174" s="360"/>
      <c r="N174" s="343"/>
    </row>
    <row r="175" spans="1:24" ht="15.75" x14ac:dyDescent="0.25">
      <c r="A175" s="322"/>
      <c r="B175" s="71"/>
      <c r="D175" s="71"/>
      <c r="E175" s="359"/>
      <c r="F175" s="360"/>
    </row>
    <row r="176" spans="1:24" ht="15.75" x14ac:dyDescent="0.25">
      <c r="A176" s="322"/>
      <c r="B176" s="71"/>
      <c r="D176" s="71"/>
      <c r="E176" s="359"/>
      <c r="F176" s="360"/>
    </row>
    <row r="177" spans="1:6" x14ac:dyDescent="0.2">
      <c r="A177" s="194"/>
      <c r="B177" s="71"/>
      <c r="D177" s="71"/>
      <c r="E177" s="359"/>
      <c r="F177" s="360"/>
    </row>
    <row r="178" spans="1:6" x14ac:dyDescent="0.2">
      <c r="A178" s="194"/>
      <c r="B178" s="71"/>
      <c r="D178" s="71"/>
      <c r="E178" s="359"/>
      <c r="F178" s="360"/>
    </row>
    <row r="179" spans="1:6" x14ac:dyDescent="0.2">
      <c r="A179" s="194"/>
      <c r="B179" s="71"/>
      <c r="D179" s="71"/>
      <c r="E179" s="359"/>
      <c r="F179" s="360"/>
    </row>
    <row r="180" spans="1:6" x14ac:dyDescent="0.2">
      <c r="A180" s="194"/>
      <c r="B180" s="71"/>
      <c r="D180" s="71"/>
      <c r="E180" s="359"/>
      <c r="F180" s="360"/>
    </row>
    <row r="181" spans="1:6" x14ac:dyDescent="0.2">
      <c r="A181" s="194"/>
      <c r="B181" s="71"/>
      <c r="D181" s="71"/>
      <c r="E181" s="359"/>
      <c r="F181" s="360"/>
    </row>
    <row r="182" spans="1:6" x14ac:dyDescent="0.2">
      <c r="A182" s="194"/>
      <c r="B182" s="71"/>
      <c r="D182" s="71"/>
      <c r="E182" s="359"/>
      <c r="F182" s="360"/>
    </row>
    <row r="183" spans="1:6" x14ac:dyDescent="0.2">
      <c r="A183" s="194"/>
      <c r="B183" s="71"/>
      <c r="D183" s="71"/>
      <c r="E183" s="359"/>
      <c r="F183" s="360"/>
    </row>
    <row r="184" spans="1:6" x14ac:dyDescent="0.2">
      <c r="A184" s="194"/>
      <c r="B184" s="71"/>
      <c r="D184" s="71"/>
      <c r="E184" s="359"/>
      <c r="F184" s="360"/>
    </row>
    <row r="185" spans="1:6" ht="15.75" x14ac:dyDescent="0.25">
      <c r="A185" s="322"/>
      <c r="B185" s="71"/>
      <c r="D185" s="71"/>
      <c r="E185" s="359"/>
      <c r="F185" s="360"/>
    </row>
    <row r="186" spans="1:6" ht="15.75" x14ac:dyDescent="0.25">
      <c r="A186" s="322"/>
      <c r="B186" s="71"/>
      <c r="D186" s="71"/>
      <c r="E186" s="359"/>
      <c r="F186" s="360"/>
    </row>
    <row r="187" spans="1:6" ht="15.75" x14ac:dyDescent="0.25">
      <c r="A187" s="322"/>
      <c r="B187" s="71"/>
      <c r="D187" s="71"/>
      <c r="E187" s="359"/>
      <c r="F187" s="360"/>
    </row>
    <row r="188" spans="1:6" ht="15.75" x14ac:dyDescent="0.25">
      <c r="A188" s="322"/>
      <c r="B188" s="71"/>
      <c r="D188" s="71"/>
      <c r="E188" s="359"/>
      <c r="F188" s="360"/>
    </row>
    <row r="189" spans="1:6" ht="15.75" x14ac:dyDescent="0.25">
      <c r="A189" s="322"/>
      <c r="B189" s="71"/>
      <c r="D189" s="71"/>
      <c r="E189" s="359"/>
      <c r="F189" s="360"/>
    </row>
    <row r="190" spans="1:6" ht="15.75" x14ac:dyDescent="0.25">
      <c r="A190" s="322"/>
      <c r="B190" s="71"/>
      <c r="D190" s="71"/>
      <c r="E190" s="359"/>
      <c r="F190" s="360"/>
    </row>
    <row r="191" spans="1:6" x14ac:dyDescent="0.2">
      <c r="A191" s="194"/>
      <c r="B191" s="71"/>
      <c r="D191" s="71"/>
      <c r="E191" s="359"/>
      <c r="F191" s="360"/>
    </row>
    <row r="192" spans="1:6" x14ac:dyDescent="0.2">
      <c r="A192" s="194"/>
      <c r="B192" s="71"/>
      <c r="D192" s="71"/>
      <c r="E192" s="359"/>
      <c r="F192" s="360"/>
    </row>
    <row r="193" spans="1:6" x14ac:dyDescent="0.2">
      <c r="A193" s="194"/>
      <c r="B193" s="71"/>
      <c r="D193" s="71"/>
      <c r="E193" s="359"/>
      <c r="F193" s="360"/>
    </row>
    <row r="194" spans="1:6" x14ac:dyDescent="0.2">
      <c r="A194" s="194"/>
      <c r="B194" s="71"/>
      <c r="D194" s="71"/>
      <c r="E194" s="359"/>
      <c r="F194" s="360"/>
    </row>
    <row r="195" spans="1:6" x14ac:dyDescent="0.2">
      <c r="A195" s="194"/>
      <c r="B195" s="71"/>
      <c r="D195" s="71"/>
      <c r="E195" s="359"/>
      <c r="F195" s="360"/>
    </row>
    <row r="196" spans="1:6" x14ac:dyDescent="0.2">
      <c r="A196" s="194"/>
      <c r="B196" s="71"/>
      <c r="D196" s="71"/>
      <c r="E196" s="359"/>
      <c r="F196" s="360"/>
    </row>
    <row r="197" spans="1:6" x14ac:dyDescent="0.2">
      <c r="A197" s="194"/>
      <c r="B197" s="71"/>
      <c r="D197" s="71"/>
      <c r="E197" s="359"/>
      <c r="F197" s="360"/>
    </row>
    <row r="198" spans="1:6" x14ac:dyDescent="0.2">
      <c r="A198" s="194"/>
      <c r="B198" s="71"/>
      <c r="D198" s="71"/>
      <c r="E198" s="359"/>
      <c r="F198" s="360"/>
    </row>
    <row r="199" spans="1:6" x14ac:dyDescent="0.2">
      <c r="A199" s="194"/>
      <c r="B199" s="71"/>
      <c r="D199" s="71"/>
      <c r="E199" s="359"/>
      <c r="F199" s="360"/>
    </row>
    <row r="200" spans="1:6" x14ac:dyDescent="0.2">
      <c r="A200" s="194"/>
      <c r="B200" s="71"/>
      <c r="D200" s="71"/>
      <c r="E200" s="359"/>
      <c r="F200" s="360"/>
    </row>
    <row r="201" spans="1:6" x14ac:dyDescent="0.2">
      <c r="A201" s="194"/>
      <c r="B201" s="71"/>
      <c r="D201" s="71"/>
      <c r="E201" s="359"/>
      <c r="F201" s="360"/>
    </row>
    <row r="202" spans="1:6" x14ac:dyDescent="0.2">
      <c r="A202" s="194"/>
      <c r="B202" s="71"/>
      <c r="D202" s="71"/>
      <c r="E202" s="359"/>
      <c r="F202" s="360"/>
    </row>
    <row r="203" spans="1:6" x14ac:dyDescent="0.2">
      <c r="A203" s="194"/>
      <c r="B203" s="71"/>
      <c r="D203" s="71"/>
      <c r="E203" s="359"/>
      <c r="F203" s="360"/>
    </row>
    <row r="204" spans="1:6" x14ac:dyDescent="0.2">
      <c r="A204" s="194"/>
      <c r="B204" s="71"/>
      <c r="D204" s="71"/>
      <c r="E204" s="359"/>
      <c r="F204" s="360"/>
    </row>
    <row r="205" spans="1:6" x14ac:dyDescent="0.2">
      <c r="A205" s="194"/>
      <c r="B205" s="71"/>
      <c r="D205" s="71"/>
      <c r="E205" s="359"/>
      <c r="F205" s="360"/>
    </row>
    <row r="206" spans="1:6" x14ac:dyDescent="0.2">
      <c r="A206" s="194"/>
      <c r="B206" s="71"/>
      <c r="D206" s="71"/>
      <c r="E206" s="359"/>
      <c r="F206" s="360"/>
    </row>
    <row r="207" spans="1:6" x14ac:dyDescent="0.2">
      <c r="A207" s="194"/>
      <c r="B207" s="71"/>
      <c r="D207" s="71"/>
      <c r="E207" s="359"/>
      <c r="F207" s="360"/>
    </row>
    <row r="208" spans="1:6" ht="15.75" x14ac:dyDescent="0.25">
      <c r="A208" s="322"/>
      <c r="B208" s="71"/>
      <c r="D208" s="71"/>
      <c r="E208" s="359"/>
      <c r="F208" s="360"/>
    </row>
    <row r="209" spans="1:6" ht="15.75" x14ac:dyDescent="0.25">
      <c r="A209" s="322"/>
      <c r="B209" s="71"/>
      <c r="D209" s="71"/>
      <c r="E209" s="359"/>
      <c r="F209" s="360"/>
    </row>
    <row r="210" spans="1:6" ht="15.75" x14ac:dyDescent="0.25">
      <c r="A210" s="322"/>
      <c r="B210" s="71"/>
      <c r="D210" s="71"/>
      <c r="E210" s="359"/>
      <c r="F210" s="360"/>
    </row>
    <row r="211" spans="1:6" ht="15.75" x14ac:dyDescent="0.25">
      <c r="A211" s="322"/>
      <c r="B211" s="71"/>
      <c r="D211" s="71"/>
      <c r="E211" s="359"/>
      <c r="F211" s="360"/>
    </row>
    <row r="212" spans="1:6" ht="15.75" x14ac:dyDescent="0.25">
      <c r="A212" s="322"/>
      <c r="B212" s="71"/>
      <c r="D212" s="71"/>
      <c r="E212" s="359"/>
      <c r="F212" s="360"/>
    </row>
    <row r="213" spans="1:6" ht="15.75" x14ac:dyDescent="0.25">
      <c r="A213" s="322"/>
      <c r="B213" s="71"/>
      <c r="D213" s="71"/>
      <c r="E213" s="359"/>
      <c r="F213" s="360"/>
    </row>
    <row r="214" spans="1:6" ht="15.75" x14ac:dyDescent="0.25">
      <c r="A214" s="322"/>
      <c r="B214" s="71"/>
      <c r="D214" s="71"/>
      <c r="E214" s="359"/>
      <c r="F214" s="360"/>
    </row>
    <row r="215" spans="1:6" ht="15.75" x14ac:dyDescent="0.25">
      <c r="A215" s="322"/>
      <c r="B215" s="71"/>
      <c r="D215" s="71"/>
      <c r="E215" s="359"/>
      <c r="F215" s="360"/>
    </row>
    <row r="216" spans="1:6" ht="15.75" x14ac:dyDescent="0.25">
      <c r="A216" s="322"/>
      <c r="B216" s="71"/>
      <c r="D216" s="71"/>
      <c r="E216" s="359"/>
      <c r="F216" s="360"/>
    </row>
    <row r="217" spans="1:6" ht="15.75" x14ac:dyDescent="0.25">
      <c r="A217" s="322"/>
      <c r="B217" s="71"/>
      <c r="D217" s="71"/>
      <c r="E217" s="359"/>
      <c r="F217" s="360"/>
    </row>
    <row r="218" spans="1:6" ht="15.75" x14ac:dyDescent="0.25">
      <c r="A218" s="322"/>
      <c r="B218" s="71"/>
      <c r="D218" s="71"/>
      <c r="E218" s="359"/>
      <c r="F218" s="360"/>
    </row>
    <row r="219" spans="1:6" ht="15.75" x14ac:dyDescent="0.25">
      <c r="A219" s="322"/>
      <c r="B219" s="71"/>
      <c r="D219" s="71"/>
      <c r="E219" s="359"/>
      <c r="F219" s="360"/>
    </row>
    <row r="220" spans="1:6" ht="15.75" x14ac:dyDescent="0.25">
      <c r="A220" s="322"/>
      <c r="B220" s="71"/>
      <c r="D220" s="71"/>
      <c r="E220" s="359"/>
      <c r="F220" s="360"/>
    </row>
    <row r="221" spans="1:6" ht="15.75" x14ac:dyDescent="0.25">
      <c r="A221" s="322"/>
      <c r="B221" s="71"/>
      <c r="D221" s="71"/>
      <c r="E221" s="359"/>
      <c r="F221" s="360"/>
    </row>
    <row r="222" spans="1:6" ht="15.75" x14ac:dyDescent="0.25">
      <c r="A222" s="322"/>
      <c r="B222" s="71"/>
      <c r="D222" s="71"/>
      <c r="E222" s="359"/>
      <c r="F222" s="360"/>
    </row>
    <row r="223" spans="1:6" ht="15.75" x14ac:dyDescent="0.25">
      <c r="A223" s="322"/>
      <c r="B223" s="71"/>
      <c r="D223" s="71"/>
      <c r="E223" s="359"/>
      <c r="F223" s="360"/>
    </row>
    <row r="224" spans="1:6" ht="15.75" x14ac:dyDescent="0.25">
      <c r="A224" s="322"/>
      <c r="B224" s="71"/>
      <c r="D224" s="71"/>
      <c r="E224" s="359"/>
      <c r="F224" s="360"/>
    </row>
    <row r="225" spans="1:6" x14ac:dyDescent="0.2">
      <c r="A225" s="194"/>
      <c r="B225" s="71"/>
      <c r="D225" s="71"/>
      <c r="E225" s="359"/>
      <c r="F225" s="360"/>
    </row>
    <row r="226" spans="1:6" x14ac:dyDescent="0.2">
      <c r="A226" s="194"/>
      <c r="B226" s="71"/>
      <c r="D226" s="71"/>
      <c r="E226" s="359"/>
      <c r="F226" s="360"/>
    </row>
    <row r="227" spans="1:6" x14ac:dyDescent="0.2">
      <c r="A227" s="194"/>
      <c r="B227" s="71"/>
      <c r="D227" s="71"/>
      <c r="E227" s="359"/>
      <c r="F227" s="360"/>
    </row>
    <row r="228" spans="1:6" x14ac:dyDescent="0.2">
      <c r="A228" s="194"/>
      <c r="B228" s="71"/>
      <c r="D228" s="71"/>
      <c r="E228" s="359"/>
      <c r="F228" s="360"/>
    </row>
    <row r="229" spans="1:6" x14ac:dyDescent="0.2">
      <c r="A229" s="194"/>
      <c r="B229" s="71"/>
      <c r="D229" s="71"/>
      <c r="E229" s="359"/>
      <c r="F229" s="360"/>
    </row>
    <row r="230" spans="1:6" x14ac:dyDescent="0.2">
      <c r="A230" s="194"/>
      <c r="B230" s="71"/>
      <c r="D230" s="71"/>
      <c r="E230" s="359"/>
      <c r="F230" s="360"/>
    </row>
    <row r="231" spans="1:6" x14ac:dyDescent="0.2">
      <c r="A231" s="194"/>
      <c r="B231" s="71"/>
      <c r="D231" s="71"/>
      <c r="E231" s="359"/>
      <c r="F231" s="360"/>
    </row>
    <row r="232" spans="1:6" x14ac:dyDescent="0.2">
      <c r="A232" s="194"/>
      <c r="B232" s="71"/>
      <c r="D232" s="71"/>
      <c r="E232" s="359"/>
      <c r="F232" s="360"/>
    </row>
    <row r="233" spans="1:6" x14ac:dyDescent="0.2">
      <c r="A233" s="194"/>
      <c r="B233" s="71"/>
      <c r="D233" s="71"/>
      <c r="E233" s="359"/>
      <c r="F233" s="360"/>
    </row>
    <row r="234" spans="1:6" x14ac:dyDescent="0.2">
      <c r="A234" s="194"/>
      <c r="B234" s="71"/>
      <c r="D234" s="71"/>
      <c r="E234" s="359"/>
      <c r="F234" s="360"/>
    </row>
    <row r="235" spans="1:6" x14ac:dyDescent="0.2">
      <c r="A235" s="194"/>
      <c r="B235" s="71"/>
      <c r="D235" s="71"/>
      <c r="E235" s="359"/>
      <c r="F235" s="360"/>
    </row>
    <row r="236" spans="1:6" x14ac:dyDescent="0.2">
      <c r="A236" s="194"/>
      <c r="B236" s="71"/>
      <c r="D236" s="71"/>
      <c r="E236" s="359"/>
      <c r="F236" s="360"/>
    </row>
    <row r="237" spans="1:6" x14ac:dyDescent="0.2">
      <c r="A237" s="194"/>
      <c r="B237" s="71"/>
      <c r="D237" s="71"/>
      <c r="E237" s="359"/>
      <c r="F237" s="360"/>
    </row>
    <row r="238" spans="1:6" x14ac:dyDescent="0.2">
      <c r="A238" s="194"/>
      <c r="B238" s="71"/>
      <c r="D238" s="71"/>
      <c r="E238" s="359"/>
      <c r="F238" s="360"/>
    </row>
    <row r="239" spans="1:6" x14ac:dyDescent="0.2">
      <c r="A239" s="194"/>
      <c r="B239" s="71"/>
      <c r="D239" s="71"/>
      <c r="E239" s="359"/>
      <c r="F239" s="360"/>
    </row>
    <row r="243" spans="1:6" x14ac:dyDescent="0.2">
      <c r="A243" s="194"/>
      <c r="B243" s="71"/>
      <c r="D243" s="71"/>
      <c r="E243" s="359"/>
      <c r="F243" s="360"/>
    </row>
    <row r="244" spans="1:6" x14ac:dyDescent="0.2">
      <c r="A244" s="194"/>
      <c r="B244" s="71"/>
      <c r="D244" s="71"/>
      <c r="E244" s="359"/>
      <c r="F244" s="360"/>
    </row>
    <row r="245" spans="1:6" x14ac:dyDescent="0.2">
      <c r="A245" s="194"/>
      <c r="B245" s="71"/>
      <c r="D245" s="71"/>
      <c r="E245" s="359"/>
      <c r="F245" s="360"/>
    </row>
    <row r="246" spans="1:6" x14ac:dyDescent="0.2">
      <c r="A246" s="194"/>
      <c r="B246" s="71"/>
      <c r="D246" s="71"/>
      <c r="E246" s="359"/>
      <c r="F246" s="360"/>
    </row>
    <row r="247" spans="1:6" x14ac:dyDescent="0.2">
      <c r="A247" s="194"/>
      <c r="B247" s="71"/>
      <c r="D247" s="71"/>
      <c r="E247" s="359"/>
      <c r="F247" s="360"/>
    </row>
    <row r="248" spans="1:6" x14ac:dyDescent="0.2">
      <c r="A248" s="194"/>
      <c r="B248" s="71"/>
      <c r="D248" s="71"/>
      <c r="E248" s="359"/>
      <c r="F248" s="360"/>
    </row>
    <row r="249" spans="1:6" x14ac:dyDescent="0.2">
      <c r="A249" s="194"/>
      <c r="B249" s="71"/>
      <c r="D249" s="71"/>
      <c r="E249" s="359"/>
      <c r="F249" s="360"/>
    </row>
    <row r="250" spans="1:6" x14ac:dyDescent="0.2">
      <c r="A250" s="194"/>
      <c r="B250" s="71"/>
      <c r="D250" s="71"/>
      <c r="E250" s="359"/>
      <c r="F250" s="360"/>
    </row>
    <row r="251" spans="1:6" x14ac:dyDescent="0.2">
      <c r="A251" s="194"/>
      <c r="B251" s="71"/>
      <c r="D251" s="71"/>
      <c r="E251" s="359"/>
      <c r="F251" s="360"/>
    </row>
    <row r="252" spans="1:6" x14ac:dyDescent="0.2">
      <c r="A252" s="194"/>
      <c r="B252" s="71"/>
      <c r="D252" s="71"/>
      <c r="E252" s="359"/>
      <c r="F252" s="360"/>
    </row>
    <row r="253" spans="1:6" x14ac:dyDescent="0.2">
      <c r="A253" s="194"/>
      <c r="B253" s="71"/>
      <c r="D253" s="71"/>
      <c r="E253" s="359"/>
      <c r="F253" s="360"/>
    </row>
    <row r="254" spans="1:6" x14ac:dyDescent="0.2">
      <c r="A254" s="194"/>
      <c r="B254" s="71"/>
      <c r="D254" s="71"/>
      <c r="E254" s="359"/>
      <c r="F254" s="360"/>
    </row>
    <row r="255" spans="1:6" x14ac:dyDescent="0.2">
      <c r="A255" s="194"/>
      <c r="B255" s="71"/>
      <c r="D255" s="71"/>
      <c r="E255" s="359"/>
      <c r="F255" s="360"/>
    </row>
    <row r="256" spans="1:6" x14ac:dyDescent="0.2">
      <c r="A256" s="194"/>
      <c r="B256" s="71"/>
      <c r="D256" s="71"/>
      <c r="E256" s="359"/>
      <c r="F256" s="360"/>
    </row>
    <row r="257" spans="1:6" x14ac:dyDescent="0.2">
      <c r="A257" s="194"/>
      <c r="B257" s="71"/>
      <c r="D257" s="71"/>
      <c r="E257" s="359"/>
      <c r="F257" s="360"/>
    </row>
    <row r="258" spans="1:6" x14ac:dyDescent="0.2">
      <c r="A258" s="194"/>
      <c r="B258" s="71"/>
      <c r="D258" s="71"/>
      <c r="E258" s="359"/>
      <c r="F258" s="360"/>
    </row>
    <row r="259" spans="1:6" x14ac:dyDescent="0.2">
      <c r="A259" s="194"/>
      <c r="B259" s="71"/>
      <c r="D259" s="71"/>
      <c r="E259" s="359"/>
      <c r="F259" s="360"/>
    </row>
    <row r="260" spans="1:6" x14ac:dyDescent="0.2">
      <c r="A260" s="194"/>
      <c r="B260" s="71"/>
      <c r="D260" s="71"/>
      <c r="E260" s="359"/>
      <c r="F260" s="360"/>
    </row>
    <row r="261" spans="1:6" x14ac:dyDescent="0.2">
      <c r="A261" s="194"/>
      <c r="B261" s="71"/>
      <c r="D261" s="71"/>
      <c r="E261" s="359"/>
      <c r="F261" s="360"/>
    </row>
    <row r="262" spans="1:6" x14ac:dyDescent="0.2">
      <c r="A262" s="194"/>
      <c r="B262" s="71"/>
      <c r="D262" s="71"/>
      <c r="E262" s="359"/>
      <c r="F262" s="360"/>
    </row>
    <row r="263" spans="1:6" x14ac:dyDescent="0.2">
      <c r="A263" s="194"/>
      <c r="B263" s="71"/>
      <c r="D263" s="71"/>
      <c r="E263" s="359"/>
      <c r="F263" s="360"/>
    </row>
    <row r="264" spans="1:6" x14ac:dyDescent="0.2">
      <c r="A264" s="194"/>
      <c r="B264" s="71"/>
      <c r="D264" s="71"/>
      <c r="E264" s="359"/>
      <c r="F264" s="360"/>
    </row>
    <row r="265" spans="1:6" x14ac:dyDescent="0.2">
      <c r="A265" s="194"/>
      <c r="B265" s="71"/>
      <c r="D265" s="71"/>
      <c r="E265" s="359"/>
      <c r="F265" s="360"/>
    </row>
    <row r="266" spans="1:6" x14ac:dyDescent="0.2">
      <c r="A266" s="194"/>
      <c r="B266" s="71"/>
      <c r="D266" s="71"/>
      <c r="E266" s="359"/>
      <c r="F266" s="360"/>
    </row>
    <row r="267" spans="1:6" x14ac:dyDescent="0.2">
      <c r="A267" s="194"/>
      <c r="B267" s="71"/>
      <c r="D267" s="71"/>
      <c r="E267" s="359"/>
      <c r="F267" s="360"/>
    </row>
    <row r="268" spans="1:6" x14ac:dyDescent="0.2">
      <c r="A268" s="194"/>
      <c r="B268" s="71"/>
      <c r="D268" s="71"/>
      <c r="E268" s="359"/>
      <c r="F268" s="360"/>
    </row>
    <row r="269" spans="1:6" x14ac:dyDescent="0.2">
      <c r="A269" s="194"/>
      <c r="B269" s="71"/>
      <c r="D269" s="71"/>
      <c r="E269" s="359"/>
      <c r="F269" s="360"/>
    </row>
    <row r="270" spans="1:6" x14ac:dyDescent="0.2">
      <c r="A270" s="194"/>
      <c r="B270" s="71"/>
      <c r="D270" s="71"/>
      <c r="E270" s="359"/>
      <c r="F270" s="360"/>
    </row>
    <row r="271" spans="1:6" x14ac:dyDescent="0.2">
      <c r="A271" s="194"/>
      <c r="B271" s="71"/>
      <c r="D271" s="71"/>
      <c r="E271" s="359"/>
      <c r="F271" s="360"/>
    </row>
    <row r="272" spans="1:6" x14ac:dyDescent="0.2">
      <c r="A272" s="194"/>
      <c r="B272" s="71"/>
      <c r="D272" s="71"/>
      <c r="E272" s="359"/>
      <c r="F272" s="360"/>
    </row>
    <row r="273" spans="1:6" x14ac:dyDescent="0.2">
      <c r="A273" s="194"/>
      <c r="B273" s="71"/>
      <c r="D273" s="71"/>
      <c r="E273" s="359"/>
      <c r="F273" s="360"/>
    </row>
    <row r="274" spans="1:6" x14ac:dyDescent="0.2">
      <c r="A274" s="194"/>
      <c r="B274" s="71"/>
      <c r="D274" s="71"/>
      <c r="E274" s="359"/>
      <c r="F274" s="360"/>
    </row>
    <row r="275" spans="1:6" x14ac:dyDescent="0.2">
      <c r="A275" s="194"/>
      <c r="B275" s="71"/>
      <c r="D275" s="71"/>
      <c r="E275" s="359"/>
      <c r="F275" s="360"/>
    </row>
    <row r="276" spans="1:6" x14ac:dyDescent="0.2">
      <c r="A276" s="194"/>
      <c r="B276" s="71"/>
      <c r="D276" s="71"/>
      <c r="E276" s="359"/>
      <c r="F276" s="360"/>
    </row>
    <row r="277" spans="1:6" x14ac:dyDescent="0.2">
      <c r="A277" s="194"/>
      <c r="B277" s="71"/>
      <c r="D277" s="71"/>
      <c r="E277" s="359"/>
      <c r="F277" s="360"/>
    </row>
    <row r="278" spans="1:6" x14ac:dyDescent="0.2">
      <c r="A278" s="194"/>
      <c r="B278" s="71"/>
      <c r="D278" s="71"/>
      <c r="E278" s="359"/>
      <c r="F278" s="360"/>
    </row>
    <row r="279" spans="1:6" x14ac:dyDescent="0.2">
      <c r="A279" s="194"/>
      <c r="B279" s="71"/>
      <c r="D279" s="71"/>
      <c r="E279" s="359"/>
      <c r="F279" s="360"/>
    </row>
    <row r="280" spans="1:6" x14ac:dyDescent="0.2">
      <c r="A280" s="194"/>
      <c r="B280" s="71"/>
      <c r="D280" s="71"/>
      <c r="E280" s="359"/>
      <c r="F280" s="360"/>
    </row>
    <row r="281" spans="1:6" x14ac:dyDescent="0.2">
      <c r="A281" s="194"/>
      <c r="B281" s="71"/>
      <c r="D281" s="71"/>
      <c r="E281" s="359"/>
      <c r="F281" s="360"/>
    </row>
    <row r="282" spans="1:6" x14ac:dyDescent="0.2">
      <c r="A282" s="194"/>
      <c r="B282" s="71"/>
      <c r="D282" s="71"/>
      <c r="E282" s="359"/>
      <c r="F282" s="360"/>
    </row>
    <row r="289" spans="1:1" ht="15.75" x14ac:dyDescent="0.25">
      <c r="A289" s="322"/>
    </row>
    <row r="290" spans="1:1" ht="15.75" x14ac:dyDescent="0.25">
      <c r="A290" s="322"/>
    </row>
    <row r="291" spans="1:1" ht="15.75" x14ac:dyDescent="0.25">
      <c r="A291" s="322"/>
    </row>
    <row r="292" spans="1:1" ht="15.75" x14ac:dyDescent="0.25">
      <c r="A292" s="322"/>
    </row>
    <row r="293" spans="1:1" ht="15.75" x14ac:dyDescent="0.25">
      <c r="A293" s="322"/>
    </row>
    <row r="294" spans="1:1" ht="15.75" x14ac:dyDescent="0.25">
      <c r="A294" s="322"/>
    </row>
    <row r="295" spans="1:1" ht="15.75" x14ac:dyDescent="0.25">
      <c r="A295" s="322"/>
    </row>
    <row r="296" spans="1:1" ht="15.75" x14ac:dyDescent="0.25">
      <c r="A296" s="322"/>
    </row>
    <row r="297" spans="1:1" ht="15.75" x14ac:dyDescent="0.25">
      <c r="A297" s="322"/>
    </row>
    <row r="298" spans="1:1" ht="15.75" x14ac:dyDescent="0.25">
      <c r="A298" s="322"/>
    </row>
    <row r="299" spans="1:1" ht="15.75" x14ac:dyDescent="0.25">
      <c r="A299" s="322"/>
    </row>
    <row r="300" spans="1:1" ht="15.75" x14ac:dyDescent="0.25">
      <c r="A300" s="322"/>
    </row>
    <row r="301" spans="1:1" ht="15.75" x14ac:dyDescent="0.25">
      <c r="A301" s="322"/>
    </row>
    <row r="302" spans="1:1" ht="15.75" x14ac:dyDescent="0.25">
      <c r="A302" s="322"/>
    </row>
    <row r="303" spans="1:1" ht="15.75" x14ac:dyDescent="0.25">
      <c r="A303" s="322"/>
    </row>
    <row r="304" spans="1:1" ht="15.75" x14ac:dyDescent="0.25">
      <c r="A304" s="322"/>
    </row>
    <row r="305" spans="1:1" ht="15.75" x14ac:dyDescent="0.25">
      <c r="A305" s="322"/>
    </row>
    <row r="306" spans="1:1" ht="15.75" x14ac:dyDescent="0.25">
      <c r="A306" s="322"/>
    </row>
    <row r="307" spans="1:1" ht="15.75" x14ac:dyDescent="0.25">
      <c r="A307" s="322"/>
    </row>
    <row r="308" spans="1:1" ht="15.75" x14ac:dyDescent="0.25">
      <c r="A308" s="322"/>
    </row>
    <row r="309" spans="1:1" ht="15.75" x14ac:dyDescent="0.25">
      <c r="A309" s="322"/>
    </row>
    <row r="310" spans="1:1" ht="15.75" x14ac:dyDescent="0.25">
      <c r="A310" s="322"/>
    </row>
    <row r="311" spans="1:1" ht="15.75" x14ac:dyDescent="0.25">
      <c r="A311" s="322"/>
    </row>
    <row r="312" spans="1:1" ht="15.75" x14ac:dyDescent="0.25">
      <c r="A312" s="322"/>
    </row>
  </sheetData>
  <mergeCells count="2">
    <mergeCell ref="A1:M1"/>
    <mergeCell ref="A2:M2"/>
  </mergeCells>
  <dataValidations disablePrompts="1" count="2">
    <dataValidation type="list" allowBlank="1" showInputMessage="1" showErrorMessage="1" promptTitle="End of Reporting Period" prompt="Use Drop Down Menu to enter end of reporting period." sqref="E149:E150 E106:E116 E40:E44 E56:E66 E78:E88 E17:E20 E32:E36 E100:E103 E128" xr:uid="{7A6F3D52-1B9B-4E88-9C82-26A89DF1B9E8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06:B107 B17:B24 B32:B48 B56:B70 B78:B92 B100:B103" xr:uid="{0A2519D3-0A1A-40E8-9D1F-31B4AC26F06A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E148 E151 E153:E160 E168:E176 E185:E190 E448:E1048576 E208:E224 E289:E434</xm:sqref>
        </x14:dataValidation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B153:B160 B168:B176 B185:B190 B448:B1048576 B208:B224 B289:B434 B108:B116 B148:B151 B128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236</v>
      </c>
      <c r="B1" s="294"/>
      <c r="D1" s="294" t="s">
        <v>235</v>
      </c>
    </row>
    <row r="2" spans="1:4" x14ac:dyDescent="0.25">
      <c r="A2" t="s">
        <v>78</v>
      </c>
      <c r="B2" t="s">
        <v>225</v>
      </c>
      <c r="D2" t="s">
        <v>231</v>
      </c>
    </row>
    <row r="3" spans="1:4" x14ac:dyDescent="0.25">
      <c r="A3" t="s">
        <v>227</v>
      </c>
      <c r="B3" t="s">
        <v>226</v>
      </c>
      <c r="D3" t="s">
        <v>232</v>
      </c>
    </row>
    <row r="4" spans="1:4" x14ac:dyDescent="0.25">
      <c r="A4" t="s">
        <v>79</v>
      </c>
      <c r="B4" t="s">
        <v>224</v>
      </c>
      <c r="D4" t="s">
        <v>233</v>
      </c>
    </row>
    <row r="5" spans="1:4" x14ac:dyDescent="0.25">
      <c r="A5" t="s">
        <v>80</v>
      </c>
      <c r="B5" t="s">
        <v>228</v>
      </c>
      <c r="D5" t="s">
        <v>234</v>
      </c>
    </row>
    <row r="6" spans="1:4" x14ac:dyDescent="0.25">
      <c r="A6" t="s">
        <v>229</v>
      </c>
      <c r="B6" t="s">
        <v>83</v>
      </c>
    </row>
    <row r="7" spans="1:4" x14ac:dyDescent="0.25">
      <c r="A7" t="s">
        <v>230</v>
      </c>
      <c r="B7" t="s">
        <v>84</v>
      </c>
    </row>
    <row r="8" spans="1:4" x14ac:dyDescent="0.25">
      <c r="A8" t="s">
        <v>156</v>
      </c>
      <c r="B8" t="s">
        <v>322</v>
      </c>
    </row>
    <row r="10" spans="1:4" x14ac:dyDescent="0.25">
      <c r="A10" s="298" t="s">
        <v>289</v>
      </c>
    </row>
    <row r="17" spans="2:2" x14ac:dyDescent="0.25">
      <c r="B17" s="152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8515625" defaultRowHeight="15" x14ac:dyDescent="0.25"/>
  <cols>
    <col min="1" max="1" width="10.42578125" style="152" bestFit="1" customWidth="1"/>
    <col min="2" max="2" width="14.28515625" style="152" customWidth="1"/>
    <col min="3" max="3" width="15.7109375" style="152" bestFit="1" customWidth="1"/>
    <col min="4" max="4" width="11.28515625" style="152" customWidth="1"/>
    <col min="5" max="5" width="13.7109375" style="152" customWidth="1"/>
    <col min="6" max="6" width="11.42578125" style="152" bestFit="1" customWidth="1"/>
    <col min="7" max="7" width="5.5703125" style="152" customWidth="1"/>
    <col min="8" max="8" width="7" style="152" bestFit="1" customWidth="1"/>
    <col min="9" max="9" width="9.42578125" style="152" customWidth="1"/>
    <col min="10" max="13" width="14" style="152" customWidth="1"/>
    <col min="14" max="15" width="13.7109375" style="152" bestFit="1" customWidth="1"/>
    <col min="16" max="16" width="18.28515625" style="152" bestFit="1" customWidth="1"/>
    <col min="17" max="17" width="8.5703125" style="152" bestFit="1" customWidth="1"/>
    <col min="18" max="18" width="12.7109375" style="152" bestFit="1" customWidth="1"/>
    <col min="19" max="19" width="14.5703125" style="152" customWidth="1"/>
    <col min="20" max="20" width="13.7109375" style="152" bestFit="1" customWidth="1"/>
    <col min="21" max="21" width="25.7109375" style="152" customWidth="1"/>
    <col min="22" max="33" width="9.28515625" style="152" customWidth="1"/>
    <col min="34" max="16384" width="9.28515625" style="152"/>
  </cols>
  <sheetData>
    <row r="1" spans="1:38" x14ac:dyDescent="0.25">
      <c r="A1" s="426" t="s">
        <v>166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7" t="s">
        <v>53</v>
      </c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152" t="s">
        <v>288</v>
      </c>
    </row>
    <row r="2" spans="1:38" x14ac:dyDescent="0.25">
      <c r="V2" s="156" t="s">
        <v>159</v>
      </c>
      <c r="W2" s="156" t="s">
        <v>159</v>
      </c>
      <c r="X2" s="156"/>
      <c r="Y2" s="156"/>
      <c r="Z2" s="156"/>
      <c r="AA2" s="156"/>
      <c r="AB2" s="156"/>
      <c r="AC2" s="156"/>
      <c r="AD2" s="156"/>
      <c r="AE2" s="156"/>
      <c r="AF2" s="156" t="s">
        <v>72</v>
      </c>
      <c r="AG2" s="156" t="s">
        <v>158</v>
      </c>
    </row>
    <row r="3" spans="1:38" x14ac:dyDescent="0.25">
      <c r="A3" s="152" t="s">
        <v>43</v>
      </c>
      <c r="B3" s="152" t="s">
        <v>45</v>
      </c>
      <c r="C3" s="152" t="s">
        <v>44</v>
      </c>
      <c r="D3" s="152" t="s">
        <v>46</v>
      </c>
      <c r="E3" s="152" t="s">
        <v>34</v>
      </c>
      <c r="F3" s="152" t="s">
        <v>35</v>
      </c>
      <c r="G3" s="152" t="s">
        <v>36</v>
      </c>
      <c r="H3" s="152" t="s">
        <v>47</v>
      </c>
      <c r="I3" s="152" t="s">
        <v>48</v>
      </c>
      <c r="J3" s="152" t="s">
        <v>49</v>
      </c>
      <c r="K3" s="152" t="s">
        <v>56</v>
      </c>
      <c r="L3" s="152" t="s">
        <v>161</v>
      </c>
      <c r="M3" s="152" t="s">
        <v>162</v>
      </c>
      <c r="N3" s="152" t="s">
        <v>163</v>
      </c>
      <c r="O3" s="152" t="s">
        <v>164</v>
      </c>
      <c r="P3" s="152" t="s">
        <v>165</v>
      </c>
      <c r="Q3" s="152" t="s">
        <v>50</v>
      </c>
      <c r="R3" s="152" t="s">
        <v>40</v>
      </c>
      <c r="S3" s="152" t="s">
        <v>38</v>
      </c>
      <c r="T3" s="152" t="s">
        <v>51</v>
      </c>
      <c r="U3" s="152" t="s">
        <v>148</v>
      </c>
      <c r="V3" s="152" t="s">
        <v>149</v>
      </c>
      <c r="W3" s="152" t="s">
        <v>216</v>
      </c>
      <c r="X3" s="152" t="s">
        <v>217</v>
      </c>
      <c r="Y3" s="152" t="s">
        <v>218</v>
      </c>
      <c r="Z3" s="152" t="s">
        <v>219</v>
      </c>
      <c r="AA3" s="152" t="s">
        <v>220</v>
      </c>
      <c r="AB3" s="152" t="s">
        <v>221</v>
      </c>
      <c r="AC3" s="152" t="s">
        <v>222</v>
      </c>
      <c r="AD3" s="152" t="s">
        <v>223</v>
      </c>
      <c r="AE3" s="152" t="s">
        <v>150</v>
      </c>
      <c r="AF3" s="152" t="s">
        <v>151</v>
      </c>
      <c r="AG3" s="152" t="s">
        <v>153</v>
      </c>
      <c r="AH3" s="152" t="s">
        <v>152</v>
      </c>
      <c r="AI3" s="152" t="s">
        <v>154</v>
      </c>
      <c r="AJ3" s="152" t="s">
        <v>181</v>
      </c>
      <c r="AK3" s="152" t="s">
        <v>204</v>
      </c>
      <c r="AL3" s="152" t="s">
        <v>205</v>
      </c>
    </row>
    <row r="4" spans="1:38" x14ac:dyDescent="0.25">
      <c r="A4" s="152" t="str">
        <f>'Cover Page'!B9</f>
        <v>The Hanover Insurance Company</v>
      </c>
      <c r="B4" s="152">
        <f>'Cover Page'!L9</f>
        <v>22292</v>
      </c>
      <c r="C4" s="152" t="str">
        <f>'Cover Page'!B13</f>
        <v>The Hanover Insurance Group</v>
      </c>
      <c r="D4" s="153">
        <f>'Cover Page'!L13</f>
        <v>88</v>
      </c>
      <c r="E4" s="152" t="str">
        <f>'Cover Page'!B17</f>
        <v>440 Lincoln St</v>
      </c>
      <c r="F4" s="152" t="str">
        <f>'Cover Page'!B20</f>
        <v>Worcester</v>
      </c>
      <c r="G4" s="152" t="str">
        <f>'Cover Page'!I20</f>
        <v>MA</v>
      </c>
      <c r="H4" s="153">
        <f>'Cover Page'!L20</f>
        <v>1653</v>
      </c>
      <c r="I4" s="152" t="b">
        <v>1</v>
      </c>
      <c r="J4" s="152" t="b">
        <v>0</v>
      </c>
      <c r="K4" s="154">
        <f>'Cover Page'!B32</f>
        <v>44316</v>
      </c>
      <c r="L4" s="174" t="str">
        <f>'Cover Page'!B35</f>
        <v>Kim Brown</v>
      </c>
      <c r="M4" s="174" t="str">
        <f>'Cover Page'!B38</f>
        <v>VP, Chief Compliance Officer</v>
      </c>
      <c r="N4" s="220" t="str">
        <f>'Cover Page'!I35</f>
        <v>508-855-2761</v>
      </c>
      <c r="O4" s="220" t="str">
        <f>'Cover Page'!L35</f>
        <v>508-635-8892</v>
      </c>
      <c r="P4" s="152" t="str">
        <f>'Cover Page'!I38</f>
        <v>kimbrown@hanover.com</v>
      </c>
      <c r="Q4" s="152" t="str">
        <f>'Cover Page'!B42</f>
        <v>Gregory A. Popolizio</v>
      </c>
      <c r="R4" s="152" t="str">
        <f>'Cover Page'!B46</f>
        <v>Senior Compliance Consultant</v>
      </c>
      <c r="S4" s="220" t="str">
        <f>'Cover Page'!I42</f>
        <v>508-855-4826</v>
      </c>
      <c r="T4" s="220" t="str">
        <f>'Cover Page'!L42</f>
        <v>508-635-0990</v>
      </c>
      <c r="U4" s="152" t="str">
        <f>'Cover Page'!I46</f>
        <v>gpopolizio@hanover.com</v>
      </c>
      <c r="V4" s="153">
        <f>Questionnaire!U10</f>
        <v>0</v>
      </c>
      <c r="W4" s="153">
        <f>Questionnaire!U12</f>
        <v>0</v>
      </c>
      <c r="X4" s="153">
        <f>Questionnaire!U13</f>
        <v>1</v>
      </c>
      <c r="Y4" s="153">
        <f>Questionnaire!U14</f>
        <v>1</v>
      </c>
      <c r="Z4" s="153">
        <f>Questionnaire!U15</f>
        <v>1</v>
      </c>
      <c r="AA4" s="153">
        <f>Questionnaire!U16</f>
        <v>1</v>
      </c>
      <c r="AB4" s="153">
        <f>Questionnaire!U17</f>
        <v>0</v>
      </c>
      <c r="AC4" s="153">
        <f>Questionnaire!U18</f>
        <v>0</v>
      </c>
      <c r="AD4" s="153">
        <f>Questionnaire!E19</f>
        <v>0</v>
      </c>
      <c r="AE4" s="153">
        <f>Questionnaire!U22</f>
        <v>0</v>
      </c>
      <c r="AF4" s="153">
        <f>Questionnaire!U26</f>
        <v>0</v>
      </c>
      <c r="AG4" s="153">
        <f>Questionnaire!U28</f>
        <v>1</v>
      </c>
      <c r="AH4" s="153">
        <f>Questionnaire!U34</f>
        <v>0</v>
      </c>
      <c r="AI4" s="153">
        <f>Questionnaire!U35</f>
        <v>1</v>
      </c>
      <c r="AJ4" s="174" t="str">
        <f>Questionnaire!E37</f>
        <v>20-1096-B</v>
      </c>
      <c r="AK4" s="152" t="str">
        <f>'Explanatory Memorandum'!C14</f>
        <v>Please see attached explanatory memo.</v>
      </c>
      <c r="AL4" s="152" t="str">
        <f>'Explanatory Memorandum'!C33</f>
        <v>Please see attached explanatory memo.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7109375" bestFit="1" customWidth="1"/>
    <col min="2" max="2" width="9.5703125" bestFit="1" customWidth="1"/>
    <col min="3" max="3" width="8.7109375" style="244" customWidth="1"/>
    <col min="4" max="4" width="7.5703125" style="245" customWidth="1"/>
    <col min="5" max="6" width="6.42578125" style="245" customWidth="1"/>
    <col min="7" max="7" width="9.28515625" style="246" customWidth="1"/>
    <col min="8" max="8" width="7.42578125" style="244" customWidth="1"/>
    <col min="9" max="9" width="6" style="245" customWidth="1"/>
    <col min="10" max="10" width="4" style="245" customWidth="1"/>
    <col min="11" max="11" width="5.71093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28515625" style="238" customWidth="1"/>
    <col min="19" max="19" width="7.28515625" style="238" customWidth="1"/>
    <col min="20" max="20" width="6.42578125" style="238" customWidth="1"/>
    <col min="21" max="21" width="6.28515625" style="246" bestFit="1" customWidth="1"/>
  </cols>
  <sheetData>
    <row r="1" spans="1:27" x14ac:dyDescent="0.25">
      <c r="A1" s="232"/>
      <c r="B1" s="232"/>
      <c r="C1" s="428" t="s">
        <v>184</v>
      </c>
      <c r="D1" s="429"/>
      <c r="E1" s="429"/>
      <c r="F1" s="429"/>
      <c r="G1" s="430"/>
      <c r="H1" s="431" t="s">
        <v>185</v>
      </c>
      <c r="I1" s="432"/>
      <c r="J1" s="432"/>
      <c r="K1" s="432"/>
      <c r="L1" s="432"/>
      <c r="M1" s="432"/>
      <c r="N1" s="432"/>
      <c r="O1" s="432"/>
      <c r="P1" s="433"/>
      <c r="Q1" s="428" t="s">
        <v>186</v>
      </c>
      <c r="R1" s="429"/>
      <c r="S1" s="429"/>
      <c r="T1" s="429"/>
      <c r="U1" s="430"/>
    </row>
    <row r="2" spans="1:27" s="229" customFormat="1" ht="60.75" thickBot="1" x14ac:dyDescent="0.3">
      <c r="A2" s="233" t="s">
        <v>174</v>
      </c>
      <c r="B2" s="234" t="s">
        <v>173</v>
      </c>
      <c r="C2" s="239" t="s">
        <v>187</v>
      </c>
      <c r="D2" s="235" t="s">
        <v>188</v>
      </c>
      <c r="E2" s="235" t="s">
        <v>189</v>
      </c>
      <c r="F2" s="235" t="s">
        <v>203</v>
      </c>
      <c r="G2" s="240" t="s">
        <v>190</v>
      </c>
      <c r="H2" s="247" t="s">
        <v>191</v>
      </c>
      <c r="I2" s="236" t="s">
        <v>192</v>
      </c>
      <c r="J2" s="236" t="s">
        <v>58</v>
      </c>
      <c r="K2" s="236" t="s">
        <v>193</v>
      </c>
      <c r="L2" s="236" t="s">
        <v>194</v>
      </c>
      <c r="M2" s="236" t="s">
        <v>195</v>
      </c>
      <c r="N2" s="236" t="s">
        <v>196</v>
      </c>
      <c r="O2" s="236" t="s">
        <v>212</v>
      </c>
      <c r="P2" s="248" t="s">
        <v>197</v>
      </c>
      <c r="Q2" s="235" t="s">
        <v>198</v>
      </c>
      <c r="R2" s="235" t="s">
        <v>199</v>
      </c>
      <c r="S2" s="235" t="s">
        <v>200</v>
      </c>
      <c r="T2" s="235" t="s">
        <v>202</v>
      </c>
      <c r="U2" s="240" t="s">
        <v>201</v>
      </c>
    </row>
    <row r="3" spans="1:27" ht="15.75" thickTop="1" x14ac:dyDescent="0.25">
      <c r="A3" s="152">
        <f>'Cover Page'!$L$9</f>
        <v>22292</v>
      </c>
      <c r="B3" s="152" t="s">
        <v>78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2">
        <f>'Cover Page'!$L$9</f>
        <v>22292</v>
      </c>
      <c r="B4" s="152" t="s">
        <v>227</v>
      </c>
      <c r="C4" s="241">
        <f>Questionnaire!$V$44</f>
        <v>1</v>
      </c>
      <c r="D4" s="242">
        <f>Questionnaire!$V$45</f>
        <v>1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1</v>
      </c>
      <c r="I4" s="242">
        <f>Questionnaire!$V$58</f>
        <v>1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0.1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>
        <f>Questionnaire!$V$85</f>
        <v>0</v>
      </c>
    </row>
    <row r="5" spans="1:27" x14ac:dyDescent="0.25">
      <c r="A5" s="152">
        <f>'Cover Page'!$L$9</f>
        <v>22292</v>
      </c>
      <c r="B5" s="152" t="s">
        <v>79</v>
      </c>
      <c r="C5" s="241">
        <f>Questionnaire!$W$44</f>
        <v>1</v>
      </c>
      <c r="D5" s="242">
        <f>Questionnaire!$W$45</f>
        <v>1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 t="str">
        <f>Questionnaire!I70</f>
        <v>SEM*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25">
      <c r="A6" s="152">
        <f>'Cover Page'!$L$9</f>
        <v>22292</v>
      </c>
      <c r="B6" s="152" t="s">
        <v>80</v>
      </c>
      <c r="C6" s="241">
        <f>Questionnaire!$X$44</f>
        <v>1</v>
      </c>
      <c r="D6" s="242">
        <f>Questionnaire!$X$45</f>
        <v>1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 t="str">
        <f>Questionnaire!J70</f>
        <v>SEM*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>
        <f>Questionnaire!$X$85</f>
        <v>0</v>
      </c>
    </row>
    <row r="7" spans="1:27" x14ac:dyDescent="0.25">
      <c r="A7" s="152">
        <f>'Cover Page'!$L$9</f>
        <v>22292</v>
      </c>
      <c r="B7" s="152" t="s">
        <v>229</v>
      </c>
      <c r="C7" s="241">
        <f>Questionnaire!$Y$44</f>
        <v>1</v>
      </c>
      <c r="D7" s="242">
        <f>Questionnaire!$Y$45</f>
        <v>1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 t="str">
        <f>Questionnaire!K70</f>
        <v>SEM*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1</v>
      </c>
      <c r="U7" s="243">
        <f>Questionnaire!$Y$85</f>
        <v>0</v>
      </c>
    </row>
    <row r="8" spans="1:27" x14ac:dyDescent="0.25">
      <c r="A8" s="152">
        <f>'Cover Page'!$L$9</f>
        <v>22292</v>
      </c>
      <c r="B8" s="152" t="s">
        <v>230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1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2">
        <f>'Cover Page'!$L$9</f>
        <v>22292</v>
      </c>
      <c r="B9" s="152" t="s">
        <v>156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28515625" style="297"/>
  </cols>
  <sheetData>
    <row r="1" spans="1:2" x14ac:dyDescent="0.25">
      <c r="A1" s="150" t="s">
        <v>98</v>
      </c>
      <c r="B1" s="297" t="s">
        <v>239</v>
      </c>
    </row>
    <row r="2" spans="1:2" x14ac:dyDescent="0.25">
      <c r="A2" s="150" t="s">
        <v>99</v>
      </c>
      <c r="B2" s="297" t="s">
        <v>240</v>
      </c>
    </row>
    <row r="3" spans="1:2" x14ac:dyDescent="0.25">
      <c r="A3" s="150" t="s">
        <v>100</v>
      </c>
      <c r="B3" s="297" t="s">
        <v>241</v>
      </c>
    </row>
    <row r="4" spans="1:2" x14ac:dyDescent="0.25">
      <c r="A4" s="150" t="s">
        <v>101</v>
      </c>
      <c r="B4" s="297" t="s">
        <v>242</v>
      </c>
    </row>
    <row r="5" spans="1:2" x14ac:dyDescent="0.25">
      <c r="A5" s="150" t="s">
        <v>102</v>
      </c>
      <c r="B5" s="297" t="s">
        <v>238</v>
      </c>
    </row>
    <row r="6" spans="1:2" x14ac:dyDescent="0.25">
      <c r="A6" s="150" t="s">
        <v>103</v>
      </c>
      <c r="B6" s="297" t="s">
        <v>243</v>
      </c>
    </row>
    <row r="7" spans="1:2" x14ac:dyDescent="0.25">
      <c r="A7" s="150" t="s">
        <v>104</v>
      </c>
      <c r="B7" s="297" t="s">
        <v>244</v>
      </c>
    </row>
    <row r="8" spans="1:2" x14ac:dyDescent="0.25">
      <c r="A8" s="150" t="s">
        <v>105</v>
      </c>
      <c r="B8" s="297" t="s">
        <v>245</v>
      </c>
    </row>
    <row r="9" spans="1:2" x14ac:dyDescent="0.25">
      <c r="A9" s="150" t="s">
        <v>106</v>
      </c>
      <c r="B9" s="297" t="s">
        <v>246</v>
      </c>
    </row>
    <row r="10" spans="1:2" x14ac:dyDescent="0.25">
      <c r="A10" s="150" t="s">
        <v>107</v>
      </c>
      <c r="B10" s="297" t="s">
        <v>247</v>
      </c>
    </row>
    <row r="11" spans="1:2" x14ac:dyDescent="0.25">
      <c r="A11" s="150" t="s">
        <v>108</v>
      </c>
      <c r="B11" s="297" t="s">
        <v>248</v>
      </c>
    </row>
    <row r="12" spans="1:2" x14ac:dyDescent="0.25">
      <c r="A12" s="150" t="s">
        <v>109</v>
      </c>
      <c r="B12" s="297" t="s">
        <v>249</v>
      </c>
    </row>
    <row r="13" spans="1:2" x14ac:dyDescent="0.25">
      <c r="A13" s="150" t="s">
        <v>110</v>
      </c>
      <c r="B13" s="297" t="s">
        <v>250</v>
      </c>
    </row>
    <row r="14" spans="1:2" x14ac:dyDescent="0.25">
      <c r="A14" s="150" t="s">
        <v>111</v>
      </c>
      <c r="B14" s="297" t="s">
        <v>251</v>
      </c>
    </row>
    <row r="15" spans="1:2" x14ac:dyDescent="0.25">
      <c r="A15" s="150" t="s">
        <v>112</v>
      </c>
      <c r="B15" s="297" t="s">
        <v>252</v>
      </c>
    </row>
    <row r="16" spans="1:2" x14ac:dyDescent="0.25">
      <c r="A16" s="150" t="s">
        <v>113</v>
      </c>
      <c r="B16" s="297" t="s">
        <v>253</v>
      </c>
    </row>
    <row r="17" spans="1:2" x14ac:dyDescent="0.25">
      <c r="A17" s="150" t="s">
        <v>114</v>
      </c>
      <c r="B17" s="297" t="s">
        <v>254</v>
      </c>
    </row>
    <row r="18" spans="1:2" x14ac:dyDescent="0.25">
      <c r="A18" s="150" t="s">
        <v>115</v>
      </c>
      <c r="B18" s="297" t="s">
        <v>255</v>
      </c>
    </row>
    <row r="19" spans="1:2" x14ac:dyDescent="0.25">
      <c r="A19" s="150" t="s">
        <v>116</v>
      </c>
      <c r="B19" s="297" t="s">
        <v>256</v>
      </c>
    </row>
    <row r="20" spans="1:2" x14ac:dyDescent="0.25">
      <c r="A20" s="150" t="s">
        <v>117</v>
      </c>
      <c r="B20" s="297" t="s">
        <v>257</v>
      </c>
    </row>
    <row r="21" spans="1:2" x14ac:dyDescent="0.25">
      <c r="A21" s="150" t="s">
        <v>118</v>
      </c>
      <c r="B21" s="297" t="s">
        <v>258</v>
      </c>
    </row>
    <row r="22" spans="1:2" x14ac:dyDescent="0.25">
      <c r="A22" s="150" t="s">
        <v>119</v>
      </c>
      <c r="B22" s="297" t="s">
        <v>259</v>
      </c>
    </row>
    <row r="23" spans="1:2" x14ac:dyDescent="0.25">
      <c r="A23" s="150" t="s">
        <v>120</v>
      </c>
      <c r="B23" s="297" t="s">
        <v>260</v>
      </c>
    </row>
    <row r="24" spans="1:2" x14ac:dyDescent="0.25">
      <c r="A24" s="150" t="s">
        <v>121</v>
      </c>
      <c r="B24" s="297" t="s">
        <v>261</v>
      </c>
    </row>
    <row r="25" spans="1:2" x14ac:dyDescent="0.25">
      <c r="A25" s="150" t="s">
        <v>122</v>
      </c>
      <c r="B25" s="297" t="s">
        <v>262</v>
      </c>
    </row>
    <row r="26" spans="1:2" x14ac:dyDescent="0.25">
      <c r="A26" s="150" t="s">
        <v>123</v>
      </c>
      <c r="B26" s="297" t="s">
        <v>263</v>
      </c>
    </row>
    <row r="27" spans="1:2" x14ac:dyDescent="0.25">
      <c r="A27" s="150" t="s">
        <v>124</v>
      </c>
      <c r="B27" s="297" t="s">
        <v>264</v>
      </c>
    </row>
    <row r="28" spans="1:2" x14ac:dyDescent="0.25">
      <c r="A28" s="150" t="s">
        <v>125</v>
      </c>
      <c r="B28" s="297" t="s">
        <v>265</v>
      </c>
    </row>
    <row r="29" spans="1:2" x14ac:dyDescent="0.25">
      <c r="A29" s="150" t="s">
        <v>126</v>
      </c>
      <c r="B29" s="297" t="s">
        <v>266</v>
      </c>
    </row>
    <row r="30" spans="1:2" x14ac:dyDescent="0.25">
      <c r="A30" s="150" t="s">
        <v>127</v>
      </c>
      <c r="B30" s="297" t="s">
        <v>267</v>
      </c>
    </row>
    <row r="31" spans="1:2" x14ac:dyDescent="0.25">
      <c r="A31" s="150" t="s">
        <v>128</v>
      </c>
      <c r="B31" s="297" t="s">
        <v>268</v>
      </c>
    </row>
    <row r="32" spans="1:2" x14ac:dyDescent="0.25">
      <c r="A32" s="150" t="s">
        <v>129</v>
      </c>
      <c r="B32" s="297" t="s">
        <v>269</v>
      </c>
    </row>
    <row r="33" spans="1:2" x14ac:dyDescent="0.25">
      <c r="A33" s="150" t="s">
        <v>130</v>
      </c>
      <c r="B33" s="297" t="s">
        <v>270</v>
      </c>
    </row>
    <row r="34" spans="1:2" x14ac:dyDescent="0.25">
      <c r="A34" s="150" t="s">
        <v>131</v>
      </c>
      <c r="B34" s="297" t="s">
        <v>271</v>
      </c>
    </row>
    <row r="35" spans="1:2" x14ac:dyDescent="0.25">
      <c r="A35" s="150" t="s">
        <v>132</v>
      </c>
      <c r="B35" s="297" t="s">
        <v>272</v>
      </c>
    </row>
    <row r="36" spans="1:2" x14ac:dyDescent="0.25">
      <c r="A36" s="150" t="s">
        <v>133</v>
      </c>
      <c r="B36" s="297" t="s">
        <v>273</v>
      </c>
    </row>
    <row r="37" spans="1:2" x14ac:dyDescent="0.25">
      <c r="A37" s="150" t="s">
        <v>134</v>
      </c>
      <c r="B37" s="297" t="s">
        <v>274</v>
      </c>
    </row>
    <row r="38" spans="1:2" x14ac:dyDescent="0.25">
      <c r="A38" s="150" t="s">
        <v>135</v>
      </c>
      <c r="B38" s="297" t="s">
        <v>275</v>
      </c>
    </row>
    <row r="39" spans="1:2" x14ac:dyDescent="0.25">
      <c r="A39" s="150" t="s">
        <v>136</v>
      </c>
      <c r="B39" s="297" t="s">
        <v>276</v>
      </c>
    </row>
    <row r="40" spans="1:2" x14ac:dyDescent="0.25">
      <c r="A40" s="150" t="s">
        <v>137</v>
      </c>
      <c r="B40" s="297" t="s">
        <v>277</v>
      </c>
    </row>
    <row r="41" spans="1:2" x14ac:dyDescent="0.25">
      <c r="A41" s="150" t="s">
        <v>138</v>
      </c>
      <c r="B41" s="297" t="s">
        <v>278</v>
      </c>
    </row>
    <row r="42" spans="1:2" x14ac:dyDescent="0.25">
      <c r="A42" s="150" t="s">
        <v>139</v>
      </c>
      <c r="B42" s="297" t="s">
        <v>279</v>
      </c>
    </row>
    <row r="43" spans="1:2" x14ac:dyDescent="0.25">
      <c r="A43" s="150" t="s">
        <v>140</v>
      </c>
      <c r="B43" s="297" t="s">
        <v>280</v>
      </c>
    </row>
    <row r="44" spans="1:2" x14ac:dyDescent="0.25">
      <c r="A44" s="150" t="s">
        <v>141</v>
      </c>
      <c r="B44" s="297" t="s">
        <v>281</v>
      </c>
    </row>
    <row r="45" spans="1:2" x14ac:dyDescent="0.25">
      <c r="A45" s="150" t="s">
        <v>142</v>
      </c>
      <c r="B45" s="297" t="s">
        <v>282</v>
      </c>
    </row>
    <row r="46" spans="1:2" x14ac:dyDescent="0.25">
      <c r="A46" s="150" t="s">
        <v>143</v>
      </c>
      <c r="B46" s="297" t="s">
        <v>283</v>
      </c>
    </row>
    <row r="47" spans="1:2" x14ac:dyDescent="0.25">
      <c r="A47" s="150" t="s">
        <v>144</v>
      </c>
      <c r="B47" s="297" t="s">
        <v>284</v>
      </c>
    </row>
    <row r="48" spans="1:2" x14ac:dyDescent="0.25">
      <c r="A48" s="150" t="s">
        <v>145</v>
      </c>
      <c r="B48" s="297" t="s">
        <v>285</v>
      </c>
    </row>
    <row r="49" spans="1:2" x14ac:dyDescent="0.25">
      <c r="A49" s="150" t="s">
        <v>146</v>
      </c>
      <c r="B49" s="297" t="s">
        <v>286</v>
      </c>
    </row>
    <row r="50" spans="1:2" x14ac:dyDescent="0.25">
      <c r="A50" s="150" t="s">
        <v>147</v>
      </c>
      <c r="B50" s="297" t="s">
        <v>287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3F0936D002049830D5BF239E9F3A0" ma:contentTypeVersion="13" ma:contentTypeDescription="Create a new document." ma:contentTypeScope="" ma:versionID="b6d9b6f834b422579e364dca8879e06a">
  <xsd:schema xmlns:xsd="http://www.w3.org/2001/XMLSchema" xmlns:xs="http://www.w3.org/2001/XMLSchema" xmlns:p="http://schemas.microsoft.com/office/2006/metadata/properties" xmlns:ns3="155cffcc-d6b1-4367-a6f5-cb0ec3af6fcf" xmlns:ns4="85005b37-47b3-4378-be48-9b7306cc7a3a" targetNamespace="http://schemas.microsoft.com/office/2006/metadata/properties" ma:root="true" ma:fieldsID="0cc463a3fff7dc0d47309edbf11483b1" ns3:_="" ns4:_="">
    <xsd:import namespace="155cffcc-d6b1-4367-a6f5-cb0ec3af6fcf"/>
    <xsd:import namespace="85005b37-47b3-4378-be48-9b7306cc7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cffcc-d6b1-4367-a6f5-cb0ec3af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05b37-47b3-4378-be48-9b7306cc7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9A51BA-ACDC-434A-912E-BD55440DF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cffcc-d6b1-4367-a6f5-cb0ec3af6fcf"/>
    <ds:schemaRef ds:uri="85005b37-47b3-4378-be48-9b7306cc7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106635-B9E3-497D-924A-C43FFEA67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E652B-DCE6-44F1-AD26-11A62B4938BE}">
  <ds:schemaRefs>
    <ds:schemaRef ds:uri="85005b37-47b3-4378-be48-9b7306cc7a3a"/>
    <ds:schemaRef ds:uri="http://purl.org/dc/elements/1.1/"/>
    <ds:schemaRef ds:uri="http://schemas.microsoft.com/office/2006/metadata/properties"/>
    <ds:schemaRef ds:uri="155cffcc-d6b1-4367-a6f5-cb0ec3af6fc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GOULD, SUSAN P</cp:lastModifiedBy>
  <cp:lastPrinted>2020-05-12T15:41:53Z</cp:lastPrinted>
  <dcterms:created xsi:type="dcterms:W3CDTF">2020-04-14T23:06:16Z</dcterms:created>
  <dcterms:modified xsi:type="dcterms:W3CDTF">2021-04-30T20:21:29Z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0x0101003173F0936D002049830D5BF239E9F3A0</vt:lpwstr>
  </property>
</Properties>
</file>