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25190" windowHeight="9950" tabRatio="700" firstSheet="2"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8" l="1"/>
  <c r="K22" i="8" s="1"/>
  <c r="I22" i="8"/>
  <c r="H20" i="8"/>
  <c r="J20" i="8" s="1"/>
  <c r="G20" i="8"/>
  <c r="I20" i="8" s="1"/>
  <c r="J18" i="8"/>
  <c r="I18" i="8"/>
  <c r="A30" i="8"/>
  <c r="A29" i="8"/>
  <c r="A28" i="8"/>
  <c r="K20" i="8" l="1"/>
  <c r="K18" i="8"/>
  <c r="A3" i="5" l="1"/>
  <c r="A3" i="19"/>
  <c r="A4" i="8"/>
  <c r="A3" i="8" l="1"/>
  <c r="E6" i="5" l="1"/>
  <c r="E4" i="5"/>
  <c r="O26" i="8" l="1"/>
  <c r="O27" i="8"/>
  <c r="O18" i="8" l="1"/>
  <c r="O19" i="8"/>
  <c r="O20" i="8"/>
  <c r="O21" i="8"/>
  <c r="O22" i="8"/>
  <c r="O23" i="8"/>
  <c r="O24" i="8"/>
  <c r="O2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26" i="8" l="1"/>
  <c r="A27" i="8"/>
  <c r="A17" i="8"/>
  <c r="A18" i="8"/>
  <c r="A20" i="8"/>
  <c r="A22" i="8"/>
  <c r="A24" i="8"/>
  <c r="A19" i="8"/>
  <c r="A21" i="8"/>
  <c r="A23" i="8"/>
  <c r="A25"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<sst xmlns="http://schemas.openxmlformats.org/spreadsheetml/2006/main" count="592" uniqueCount="399">
  <si>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</si>
  <si>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</si>
  <si>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</si>
  <si>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</si>
  <si>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</si>
  <si>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</si>
  <si>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</si>
  <si>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</si>
  <si>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</si>
  <si>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</si>
  <si>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</si>
  <si>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</si>
  <si>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</si>
  <si>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</si>
  <si>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</si>
  <si>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</si>
  <si>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</si>
  <si>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</si>
  <si>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</si>
  <si>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</si>
  <si>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</si>
  <si>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</si>
  <si>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</si>
  <si>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</si>
  <si>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</si>
  <si>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</si>
  <si>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</si>
  <si>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</si>
  <si>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</si>
  <si>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</si>
  <si>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</si>
  <si>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</si>
  <si>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</si>
  <si>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</si>
  <si>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</si>
  <si>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</si>
  <si>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</si>
  <si>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</si>
  <si>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</si>
  <si>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</si>
  <si>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</si>
  <si>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</si>
  <si>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</si>
  <si>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</si>
  <si>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</si>
  <si>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</si>
  <si>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</si>
  <si>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</si>
  <si>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</si>
  <si>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</si>
  <si>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</si>
  <si>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</si>
  <si>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</si>
  <si>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</si>
  <si>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</si>
  <si>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</si>
  <si>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</si>
  <si>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</si>
  <si>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</si>
  <si>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</si>
  <si>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</si>
  <si>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</si>
  <si>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</si>
  <si>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</si>
  <si>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</si>
  <si>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</si>
  <si>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</si>
  <si>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</si>
  <si>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</si>
  <si>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</si>
  <si>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</si>
  <si>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</si>
  <si>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</si>
  <si>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</si>
  <si>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</si>
  <si>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</si>
  <si>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</si>
  <si>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</si>
  <si>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</si>
  <si>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</si>
  <si>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</si>
  <si>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</si>
  <si>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</si>
  <si>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</si>
  <si>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</si>
  <si>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</si>
  <si>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</si>
  <si>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</si>
  <si>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</si>
  <si>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</si>
  <si>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</si>
  <si>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</si>
  <si>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</si>
  <si>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</si>
  <si>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</si>
  <si>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</si>
  <si>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</si>
  <si>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</si>
  <si>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</si>
  <si>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</si>
  <si>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</si>
  <si>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</si>
  <si>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</si>
  <si>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</si>
  <si>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</si>
  <si>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</si>
  <si>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</si>
  <si>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</si>
  <si>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</si>
  <si>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</si>
  <si>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</si>
  <si>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</si>
  <si>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</si>
  <si>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</si>
  <si>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</si>
  <si>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</si>
  <si>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</si>
  <si>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</si>
  <si>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</si>
  <si>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</si>
  <si>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</si>
  <si>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</si>
  <si>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</si>
  <si>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</si>
  <si>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</si>
  <si>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</si>
  <si>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</si>
  <si>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</si>
  <si>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</si>
  <si>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</si>
  <si>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</si>
  <si>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</si>
  <si>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</si>
  <si>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</si>
  <si>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</si>
  <si>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</si>
  <si>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</si>
  <si>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</si>
  <si>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</si>
  <si>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</si>
  <si>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</si>
  <si>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</si>
  <si>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</si>
  <si>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</si>
  <si>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</si>
  <si>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</si>
  <si>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</si>
  <si>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</si>
  <si>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</si>
  <si>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</si>
  <si>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</si>
  <si>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</si>
  <si>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</si>
  <si>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</si>
  <si>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</si>
  <si>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</si>
  <si>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</si>
  <si>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</si>
  <si>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</si>
  <si>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</si>
  <si>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</si>
  <si>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</si>
  <si>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</si>
  <si>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</si>
  <si>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</si>
  <si>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</si>
  <si>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</si>
  <si>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</si>
  <si>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</si>
  <si>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</si>
  <si>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</si>
  <si>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</si>
  <si>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</si>
  <si>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</si>
  <si>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</si>
  <si>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</si>
  <si>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</si>
  <si>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</si>
  <si>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</si>
  <si>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</si>
  <si>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</si>
  <si>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</si>
  <si>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</si>
  <si>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</si>
  <si>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</si>
  <si>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</si>
  <si>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</si>
  <si>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</si>
  <si>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</si>
  <si>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</si>
  <si>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</si>
  <si>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</si>
  <si>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</si>
  <si>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</si>
  <si>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</si>
  <si>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</si>
  <si>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</si>
  <si>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</si>
  <si>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</si>
  <si>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</si>
  <si>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</si>
  <si>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</si>
  <si>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</si>
  <si>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</si>
  <si>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</si>
  <si>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</si>
  <si>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</si>
  <si>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</si>
  <si>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</si>
  <si>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</si>
  <si>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</si>
  <si>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</si>
  <si>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</si>
  <si>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</si>
  <si>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</si>
  <si>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</si>
  <si>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</si>
  <si>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</si>
  <si>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</si>
  <si>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</si>
  <si>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</si>
  <si>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</si>
  <si>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</si>
  <si>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</si>
  <si>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</si>
  <si>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</si>
  <si>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</si>
  <si>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</si>
  <si>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</si>
  <si>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</si>
  <si>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</si>
  <si>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</si>
  <si>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</si>
  <si>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</si>
  <si>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</si>
  <si>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</si>
  <si>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</si>
  <si>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</si>
  <si>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</si>
  <si>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</si>
  <si>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</si>
  <si>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</si>
  <si>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</si>
  <si>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</si>
  <si>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</si>
  <si>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</si>
  <si>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</si>
  <si>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</si>
  <si>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</si>
  <si>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</si>
  <si>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</si>
  <si>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</si>
  <si>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</si>
  <si>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</si>
  <si>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</si>
  <si>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</si>
  <si>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</si>
  <si>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</si>
  <si>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</si>
  <si>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</si>
  <si>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</si>
  <si>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</si>
  <si>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</si>
  <si>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</si>
  <si>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</si>
  <si>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</si>
  <si>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</si>
  <si>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</si>
  <si>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</si>
  <si>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</si>
  <si>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</si>
  <si>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</si>
  <si>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</si>
  <si>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</si>
  <si>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</si>
  <si>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</si>
  <si>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</si>
  <si>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</si>
  <si>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</si>
  <si>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</si>
  <si>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</si>
  <si>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</si>
  <si>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</si>
  <si>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</si>
  <si>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</si>
  <si>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</si>
  <si>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</si>
  <si>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</si>
  <si>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</si>
  <si>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</si>
  <si>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</si>
  <si>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</si>
  <si>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</si>
  <si>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</si>
  <si>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</si>
  <si>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</si>
  <si>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</si>
  <si>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</si>
  <si>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</si>
  <si>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</si>
  <si>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</si>
  <si>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</si>
  <si>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</si>
  <si>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</si>
  <si>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</si>
  <si>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</si>
  <si>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</si>
  <si>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</si>
  <si>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</si>
  <si>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</si>
  <si>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</si>
  <si>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</si>
  <si>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</si>
  <si>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</si>
  <si>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</si>
  <si>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</si>
  <si>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</si>
  <si>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</si>
  <si>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</si>
  <si>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</si>
  <si>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</si>
  <si>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</si>
  <si>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</si>
  <si>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</si>
  <si>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</si>
  <si>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</si>
  <si>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</si>
  <si>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</si>
  <si>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</si>
  <si>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</si>
  <si>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</si>
  <si>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</si>
  <si>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</si>
  <si>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</si>
  <si>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</si>
  <si>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</si>
  <si>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</si>
  <si>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</si>
  <si>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</si>
  <si>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</si>
  <si>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</si>
  <si>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</si>
  <si>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</si>
  <si>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</si>
  <si>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</si>
  <si>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</si>
  <si>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</si>
  <si>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</si>
  <si>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</si>
  <si>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</si>
  <si>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</si>
  <si>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</si>
  <si>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</si>
  <si>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</si>
  <si>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</si>
  <si>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</si>
  <si>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</si>
  <si>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</si>
  <si>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</si>
  <si>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</si>
  <si>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Old Republic Insurance Company</t>
  </si>
  <si>
    <t>Old Republic Insurance Company has determined no supplemental premium refunds policyholders are warranted specifically because of the COVID-19 pandemic.   Old Republic writes large commercial policyholders, as well as an inland marine program, which we do not believe were materially impacted by COVID-19.  Most of our policyholders were up and running, and many of them even saw their operations grow during the latter part of 2020 and into 2021.  Furthermore, many of our commercial policies are auditable, and we are right-sizing premiums for each policyholder based upon the actual exposures determined at final audit.  The audit process may generate return premiums, if the insured’s operations slowed due to COVID or any other reason.  In 2020, Old Republic provided mid-term exposure adjustments, which led to premium reductions in situations where policyholders demonstrated that their businesses were adversely affected by the COVID-19 emergency orders.  We worked on a case-by-case basis to assist our policyholders struggling through financial difficulties caused by the COVID-19 driven economic downturn.</t>
  </si>
  <si>
    <t>Old Republic General Insurance Group, Inc.</t>
  </si>
  <si>
    <t>307 N. Michigan Avenue</t>
  </si>
  <si>
    <t>Chicago</t>
  </si>
  <si>
    <t>Deborah J. Matthews</t>
  </si>
  <si>
    <t>312-762-4530</t>
  </si>
  <si>
    <t>312-762-4950</t>
  </si>
  <si>
    <t>AVP - Compliance</t>
  </si>
  <si>
    <t>dmatthews@oldrepublic.com</t>
  </si>
  <si>
    <t>Vehicle Suspension</t>
  </si>
  <si>
    <t>Commercial Autombile</t>
  </si>
  <si>
    <t>18-4689A</t>
  </si>
  <si>
    <t>Fleet Mgmt</t>
  </si>
  <si>
    <t>19-3117</t>
  </si>
  <si>
    <t>Risk Mgmt.</t>
  </si>
  <si>
    <t>11-10353</t>
  </si>
  <si>
    <t>Workers Comp</t>
  </si>
  <si>
    <t>19-4067</t>
  </si>
  <si>
    <t>General Liability</t>
  </si>
  <si>
    <t>19-3225</t>
  </si>
  <si>
    <t>12-6382</t>
  </si>
  <si>
    <t>Risk Mgmt Product Liability</t>
  </si>
  <si>
    <t>18-352</t>
  </si>
  <si>
    <t>Primary D &amp; O</t>
  </si>
  <si>
    <t>01-15</t>
  </si>
  <si>
    <t>D &amp; O Excess</t>
  </si>
  <si>
    <t>07-3002</t>
  </si>
  <si>
    <t>A side</t>
  </si>
  <si>
    <t>14-6907</t>
  </si>
  <si>
    <t>Excess Side A</t>
  </si>
  <si>
    <t>12-2481</t>
  </si>
  <si>
    <t>D &amp; O Non Profit</t>
  </si>
  <si>
    <t>14-3046</t>
  </si>
  <si>
    <t>Lawyers Professional Liability</t>
  </si>
  <si>
    <t>15-6314</t>
  </si>
  <si>
    <t>Professional Liability Lawyers EXCESS</t>
  </si>
  <si>
    <t>15-7297</t>
  </si>
  <si>
    <t xml:space="preserve">Commercial Automobile -  20-3105;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</si>
</sst>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n">
        <color theme="4" tint="0.59996337778862885"/>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0" fontId="29" fillId="0" borderId="10" xfId="0" applyFont="1" applyBorder="1" applyAlignment="1">
      <alignment horizontal="center"/>
    </xf>
    <xf numFmtId="0" fontId="29" fillId="0" borderId="49" xfId="0" applyFont="1" applyBorder="1" applyAlignment="1">
      <alignment horizontal="center"/>
    </xf>
    <xf numFmtId="49" fontId="29" fillId="0" borderId="50" xfId="8" applyNumberFormat="1" applyFont="1" applyFill="1" applyBorder="1" applyAlignment="1" applyProtection="1">
      <alignment horizontal="center" vertical="center"/>
      <protection locked="0"/>
    </xf>
    <xf numFmtId="0" fontId="29" fillId="0" borderId="0" xfId="0" applyFont="1" applyAlignment="1">
      <alignment horizontal="center"/>
    </xf>
    <xf numFmtId="49" fontId="29" fillId="0" borderId="6" xfId="0" applyNumberFormat="1" applyFont="1" applyFill="1" applyBorder="1" applyAlignment="1" applyProtection="1">
      <alignment horizontal="center" vertical="center" wrapText="1"/>
      <protection locked="0"/>
    </xf>
    <xf numFmtId="49" fontId="29" fillId="0" borderId="51" xfId="8" applyNumberFormat="1" applyFont="1" applyFill="1" applyBorder="1" applyAlignment="1" applyProtection="1">
      <alignment horizontal="center" vertical="center"/>
      <protection locked="0"/>
    </xf>
    <xf numFmtId="1" fontId="29" fillId="0" borderId="15" xfId="2" applyNumberFormat="1" applyFont="1" applyFill="1" applyBorder="1" applyAlignment="1">
      <alignment horizontal="center"/>
    </xf>
    <xf numFmtId="1" fontId="29" fillId="0" borderId="15" xfId="2" quotePrefix="1" applyNumberFormat="1" applyFont="1" applyFill="1" applyBorder="1" applyAlignment="1">
      <alignment horizontal="center"/>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tthews@oldrepublic.com" TargetMode="External"/><Relationship Id="rId1" Type="http://schemas.openxmlformats.org/officeDocument/2006/relationships/hyperlink" Target="mailto:dmatthews@oldrepubl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B46" sqref="B46:M4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5" t="s">
        <v>18</v>
      </c>
      <c r="B2" s="345"/>
      <c r="C2" s="345"/>
      <c r="D2" s="345"/>
      <c r="E2" s="345"/>
      <c r="F2" s="345"/>
      <c r="G2" s="345"/>
      <c r="H2" s="345"/>
      <c r="I2" s="345"/>
      <c r="J2" s="345"/>
      <c r="K2" s="345"/>
      <c r="L2" s="345"/>
      <c r="M2" s="345"/>
      <c r="N2" s="345"/>
    </row>
    <row r="3" spans="1:21" s="8" customFormat="1" ht="20" x14ac:dyDescent="0.4">
      <c r="A3" s="345" t="s">
        <v>340</v>
      </c>
      <c r="B3" s="345"/>
      <c r="C3" s="345"/>
      <c r="D3" s="345"/>
      <c r="E3" s="345"/>
      <c r="F3" s="345"/>
      <c r="G3" s="345"/>
      <c r="H3" s="345"/>
      <c r="I3" s="345"/>
      <c r="J3" s="345"/>
      <c r="K3" s="345"/>
      <c r="L3" s="345"/>
      <c r="M3" s="345"/>
      <c r="N3" s="345"/>
    </row>
    <row r="4" spans="1:21" s="8" customFormat="1" ht="6" customHeight="1" x14ac:dyDescent="0.3">
      <c r="A4" s="9"/>
      <c r="B4" s="9"/>
      <c r="C4" s="9"/>
      <c r="D4" s="9"/>
      <c r="E4" s="9"/>
      <c r="F4" s="9"/>
      <c r="G4" s="9"/>
      <c r="H4" s="9"/>
      <c r="I4" s="9"/>
      <c r="J4" s="9"/>
      <c r="K4" s="9"/>
      <c r="L4" s="9"/>
      <c r="M4" s="9"/>
      <c r="N4" s="9"/>
    </row>
    <row r="5" spans="1:21" s="8" customFormat="1" ht="17.5" x14ac:dyDescent="0.35">
      <c r="A5" s="346" t="s">
        <v>354</v>
      </c>
      <c r="B5" s="346"/>
      <c r="C5" s="346"/>
      <c r="D5" s="346"/>
      <c r="E5" s="346"/>
      <c r="F5" s="346"/>
      <c r="G5" s="346"/>
      <c r="H5" s="346"/>
      <c r="I5" s="346"/>
      <c r="J5" s="346"/>
      <c r="K5" s="346"/>
      <c r="L5" s="346"/>
      <c r="M5" s="346"/>
      <c r="N5" s="346"/>
      <c r="O5" s="327"/>
      <c r="P5" s="327"/>
      <c r="Q5" s="327"/>
      <c r="R5" s="327"/>
      <c r="S5" s="327"/>
      <c r="T5" s="327"/>
      <c r="U5" s="327"/>
    </row>
    <row r="6" spans="1:21" s="8" customFormat="1" ht="22.5" customHeight="1" x14ac:dyDescent="0.35">
      <c r="A6" s="346" t="s">
        <v>96</v>
      </c>
      <c r="B6" s="346"/>
      <c r="C6" s="346"/>
      <c r="D6" s="346"/>
      <c r="E6" s="346"/>
      <c r="F6" s="346"/>
      <c r="G6" s="346"/>
      <c r="H6" s="346"/>
      <c r="I6" s="346"/>
      <c r="J6" s="346"/>
      <c r="K6" s="346"/>
      <c r="L6" s="346"/>
      <c r="M6" s="346"/>
      <c r="N6" s="346"/>
    </row>
    <row r="7" spans="1:21" s="8" customFormat="1" ht="23.25" customHeight="1" x14ac:dyDescent="0.3">
      <c r="A7" s="350" t="s">
        <v>359</v>
      </c>
      <c r="B7" s="350"/>
      <c r="C7" s="350"/>
      <c r="D7" s="350"/>
      <c r="E7" s="350"/>
      <c r="F7" s="350"/>
      <c r="G7" s="350"/>
      <c r="H7" s="350"/>
      <c r="I7" s="350"/>
      <c r="J7" s="350"/>
      <c r="K7" s="350"/>
      <c r="L7" s="350"/>
      <c r="M7" s="350"/>
      <c r="N7" s="350"/>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360</v>
      </c>
      <c r="C9" s="256"/>
      <c r="D9" s="256"/>
      <c r="E9" s="256"/>
      <c r="F9" s="256"/>
      <c r="G9" s="256"/>
      <c r="H9" s="256"/>
      <c r="I9" s="256"/>
      <c r="J9" s="13"/>
      <c r="K9" s="14"/>
      <c r="L9" s="272">
        <v>24147</v>
      </c>
      <c r="M9" s="257"/>
      <c r="N9" s="15"/>
    </row>
    <row r="10" spans="1:21" ht="12.75" customHeight="1" x14ac:dyDescent="0.25">
      <c r="A10" s="54"/>
      <c r="B10" s="16" t="s">
        <v>29</v>
      </c>
      <c r="C10" s="16"/>
      <c r="D10" s="16"/>
      <c r="E10" s="16"/>
      <c r="F10" s="16"/>
      <c r="G10" s="16"/>
      <c r="H10" s="16"/>
      <c r="I10" s="347"/>
      <c r="J10" s="348"/>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362</v>
      </c>
      <c r="C13" s="256"/>
      <c r="D13" s="256"/>
      <c r="E13" s="256"/>
      <c r="F13" s="256"/>
      <c r="G13" s="256"/>
      <c r="H13" s="256"/>
      <c r="I13" s="256"/>
      <c r="J13" s="19"/>
      <c r="K13" s="20"/>
      <c r="L13" s="272">
        <v>150</v>
      </c>
      <c r="M13" s="257"/>
      <c r="N13" s="15"/>
    </row>
    <row r="14" spans="1:21" ht="12.75" customHeight="1" x14ac:dyDescent="0.25">
      <c r="A14" s="54"/>
      <c r="B14" s="16" t="s">
        <v>31</v>
      </c>
      <c r="C14" s="16"/>
      <c r="D14" s="16"/>
      <c r="E14" s="16"/>
      <c r="F14" s="16"/>
      <c r="G14" s="16"/>
      <c r="H14" s="18"/>
      <c r="I14" s="348"/>
      <c r="J14" s="348"/>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364</v>
      </c>
      <c r="C20" s="256"/>
      <c r="D20" s="256"/>
      <c r="E20" s="256"/>
      <c r="F20" s="256"/>
      <c r="G20" s="256"/>
      <c r="H20" s="23"/>
      <c r="I20" s="281" t="s">
        <v>244</v>
      </c>
      <c r="J20" s="122"/>
      <c r="K20" s="24"/>
      <c r="L20" s="150">
        <v>60601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40" t="s">
        <v>74</v>
      </c>
      <c r="C30" s="340"/>
      <c r="D30" s="340"/>
      <c r="E30" s="340"/>
      <c r="F30" s="340"/>
      <c r="G30" s="340"/>
      <c r="H30" s="340"/>
      <c r="I30" s="340"/>
      <c r="J30" s="340"/>
      <c r="K30" s="340"/>
      <c r="L30" s="340"/>
      <c r="M30" s="340"/>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365</v>
      </c>
      <c r="C35" s="256"/>
      <c r="D35" s="256"/>
      <c r="E35" s="256"/>
      <c r="F35" s="256"/>
      <c r="G35" s="256"/>
      <c r="H35" s="34"/>
      <c r="I35" s="271" t="s">
        <v>366</v>
      </c>
      <c r="J35" s="260"/>
      <c r="K35" s="35"/>
      <c r="L35" s="271" t="s">
        <v>367</v>
      </c>
      <c r="M35" s="260"/>
      <c r="N35" s="162"/>
    </row>
    <row r="36" spans="1:14" customFormat="1" ht="12.75" customHeight="1" x14ac:dyDescent="0.35">
      <c r="A36" s="163"/>
      <c r="B36" s="164" t="s">
        <v>160</v>
      </c>
      <c r="C36" s="164"/>
      <c r="D36" s="164"/>
      <c r="E36" s="164"/>
      <c r="F36" s="164"/>
      <c r="G36" s="164"/>
      <c r="H36" s="164"/>
      <c r="I36" s="349" t="s">
        <v>37</v>
      </c>
      <c r="J36" s="349"/>
      <c r="K36" s="174"/>
      <c r="L36" s="349" t="s">
        <v>38</v>
      </c>
      <c r="M36" s="349"/>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368</v>
      </c>
      <c r="C38" s="259"/>
      <c r="D38" s="259"/>
      <c r="E38" s="259"/>
      <c r="F38" s="259"/>
      <c r="G38" s="259"/>
      <c r="H38" s="32"/>
      <c r="I38" s="330" t="s">
        <v>369</v>
      </c>
      <c r="J38" s="261"/>
      <c r="K38" s="261"/>
      <c r="L38" s="261"/>
      <c r="M38" s="261"/>
      <c r="N38" s="162"/>
    </row>
    <row r="39" spans="1:14" customFormat="1" ht="12.75" customHeight="1" x14ac:dyDescent="0.35">
      <c r="A39" s="163"/>
      <c r="B39" s="164" t="s">
        <v>39</v>
      </c>
      <c r="C39" s="164"/>
      <c r="D39" s="164"/>
      <c r="E39" s="164"/>
      <c r="F39" s="164"/>
      <c r="G39" s="164"/>
      <c r="H39" s="164"/>
      <c r="I39" s="349" t="s">
        <v>40</v>
      </c>
      <c r="J39" s="349"/>
      <c r="K39" s="349"/>
      <c r="L39" s="349"/>
      <c r="M39" s="349"/>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365</v>
      </c>
      <c r="C42" s="256"/>
      <c r="D42" s="256"/>
      <c r="E42" s="256"/>
      <c r="F42" s="256"/>
      <c r="G42" s="256"/>
      <c r="H42" s="35"/>
      <c r="I42" s="271" t="s">
        <v>366</v>
      </c>
      <c r="J42" s="260"/>
      <c r="K42" s="35"/>
      <c r="L42" s="271" t="s">
        <v>367</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368</v>
      </c>
      <c r="C46" s="259"/>
      <c r="D46" s="259"/>
      <c r="E46" s="259"/>
      <c r="F46" s="259"/>
      <c r="G46" s="259"/>
      <c r="H46" s="32"/>
      <c r="I46" s="33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2" t="s">
        <v>339</v>
      </c>
      <c r="B52" s="343"/>
      <c r="C52" s="343"/>
      <c r="D52" s="343"/>
      <c r="E52" s="343"/>
      <c r="F52" s="343"/>
      <c r="G52" s="343"/>
      <c r="H52" s="343"/>
      <c r="I52" s="343"/>
      <c r="J52" s="343"/>
      <c r="K52" s="343"/>
      <c r="L52" s="343"/>
      <c r="M52" s="343"/>
      <c r="N52" s="344"/>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1" t="s">
        <v>168</v>
      </c>
      <c r="C54" s="341"/>
      <c r="D54" s="341"/>
      <c r="E54" s="341"/>
      <c r="F54" s="341"/>
      <c r="G54" s="341"/>
      <c r="H54" s="341"/>
      <c r="I54" s="341"/>
      <c r="J54" s="341"/>
      <c r="K54" s="341"/>
      <c r="L54" s="341"/>
      <c r="M54" s="341"/>
      <c r="N54" s="32"/>
    </row>
    <row r="55" spans="1:14" ht="12.75" customHeight="1" x14ac:dyDescent="0.25">
      <c r="B55" s="341"/>
      <c r="C55" s="341"/>
      <c r="D55" s="341"/>
      <c r="E55" s="341"/>
      <c r="F55" s="341"/>
      <c r="G55" s="341"/>
      <c r="H55" s="341"/>
      <c r="I55" s="341"/>
      <c r="J55" s="341"/>
      <c r="K55" s="341"/>
      <c r="L55" s="341"/>
      <c r="M55" s="341"/>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4"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5" t="s">
        <v>52</v>
      </c>
      <c r="B1" s="356"/>
      <c r="C1" s="356"/>
      <c r="D1" s="356"/>
      <c r="E1" s="356"/>
      <c r="F1" s="356"/>
      <c r="G1" s="356"/>
      <c r="H1" s="356"/>
      <c r="I1" s="356"/>
      <c r="J1" s="356"/>
      <c r="K1" s="356"/>
      <c r="L1" s="356"/>
      <c r="M1" s="35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2" t="s">
        <v>342</v>
      </c>
      <c r="B2" s="353"/>
      <c r="C2" s="353"/>
      <c r="D2" s="353"/>
      <c r="E2" s="353"/>
      <c r="F2" s="353"/>
      <c r="G2" s="353"/>
      <c r="H2" s="353"/>
      <c r="I2" s="353"/>
      <c r="J2" s="353"/>
      <c r="K2" s="353"/>
      <c r="L2" s="353"/>
      <c r="M2" s="35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7" t="str">
        <f>'Cover Page'!A7:N7</f>
        <v>Note:  Include ONLY refunds that have not previously been reported to the Department.</v>
      </c>
      <c r="B3" s="368"/>
      <c r="C3" s="368"/>
      <c r="D3" s="368"/>
      <c r="E3" s="368"/>
      <c r="F3" s="368"/>
      <c r="G3" s="368"/>
      <c r="H3" s="368"/>
      <c r="I3" s="368"/>
      <c r="J3" s="368"/>
      <c r="K3" s="368"/>
      <c r="L3" s="368"/>
      <c r="M3" s="369"/>
      <c r="N3" s="138"/>
      <c r="O3" s="138"/>
      <c r="P3" s="138"/>
      <c r="Q3" s="138"/>
    </row>
    <row r="4" spans="1:39" s="62" customFormat="1" ht="12" customHeight="1" x14ac:dyDescent="0.3">
      <c r="A4" s="115" t="s">
        <v>17</v>
      </c>
      <c r="B4" s="116"/>
      <c r="C4" s="117"/>
      <c r="D4" s="113"/>
      <c r="E4" s="156" t="str">
        <f>'Cover Page'!B9</f>
        <v>Old Republic Insurance Company</v>
      </c>
      <c r="F4" s="326"/>
      <c r="G4" s="113"/>
      <c r="H4" s="113"/>
      <c r="I4" s="113"/>
      <c r="J4" s="114"/>
      <c r="L4" s="74" t="s">
        <v>53</v>
      </c>
      <c r="M4" s="160">
        <f>'Cover Page'!L9</f>
        <v>24147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Old Republic General Insurance Group, Inc.</v>
      </c>
      <c r="F6" s="326"/>
      <c r="G6" s="113"/>
      <c r="H6" s="113"/>
      <c r="I6" s="113"/>
      <c r="J6" s="114"/>
      <c r="L6" s="74" t="s">
        <v>54</v>
      </c>
      <c r="M6" s="160">
        <f>'Cover Page'!L13</f>
        <v>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9"/>
      <c r="F19" s="36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61"/>
      <c r="F20" s="36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8" t="s">
        <v>356</v>
      </c>
      <c r="C24" s="358"/>
      <c r="D24" s="358"/>
      <c r="E24" s="358"/>
      <c r="F24" s="358"/>
      <c r="G24" s="358"/>
      <c r="H24" s="358"/>
      <c r="I24" s="358"/>
      <c r="J24" s="358"/>
      <c r="K24" s="358"/>
      <c r="L24" s="358"/>
      <c r="M24" s="35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3" t="s">
        <v>398</v>
      </c>
      <c r="F37" s="364"/>
      <c r="G37" s="218"/>
      <c r="H37" s="218"/>
      <c r="I37" s="218"/>
      <c r="J37" s="218"/>
      <c r="K37" s="218"/>
      <c r="L37" s="99"/>
    </row>
    <row r="38" spans="1:39" ht="13" customHeight="1" x14ac:dyDescent="0.3">
      <c r="A38" s="97"/>
      <c r="B38" s="67"/>
      <c r="C38" s="101"/>
      <c r="D38" s="100"/>
      <c r="E38" s="365"/>
      <c r="F38" s="366"/>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51" t="s">
        <v>181</v>
      </c>
      <c r="V41" s="351"/>
      <c r="W41" s="351"/>
      <c r="X41" s="351"/>
      <c r="Y41" s="351"/>
      <c r="Z41" s="351"/>
      <c r="AA41" s="351"/>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51" t="s">
        <v>295</v>
      </c>
      <c r="H42" s="351"/>
      <c r="I42" s="351"/>
      <c r="J42" s="351"/>
      <c r="K42" s="351"/>
      <c r="L42" s="351"/>
      <c r="M42" s="351"/>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1</v>
      </c>
      <c r="Q44" s="142" t="b">
        <v>0</v>
      </c>
      <c r="R44" s="142" t="b">
        <v>0</v>
      </c>
      <c r="S44" s="142" t="b">
        <v>0</v>
      </c>
      <c r="T44" s="142" t="b">
        <v>0</v>
      </c>
      <c r="U44" s="200">
        <f>N44*1</f>
        <v>0</v>
      </c>
      <c r="V44" s="200">
        <f t="shared" ref="V44:AA44" si="1">O44*1</f>
        <v>0</v>
      </c>
      <c r="W44" s="200">
        <f t="shared" si="1"/>
        <v>1</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1</v>
      </c>
      <c r="P45" s="142" t="b">
        <v>1</v>
      </c>
      <c r="Q45" s="142" t="b">
        <v>0</v>
      </c>
      <c r="R45" s="142" t="b">
        <v>1</v>
      </c>
      <c r="S45" s="142" t="b">
        <v>0</v>
      </c>
      <c r="T45" s="142" t="b">
        <v>0</v>
      </c>
      <c r="U45" s="200">
        <f t="shared" ref="U45:U47" si="2">N45*1</f>
        <v>0</v>
      </c>
      <c r="V45" s="200">
        <f t="shared" ref="V45:V46" si="3">O45*1</f>
        <v>1</v>
      </c>
      <c r="W45" s="200">
        <f t="shared" ref="W45:W47" si="4">P45*1</f>
        <v>1</v>
      </c>
      <c r="X45" s="200">
        <f t="shared" ref="X45:X46" si="5">Q45*1</f>
        <v>0</v>
      </c>
      <c r="Y45" s="200">
        <f t="shared" ref="Y45:Y46" si="6">R45*1</f>
        <v>1</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51" t="s">
        <v>181</v>
      </c>
      <c r="V51" s="351"/>
      <c r="W51" s="351"/>
      <c r="X51" s="351"/>
      <c r="Y51" s="351"/>
      <c r="Z51" s="351"/>
      <c r="AA51" s="351"/>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51" t="s">
        <v>295</v>
      </c>
      <c r="H53" s="351"/>
      <c r="I53" s="351"/>
      <c r="J53" s="351"/>
      <c r="K53" s="351"/>
      <c r="L53" s="351"/>
      <c r="M53" s="35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1</v>
      </c>
      <c r="Q59" s="142" t="b">
        <v>0</v>
      </c>
      <c r="R59" s="142" t="b">
        <v>1</v>
      </c>
      <c r="S59" s="142" t="b">
        <v>0</v>
      </c>
      <c r="T59" s="142" t="b">
        <v>0</v>
      </c>
      <c r="U59" s="200">
        <f t="shared" ref="U59:U60" si="28">N59*1</f>
        <v>0</v>
      </c>
      <c r="V59" s="200">
        <f t="shared" si="22"/>
        <v>0</v>
      </c>
      <c r="W59" s="200">
        <f t="shared" si="23"/>
        <v>1</v>
      </c>
      <c r="X59" s="200">
        <f t="shared" si="24"/>
        <v>0</v>
      </c>
      <c r="Y59" s="200">
        <f t="shared" si="25"/>
        <v>1</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1</v>
      </c>
      <c r="P60" s="142" t="b">
        <v>0</v>
      </c>
      <c r="Q60" s="142" t="b">
        <v>0</v>
      </c>
      <c r="R60" s="142" t="b">
        <v>0</v>
      </c>
      <c r="S60" s="142" t="b">
        <v>0</v>
      </c>
      <c r="T60" s="142" t="b">
        <v>0</v>
      </c>
      <c r="U60" s="200">
        <f t="shared" si="28"/>
        <v>0</v>
      </c>
      <c r="V60" s="200">
        <f t="shared" si="22"/>
        <v>1</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t="s">
        <v>370</v>
      </c>
      <c r="I61" s="222"/>
      <c r="J61" s="222"/>
      <c r="K61" s="222"/>
      <c r="L61" s="222"/>
      <c r="M61" s="222"/>
      <c r="N61" s="139"/>
      <c r="O61" s="139"/>
      <c r="P61" s="139"/>
      <c r="Q61" s="139"/>
      <c r="R61" s="139"/>
      <c r="S61" s="139"/>
      <c r="T61" s="139"/>
      <c r="U61" s="206">
        <f>G61</f>
        <v>0</v>
      </c>
      <c r="V61" s="206" t="str">
        <f t="shared" ref="V61:AA61" si="29">H61</f>
        <v>Vehicle Suspension</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51" t="s">
        <v>295</v>
      </c>
      <c r="H65" s="351"/>
      <c r="I65" s="351"/>
      <c r="J65" s="351"/>
      <c r="K65" s="351"/>
      <c r="L65" s="351"/>
      <c r="M65" s="351"/>
      <c r="N65" s="138"/>
      <c r="O65" s="138"/>
      <c r="P65" s="138"/>
      <c r="Q65" s="138"/>
      <c r="R65" s="138"/>
      <c r="S65" s="138"/>
      <c r="T65" s="138"/>
      <c r="U65" s="351" t="s">
        <v>181</v>
      </c>
      <c r="V65" s="351"/>
      <c r="W65" s="351"/>
      <c r="X65" s="351"/>
      <c r="Y65" s="351"/>
      <c r="Z65" s="351"/>
      <c r="AA65" s="351"/>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1</v>
      </c>
      <c r="P73" s="142" t="b">
        <v>1</v>
      </c>
      <c r="Q73" s="142" t="b">
        <v>0</v>
      </c>
      <c r="R73" s="142" t="b">
        <v>1</v>
      </c>
      <c r="S73" s="142" t="b">
        <v>0</v>
      </c>
      <c r="T73" s="142" t="b">
        <v>0</v>
      </c>
      <c r="U73" s="200">
        <f t="shared" ref="U73" si="37">N73*1</f>
        <v>0</v>
      </c>
      <c r="V73" s="200">
        <f t="shared" ref="V73" si="38">O73*1</f>
        <v>1</v>
      </c>
      <c r="W73" s="200">
        <f t="shared" ref="W73" si="39">P73*1</f>
        <v>1</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51" t="s">
        <v>181</v>
      </c>
      <c r="V75" s="351"/>
      <c r="W75" s="351"/>
      <c r="X75" s="351"/>
      <c r="Y75" s="351"/>
      <c r="Z75" s="351"/>
      <c r="AA75" s="351"/>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51" t="s">
        <v>295</v>
      </c>
      <c r="H79" s="351"/>
      <c r="I79" s="351"/>
      <c r="J79" s="351"/>
      <c r="K79" s="351"/>
      <c r="L79" s="351"/>
      <c r="M79" s="351"/>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0</v>
      </c>
      <c r="R81" s="148" t="b">
        <v>1</v>
      </c>
      <c r="S81" s="148" t="b">
        <v>0</v>
      </c>
      <c r="T81" s="148" t="b">
        <v>0</v>
      </c>
      <c r="U81" s="200">
        <f t="shared" ref="U81" si="44">N81*1</f>
        <v>0</v>
      </c>
      <c r="V81" s="200">
        <f t="shared" ref="V81" si="45">O81*1</f>
        <v>1</v>
      </c>
      <c r="W81" s="200">
        <f t="shared" ref="W81" si="46">P81*1</f>
        <v>1</v>
      </c>
      <c r="X81" s="200">
        <f t="shared" ref="X81" si="47">Q81*1</f>
        <v>0</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0</v>
      </c>
      <c r="R83" s="148" t="b">
        <v>1</v>
      </c>
      <c r="S83" s="148" t="b">
        <v>0</v>
      </c>
      <c r="T83" s="148" t="b">
        <v>0</v>
      </c>
      <c r="U83" s="200">
        <f t="shared" si="51"/>
        <v>0</v>
      </c>
      <c r="V83" s="200">
        <f t="shared" si="52"/>
        <v>1</v>
      </c>
      <c r="W83" s="200">
        <f t="shared" si="53"/>
        <v>1</v>
      </c>
      <c r="X83" s="200">
        <f t="shared" si="54"/>
        <v>0</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231</v>
      </c>
      <c r="B1" s="356"/>
      <c r="C1" s="356"/>
      <c r="D1" s="356"/>
      <c r="E1" s="356"/>
      <c r="F1" s="356"/>
      <c r="G1" s="356"/>
      <c r="H1" s="356"/>
      <c r="I1" s="356"/>
      <c r="J1" s="356"/>
      <c r="K1" s="356"/>
      <c r="L1" s="356"/>
      <c r="M1" s="356"/>
      <c r="N1" s="357"/>
    </row>
    <row r="2" spans="1:14" ht="23.25" customHeight="1" x14ac:dyDescent="0.35">
      <c r="A2" s="352" t="s">
        <v>342</v>
      </c>
      <c r="B2" s="353"/>
      <c r="C2" s="353"/>
      <c r="D2" s="353"/>
      <c r="E2" s="353"/>
      <c r="F2" s="353"/>
      <c r="G2" s="353"/>
      <c r="H2" s="353"/>
      <c r="I2" s="353"/>
      <c r="J2" s="353"/>
      <c r="K2" s="353"/>
      <c r="L2" s="353"/>
      <c r="M2" s="353"/>
      <c r="N2" s="354"/>
    </row>
    <row r="3" spans="1:14" ht="17.5" x14ac:dyDescent="0.35">
      <c r="A3" s="367" t="str">
        <f>'Cover Page'!A7:N7</f>
        <v>Note:  Include ONLY refunds that have not previously been reported to the Department.</v>
      </c>
      <c r="B3" s="368"/>
      <c r="C3" s="368"/>
      <c r="D3" s="368"/>
      <c r="E3" s="368"/>
      <c r="F3" s="368"/>
      <c r="G3" s="368"/>
      <c r="H3" s="368"/>
      <c r="I3" s="368"/>
      <c r="J3" s="368"/>
      <c r="K3" s="368"/>
      <c r="L3" s="368"/>
      <c r="M3" s="368"/>
      <c r="N3" s="369"/>
    </row>
    <row r="4" spans="1:14" x14ac:dyDescent="0.35">
      <c r="A4" s="115" t="s">
        <v>17</v>
      </c>
      <c r="B4" s="116"/>
      <c r="C4" s="117"/>
      <c r="D4" s="113"/>
      <c r="E4" s="156" t="str">
        <f>'Cover Page'!B9</f>
        <v>Old Republic Insurance Company</v>
      </c>
      <c r="F4" s="112"/>
      <c r="G4" s="112"/>
      <c r="H4" s="113"/>
      <c r="I4" s="113"/>
      <c r="J4" s="113"/>
      <c r="K4" s="114"/>
      <c r="L4" s="62"/>
      <c r="M4" s="74" t="s">
        <v>53</v>
      </c>
      <c r="N4" s="160">
        <f>'Cover Page'!L9</f>
        <v>24147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Old Republic General Insurance Group, Inc.</v>
      </c>
      <c r="F6" s="112"/>
      <c r="G6" s="113"/>
      <c r="H6" s="113"/>
      <c r="I6" s="113"/>
      <c r="J6" s="113"/>
      <c r="K6" s="114"/>
      <c r="L6" s="62"/>
      <c r="M6" s="74" t="s">
        <v>54</v>
      </c>
      <c r="N6" s="160">
        <f>'Cover Page'!L13</f>
        <v>150</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70" t="s">
        <v>361</v>
      </c>
      <c r="D14" s="371"/>
      <c r="E14" s="371"/>
      <c r="F14" s="371"/>
      <c r="G14" s="371"/>
      <c r="H14" s="371"/>
      <c r="I14" s="371"/>
      <c r="J14" s="371"/>
      <c r="K14" s="371"/>
      <c r="L14" s="371"/>
      <c r="M14" s="372"/>
      <c r="N14" s="251"/>
    </row>
    <row r="15" spans="1:14" x14ac:dyDescent="0.35">
      <c r="A15" s="249"/>
      <c r="B15" s="251"/>
      <c r="C15" s="373"/>
      <c r="D15" s="374"/>
      <c r="E15" s="374"/>
      <c r="F15" s="374"/>
      <c r="G15" s="374"/>
      <c r="H15" s="374"/>
      <c r="I15" s="374"/>
      <c r="J15" s="374"/>
      <c r="K15" s="374"/>
      <c r="L15" s="374"/>
      <c r="M15" s="375"/>
      <c r="N15" s="251"/>
    </row>
    <row r="16" spans="1:14" x14ac:dyDescent="0.35">
      <c r="A16" s="249"/>
      <c r="B16" s="251"/>
      <c r="C16" s="373"/>
      <c r="D16" s="374"/>
      <c r="E16" s="374"/>
      <c r="F16" s="374"/>
      <c r="G16" s="374"/>
      <c r="H16" s="374"/>
      <c r="I16" s="374"/>
      <c r="J16" s="374"/>
      <c r="K16" s="374"/>
      <c r="L16" s="374"/>
      <c r="M16" s="375"/>
      <c r="N16" s="251"/>
    </row>
    <row r="17" spans="1:14" x14ac:dyDescent="0.35">
      <c r="A17" s="249"/>
      <c r="B17" s="251"/>
      <c r="C17" s="373"/>
      <c r="D17" s="374"/>
      <c r="E17" s="374"/>
      <c r="F17" s="374"/>
      <c r="G17" s="374"/>
      <c r="H17" s="374"/>
      <c r="I17" s="374"/>
      <c r="J17" s="374"/>
      <c r="K17" s="374"/>
      <c r="L17" s="374"/>
      <c r="M17" s="375"/>
      <c r="N17" s="251"/>
    </row>
    <row r="18" spans="1:14" x14ac:dyDescent="0.35">
      <c r="A18" s="249"/>
      <c r="B18" s="251"/>
      <c r="C18" s="373"/>
      <c r="D18" s="374"/>
      <c r="E18" s="374"/>
      <c r="F18" s="374"/>
      <c r="G18" s="374"/>
      <c r="H18" s="374"/>
      <c r="I18" s="374"/>
      <c r="J18" s="374"/>
      <c r="K18" s="374"/>
      <c r="L18" s="374"/>
      <c r="M18" s="375"/>
      <c r="N18" s="251"/>
    </row>
    <row r="19" spans="1:14" x14ac:dyDescent="0.35">
      <c r="A19" s="249"/>
      <c r="B19" s="251"/>
      <c r="C19" s="373"/>
      <c r="D19" s="374"/>
      <c r="E19" s="374"/>
      <c r="F19" s="374"/>
      <c r="G19" s="374"/>
      <c r="H19" s="374"/>
      <c r="I19" s="374"/>
      <c r="J19" s="374"/>
      <c r="K19" s="374"/>
      <c r="L19" s="374"/>
      <c r="M19" s="375"/>
      <c r="N19" s="251"/>
    </row>
    <row r="20" spans="1:14" x14ac:dyDescent="0.35">
      <c r="A20" s="249"/>
      <c r="B20" s="251"/>
      <c r="C20" s="373"/>
      <c r="D20" s="374"/>
      <c r="E20" s="374"/>
      <c r="F20" s="374"/>
      <c r="G20" s="374"/>
      <c r="H20" s="374"/>
      <c r="I20" s="374"/>
      <c r="J20" s="374"/>
      <c r="K20" s="374"/>
      <c r="L20" s="374"/>
      <c r="M20" s="375"/>
      <c r="N20" s="251"/>
    </row>
    <row r="21" spans="1:14" x14ac:dyDescent="0.35">
      <c r="A21" s="249"/>
      <c r="B21" s="251"/>
      <c r="C21" s="373"/>
      <c r="D21" s="374"/>
      <c r="E21" s="374"/>
      <c r="F21" s="374"/>
      <c r="G21" s="374"/>
      <c r="H21" s="374"/>
      <c r="I21" s="374"/>
      <c r="J21" s="374"/>
      <c r="K21" s="374"/>
      <c r="L21" s="374"/>
      <c r="M21" s="375"/>
      <c r="N21" s="251"/>
    </row>
    <row r="22" spans="1:14" x14ac:dyDescent="0.35">
      <c r="A22" s="249"/>
      <c r="B22" s="251"/>
      <c r="C22" s="373"/>
      <c r="D22" s="374"/>
      <c r="E22" s="374"/>
      <c r="F22" s="374"/>
      <c r="G22" s="374"/>
      <c r="H22" s="374"/>
      <c r="I22" s="374"/>
      <c r="J22" s="374"/>
      <c r="K22" s="374"/>
      <c r="L22" s="374"/>
      <c r="M22" s="375"/>
      <c r="N22" s="251"/>
    </row>
    <row r="23" spans="1:14" x14ac:dyDescent="0.35">
      <c r="A23" s="249"/>
      <c r="B23" s="251"/>
      <c r="C23" s="376"/>
      <c r="D23" s="377"/>
      <c r="E23" s="377"/>
      <c r="F23" s="377"/>
      <c r="G23" s="377"/>
      <c r="H23" s="377"/>
      <c r="I23" s="377"/>
      <c r="J23" s="377"/>
      <c r="K23" s="377"/>
      <c r="L23" s="377"/>
      <c r="M23" s="378"/>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70"/>
      <c r="D33" s="371"/>
      <c r="E33" s="371"/>
      <c r="F33" s="371"/>
      <c r="G33" s="371"/>
      <c r="H33" s="371"/>
      <c r="I33" s="371"/>
      <c r="J33" s="371"/>
      <c r="K33" s="371"/>
      <c r="L33" s="371"/>
      <c r="M33" s="372"/>
      <c r="N33" s="251"/>
    </row>
    <row r="34" spans="1:14" x14ac:dyDescent="0.35">
      <c r="A34" s="249"/>
      <c r="B34" s="250"/>
      <c r="C34" s="373"/>
      <c r="D34" s="374"/>
      <c r="E34" s="374"/>
      <c r="F34" s="374"/>
      <c r="G34" s="374"/>
      <c r="H34" s="374"/>
      <c r="I34" s="374"/>
      <c r="J34" s="374"/>
      <c r="K34" s="374"/>
      <c r="L34" s="374"/>
      <c r="M34" s="375"/>
      <c r="N34" s="251"/>
    </row>
    <row r="35" spans="1:14" x14ac:dyDescent="0.35">
      <c r="A35" s="249"/>
      <c r="B35" s="250"/>
      <c r="C35" s="373"/>
      <c r="D35" s="374"/>
      <c r="E35" s="374"/>
      <c r="F35" s="374"/>
      <c r="G35" s="374"/>
      <c r="H35" s="374"/>
      <c r="I35" s="374"/>
      <c r="J35" s="374"/>
      <c r="K35" s="374"/>
      <c r="L35" s="374"/>
      <c r="M35" s="375"/>
      <c r="N35" s="251"/>
    </row>
    <row r="36" spans="1:14" x14ac:dyDescent="0.35">
      <c r="A36" s="249"/>
      <c r="B36" s="250"/>
      <c r="C36" s="373"/>
      <c r="D36" s="374"/>
      <c r="E36" s="374"/>
      <c r="F36" s="374"/>
      <c r="G36" s="374"/>
      <c r="H36" s="374"/>
      <c r="I36" s="374"/>
      <c r="J36" s="374"/>
      <c r="K36" s="374"/>
      <c r="L36" s="374"/>
      <c r="M36" s="375"/>
      <c r="N36" s="251"/>
    </row>
    <row r="37" spans="1:14" x14ac:dyDescent="0.35">
      <c r="A37" s="249"/>
      <c r="B37" s="250"/>
      <c r="C37" s="373"/>
      <c r="D37" s="374"/>
      <c r="E37" s="374"/>
      <c r="F37" s="374"/>
      <c r="G37" s="374"/>
      <c r="H37" s="374"/>
      <c r="I37" s="374"/>
      <c r="J37" s="374"/>
      <c r="K37" s="374"/>
      <c r="L37" s="374"/>
      <c r="M37" s="375"/>
      <c r="N37" s="251"/>
    </row>
    <row r="38" spans="1:14" x14ac:dyDescent="0.35">
      <c r="A38" s="249"/>
      <c r="B38" s="250"/>
      <c r="C38" s="373"/>
      <c r="D38" s="374"/>
      <c r="E38" s="374"/>
      <c r="F38" s="374"/>
      <c r="G38" s="374"/>
      <c r="H38" s="374"/>
      <c r="I38" s="374"/>
      <c r="J38" s="374"/>
      <c r="K38" s="374"/>
      <c r="L38" s="374"/>
      <c r="M38" s="375"/>
      <c r="N38" s="251"/>
    </row>
    <row r="39" spans="1:14" x14ac:dyDescent="0.35">
      <c r="A39" s="249"/>
      <c r="B39" s="250"/>
      <c r="C39" s="373"/>
      <c r="D39" s="374"/>
      <c r="E39" s="374"/>
      <c r="F39" s="374"/>
      <c r="G39" s="374"/>
      <c r="H39" s="374"/>
      <c r="I39" s="374"/>
      <c r="J39" s="374"/>
      <c r="K39" s="374"/>
      <c r="L39" s="374"/>
      <c r="M39" s="375"/>
      <c r="N39" s="251"/>
    </row>
    <row r="40" spans="1:14" x14ac:dyDescent="0.35">
      <c r="A40" s="249"/>
      <c r="B40" s="250"/>
      <c r="C40" s="373"/>
      <c r="D40" s="374"/>
      <c r="E40" s="374"/>
      <c r="F40" s="374"/>
      <c r="G40" s="374"/>
      <c r="H40" s="374"/>
      <c r="I40" s="374"/>
      <c r="J40" s="374"/>
      <c r="K40" s="374"/>
      <c r="L40" s="374"/>
      <c r="M40" s="375"/>
      <c r="N40" s="251"/>
    </row>
    <row r="41" spans="1:14" x14ac:dyDescent="0.35">
      <c r="A41" s="249"/>
      <c r="B41" s="250"/>
      <c r="C41" s="373"/>
      <c r="D41" s="374"/>
      <c r="E41" s="374"/>
      <c r="F41" s="374"/>
      <c r="G41" s="374"/>
      <c r="H41" s="374"/>
      <c r="I41" s="374"/>
      <c r="J41" s="374"/>
      <c r="K41" s="374"/>
      <c r="L41" s="374"/>
      <c r="M41" s="375"/>
      <c r="N41" s="251"/>
    </row>
    <row r="42" spans="1:14" x14ac:dyDescent="0.35">
      <c r="A42" s="249"/>
      <c r="B42" s="250"/>
      <c r="C42" s="373"/>
      <c r="D42" s="374"/>
      <c r="E42" s="374"/>
      <c r="F42" s="374"/>
      <c r="G42" s="374"/>
      <c r="H42" s="374"/>
      <c r="I42" s="374"/>
      <c r="J42" s="374"/>
      <c r="K42" s="374"/>
      <c r="L42" s="374"/>
      <c r="M42" s="375"/>
      <c r="N42" s="251"/>
    </row>
    <row r="43" spans="1:14" x14ac:dyDescent="0.35">
      <c r="A43" s="249"/>
      <c r="B43" s="250"/>
      <c r="C43" s="373"/>
      <c r="D43" s="374"/>
      <c r="E43" s="374"/>
      <c r="F43" s="374"/>
      <c r="G43" s="374"/>
      <c r="H43" s="374"/>
      <c r="I43" s="374"/>
      <c r="J43" s="374"/>
      <c r="K43" s="374"/>
      <c r="L43" s="374"/>
      <c r="M43" s="375"/>
      <c r="N43" s="251"/>
    </row>
    <row r="44" spans="1:14" x14ac:dyDescent="0.35">
      <c r="A44" s="249"/>
      <c r="B44" s="250"/>
      <c r="C44" s="373"/>
      <c r="D44" s="374"/>
      <c r="E44" s="374"/>
      <c r="F44" s="374"/>
      <c r="G44" s="374"/>
      <c r="H44" s="374"/>
      <c r="I44" s="374"/>
      <c r="J44" s="374"/>
      <c r="K44" s="374"/>
      <c r="L44" s="374"/>
      <c r="M44" s="375"/>
      <c r="N44" s="251"/>
    </row>
    <row r="45" spans="1:14" x14ac:dyDescent="0.35">
      <c r="A45" s="249"/>
      <c r="B45" s="250"/>
      <c r="C45" s="373"/>
      <c r="D45" s="374"/>
      <c r="E45" s="374"/>
      <c r="F45" s="374"/>
      <c r="G45" s="374"/>
      <c r="H45" s="374"/>
      <c r="I45" s="374"/>
      <c r="J45" s="374"/>
      <c r="K45" s="374"/>
      <c r="L45" s="374"/>
      <c r="M45" s="375"/>
      <c r="N45" s="251"/>
    </row>
    <row r="46" spans="1:14" x14ac:dyDescent="0.35">
      <c r="A46" s="249"/>
      <c r="B46" s="250"/>
      <c r="C46" s="373"/>
      <c r="D46" s="374"/>
      <c r="E46" s="374"/>
      <c r="F46" s="374"/>
      <c r="G46" s="374"/>
      <c r="H46" s="374"/>
      <c r="I46" s="374"/>
      <c r="J46" s="374"/>
      <c r="K46" s="374"/>
      <c r="L46" s="374"/>
      <c r="M46" s="375"/>
      <c r="N46" s="251"/>
    </row>
    <row r="47" spans="1:14" x14ac:dyDescent="0.35">
      <c r="A47" s="249"/>
      <c r="B47" s="250"/>
      <c r="C47" s="373"/>
      <c r="D47" s="374"/>
      <c r="E47" s="374"/>
      <c r="F47" s="374"/>
      <c r="G47" s="374"/>
      <c r="H47" s="374"/>
      <c r="I47" s="374"/>
      <c r="J47" s="374"/>
      <c r="K47" s="374"/>
      <c r="L47" s="374"/>
      <c r="M47" s="375"/>
      <c r="N47" s="251"/>
    </row>
    <row r="48" spans="1:14" x14ac:dyDescent="0.35">
      <c r="A48" s="249"/>
      <c r="B48" s="250"/>
      <c r="C48" s="373"/>
      <c r="D48" s="374"/>
      <c r="E48" s="374"/>
      <c r="F48" s="374"/>
      <c r="G48" s="374"/>
      <c r="H48" s="374"/>
      <c r="I48" s="374"/>
      <c r="J48" s="374"/>
      <c r="K48" s="374"/>
      <c r="L48" s="374"/>
      <c r="M48" s="375"/>
      <c r="N48" s="251"/>
    </row>
    <row r="49" spans="1:14" x14ac:dyDescent="0.35">
      <c r="A49" s="249"/>
      <c r="B49" s="250"/>
      <c r="C49" s="373"/>
      <c r="D49" s="374"/>
      <c r="E49" s="374"/>
      <c r="F49" s="374"/>
      <c r="G49" s="374"/>
      <c r="H49" s="374"/>
      <c r="I49" s="374"/>
      <c r="J49" s="374"/>
      <c r="K49" s="374"/>
      <c r="L49" s="374"/>
      <c r="M49" s="375"/>
      <c r="N49" s="251"/>
    </row>
    <row r="50" spans="1:14" x14ac:dyDescent="0.35">
      <c r="A50" s="249"/>
      <c r="B50" s="250"/>
      <c r="C50" s="373"/>
      <c r="D50" s="374"/>
      <c r="E50" s="374"/>
      <c r="F50" s="374"/>
      <c r="G50" s="374"/>
      <c r="H50" s="374"/>
      <c r="I50" s="374"/>
      <c r="J50" s="374"/>
      <c r="K50" s="374"/>
      <c r="L50" s="374"/>
      <c r="M50" s="375"/>
      <c r="N50" s="251"/>
    </row>
    <row r="51" spans="1:14" x14ac:dyDescent="0.35">
      <c r="A51" s="249"/>
      <c r="B51" s="250"/>
      <c r="C51" s="373"/>
      <c r="D51" s="374"/>
      <c r="E51" s="374"/>
      <c r="F51" s="374"/>
      <c r="G51" s="374"/>
      <c r="H51" s="374"/>
      <c r="I51" s="374"/>
      <c r="J51" s="374"/>
      <c r="K51" s="374"/>
      <c r="L51" s="374"/>
      <c r="M51" s="375"/>
      <c r="N51" s="251"/>
    </row>
    <row r="52" spans="1:14" x14ac:dyDescent="0.35">
      <c r="A52" s="249"/>
      <c r="B52" s="250"/>
      <c r="C52" s="373"/>
      <c r="D52" s="374"/>
      <c r="E52" s="374"/>
      <c r="F52" s="374"/>
      <c r="G52" s="374"/>
      <c r="H52" s="374"/>
      <c r="I52" s="374"/>
      <c r="J52" s="374"/>
      <c r="K52" s="374"/>
      <c r="L52" s="374"/>
      <c r="M52" s="375"/>
      <c r="N52" s="251"/>
    </row>
    <row r="53" spans="1:14" x14ac:dyDescent="0.35">
      <c r="A53" s="249"/>
      <c r="B53" s="250"/>
      <c r="C53" s="373"/>
      <c r="D53" s="374"/>
      <c r="E53" s="374"/>
      <c r="F53" s="374"/>
      <c r="G53" s="374"/>
      <c r="H53" s="374"/>
      <c r="I53" s="374"/>
      <c r="J53" s="374"/>
      <c r="K53" s="374"/>
      <c r="L53" s="374"/>
      <c r="M53" s="375"/>
      <c r="N53" s="251"/>
    </row>
    <row r="54" spans="1:14" x14ac:dyDescent="0.35">
      <c r="A54" s="249"/>
      <c r="B54" s="250"/>
      <c r="C54" s="373"/>
      <c r="D54" s="374"/>
      <c r="E54" s="374"/>
      <c r="F54" s="374"/>
      <c r="G54" s="374"/>
      <c r="H54" s="374"/>
      <c r="I54" s="374"/>
      <c r="J54" s="374"/>
      <c r="K54" s="374"/>
      <c r="L54" s="374"/>
      <c r="M54" s="375"/>
      <c r="N54" s="251"/>
    </row>
    <row r="55" spans="1:14" x14ac:dyDescent="0.35">
      <c r="A55" s="249"/>
      <c r="B55" s="250"/>
      <c r="C55" s="373"/>
      <c r="D55" s="374"/>
      <c r="E55" s="374"/>
      <c r="F55" s="374"/>
      <c r="G55" s="374"/>
      <c r="H55" s="374"/>
      <c r="I55" s="374"/>
      <c r="J55" s="374"/>
      <c r="K55" s="374"/>
      <c r="L55" s="374"/>
      <c r="M55" s="375"/>
      <c r="N55" s="251"/>
    </row>
    <row r="56" spans="1:14" x14ac:dyDescent="0.35">
      <c r="A56" s="249"/>
      <c r="B56" s="250"/>
      <c r="C56" s="373"/>
      <c r="D56" s="374"/>
      <c r="E56" s="374"/>
      <c r="F56" s="374"/>
      <c r="G56" s="374"/>
      <c r="H56" s="374"/>
      <c r="I56" s="374"/>
      <c r="J56" s="374"/>
      <c r="K56" s="374"/>
      <c r="L56" s="374"/>
      <c r="M56" s="375"/>
      <c r="N56" s="251"/>
    </row>
    <row r="57" spans="1:14" x14ac:dyDescent="0.35">
      <c r="A57" s="249"/>
      <c r="B57" s="250"/>
      <c r="C57" s="373"/>
      <c r="D57" s="374"/>
      <c r="E57" s="374"/>
      <c r="F57" s="374"/>
      <c r="G57" s="374"/>
      <c r="H57" s="374"/>
      <c r="I57" s="374"/>
      <c r="J57" s="374"/>
      <c r="K57" s="374"/>
      <c r="L57" s="374"/>
      <c r="M57" s="375"/>
      <c r="N57" s="251"/>
    </row>
    <row r="58" spans="1:14" x14ac:dyDescent="0.35">
      <c r="A58" s="249"/>
      <c r="B58" s="250"/>
      <c r="C58" s="373"/>
      <c r="D58" s="374"/>
      <c r="E58" s="374"/>
      <c r="F58" s="374"/>
      <c r="G58" s="374"/>
      <c r="H58" s="374"/>
      <c r="I58" s="374"/>
      <c r="J58" s="374"/>
      <c r="K58" s="374"/>
      <c r="L58" s="374"/>
      <c r="M58" s="375"/>
      <c r="N58" s="251"/>
    </row>
    <row r="59" spans="1:14" x14ac:dyDescent="0.35">
      <c r="A59" s="249"/>
      <c r="B59" s="250"/>
      <c r="C59" s="373"/>
      <c r="D59" s="374"/>
      <c r="E59" s="374"/>
      <c r="F59" s="374"/>
      <c r="G59" s="374"/>
      <c r="H59" s="374"/>
      <c r="I59" s="374"/>
      <c r="J59" s="374"/>
      <c r="K59" s="374"/>
      <c r="L59" s="374"/>
      <c r="M59" s="375"/>
      <c r="N59" s="251"/>
    </row>
    <row r="60" spans="1:14" x14ac:dyDescent="0.35">
      <c r="A60" s="249"/>
      <c r="B60" s="250"/>
      <c r="C60" s="373"/>
      <c r="D60" s="374"/>
      <c r="E60" s="374"/>
      <c r="F60" s="374"/>
      <c r="G60" s="374"/>
      <c r="H60" s="374"/>
      <c r="I60" s="374"/>
      <c r="J60" s="374"/>
      <c r="K60" s="374"/>
      <c r="L60" s="374"/>
      <c r="M60" s="375"/>
      <c r="N60" s="251"/>
    </row>
    <row r="61" spans="1:14" x14ac:dyDescent="0.35">
      <c r="A61" s="249"/>
      <c r="B61" s="250"/>
      <c r="C61" s="373"/>
      <c r="D61" s="374"/>
      <c r="E61" s="374"/>
      <c r="F61" s="374"/>
      <c r="G61" s="374"/>
      <c r="H61" s="374"/>
      <c r="I61" s="374"/>
      <c r="J61" s="374"/>
      <c r="K61" s="374"/>
      <c r="L61" s="374"/>
      <c r="M61" s="375"/>
      <c r="N61" s="251"/>
    </row>
    <row r="62" spans="1:14" x14ac:dyDescent="0.35">
      <c r="A62" s="249"/>
      <c r="B62" s="250"/>
      <c r="C62" s="376"/>
      <c r="D62" s="377"/>
      <c r="E62" s="377"/>
      <c r="F62" s="377"/>
      <c r="G62" s="377"/>
      <c r="H62" s="377"/>
      <c r="I62" s="377"/>
      <c r="J62" s="377"/>
      <c r="K62" s="377"/>
      <c r="L62" s="377"/>
      <c r="M62" s="378"/>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30"/>
  <sheetViews>
    <sheetView showGridLines="0" tabSelected="1" topLeftCell="A7" workbookViewId="0">
      <selection activeCell="F18" sqref="F18"/>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9" t="s">
        <v>18</v>
      </c>
      <c r="B1" s="379"/>
      <c r="C1" s="379"/>
      <c r="D1" s="379"/>
      <c r="E1" s="379"/>
      <c r="F1" s="379"/>
      <c r="G1" s="379"/>
      <c r="H1" s="379"/>
      <c r="I1" s="379"/>
      <c r="J1" s="379"/>
      <c r="K1" s="379"/>
      <c r="L1" s="379"/>
      <c r="M1" s="379"/>
      <c r="N1" s="69"/>
      <c r="O1" s="69"/>
      <c r="P1" s="69"/>
      <c r="Q1" s="70"/>
      <c r="R1" s="70"/>
    </row>
    <row r="2" spans="1:21" ht="26.25" customHeight="1" x14ac:dyDescent="0.5">
      <c r="A2" s="380" t="s">
        <v>353</v>
      </c>
      <c r="B2" s="380"/>
      <c r="C2" s="380"/>
      <c r="D2" s="380"/>
      <c r="E2" s="380"/>
      <c r="F2" s="380"/>
      <c r="G2" s="380"/>
      <c r="H2" s="380"/>
      <c r="I2" s="380"/>
      <c r="J2" s="380"/>
      <c r="K2" s="380"/>
      <c r="L2" s="380"/>
      <c r="M2" s="380"/>
      <c r="N2" s="70"/>
      <c r="O2" s="70"/>
      <c r="P2" s="70"/>
      <c r="Q2" s="70"/>
      <c r="R2" s="70"/>
    </row>
    <row r="3" spans="1:21" ht="17.5" x14ac:dyDescent="0.35">
      <c r="A3" s="346" t="str">
        <f>'Cover Page'!A5:N5</f>
        <v>For Reporting Period: March through December 2020</v>
      </c>
      <c r="B3" s="346"/>
      <c r="C3" s="346"/>
      <c r="D3" s="346"/>
      <c r="E3" s="346"/>
      <c r="F3" s="346"/>
      <c r="G3" s="346"/>
      <c r="H3" s="346"/>
      <c r="I3" s="346"/>
      <c r="J3" s="346"/>
      <c r="K3" s="346"/>
      <c r="L3" s="346"/>
      <c r="M3" s="346"/>
      <c r="N3" s="327"/>
      <c r="O3" s="70"/>
      <c r="P3" s="70"/>
      <c r="Q3" s="70"/>
      <c r="R3" s="70"/>
    </row>
    <row r="4" spans="1:21" s="7" customFormat="1" ht="22.5" customHeight="1" thickBot="1" x14ac:dyDescent="0.4">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3">
      <c r="A5" s="274" t="s">
        <v>17</v>
      </c>
      <c r="B5" s="158" t="str">
        <f>'Cover Page'!B9</f>
        <v>Old Republic Insurance Company</v>
      </c>
      <c r="C5" s="158"/>
      <c r="D5" s="266"/>
      <c r="E5" s="177"/>
      <c r="F5" s="213"/>
      <c r="G5" s="213"/>
      <c r="H5" s="213"/>
      <c r="I5" s="213"/>
      <c r="J5" s="213"/>
      <c r="K5" s="214"/>
      <c r="L5" s="185" t="s">
        <v>53</v>
      </c>
      <c r="M5" s="323">
        <f>'Cover Page'!L9</f>
        <v>24147</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Old Republic General Insurance Group, Inc.</v>
      </c>
      <c r="C7" s="159"/>
      <c r="D7" s="159"/>
      <c r="E7" s="179"/>
      <c r="F7" s="215"/>
      <c r="G7" s="215"/>
      <c r="H7" s="215"/>
      <c r="I7" s="215"/>
      <c r="J7" s="215"/>
      <c r="K7" s="216"/>
      <c r="L7" s="141" t="s">
        <v>54</v>
      </c>
      <c r="M7" s="325">
        <f>'Cover Page'!L13</f>
        <v>150</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30" si="0">$M$5</f>
        <v>24147</v>
      </c>
      <c r="B17" s="308" t="s">
        <v>225</v>
      </c>
      <c r="C17" s="308" t="s">
        <v>371</v>
      </c>
      <c r="D17" s="331" t="s">
        <v>372</v>
      </c>
      <c r="E17" s="308" t="s">
        <v>341</v>
      </c>
      <c r="F17" s="313"/>
      <c r="G17" s="314"/>
      <c r="H17" s="315"/>
      <c r="I17" s="315"/>
      <c r="J17" s="315"/>
      <c r="K17" s="313"/>
      <c r="L17" s="312"/>
      <c r="M17" s="312"/>
      <c r="O17" s="285" t="str">
        <f>IF(OR(B17="PPA", B17="CMP",B17="CML",B17="CMA",B17="WC",B17="MED"),B17,"ASLine")</f>
        <v>CMA</v>
      </c>
    </row>
    <row r="18" spans="1:15" s="285" customFormat="1" ht="16.5" customHeight="1" thickBot="1" x14ac:dyDescent="0.35">
      <c r="A18" s="311">
        <f t="shared" si="0"/>
        <v>24147</v>
      </c>
      <c r="B18" s="308" t="s">
        <v>225</v>
      </c>
      <c r="C18" s="308" t="s">
        <v>373</v>
      </c>
      <c r="D18" s="332" t="s">
        <v>374</v>
      </c>
      <c r="E18" s="308" t="s">
        <v>341</v>
      </c>
      <c r="F18" s="313">
        <v>0.03</v>
      </c>
      <c r="G18" s="314">
        <v>2033472</v>
      </c>
      <c r="H18" s="315">
        <v>51101</v>
      </c>
      <c r="I18" s="315">
        <f>G18/L18</f>
        <v>127092</v>
      </c>
      <c r="J18" s="315">
        <f t="shared" ref="J18" si="1">(G18-H18)/M18</f>
        <v>123898.1875</v>
      </c>
      <c r="K18" s="339">
        <f t="shared" ref="K18" si="2">1-J18/I18</f>
        <v>2.5129925565731903E-2</v>
      </c>
      <c r="L18" s="312">
        <v>16</v>
      </c>
      <c r="M18" s="312">
        <v>16</v>
      </c>
      <c r="O18" s="285" t="str">
        <f t="shared" ref="O18:O27" si="3">IF(OR(B18="PPA", B18="CMP",B18="CML",B18="CMA",B18="WC",B18="MED"),B18,"ASLine")</f>
        <v>CMA</v>
      </c>
    </row>
    <row r="19" spans="1:15" s="285" customFormat="1" ht="16.5" customHeight="1" x14ac:dyDescent="0.3">
      <c r="A19" s="311">
        <f t="shared" si="0"/>
        <v>24147</v>
      </c>
      <c r="B19" s="308" t="s">
        <v>225</v>
      </c>
      <c r="C19" s="308" t="s">
        <v>375</v>
      </c>
      <c r="D19" s="333" t="s">
        <v>376</v>
      </c>
      <c r="E19" s="308" t="s">
        <v>341</v>
      </c>
      <c r="F19" s="313"/>
      <c r="G19" s="314"/>
      <c r="H19" s="315"/>
      <c r="I19" s="315"/>
      <c r="J19" s="315"/>
      <c r="K19" s="313"/>
      <c r="L19" s="312"/>
      <c r="M19" s="312"/>
      <c r="O19" s="285" t="str">
        <f t="shared" si="3"/>
        <v>CMA</v>
      </c>
    </row>
    <row r="20" spans="1:15" s="285" customFormat="1" ht="16.5" customHeight="1" x14ac:dyDescent="0.3">
      <c r="A20" s="311">
        <f t="shared" si="0"/>
        <v>24147</v>
      </c>
      <c r="B20" s="308" t="s">
        <v>79</v>
      </c>
      <c r="C20" s="308" t="s">
        <v>377</v>
      </c>
      <c r="D20" s="334" t="s">
        <v>378</v>
      </c>
      <c r="E20" s="308" t="s">
        <v>341</v>
      </c>
      <c r="F20" s="313">
        <v>0.25</v>
      </c>
      <c r="G20" s="314">
        <f>SUM(G18:G19)</f>
        <v>2033472</v>
      </c>
      <c r="H20" s="314">
        <f>SUM(H18:H19)</f>
        <v>51101</v>
      </c>
      <c r="I20" s="315">
        <f>G20/L20</f>
        <v>1016736</v>
      </c>
      <c r="J20" s="315">
        <f t="shared" ref="J20" si="4">(G20-H20)/M20</f>
        <v>991185.5</v>
      </c>
      <c r="K20" s="339">
        <f t="shared" ref="K20" si="5">1-J20/I20</f>
        <v>2.5129925565731903E-2</v>
      </c>
      <c r="L20" s="312">
        <v>2</v>
      </c>
      <c r="M20" s="312">
        <v>2</v>
      </c>
      <c r="O20" s="285" t="str">
        <f t="shared" si="3"/>
        <v>WC</v>
      </c>
    </row>
    <row r="21" spans="1:15" s="285" customFormat="1" ht="16.5" customHeight="1" thickBot="1" x14ac:dyDescent="0.35">
      <c r="A21" s="311">
        <f t="shared" si="0"/>
        <v>24147</v>
      </c>
      <c r="B21" s="308" t="s">
        <v>227</v>
      </c>
      <c r="C21" s="308" t="s">
        <v>379</v>
      </c>
      <c r="D21" s="335" t="s">
        <v>380</v>
      </c>
      <c r="E21" s="308" t="s">
        <v>341</v>
      </c>
      <c r="F21" s="313"/>
      <c r="G21" s="314"/>
      <c r="H21" s="315"/>
      <c r="I21" s="315"/>
      <c r="J21" s="315"/>
      <c r="K21" s="313"/>
      <c r="L21" s="312"/>
      <c r="M21" s="312"/>
      <c r="O21" s="285" t="str">
        <f t="shared" si="3"/>
        <v>CML</v>
      </c>
    </row>
    <row r="22" spans="1:15" s="285" customFormat="1" ht="16.5" customHeight="1" x14ac:dyDescent="0.3">
      <c r="A22" s="311">
        <f t="shared" si="0"/>
        <v>24147</v>
      </c>
      <c r="B22" s="308" t="s">
        <v>227</v>
      </c>
      <c r="C22" s="308" t="s">
        <v>375</v>
      </c>
      <c r="D22" s="336" t="s">
        <v>381</v>
      </c>
      <c r="E22" s="308" t="s">
        <v>341</v>
      </c>
      <c r="F22" s="313">
        <v>0.44</v>
      </c>
      <c r="G22" s="314">
        <v>8014</v>
      </c>
      <c r="H22" s="315">
        <v>3499</v>
      </c>
      <c r="I22" s="315">
        <f>G22/L22</f>
        <v>8014</v>
      </c>
      <c r="J22" s="315">
        <f t="shared" ref="J22" si="6">(G22-H22)/M22</f>
        <v>4515</v>
      </c>
      <c r="K22" s="339">
        <f t="shared" ref="K22" si="7">1-J22/I22</f>
        <v>0.4366109308709758</v>
      </c>
      <c r="L22" s="312">
        <v>1</v>
      </c>
      <c r="M22" s="312">
        <v>1</v>
      </c>
      <c r="O22" s="285" t="str">
        <f t="shared" si="3"/>
        <v>CML</v>
      </c>
    </row>
    <row r="23" spans="1:15" s="285" customFormat="1" ht="14" x14ac:dyDescent="0.3">
      <c r="A23" s="311">
        <f t="shared" si="0"/>
        <v>24147</v>
      </c>
      <c r="B23" s="308" t="s">
        <v>227</v>
      </c>
      <c r="C23" s="308" t="s">
        <v>382</v>
      </c>
      <c r="D23" s="337" t="s">
        <v>383</v>
      </c>
      <c r="E23" s="308" t="s">
        <v>341</v>
      </c>
      <c r="F23" s="313"/>
      <c r="G23" s="314"/>
      <c r="H23" s="315"/>
      <c r="I23" s="315"/>
      <c r="J23" s="315"/>
      <c r="K23" s="313"/>
      <c r="L23" s="312"/>
      <c r="M23" s="312"/>
      <c r="O23" s="285" t="str">
        <f t="shared" si="3"/>
        <v>CML</v>
      </c>
    </row>
    <row r="24" spans="1:15" s="285" customFormat="1" ht="14" x14ac:dyDescent="0.3">
      <c r="A24" s="311">
        <f t="shared" si="0"/>
        <v>24147</v>
      </c>
      <c r="B24" s="308" t="s">
        <v>227</v>
      </c>
      <c r="C24" s="308" t="s">
        <v>384</v>
      </c>
      <c r="D24" s="338" t="s">
        <v>385</v>
      </c>
      <c r="E24" s="308" t="s">
        <v>341</v>
      </c>
      <c r="F24" s="313"/>
      <c r="G24" s="314"/>
      <c r="H24" s="315"/>
      <c r="I24" s="315"/>
      <c r="J24" s="315"/>
      <c r="K24" s="313"/>
      <c r="L24" s="312"/>
      <c r="M24" s="312"/>
      <c r="O24" s="285" t="str">
        <f t="shared" si="3"/>
        <v>CML</v>
      </c>
    </row>
    <row r="25" spans="1:15" s="285" customFormat="1" ht="14" x14ac:dyDescent="0.3">
      <c r="A25" s="311">
        <f t="shared" si="0"/>
        <v>24147</v>
      </c>
      <c r="B25" s="308" t="s">
        <v>227</v>
      </c>
      <c r="C25" s="308" t="s">
        <v>386</v>
      </c>
      <c r="D25" s="338" t="s">
        <v>387</v>
      </c>
      <c r="E25" s="308" t="s">
        <v>341</v>
      </c>
      <c r="F25" s="313"/>
      <c r="G25" s="314"/>
      <c r="H25" s="315"/>
      <c r="I25" s="315"/>
      <c r="J25" s="315"/>
      <c r="K25" s="313"/>
      <c r="L25" s="312"/>
      <c r="M25" s="312"/>
      <c r="O25" s="285" t="str">
        <f t="shared" si="3"/>
        <v>CML</v>
      </c>
    </row>
    <row r="26" spans="1:15" x14ac:dyDescent="0.35">
      <c r="A26" s="311">
        <f t="shared" si="0"/>
        <v>24147</v>
      </c>
      <c r="B26" s="308" t="s">
        <v>227</v>
      </c>
      <c r="C26" s="308" t="s">
        <v>388</v>
      </c>
      <c r="D26" s="337" t="s">
        <v>389</v>
      </c>
      <c r="E26" s="308" t="s">
        <v>341</v>
      </c>
      <c r="F26" s="313"/>
      <c r="G26" s="314"/>
      <c r="H26" s="315"/>
      <c r="I26" s="315"/>
      <c r="J26" s="315"/>
      <c r="K26" s="313"/>
      <c r="L26" s="312"/>
      <c r="M26" s="312"/>
      <c r="O26" s="285" t="str">
        <f t="shared" si="3"/>
        <v>CML</v>
      </c>
    </row>
    <row r="27" spans="1:15" x14ac:dyDescent="0.35">
      <c r="A27" s="311">
        <f t="shared" si="0"/>
        <v>24147</v>
      </c>
      <c r="B27" s="308" t="s">
        <v>227</v>
      </c>
      <c r="C27" s="308" t="s">
        <v>390</v>
      </c>
      <c r="D27" s="338" t="s">
        <v>391</v>
      </c>
      <c r="E27" s="308" t="s">
        <v>341</v>
      </c>
      <c r="F27" s="313"/>
      <c r="G27" s="314"/>
      <c r="H27" s="315"/>
      <c r="I27" s="315"/>
      <c r="J27" s="315"/>
      <c r="K27" s="313"/>
      <c r="L27" s="312"/>
      <c r="M27" s="312"/>
      <c r="O27" s="285" t="str">
        <f t="shared" si="3"/>
        <v>CML</v>
      </c>
    </row>
    <row r="28" spans="1:15" x14ac:dyDescent="0.35">
      <c r="A28" s="311">
        <f t="shared" si="0"/>
        <v>24147</v>
      </c>
      <c r="B28" s="308" t="s">
        <v>227</v>
      </c>
      <c r="C28" s="308" t="s">
        <v>392</v>
      </c>
      <c r="D28" s="337" t="s">
        <v>393</v>
      </c>
      <c r="E28" s="308" t="s">
        <v>341</v>
      </c>
    </row>
    <row r="29" spans="1:15" x14ac:dyDescent="0.35">
      <c r="A29" s="311">
        <f t="shared" si="0"/>
        <v>24147</v>
      </c>
      <c r="B29" s="308" t="s">
        <v>227</v>
      </c>
      <c r="C29" s="308" t="s">
        <v>394</v>
      </c>
      <c r="D29" s="337" t="s">
        <v>395</v>
      </c>
      <c r="E29" s="308" t="s">
        <v>341</v>
      </c>
    </row>
    <row r="30" spans="1:15" x14ac:dyDescent="0.35">
      <c r="A30" s="311">
        <f t="shared" si="0"/>
        <v>24147</v>
      </c>
      <c r="B30" s="308" t="s">
        <v>227</v>
      </c>
      <c r="C30" s="308" t="s">
        <v>396</v>
      </c>
      <c r="D30" s="337" t="s">
        <v>397</v>
      </c>
      <c r="E30" s="308" t="s">
        <v>341</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3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B31:B1048576</xm:sqref>
        </x14:dataValidation>
        <x14:dataValidation type="list" allowBlank="1" showInputMessage="1" showErrorMessage="1" promptTitle="End of Reporting Period" prompt="Use Drop Down Menu to enter end of reporting period.">
          <x14:formula1>
            <xm:f>LineInfo!$D$2:$D$5</xm:f>
          </x14:formula1>
          <xm:sqref>E31:E1048576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Old Republic Insurance Company</v>
      </c>
      <c r="B4" s="151">
        <f>'Cover Page'!L9</f>
        <v>24147</v>
      </c>
      <c r="C4" s="151" t="str">
        <f>'Cover Page'!B13</f>
        <v>Old Republic General Insurance Group, Inc.</v>
      </c>
      <c r="D4" s="152">
        <f>'Cover Page'!L13</f>
        <v>150</v>
      </c>
      <c r="E4" s="151" t="str">
        <f>'Cover Page'!B17</f>
        <v>307 N. Michigan Avenue</v>
      </c>
      <c r="F4" s="151" t="str">
        <f>'Cover Page'!B20</f>
        <v>Chicago</v>
      </c>
      <c r="G4" s="151" t="str">
        <f>'Cover Page'!I20</f>
        <v>IL</v>
      </c>
      <c r="H4" s="152">
        <f>'Cover Page'!L20</f>
        <v>60601</v>
      </c>
      <c r="I4" s="151" t="b">
        <v>1</v>
      </c>
      <c r="J4" s="151" t="b">
        <v>0</v>
      </c>
      <c r="K4" s="153">
        <f>'Cover Page'!B32</f>
        <v>44316</v>
      </c>
      <c r="L4" s="173" t="str">
        <f>'Cover Page'!B35</f>
        <v>Deborah J. Matthews</v>
      </c>
      <c r="M4" s="173" t="str">
        <f>'Cover Page'!B38</f>
        <v>AVP - Compliance</v>
      </c>
      <c r="N4" s="212" t="str">
        <f>'Cover Page'!I35</f>
        <v>312-762-4530</v>
      </c>
      <c r="O4" s="212" t="str">
        <f>'Cover Page'!L35</f>
        <v>312-762-4950</v>
      </c>
      <c r="P4" s="151" t="str">
        <f>'Cover Page'!I38</f>
        <v>dmatthews@oldrepublic.com</v>
      </c>
      <c r="Q4" s="151" t="str">
        <f>'Cover Page'!B42</f>
        <v>Deborah J. Matthews</v>
      </c>
      <c r="R4" s="151" t="str">
        <f>'Cover Page'!B46</f>
        <v>AVP - Compliance</v>
      </c>
      <c r="S4" s="212" t="str">
        <f>'Cover Page'!I42</f>
        <v>312-762-4530</v>
      </c>
      <c r="T4" s="212" t="str">
        <f>'Cover Page'!L42</f>
        <v>312-762-4950</v>
      </c>
      <c r="U4" s="151" t="str">
        <f>'Cover Page'!I46</f>
        <v>dmatthews@oldrepublic.com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Commercial Automobile -  20-3105; </v>
      </c>
      <c r="AK4" s="151" t="str">
        <f>'Explanatory Memorandum'!C14</f>
        <v>Old Republic Insurance Company has determined no supplemental premium refunds policyholders are warranted specifically because of the COVID-19 pandemic.   Old Republic writes large commercial policyholders, as well as an inland marine program, which we do not believe were materially impacted by COVID-19.  Most of our policyholders were up and running, and many of them even saw their operations grow during the latter part of 2020 and into 2021.  Furthermore, many of our commercial policies are auditable, and we are right-sizing premiums for each policyholder based upon the actual exposures determined at final audit.  The audit process may generate return premiums, if the insured’s operations slowed due to COVID or any other reason.  In 2020, Old Republic provided mid-term exposure adjustments, which led to premium reductions in situations where policyholders demonstrated that their businesses were adversely affected by the COVID-19 emergency orders.  We worked on a case-by-case basis to assist our policyholders struggling through financial difficulties caused by the COVID-19 driven economic downturn.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24147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24147</v>
      </c>
      <c r="B4" s="151" t="s">
        <v>225</v>
      </c>
      <c r="C4" s="233">
        <f>Questionnaire!$V$44</f>
        <v>0</v>
      </c>
      <c r="D4" s="234">
        <f>Questionnaire!$V$45</f>
        <v>1</v>
      </c>
      <c r="E4" s="234">
        <f>Questionnaire!$V$46</f>
        <v>0</v>
      </c>
      <c r="F4" s="234">
        <f>Questionnaire!$V$47</f>
        <v>0</v>
      </c>
      <c r="G4" s="235">
        <f>Questionnaire!$V$48</f>
        <v>0</v>
      </c>
      <c r="H4" s="233">
        <f>Questionnaire!$V$55</f>
        <v>0</v>
      </c>
      <c r="I4" s="234">
        <f>Questionnaire!$V$58</f>
        <v>0</v>
      </c>
      <c r="J4" s="234">
        <f>Questionnaire!$V$59</f>
        <v>0</v>
      </c>
      <c r="K4" s="234">
        <f>Questionnaire!$V$60</f>
        <v>1</v>
      </c>
      <c r="L4" s="234" t="str">
        <f>Questionnaire!$V$61</f>
        <v>Vehicle Suspension</v>
      </c>
      <c r="M4" s="241">
        <f>Questionnaire!$V$68</f>
        <v>0</v>
      </c>
      <c r="N4" s="242">
        <f>Questionnaire!$V$69</f>
        <v>0</v>
      </c>
      <c r="O4" s="269">
        <f>Questionnaire!H70</f>
        <v>0</v>
      </c>
      <c r="P4" s="243">
        <f>Questionnaire!$V$73</f>
        <v>1</v>
      </c>
      <c r="Q4" s="229">
        <f>Questionnaire!$V$81</f>
        <v>1</v>
      </c>
      <c r="R4" s="229">
        <f>Questionnaire!$V$82</f>
        <v>0</v>
      </c>
      <c r="S4" s="229">
        <f>Questionnaire!$V$83</f>
        <v>1</v>
      </c>
      <c r="T4" s="229">
        <f>Questionnaire!$V$84</f>
        <v>0</v>
      </c>
      <c r="U4" s="235">
        <f>Questionnaire!$V$85</f>
        <v>0</v>
      </c>
    </row>
    <row r="5" spans="1:27" x14ac:dyDescent="0.35">
      <c r="A5" s="151">
        <f>'Cover Page'!$L$9</f>
        <v>24147</v>
      </c>
      <c r="B5" s="151" t="s">
        <v>79</v>
      </c>
      <c r="C5" s="233">
        <f>Questionnaire!$W$44</f>
        <v>1</v>
      </c>
      <c r="D5" s="234">
        <f>Questionnaire!$W$45</f>
        <v>1</v>
      </c>
      <c r="E5" s="234">
        <f>Questionnaire!$W$46</f>
        <v>0</v>
      </c>
      <c r="F5" s="234">
        <f>Questionnaire!$W$47</f>
        <v>0</v>
      </c>
      <c r="G5" s="235">
        <f>Questionnaire!$W$48</f>
        <v>0</v>
      </c>
      <c r="H5" s="233">
        <f>Questionnaire!$W$55</f>
        <v>0</v>
      </c>
      <c r="I5" s="234">
        <f>Questionnaire!$W$58</f>
        <v>0</v>
      </c>
      <c r="J5" s="234">
        <f>Questionnaire!$W$59</f>
        <v>1</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0</v>
      </c>
      <c r="S5" s="229">
        <f>Questionnaire!$W$83</f>
        <v>1</v>
      </c>
      <c r="T5" s="229">
        <f>Questionnaire!$W$84</f>
        <v>0</v>
      </c>
      <c r="U5" s="235">
        <f>Questionnaire!$W$85</f>
        <v>0</v>
      </c>
    </row>
    <row r="6" spans="1:27" x14ac:dyDescent="0.35">
      <c r="A6" s="151">
        <f>'Cover Page'!$L$9</f>
        <v>24147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24147</v>
      </c>
      <c r="B7" s="151" t="s">
        <v>227</v>
      </c>
      <c r="C7" s="233">
        <f>Questionnaire!$Y$44</f>
        <v>0</v>
      </c>
      <c r="D7" s="234">
        <f>Questionnaire!$Y$45</f>
        <v>1</v>
      </c>
      <c r="E7" s="202">
        <f>Questionnaire!$Y$46</f>
        <v>0</v>
      </c>
      <c r="F7" s="202">
        <f>Questionnaire!$Y$47</f>
        <v>0</v>
      </c>
      <c r="G7" s="235">
        <f>Questionnaire!$Y$48</f>
        <v>0</v>
      </c>
      <c r="H7" s="233">
        <f>Questionnaire!$Y$55</f>
        <v>0</v>
      </c>
      <c r="I7" s="234">
        <f>Questionnaire!$Y$58</f>
        <v>0</v>
      </c>
      <c r="J7" s="234">
        <f>Questionnaire!$Y$59</f>
        <v>1</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0</v>
      </c>
      <c r="S7" s="229">
        <f>Questionnaire!$Y$83</f>
        <v>1</v>
      </c>
      <c r="T7" s="229">
        <f>Questionnaire!$Y$84</f>
        <v>0</v>
      </c>
      <c r="U7" s="235">
        <f>Questionnaire!$Y$85</f>
        <v>0</v>
      </c>
    </row>
    <row r="8" spans="1:27" x14ac:dyDescent="0.35">
      <c r="A8" s="151">
        <f>'Cover Page'!$L$9</f>
        <v>24147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24147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2021-04-30T17:42:39Z</dcterms:modified>
</cp:coreProperties>
</file>