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5F981447-2DD3-46D3-8950-036D903225B0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Worksheet!$A$16:$N$93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/>
  <c r="J65" i="8" l="1"/>
  <c r="J64" i="8"/>
  <c r="J63" i="8"/>
  <c r="J62" i="8"/>
  <c r="J61" i="8"/>
  <c r="J60" i="8"/>
  <c r="J59" i="8"/>
  <c r="J58" i="8"/>
  <c r="J57" i="8"/>
  <c r="J56" i="8"/>
  <c r="J55" i="8"/>
  <c r="H98" i="8"/>
  <c r="H99" i="8"/>
  <c r="H100" i="8"/>
  <c r="H101" i="8"/>
  <c r="H102" i="8"/>
  <c r="H103" i="8"/>
  <c r="H104" i="8"/>
  <c r="H105" i="8"/>
  <c r="H106" i="8"/>
  <c r="H97" i="8"/>
  <c r="M98" i="8"/>
  <c r="M99" i="8"/>
  <c r="M100" i="8"/>
  <c r="M101" i="8"/>
  <c r="M102" i="8"/>
  <c r="M103" i="8"/>
  <c r="M104" i="8"/>
  <c r="M105" i="8"/>
  <c r="M106" i="8"/>
  <c r="M97" i="8"/>
  <c r="H77" i="8"/>
  <c r="H78" i="8"/>
  <c r="H79" i="8"/>
  <c r="H80" i="8"/>
  <c r="H81" i="8"/>
  <c r="H82" i="8"/>
  <c r="H83" i="8"/>
  <c r="H84" i="8"/>
  <c r="H85" i="8"/>
  <c r="H76" i="8"/>
  <c r="M77" i="8"/>
  <c r="M78" i="8"/>
  <c r="M79" i="8"/>
  <c r="M80" i="8"/>
  <c r="M81" i="8"/>
  <c r="M82" i="8"/>
  <c r="M83" i="8"/>
  <c r="M84" i="8"/>
  <c r="M85" i="8"/>
  <c r="M76" i="8"/>
  <c r="H56" i="8"/>
  <c r="H57" i="8"/>
  <c r="H58" i="8"/>
  <c r="H59" i="8"/>
  <c r="H60" i="8"/>
  <c r="H61" i="8"/>
  <c r="H62" i="8"/>
  <c r="H63" i="8"/>
  <c r="H64" i="8"/>
  <c r="H55" i="8"/>
  <c r="M56" i="8"/>
  <c r="M57" i="8"/>
  <c r="M58" i="8"/>
  <c r="M59" i="8"/>
  <c r="M60" i="8"/>
  <c r="M61" i="8"/>
  <c r="M62" i="8"/>
  <c r="M63" i="8"/>
  <c r="M64" i="8"/>
  <c r="M55" i="8"/>
  <c r="H35" i="8"/>
  <c r="H36" i="8"/>
  <c r="H37" i="8"/>
  <c r="H38" i="8"/>
  <c r="H39" i="8"/>
  <c r="H40" i="8"/>
  <c r="H41" i="8"/>
  <c r="H42" i="8"/>
  <c r="H43" i="8"/>
  <c r="H34" i="8"/>
  <c r="U137" i="8"/>
  <c r="U136" i="8"/>
  <c r="U135" i="8"/>
  <c r="U134" i="8"/>
  <c r="U133" i="8"/>
  <c r="U132" i="8"/>
  <c r="U131" i="8"/>
  <c r="U130" i="8"/>
  <c r="U129" i="8"/>
  <c r="U128" i="8"/>
  <c r="U127" i="8"/>
  <c r="U126" i="8"/>
  <c r="U125" i="8"/>
  <c r="U107" i="8"/>
  <c r="U106" i="8"/>
  <c r="U105" i="8"/>
  <c r="U104" i="8"/>
  <c r="U103" i="8"/>
  <c r="U102" i="8"/>
  <c r="U101" i="8"/>
  <c r="U100" i="8"/>
  <c r="U99" i="8"/>
  <c r="U98" i="8"/>
  <c r="U97" i="8"/>
  <c r="U96" i="8"/>
  <c r="U95" i="8"/>
  <c r="U77" i="8"/>
  <c r="U76" i="8"/>
  <c r="U75" i="8"/>
  <c r="U74" i="8"/>
  <c r="U73" i="8"/>
  <c r="U72" i="8"/>
  <c r="U71" i="8"/>
  <c r="U70" i="8"/>
  <c r="U69" i="8"/>
  <c r="U68" i="8"/>
  <c r="U67" i="8"/>
  <c r="U66" i="8"/>
  <c r="U65" i="8"/>
  <c r="U36" i="8"/>
  <c r="U37" i="8"/>
  <c r="U38" i="8"/>
  <c r="U39" i="8"/>
  <c r="U40" i="8"/>
  <c r="U41" i="8"/>
  <c r="U42" i="8"/>
  <c r="U43" i="8"/>
  <c r="U44" i="8"/>
  <c r="U45" i="8"/>
  <c r="U46" i="8"/>
  <c r="U47" i="8"/>
  <c r="U35" i="8"/>
  <c r="M35" i="8"/>
  <c r="M36" i="8"/>
  <c r="M37" i="8"/>
  <c r="M38" i="8"/>
  <c r="M39" i="8"/>
  <c r="M40" i="8"/>
  <c r="M41" i="8"/>
  <c r="M42" i="8"/>
  <c r="M43" i="8"/>
  <c r="M34" i="8"/>
  <c r="M30" i="8"/>
  <c r="M107" i="8" l="1"/>
  <c r="M86" i="8"/>
  <c r="M65" i="8"/>
  <c r="M44" i="8"/>
  <c r="H86" i="8"/>
  <c r="H107" i="8"/>
  <c r="H65" i="8"/>
  <c r="H44" i="8"/>
  <c r="M51" i="8" l="1"/>
  <c r="L51" i="8"/>
  <c r="J51" i="8"/>
  <c r="I51" i="8"/>
  <c r="H51" i="8"/>
  <c r="G51" i="8"/>
  <c r="L21" i="8"/>
  <c r="L22" i="8" s="1"/>
  <c r="I20" i="8"/>
  <c r="D21" i="8"/>
  <c r="D22" i="8" s="1"/>
  <c r="D23" i="8" s="1"/>
  <c r="D24" i="8" s="1"/>
  <c r="D25" i="8" s="1"/>
  <c r="D26" i="8" s="1"/>
  <c r="D27" i="8" s="1"/>
  <c r="D28" i="8" s="1"/>
  <c r="D29" i="8" s="1"/>
  <c r="C21" i="8"/>
  <c r="C22" i="8" s="1"/>
  <c r="C23" i="8" s="1"/>
  <c r="C24" i="8" s="1"/>
  <c r="C25" i="8" s="1"/>
  <c r="C26" i="8" s="1"/>
  <c r="C27" i="8" s="1"/>
  <c r="C28" i="8" s="1"/>
  <c r="C29" i="8" s="1"/>
  <c r="B21" i="8"/>
  <c r="B22" i="8" s="1"/>
  <c r="B23" i="8" s="1"/>
  <c r="B24" i="8" s="1"/>
  <c r="B25" i="8" s="1"/>
  <c r="B26" i="8" s="1"/>
  <c r="B27" i="8" s="1"/>
  <c r="B28" i="8" s="1"/>
  <c r="B29" i="8" s="1"/>
  <c r="A21" i="8"/>
  <c r="A22" i="8" s="1"/>
  <c r="A23" i="8" s="1"/>
  <c r="A24" i="8" s="1"/>
  <c r="A25" i="8" s="1"/>
  <c r="A26" i="8" s="1"/>
  <c r="A27" i="8" s="1"/>
  <c r="A28" i="8" s="1"/>
  <c r="A29" i="8" s="1"/>
  <c r="L23" i="8" l="1"/>
  <c r="L24" i="8" s="1"/>
  <c r="L25" i="8" s="1"/>
  <c r="L26" i="8" s="1"/>
  <c r="L27" i="8" s="1"/>
  <c r="L28" i="8" s="1"/>
  <c r="L29" i="8" s="1"/>
  <c r="L30" i="8"/>
  <c r="J20" i="8"/>
  <c r="K20" i="8" s="1"/>
  <c r="H30" i="8"/>
  <c r="K51" i="8"/>
  <c r="G21" i="8"/>
  <c r="I21" i="8" l="1"/>
  <c r="G22" i="8"/>
  <c r="J21" i="8"/>
  <c r="G23" i="8" l="1"/>
  <c r="K21" i="8"/>
  <c r="I22" i="8"/>
  <c r="J22" i="8"/>
  <c r="I23" i="8" l="1"/>
  <c r="G24" i="8"/>
  <c r="J23" i="8"/>
  <c r="K22" i="8"/>
  <c r="L98" i="8"/>
  <c r="L99" i="8" s="1"/>
  <c r="D98" i="8"/>
  <c r="D99" i="8" s="1"/>
  <c r="D100" i="8" s="1"/>
  <c r="D101" i="8" s="1"/>
  <c r="D102" i="8" s="1"/>
  <c r="D103" i="8" s="1"/>
  <c r="D104" i="8" s="1"/>
  <c r="D105" i="8" s="1"/>
  <c r="D106" i="8" s="1"/>
  <c r="C98" i="8"/>
  <c r="C99" i="8" s="1"/>
  <c r="C100" i="8" s="1"/>
  <c r="C101" i="8" s="1"/>
  <c r="C102" i="8" s="1"/>
  <c r="C103" i="8" s="1"/>
  <c r="C104" i="8" s="1"/>
  <c r="C105" i="8" s="1"/>
  <c r="C106" i="8" s="1"/>
  <c r="B98" i="8"/>
  <c r="B99" i="8" s="1"/>
  <c r="B100" i="8" s="1"/>
  <c r="B101" i="8" s="1"/>
  <c r="B102" i="8" s="1"/>
  <c r="B103" i="8" s="1"/>
  <c r="B104" i="8" s="1"/>
  <c r="B105" i="8" s="1"/>
  <c r="B106" i="8" s="1"/>
  <c r="A98" i="8"/>
  <c r="A99" i="8" s="1"/>
  <c r="A100" i="8" s="1"/>
  <c r="A101" i="8" s="1"/>
  <c r="A102" i="8" s="1"/>
  <c r="A103" i="8" s="1"/>
  <c r="A104" i="8" s="1"/>
  <c r="A105" i="8" s="1"/>
  <c r="A106" i="8" s="1"/>
  <c r="D77" i="8"/>
  <c r="D78" i="8" s="1"/>
  <c r="D79" i="8" s="1"/>
  <c r="D80" i="8" s="1"/>
  <c r="D81" i="8" s="1"/>
  <c r="D82" i="8" s="1"/>
  <c r="D83" i="8" s="1"/>
  <c r="D84" i="8" s="1"/>
  <c r="D85" i="8" s="1"/>
  <c r="C77" i="8"/>
  <c r="C78" i="8" s="1"/>
  <c r="C79" i="8" s="1"/>
  <c r="C80" i="8" s="1"/>
  <c r="C81" i="8" s="1"/>
  <c r="C82" i="8" s="1"/>
  <c r="C83" i="8" s="1"/>
  <c r="C84" i="8" s="1"/>
  <c r="C85" i="8" s="1"/>
  <c r="B77" i="8"/>
  <c r="B78" i="8" s="1"/>
  <c r="B79" i="8" s="1"/>
  <c r="B80" i="8" s="1"/>
  <c r="B81" i="8" s="1"/>
  <c r="B82" i="8" s="1"/>
  <c r="B83" i="8" s="1"/>
  <c r="B84" i="8" s="1"/>
  <c r="B85" i="8" s="1"/>
  <c r="A77" i="8"/>
  <c r="A78" i="8" s="1"/>
  <c r="A79" i="8" s="1"/>
  <c r="A80" i="8" s="1"/>
  <c r="A81" i="8" s="1"/>
  <c r="A82" i="8" s="1"/>
  <c r="A83" i="8" s="1"/>
  <c r="A84" i="8" s="1"/>
  <c r="A85" i="8" s="1"/>
  <c r="L56" i="8"/>
  <c r="L57" i="8" s="1"/>
  <c r="I55" i="8"/>
  <c r="G56" i="8"/>
  <c r="D56" i="8"/>
  <c r="D57" i="8" s="1"/>
  <c r="D58" i="8" s="1"/>
  <c r="D59" i="8" s="1"/>
  <c r="D60" i="8" s="1"/>
  <c r="D61" i="8" s="1"/>
  <c r="D62" i="8" s="1"/>
  <c r="D63" i="8" s="1"/>
  <c r="D64" i="8" s="1"/>
  <c r="C56" i="8"/>
  <c r="C57" i="8" s="1"/>
  <c r="C58" i="8" s="1"/>
  <c r="C59" i="8" s="1"/>
  <c r="C60" i="8" s="1"/>
  <c r="C61" i="8" s="1"/>
  <c r="C62" i="8" s="1"/>
  <c r="C63" i="8" s="1"/>
  <c r="C64" i="8" s="1"/>
  <c r="B56" i="8"/>
  <c r="B57" i="8" s="1"/>
  <c r="B58" i="8" s="1"/>
  <c r="B59" i="8" s="1"/>
  <c r="B60" i="8" s="1"/>
  <c r="B61" i="8" s="1"/>
  <c r="B62" i="8" s="1"/>
  <c r="B63" i="8" s="1"/>
  <c r="B64" i="8" s="1"/>
  <c r="A56" i="8"/>
  <c r="A57" i="8" s="1"/>
  <c r="A58" i="8" s="1"/>
  <c r="A59" i="8" s="1"/>
  <c r="A60" i="8" s="1"/>
  <c r="A61" i="8" s="1"/>
  <c r="A62" i="8" s="1"/>
  <c r="A63" i="8" s="1"/>
  <c r="A64" i="8" s="1"/>
  <c r="L35" i="8"/>
  <c r="L36" i="8" s="1"/>
  <c r="I34" i="8"/>
  <c r="G35" i="8"/>
  <c r="D35" i="8"/>
  <c r="D36" i="8" s="1"/>
  <c r="D37" i="8" s="1"/>
  <c r="D38" i="8" s="1"/>
  <c r="D39" i="8" s="1"/>
  <c r="D40" i="8" s="1"/>
  <c r="D41" i="8" s="1"/>
  <c r="D42" i="8" s="1"/>
  <c r="D43" i="8" s="1"/>
  <c r="C35" i="8"/>
  <c r="C36" i="8" s="1"/>
  <c r="C37" i="8" s="1"/>
  <c r="C38" i="8" s="1"/>
  <c r="C39" i="8" s="1"/>
  <c r="C40" i="8" s="1"/>
  <c r="C41" i="8" s="1"/>
  <c r="C42" i="8" s="1"/>
  <c r="C43" i="8" s="1"/>
  <c r="B35" i="8"/>
  <c r="B36" i="8" s="1"/>
  <c r="B37" i="8" s="1"/>
  <c r="B38" i="8" s="1"/>
  <c r="B39" i="8" s="1"/>
  <c r="B40" i="8" s="1"/>
  <c r="B41" i="8" s="1"/>
  <c r="B42" i="8" s="1"/>
  <c r="B43" i="8" s="1"/>
  <c r="A35" i="8"/>
  <c r="A36" i="8" s="1"/>
  <c r="A37" i="8" s="1"/>
  <c r="A38" i="8" s="1"/>
  <c r="A39" i="8" s="1"/>
  <c r="A40" i="8" s="1"/>
  <c r="A41" i="8" s="1"/>
  <c r="A42" i="8" s="1"/>
  <c r="A43" i="8" s="1"/>
  <c r="L65" i="8" l="1"/>
  <c r="L58" i="8"/>
  <c r="L59" i="8" s="1"/>
  <c r="L60" i="8" s="1"/>
  <c r="L61" i="8" s="1"/>
  <c r="L62" i="8" s="1"/>
  <c r="L63" i="8" s="1"/>
  <c r="L64" i="8" s="1"/>
  <c r="L37" i="8"/>
  <c r="L38" i="8" s="1"/>
  <c r="L39" i="8" s="1"/>
  <c r="L40" i="8" s="1"/>
  <c r="L41" i="8" s="1"/>
  <c r="L42" i="8" s="1"/>
  <c r="L43" i="8" s="1"/>
  <c r="L44" i="8"/>
  <c r="L100" i="8"/>
  <c r="L101" i="8" s="1"/>
  <c r="L102" i="8" s="1"/>
  <c r="L103" i="8" s="1"/>
  <c r="L104" i="8" s="1"/>
  <c r="L105" i="8" s="1"/>
  <c r="L106" i="8" s="1"/>
  <c r="L107" i="8"/>
  <c r="K23" i="8"/>
  <c r="I24" i="8"/>
  <c r="G25" i="8"/>
  <c r="J24" i="8"/>
  <c r="K24" i="8" s="1"/>
  <c r="J97" i="8"/>
  <c r="J34" i="8"/>
  <c r="K34" i="8" s="1"/>
  <c r="I97" i="8"/>
  <c r="G98" i="8"/>
  <c r="J76" i="8"/>
  <c r="I76" i="8"/>
  <c r="G77" i="8"/>
  <c r="J98" i="8"/>
  <c r="L77" i="8"/>
  <c r="L78" i="8" s="1"/>
  <c r="I56" i="8"/>
  <c r="K56" i="8" s="1"/>
  <c r="G57" i="8"/>
  <c r="G58" i="8" s="1"/>
  <c r="I35" i="8"/>
  <c r="G36" i="8"/>
  <c r="G37" i="8" s="1"/>
  <c r="J35" i="8"/>
  <c r="K97" i="8" l="1"/>
  <c r="L79" i="8"/>
  <c r="L86" i="8"/>
  <c r="I58" i="8"/>
  <c r="K58" i="8" s="1"/>
  <c r="G59" i="8"/>
  <c r="G78" i="8"/>
  <c r="G79" i="8" s="1"/>
  <c r="I37" i="8"/>
  <c r="G38" i="8"/>
  <c r="J37" i="8"/>
  <c r="K37" i="8" s="1"/>
  <c r="G26" i="8"/>
  <c r="J25" i="8"/>
  <c r="I25" i="8"/>
  <c r="I98" i="8"/>
  <c r="G99" i="8"/>
  <c r="G100" i="8" s="1"/>
  <c r="K55" i="8"/>
  <c r="K35" i="8"/>
  <c r="K98" i="8"/>
  <c r="K76" i="8"/>
  <c r="I99" i="8"/>
  <c r="I77" i="8"/>
  <c r="J77" i="8"/>
  <c r="J78" i="8"/>
  <c r="I78" i="8"/>
  <c r="I57" i="8"/>
  <c r="I36" i="8"/>
  <c r="J36" i="8"/>
  <c r="I59" i="8" l="1"/>
  <c r="G60" i="8"/>
  <c r="K59" i="8"/>
  <c r="G101" i="8"/>
  <c r="I100" i="8"/>
  <c r="J100" i="8"/>
  <c r="K100" i="8" s="1"/>
  <c r="J79" i="8"/>
  <c r="K79" i="8" s="1"/>
  <c r="G80" i="8"/>
  <c r="I38" i="8"/>
  <c r="G39" i="8"/>
  <c r="J38" i="8"/>
  <c r="K38" i="8" s="1"/>
  <c r="I79" i="8"/>
  <c r="L80" i="8"/>
  <c r="L81" i="8" s="1"/>
  <c r="L82" i="8" s="1"/>
  <c r="L83" i="8" s="1"/>
  <c r="L84" i="8" s="1"/>
  <c r="L85" i="8" s="1"/>
  <c r="K25" i="8"/>
  <c r="I26" i="8"/>
  <c r="G27" i="8"/>
  <c r="J26" i="8"/>
  <c r="K26" i="8" s="1"/>
  <c r="K77" i="8"/>
  <c r="J99" i="8"/>
  <c r="K99" i="8" s="1"/>
  <c r="K36" i="8"/>
  <c r="K78" i="8"/>
  <c r="I80" i="8" l="1"/>
  <c r="G81" i="8"/>
  <c r="J80" i="8"/>
  <c r="K80" i="8" s="1"/>
  <c r="G102" i="8"/>
  <c r="J101" i="8"/>
  <c r="I101" i="8"/>
  <c r="I39" i="8"/>
  <c r="J39" i="8"/>
  <c r="K39" i="8" s="1"/>
  <c r="G40" i="8"/>
  <c r="G61" i="8"/>
  <c r="I60" i="8"/>
  <c r="K60" i="8"/>
  <c r="J27" i="8"/>
  <c r="I27" i="8"/>
  <c r="G28" i="8"/>
  <c r="K57" i="8"/>
  <c r="E6" i="5"/>
  <c r="E4" i="5"/>
  <c r="J40" i="8" l="1"/>
  <c r="G41" i="8"/>
  <c r="I40" i="8"/>
  <c r="J81" i="8"/>
  <c r="K81" i="8" s="1"/>
  <c r="G82" i="8"/>
  <c r="I81" i="8"/>
  <c r="I61" i="8"/>
  <c r="K61" i="8" s="1"/>
  <c r="G62" i="8"/>
  <c r="K101" i="8"/>
  <c r="G103" i="8"/>
  <c r="I102" i="8"/>
  <c r="J102" i="8"/>
  <c r="K102" i="8" s="1"/>
  <c r="G29" i="8"/>
  <c r="G30" i="8" s="1"/>
  <c r="J28" i="8"/>
  <c r="I28" i="8"/>
  <c r="K27" i="8"/>
  <c r="AL4" i="7"/>
  <c r="AK4" i="7"/>
  <c r="G63" i="8" l="1"/>
  <c r="I62" i="8"/>
  <c r="K62" i="8" s="1"/>
  <c r="J103" i="8"/>
  <c r="K103" i="8" s="1"/>
  <c r="G104" i="8"/>
  <c r="I103" i="8"/>
  <c r="I41" i="8"/>
  <c r="J41" i="8"/>
  <c r="K41" i="8" s="1"/>
  <c r="G42" i="8"/>
  <c r="I30" i="8"/>
  <c r="J30" i="8"/>
  <c r="K30" i="8" s="1"/>
  <c r="J82" i="8"/>
  <c r="K82" i="8" s="1"/>
  <c r="G83" i="8"/>
  <c r="I82" i="8"/>
  <c r="K40" i="8"/>
  <c r="K28" i="8"/>
  <c r="I29" i="8"/>
  <c r="J29" i="8"/>
  <c r="K29" i="8" s="1"/>
  <c r="AD4" i="7"/>
  <c r="J104" i="8" l="1"/>
  <c r="I104" i="8"/>
  <c r="G105" i="8"/>
  <c r="G84" i="8"/>
  <c r="I83" i="8"/>
  <c r="J83" i="8"/>
  <c r="K83" i="8" s="1"/>
  <c r="I42" i="8"/>
  <c r="J42" i="8"/>
  <c r="G43" i="8"/>
  <c r="I63" i="8"/>
  <c r="K63" i="8"/>
  <c r="G64" i="8"/>
  <c r="O9" i="17"/>
  <c r="O8" i="17"/>
  <c r="O7" i="17"/>
  <c r="O6" i="17"/>
  <c r="O5" i="17"/>
  <c r="O4" i="17"/>
  <c r="O3" i="17"/>
  <c r="I105" i="8" l="1"/>
  <c r="G106" i="8"/>
  <c r="J105" i="8"/>
  <c r="K105" i="8" s="1"/>
  <c r="I43" i="8"/>
  <c r="J43" i="8"/>
  <c r="G44" i="8"/>
  <c r="I64" i="8"/>
  <c r="K64" i="8"/>
  <c r="G65" i="8"/>
  <c r="K42" i="8"/>
  <c r="I84" i="8"/>
  <c r="J84" i="8"/>
  <c r="K84" i="8" s="1"/>
  <c r="G85" i="8"/>
  <c r="G86" i="8"/>
  <c r="K104" i="8"/>
  <c r="N6" i="19"/>
  <c r="E6" i="19"/>
  <c r="N4" i="19"/>
  <c r="E4" i="19"/>
  <c r="I86" i="8" l="1"/>
  <c r="J86" i="8"/>
  <c r="K86" i="8" s="1"/>
  <c r="I44" i="8"/>
  <c r="J44" i="8"/>
  <c r="K44" i="8" s="1"/>
  <c r="J106" i="8"/>
  <c r="I106" i="8"/>
  <c r="G107" i="8"/>
  <c r="I85" i="8"/>
  <c r="J85" i="8"/>
  <c r="I65" i="8"/>
  <c r="K65" i="8"/>
  <c r="K43" i="8"/>
  <c r="W47" i="5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I107" i="8" l="1"/>
  <c r="J107" i="8"/>
  <c r="K107" i="8" s="1"/>
  <c r="K85" i="8"/>
  <c r="K106" i="8"/>
  <c r="AJ4" i="7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<sst xmlns="http://schemas.openxmlformats.org/spreadsheetml/2006/main" count="1051" uniqueCount="432">
  <si>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</si>
  <si>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</si>
  <si>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</si>
  <si>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</si>
  <si>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</si>
  <si>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</si>
  <si>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</si>
  <si>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</si>
  <si>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</si>
  <si>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</si>
  <si>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</si>
  <si>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</si>
  <si>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</si>
  <si>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</si>
  <si>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</si>
  <si>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</si>
  <si>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</si>
  <si>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</si>
  <si>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</si>
  <si>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</si>
  <si>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</si>
  <si>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</si>
  <si>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</si>
  <si>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</si>
  <si>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</si>
  <si>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</si>
  <si>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</si>
  <si>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</si>
  <si>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</si>
  <si>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</si>
  <si>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</si>
  <si>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</si>
  <si>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</si>
  <si>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</si>
  <si>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</si>
  <si>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</si>
  <si>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</si>
  <si>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</si>
  <si>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</si>
  <si>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</si>
  <si>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</si>
  <si>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</si>
  <si>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</si>
  <si>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</si>
  <si>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</si>
  <si>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</si>
  <si>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</si>
  <si>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</si>
  <si>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</si>
  <si>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</si>
  <si>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</si>
  <si>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</si>
  <si>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</si>
  <si>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</si>
  <si>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</si>
  <si>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</si>
  <si>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</si>
  <si>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</si>
  <si>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</si>
  <si>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</si>
  <si>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</si>
  <si>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</si>
  <si>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</si>
  <si>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</si>
  <si>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</si>
  <si>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</si>
  <si>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</si>
  <si>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</si>
  <si>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</si>
  <si>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</si>
  <si>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</si>
  <si>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</si>
  <si>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</si>
  <si>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</si>
  <si>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</si>
  <si>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</si>
  <si>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</si>
  <si>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</si>
  <si>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</si>
  <si>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</si>
  <si>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</si>
  <si>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</si>
  <si>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</si>
  <si>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</si>
  <si>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</si>
  <si>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</si>
  <si>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</si>
  <si>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</si>
  <si>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</si>
  <si>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</si>
  <si>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</si>
  <si>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</si>
  <si>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</si>
  <si>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</si>
  <si>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</si>
  <si>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</si>
  <si>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</si>
  <si>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</si>
  <si>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</si>
  <si>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</si>
  <si>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</si>
  <si>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</si>
  <si>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</si>
  <si>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</si>
  <si>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</si>
  <si>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</si>
  <si>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</si>
  <si>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</si>
  <si>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</si>
  <si>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</si>
  <si>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</si>
  <si>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</si>
  <si>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</si>
  <si>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</si>
  <si>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</si>
  <si>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</si>
  <si>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</si>
  <si>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</si>
  <si>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</si>
  <si>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</si>
  <si>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</si>
  <si>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</si>
  <si>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</si>
  <si>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</si>
  <si>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</si>
  <si>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</si>
  <si>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</si>
  <si>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</si>
  <si>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</si>
  <si>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</si>
  <si>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</si>
  <si>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</si>
  <si>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</si>
  <si>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</si>
  <si>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</si>
  <si>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</si>
  <si>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</si>
  <si>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</si>
  <si>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</si>
  <si>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</si>
  <si>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</si>
  <si>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</si>
  <si>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</si>
  <si>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</si>
  <si>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</si>
  <si>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</si>
  <si>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</si>
  <si>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</si>
  <si>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</si>
  <si>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</si>
  <si>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</si>
  <si>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</si>
  <si>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</si>
  <si>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</si>
  <si>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</si>
  <si>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</si>
  <si>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</si>
  <si>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</si>
  <si>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</si>
  <si>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</si>
  <si>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</si>
  <si>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</si>
  <si>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</si>
  <si>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</si>
  <si>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</si>
  <si>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</si>
  <si>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</si>
  <si>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</si>
  <si>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</si>
  <si>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</si>
  <si>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</si>
  <si>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</si>
  <si>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</si>
  <si>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</si>
  <si>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</si>
  <si>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</si>
  <si>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</si>
  <si>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</si>
  <si>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</si>
  <si>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</si>
  <si>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</si>
  <si>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</si>
  <si>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</si>
  <si>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</si>
  <si>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</si>
  <si>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</si>
  <si>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</si>
  <si>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</si>
  <si>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</si>
  <si>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</si>
  <si>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</si>
  <si>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</si>
  <si>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</si>
  <si>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</si>
  <si>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</si>
  <si>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</si>
  <si>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</si>
  <si>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</si>
  <si>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</si>
  <si>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</si>
  <si>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</si>
  <si>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</si>
  <si>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</si>
  <si>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</si>
  <si>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</si>
  <si>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</si>
  <si>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</si>
  <si>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</si>
  <si>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</si>
  <si>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</si>
  <si>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</si>
  <si>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</si>
  <si>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</si>
  <si>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</si>
  <si>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</si>
  <si>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</si>
  <si>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</si>
  <si>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</si>
  <si>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</si>
  <si>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</si>
  <si>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</si>
  <si>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</si>
  <si>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</si>
  <si>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</si>
  <si>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</si>
  <si>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</si>
  <si>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</si>
  <si>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</si>
  <si>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</si>
  <si>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</si>
  <si>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</si>
  <si>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</si>
  <si>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</si>
  <si>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</si>
  <si>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</si>
  <si>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</si>
  <si>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</si>
  <si>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</si>
  <si>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</si>
  <si>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</si>
  <si>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</si>
  <si>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</si>
  <si>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</si>
  <si>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</si>
  <si>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</si>
  <si>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</si>
  <si>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</si>
  <si>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</si>
  <si>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</si>
  <si>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</si>
  <si>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</si>
  <si>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</si>
  <si>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</si>
  <si>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</si>
  <si>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</si>
  <si>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</si>
  <si>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</si>
  <si>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</si>
  <si>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</si>
  <si>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</si>
  <si>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</si>
  <si>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</si>
  <si>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</si>
  <si>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</si>
  <si>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</si>
  <si>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</si>
  <si>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</si>
  <si>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</si>
  <si>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</si>
  <si>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</si>
  <si>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</si>
  <si>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</si>
  <si>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</si>
  <si>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</si>
  <si>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</si>
  <si>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</si>
  <si>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</si>
  <si>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</si>
  <si>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</si>
  <si>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</si>
  <si>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</si>
  <si>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</si>
  <si>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</si>
  <si>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</si>
  <si>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</si>
  <si>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</si>
  <si>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</si>
  <si>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</si>
  <si>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</si>
  <si>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</si>
  <si>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</si>
  <si>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</si>
  <si>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</si>
  <si>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</si>
  <si>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</si>
  <si>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</si>
  <si>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</si>
  <si>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</si>
  <si>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</si>
  <si>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</si>
  <si>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</si>
  <si>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</si>
  <si>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</si>
  <si>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</si>
  <si>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</si>
  <si>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</si>
  <si>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</si>
  <si>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</si>
  <si>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</si>
  <si>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</si>
  <si>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</si>
  <si>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</si>
  <si>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</si>
  <si>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</si>
  <si>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</si>
  <si>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</si>
  <si>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</si>
  <si>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</si>
  <si>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</si>
  <si>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</si>
  <si>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</si>
  <si>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</si>
  <si>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</si>
  <si>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</si>
  <si>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</si>
  <si>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</si>
  <si>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</si>
  <si>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</si>
  <si>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</si>
  <si>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</si>
  <si>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</si>
  <si>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</si>
  <si>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</si>
  <si>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</si>
  <si>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</si>
  <si>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</si>
  <si>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</si>
  <si>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</si>
  <si>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</si>
  <si>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</si>
  <si>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</si>
  <si>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</si>
  <si>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</si>
  <si>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</si>
  <si>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</si>
  <si>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</si>
  <si>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</si>
  <si>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</si>
  <si>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</si>
  <si>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</si>
  <si>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</si>
  <si>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</si>
  <si>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</si>
  <si>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</si>
  <si>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Marine</t>
  </si>
  <si>
    <t>(same as Core CL)</t>
  </si>
  <si>
    <t>Commercial Package Policy - Variable Exposure</t>
  </si>
  <si>
    <t>Commercial Package Policy - Non - Variable Exposure</t>
  </si>
  <si>
    <t>Monoline General Liability - Variable Exposure</t>
  </si>
  <si>
    <t>Monoline General Liability - Non - Variable Exposure</t>
  </si>
  <si>
    <t>Avenues BOP - Variable Exposure</t>
  </si>
  <si>
    <t>Avenues BOP - Non - Variable Exposure</t>
  </si>
  <si>
    <t>19-3186-C</t>
  </si>
  <si>
    <t>19-3179-C</t>
  </si>
  <si>
    <t>18-4738</t>
  </si>
  <si>
    <t>Hanover American Insurance Company</t>
  </si>
  <si>
    <t>20-1096</t>
  </si>
  <si>
    <t>Core Commercial</t>
  </si>
  <si>
    <t>20-171</t>
  </si>
  <si>
    <t>RPTG LOB</t>
  </si>
  <si>
    <t>Values</t>
  </si>
  <si>
    <t>CPP</t>
  </si>
  <si>
    <t>Sum of PIF_CNT</t>
  </si>
  <si>
    <t>Sum of FULL_TERM_PREM</t>
  </si>
  <si>
    <t>Sum of ELIG_CNT</t>
  </si>
  <si>
    <t>Sum of REFUND</t>
  </si>
  <si>
    <t>GL</t>
  </si>
  <si>
    <t>BOP</t>
  </si>
  <si>
    <t>Core</t>
  </si>
  <si>
    <t>Kim Brown</t>
  </si>
  <si>
    <t>508-855-2761</t>
  </si>
  <si>
    <t>508-635-8892</t>
  </si>
  <si>
    <t>VP, Chief Compliance Officer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</si>
  <si>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</si>
  <si>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</si>
  <si>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</si>
  <si>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</si>
  <si>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</si>
  <si>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</si>
  <si>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</si>
  <si>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>Please see attached explnatory memo.</t>
  </si>
  <si>
    <t>Mar</t>
  </si>
  <si>
    <t>Premium Adjustment at Audit</t>
  </si>
  <si>
    <t>Apr</t>
  </si>
  <si>
    <t>Jun</t>
  </si>
  <si>
    <t>Jul</t>
  </si>
  <si>
    <t>Aug</t>
  </si>
  <si>
    <t>Sep</t>
  </si>
  <si>
    <t>Oct</t>
  </si>
  <si>
    <t>Nov</t>
  </si>
  <si>
    <t>Dec</t>
  </si>
  <si>
    <t>Sum of Audit_Ind_202003</t>
  </si>
  <si>
    <t>Sum of Audit_Ind_202004</t>
  </si>
  <si>
    <t>Sum of Audit_Ind_202005</t>
  </si>
  <si>
    <t>Sum of Audit_Ind_202006</t>
  </si>
  <si>
    <t>Sum of Audit_Ind_202007</t>
  </si>
  <si>
    <t>Sum of Audit_Ind_202008</t>
  </si>
  <si>
    <t>Sum of Audit_Ind_202009</t>
  </si>
  <si>
    <t>Sum of Audit_Ind_202010</t>
  </si>
  <si>
    <t>Sum of Audit_Ind_202011</t>
  </si>
  <si>
    <t>Sum of Audit_Ind_202012</t>
  </si>
  <si>
    <t>Sum of Audit_Ind_202101</t>
  </si>
  <si>
    <t>Sum of Audit_Ind_202102</t>
  </si>
  <si>
    <t>Sum of Audit_Ind_202103</t>
  </si>
  <si>
    <t>Sum of Audit_202003</t>
  </si>
  <si>
    <t>Sum of Audit_202004</t>
  </si>
  <si>
    <t>Sum of Audit_202005</t>
  </si>
  <si>
    <t>Sum of Audit_202006</t>
  </si>
  <si>
    <t>Sum of Audit_202007</t>
  </si>
  <si>
    <t>Sum of Audit_202008</t>
  </si>
  <si>
    <t>Sum of Audit_202009</t>
  </si>
  <si>
    <t>Sum of Audit_202010</t>
  </si>
  <si>
    <t>Sum of Audit_202011</t>
  </si>
  <si>
    <t>Sum of Audit_202012</t>
  </si>
  <si>
    <t>Sum of Audit_202101</t>
  </si>
  <si>
    <t>Sum of Audit_202102</t>
  </si>
  <si>
    <t>Sum of Audit_202103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</si>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</sst>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9" fillId="0" borderId="0"/>
    <xf numFmtId="164" fontId="22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4">
    <xf numFmtId="0" fontId="0" fillId="0" borderId="0" xfId="0"/>
    <xf numFmtId="164" fontId="7" fillId="0" borderId="0" xfId="3" applyFont="1" applyAlignment="1">
      <alignment horizontal="left"/>
    </xf>
    <xf numFmtId="164" fontId="8" fillId="0" borderId="0" xfId="3" applyFont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1" fillId="0" borderId="0" xfId="4" applyFont="1"/>
    <xf numFmtId="164" fontId="13" fillId="0" borderId="0" xfId="4" applyFont="1" applyBorder="1" applyAlignment="1">
      <alignment horizontal="center"/>
    </xf>
    <xf numFmtId="164" fontId="3" fillId="0" borderId="0" xfId="4"/>
    <xf numFmtId="164" fontId="15" fillId="0" borderId="3" xfId="5" applyFont="1" applyBorder="1" applyAlignment="1">
      <alignment vertical="center"/>
    </xf>
    <xf numFmtId="164" fontId="15" fillId="0" borderId="8" xfId="5" applyFont="1" applyBorder="1" applyAlignment="1">
      <alignment vertical="center"/>
    </xf>
    <xf numFmtId="164" fontId="16" fillId="0" borderId="0" xfId="5" applyFont="1" applyFill="1" applyBorder="1" applyAlignment="1" applyProtection="1">
      <alignment vertical="center"/>
      <protection locked="0"/>
    </xf>
    <xf numFmtId="164" fontId="17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8" fillId="0" borderId="13" xfId="5" applyFont="1" applyBorder="1" applyAlignment="1">
      <alignment vertical="center"/>
    </xf>
    <xf numFmtId="164" fontId="18" fillId="0" borderId="0" xfId="5" applyFont="1" applyBorder="1" applyAlignment="1">
      <alignment horizontal="left" vertical="center"/>
    </xf>
    <xf numFmtId="164" fontId="18" fillId="0" borderId="0" xfId="5" applyFont="1" applyBorder="1" applyAlignment="1">
      <alignment vertical="center"/>
    </xf>
    <xf numFmtId="1" fontId="16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7" fillId="0" borderId="0" xfId="5" applyFont="1" applyBorder="1" applyAlignment="1">
      <alignment vertical="center"/>
    </xf>
    <xf numFmtId="164" fontId="18" fillId="0" borderId="9" xfId="5" applyFont="1" applyBorder="1" applyAlignment="1">
      <alignment vertical="center"/>
    </xf>
    <xf numFmtId="164" fontId="16" fillId="0" borderId="0" xfId="4" applyFont="1"/>
    <xf numFmtId="164" fontId="16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8" fillId="0" borderId="0" xfId="5" applyFont="1" applyBorder="1" applyAlignment="1">
      <alignment horizontal="center" vertical="center"/>
    </xf>
    <xf numFmtId="164" fontId="19" fillId="0" borderId="0" xfId="5" applyFont="1" applyBorder="1" applyAlignment="1">
      <alignment vertical="center"/>
    </xf>
    <xf numFmtId="164" fontId="15" fillId="0" borderId="0" xfId="5" applyFont="1" applyBorder="1" applyAlignment="1">
      <alignment vertical="center"/>
    </xf>
    <xf numFmtId="164" fontId="15" fillId="0" borderId="0" xfId="5" applyFont="1" applyAlignment="1">
      <alignment vertical="center"/>
    </xf>
    <xf numFmtId="164" fontId="16" fillId="0" borderId="0" xfId="5" applyFont="1" applyAlignment="1">
      <alignment vertical="center"/>
    </xf>
    <xf numFmtId="164" fontId="7" fillId="0" borderId="0" xfId="4" applyFont="1"/>
    <xf numFmtId="164" fontId="17" fillId="0" borderId="0" xfId="5" applyFont="1" applyAlignment="1">
      <alignment vertical="center"/>
    </xf>
    <xf numFmtId="164" fontId="16" fillId="0" borderId="0" xfId="5" applyFont="1" applyBorder="1" applyAlignment="1">
      <alignment vertical="center"/>
    </xf>
    <xf numFmtId="164" fontId="15" fillId="0" borderId="9" xfId="5" applyFont="1" applyBorder="1" applyAlignment="1">
      <alignment vertical="center"/>
    </xf>
    <xf numFmtId="164" fontId="23" fillId="0" borderId="9" xfId="5" applyFont="1" applyBorder="1" applyAlignment="1">
      <alignment vertical="center"/>
    </xf>
    <xf numFmtId="164" fontId="19" fillId="0" borderId="0" xfId="5" applyFont="1" applyAlignment="1">
      <alignment vertical="center"/>
    </xf>
    <xf numFmtId="164" fontId="24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16" fillId="0" borderId="0" xfId="5" applyFont="1" applyAlignment="1">
      <alignment horizontal="right" vertical="center"/>
    </xf>
    <xf numFmtId="164" fontId="25" fillId="0" borderId="0" xfId="5" applyFont="1" applyAlignment="1">
      <alignment vertical="center"/>
    </xf>
    <xf numFmtId="164" fontId="20" fillId="0" borderId="0" xfId="5" applyFont="1" applyAlignment="1">
      <alignment vertical="center"/>
    </xf>
    <xf numFmtId="164" fontId="20" fillId="0" borderId="0" xfId="5" applyFont="1" applyAlignment="1">
      <alignment horizontal="left" vertical="center"/>
    </xf>
    <xf numFmtId="164" fontId="12" fillId="0" borderId="0" xfId="5" applyFont="1" applyAlignment="1">
      <alignment vertical="center"/>
    </xf>
    <xf numFmtId="164" fontId="19" fillId="0" borderId="9" xfId="5" applyFont="1" applyBorder="1" applyAlignment="1">
      <alignment vertical="center"/>
    </xf>
    <xf numFmtId="164" fontId="19" fillId="0" borderId="11" xfId="5" applyFont="1" applyBorder="1" applyAlignment="1">
      <alignment vertical="center"/>
    </xf>
    <xf numFmtId="164" fontId="15" fillId="0" borderId="14" xfId="5" applyFont="1" applyBorder="1" applyAlignment="1">
      <alignment vertical="center"/>
    </xf>
    <xf numFmtId="164" fontId="18" fillId="0" borderId="0" xfId="5" applyFont="1" applyBorder="1" applyAlignment="1">
      <alignment horizontal="center" vertical="center"/>
    </xf>
    <xf numFmtId="164" fontId="23" fillId="0" borderId="2" xfId="5" applyFont="1" applyBorder="1" applyAlignment="1">
      <alignment vertical="center"/>
    </xf>
    <xf numFmtId="164" fontId="15" fillId="0" borderId="16" xfId="5" applyFont="1" applyBorder="1" applyAlignment="1">
      <alignment vertical="center"/>
    </xf>
    <xf numFmtId="164" fontId="16" fillId="3" borderId="17" xfId="5" applyFont="1" applyFill="1" applyBorder="1" applyAlignment="1" applyProtection="1">
      <alignment vertical="center"/>
      <protection locked="0"/>
    </xf>
    <xf numFmtId="164" fontId="18" fillId="0" borderId="17" xfId="5" applyFont="1" applyBorder="1" applyAlignment="1">
      <alignment vertical="center"/>
    </xf>
    <xf numFmtId="164" fontId="19" fillId="0" borderId="17" xfId="5" applyFont="1" applyBorder="1" applyAlignment="1">
      <alignment vertical="center"/>
    </xf>
    <xf numFmtId="164" fontId="15" fillId="0" borderId="17" xfId="5" applyFont="1" applyBorder="1" applyAlignment="1">
      <alignment vertical="center"/>
    </xf>
    <xf numFmtId="164" fontId="19" fillId="0" borderId="18" xfId="5" applyFont="1" applyBorder="1" applyAlignment="1">
      <alignment vertical="center"/>
    </xf>
    <xf numFmtId="164" fontId="16" fillId="0" borderId="0" xfId="5" applyFont="1" applyFill="1" applyBorder="1" applyAlignment="1" applyProtection="1">
      <alignment horizontal="center" vertical="center"/>
      <protection locked="0"/>
    </xf>
    <xf numFmtId="164" fontId="28" fillId="0" borderId="0" xfId="3" applyFont="1" applyBorder="1" applyAlignment="1">
      <alignment horizontal="left"/>
    </xf>
    <xf numFmtId="164" fontId="29" fillId="0" borderId="0" xfId="3" applyFont="1" applyBorder="1" applyAlignment="1">
      <alignment horizontal="center"/>
    </xf>
    <xf numFmtId="164" fontId="27" fillId="0" borderId="0" xfId="3" applyFont="1" applyAlignment="1">
      <alignment horizontal="left"/>
    </xf>
    <xf numFmtId="164" fontId="28" fillId="0" borderId="0" xfId="3" applyFont="1" applyAlignment="1">
      <alignment horizontal="left"/>
    </xf>
    <xf numFmtId="1" fontId="28" fillId="0" borderId="0" xfId="3" applyNumberFormat="1" applyFont="1" applyBorder="1" applyAlignment="1">
      <alignment horizontal="right"/>
    </xf>
    <xf numFmtId="1" fontId="28" fillId="0" borderId="0" xfId="3" applyNumberFormat="1" applyFont="1" applyFill="1" applyBorder="1" applyAlignment="1">
      <alignment horizontal="left"/>
    </xf>
    <xf numFmtId="164" fontId="23" fillId="0" borderId="0" xfId="3" applyFont="1" applyFill="1" applyAlignment="1">
      <alignment horizontal="left"/>
    </xf>
    <xf numFmtId="164" fontId="27" fillId="0" borderId="0" xfId="3" applyFont="1" applyBorder="1" applyAlignment="1">
      <alignment horizontal="left"/>
    </xf>
    <xf numFmtId="164" fontId="23" fillId="0" borderId="0" xfId="3" applyFont="1" applyFill="1" applyBorder="1" applyAlignment="1">
      <alignment horizontal="left"/>
    </xf>
    <xf numFmtId="164" fontId="30" fillId="0" borderId="0" xfId="1" applyFont="1"/>
    <xf numFmtId="164" fontId="32" fillId="0" borderId="0" xfId="1" applyFont="1" applyFill="1"/>
    <xf numFmtId="164" fontId="30" fillId="0" borderId="0" xfId="1" applyFont="1" applyFill="1"/>
    <xf numFmtId="164" fontId="30" fillId="0" borderId="0" xfId="1" applyFont="1" applyAlignment="1">
      <alignment horizontal="center"/>
    </xf>
    <xf numFmtId="164" fontId="23" fillId="0" borderId="0" xfId="3" applyFont="1" applyAlignment="1">
      <alignment horizontal="left"/>
    </xf>
    <xf numFmtId="164" fontId="23" fillId="0" borderId="0" xfId="3" applyFont="1" applyBorder="1" applyAlignment="1">
      <alignment horizontal="left"/>
    </xf>
    <xf numFmtId="164" fontId="28" fillId="0" borderId="0" xfId="3" applyFont="1" applyFill="1" applyBorder="1" applyAlignment="1">
      <alignment horizontal="right"/>
    </xf>
    <xf numFmtId="1" fontId="28" fillId="0" borderId="19" xfId="3" applyNumberFormat="1" applyFont="1" applyBorder="1" applyAlignment="1">
      <alignment horizontal="left"/>
    </xf>
    <xf numFmtId="164" fontId="28" fillId="0" borderId="22" xfId="3" applyNumberFormat="1" applyFont="1" applyFill="1" applyBorder="1" applyAlignment="1">
      <alignment horizontal="left" vertical="center"/>
    </xf>
    <xf numFmtId="164" fontId="28" fillId="0" borderId="22" xfId="3" applyNumberFormat="1" applyFont="1" applyFill="1" applyBorder="1" applyAlignment="1">
      <alignment horizontal="left"/>
    </xf>
    <xf numFmtId="1" fontId="28" fillId="0" borderId="22" xfId="3" applyNumberFormat="1" applyFont="1" applyFill="1" applyBorder="1" applyAlignment="1">
      <alignment horizontal="left"/>
    </xf>
    <xf numFmtId="1" fontId="28" fillId="0" borderId="21" xfId="3" applyNumberFormat="1" applyFont="1" applyFill="1" applyBorder="1" applyAlignment="1">
      <alignment horizontal="left"/>
    </xf>
    <xf numFmtId="164" fontId="27" fillId="0" borderId="0" xfId="3" applyFont="1" applyFill="1" applyBorder="1" applyAlignment="1">
      <alignment horizontal="left"/>
    </xf>
    <xf numFmtId="164" fontId="29" fillId="0" borderId="0" xfId="3" applyFont="1" applyFill="1" applyBorder="1" applyAlignment="1">
      <alignment horizontal="center"/>
    </xf>
    <xf numFmtId="164" fontId="27" fillId="0" borderId="0" xfId="3" applyFont="1" applyFill="1" applyAlignment="1">
      <alignment horizontal="left"/>
    </xf>
    <xf numFmtId="164" fontId="23" fillId="0" borderId="0" xfId="3" applyFont="1" applyBorder="1" applyAlignment="1"/>
    <xf numFmtId="164" fontId="23" fillId="0" borderId="0" xfId="3" applyFont="1" applyBorder="1" applyAlignment="1">
      <alignment vertical="center"/>
    </xf>
    <xf numFmtId="6" fontId="23" fillId="0" borderId="0" xfId="3" quotePrefix="1" applyNumberFormat="1" applyFont="1" applyBorder="1" applyAlignment="1">
      <alignment horizontal="left"/>
    </xf>
    <xf numFmtId="164" fontId="23" fillId="0" borderId="0" xfId="3" quotePrefix="1" applyFont="1" applyBorder="1" applyAlignment="1">
      <alignment horizontal="left"/>
    </xf>
    <xf numFmtId="164" fontId="35" fillId="0" borderId="0" xfId="3" applyFont="1" applyBorder="1" applyAlignment="1">
      <alignment vertical="top"/>
    </xf>
    <xf numFmtId="164" fontId="35" fillId="0" borderId="0" xfId="3" applyFont="1" applyBorder="1" applyAlignment="1">
      <alignment horizontal="left" vertical="top" wrapText="1"/>
    </xf>
    <xf numFmtId="164" fontId="37" fillId="0" borderId="0" xfId="3" applyFont="1" applyBorder="1" applyAlignment="1">
      <alignment horizontal="left"/>
    </xf>
    <xf numFmtId="164" fontId="23" fillId="0" borderId="0" xfId="3" quotePrefix="1" applyFont="1" applyBorder="1" applyAlignment="1"/>
    <xf numFmtId="164" fontId="23" fillId="0" borderId="0" xfId="3" quotePrefix="1" applyFont="1" applyFill="1" applyBorder="1" applyAlignment="1"/>
    <xf numFmtId="1" fontId="23" fillId="0" borderId="0" xfId="3" quotePrefix="1" applyNumberFormat="1" applyFont="1" applyBorder="1" applyAlignment="1">
      <alignment horizontal="right"/>
    </xf>
    <xf numFmtId="164" fontId="23" fillId="0" borderId="0" xfId="3" applyFont="1" applyFill="1" applyBorder="1" applyAlignment="1">
      <alignment horizontal="center"/>
    </xf>
    <xf numFmtId="164" fontId="23" fillId="0" borderId="0" xfId="3" quotePrefix="1" applyFont="1" applyFill="1" applyBorder="1" applyAlignment="1">
      <alignment horizontal="center" wrapText="1"/>
    </xf>
    <xf numFmtId="164" fontId="23" fillId="0" borderId="0" xfId="3" applyFont="1" applyAlignment="1">
      <alignment horizontal="left" vertical="top"/>
    </xf>
    <xf numFmtId="164" fontId="23" fillId="0" borderId="0" xfId="3" applyFont="1" applyBorder="1" applyAlignment="1">
      <alignment vertical="top"/>
    </xf>
    <xf numFmtId="164" fontId="23" fillId="0" borderId="0" xfId="3" applyFont="1" applyFill="1" applyBorder="1" applyAlignment="1"/>
    <xf numFmtId="164" fontId="23" fillId="0" borderId="0" xfId="3" applyFont="1" applyFill="1" applyBorder="1" applyAlignment="1">
      <alignment wrapText="1"/>
    </xf>
    <xf numFmtId="164" fontId="23" fillId="0" borderId="0" xfId="3" applyFont="1" applyBorder="1" applyAlignment="1">
      <alignment wrapText="1"/>
    </xf>
    <xf numFmtId="6" fontId="23" fillId="0" borderId="0" xfId="3" quotePrefix="1" applyNumberFormat="1" applyFont="1" applyFill="1" applyBorder="1" applyAlignment="1">
      <alignment horizontal="left"/>
    </xf>
    <xf numFmtId="0" fontId="38" fillId="0" borderId="0" xfId="0" applyFont="1" applyFill="1"/>
    <xf numFmtId="164" fontId="18" fillId="0" borderId="0" xfId="5" applyFont="1" applyBorder="1" applyAlignment="1">
      <alignment horizontal="center" vertical="center"/>
    </xf>
    <xf numFmtId="164" fontId="23" fillId="0" borderId="0" xfId="3" applyFont="1" applyBorder="1" applyAlignment="1">
      <alignment horizontal="left" vertical="center" wrapText="1"/>
    </xf>
    <xf numFmtId="164" fontId="23" fillId="0" borderId="0" xfId="3" applyFont="1" applyBorder="1" applyAlignment="1">
      <alignment horizontal="right"/>
    </xf>
    <xf numFmtId="1" fontId="23" fillId="0" borderId="0" xfId="3" applyNumberFormat="1" applyFont="1" applyFill="1" applyBorder="1" applyAlignment="1">
      <alignment horizontal="left"/>
    </xf>
    <xf numFmtId="164" fontId="23" fillId="0" borderId="0" xfId="3" applyFont="1" applyFill="1" applyAlignment="1">
      <alignment horizontal="right"/>
    </xf>
    <xf numFmtId="164" fontId="34" fillId="0" borderId="0" xfId="3" applyFont="1" applyAlignment="1">
      <alignment horizontal="left"/>
    </xf>
    <xf numFmtId="164" fontId="28" fillId="0" borderId="0" xfId="3" applyFont="1" applyBorder="1" applyAlignment="1">
      <alignment horizontal="left" vertical="center"/>
    </xf>
    <xf numFmtId="164" fontId="23" fillId="0" borderId="10" xfId="3" applyFont="1" applyBorder="1" applyAlignment="1">
      <alignment horizontal="left"/>
    </xf>
    <xf numFmtId="1" fontId="23" fillId="0" borderId="0" xfId="3" quotePrefix="1" applyNumberFormat="1" applyFont="1" applyBorder="1" applyAlignment="1">
      <alignment horizontal="center"/>
    </xf>
    <xf numFmtId="1" fontId="23" fillId="0" borderId="0" xfId="3" quotePrefix="1" applyNumberFormat="1" applyFont="1" applyBorder="1" applyAlignment="1">
      <alignment horizontal="left"/>
    </xf>
    <xf numFmtId="164" fontId="28" fillId="2" borderId="4" xfId="3" applyNumberFormat="1" applyFont="1" applyFill="1" applyBorder="1" applyAlignment="1"/>
    <xf numFmtId="164" fontId="28" fillId="0" borderId="0" xfId="3" applyNumberFormat="1" applyFont="1" applyFill="1" applyBorder="1" applyAlignment="1"/>
    <xf numFmtId="164" fontId="28" fillId="0" borderId="0" xfId="3" applyFont="1" applyFill="1" applyBorder="1" applyAlignment="1">
      <alignment horizontal="left"/>
    </xf>
    <xf numFmtId="164" fontId="28" fillId="0" borderId="38" xfId="3" applyNumberFormat="1" applyFont="1" applyBorder="1" applyAlignment="1">
      <alignment horizontal="left" vertical="center"/>
    </xf>
    <xf numFmtId="164" fontId="28" fillId="0" borderId="0" xfId="3" applyNumberFormat="1" applyFont="1" applyBorder="1" applyAlignment="1">
      <alignment horizontal="left" vertical="center"/>
    </xf>
    <xf numFmtId="164" fontId="28" fillId="0" borderId="0" xfId="3" applyNumberFormat="1" applyFont="1" applyBorder="1" applyAlignment="1">
      <alignment horizontal="right" vertical="center"/>
    </xf>
    <xf numFmtId="164" fontId="28" fillId="0" borderId="38" xfId="3" applyFont="1" applyBorder="1" applyAlignment="1">
      <alignment horizontal="left" vertical="center"/>
    </xf>
    <xf numFmtId="164" fontId="28" fillId="0" borderId="0" xfId="3" applyFont="1" applyBorder="1" applyAlignment="1">
      <alignment horizontal="right" vertical="center"/>
    </xf>
    <xf numFmtId="164" fontId="28" fillId="0" borderId="39" xfId="3" applyNumberFormat="1" applyFont="1" applyFill="1" applyBorder="1" applyAlignment="1">
      <alignment horizontal="left" vertical="center"/>
    </xf>
    <xf numFmtId="164" fontId="40" fillId="0" borderId="0" xfId="3" applyFont="1" applyFill="1" applyBorder="1" applyAlignment="1">
      <alignment horizontal="center"/>
    </xf>
    <xf numFmtId="0" fontId="0" fillId="0" borderId="0" xfId="0" applyBorder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40" fillId="0" borderId="0" xfId="3" applyFont="1" applyFill="1" applyBorder="1" applyAlignment="1">
      <alignment horizontal="center"/>
    </xf>
    <xf numFmtId="166" fontId="16" fillId="0" borderId="0" xfId="5" applyNumberFormat="1" applyFont="1" applyFill="1" applyBorder="1" applyAlignment="1" applyProtection="1">
      <alignment horizontal="center" vertical="center"/>
      <protection locked="0"/>
    </xf>
    <xf numFmtId="1" fontId="28" fillId="0" borderId="0" xfId="3" applyNumberFormat="1" applyFont="1" applyFill="1" applyBorder="1" applyAlignment="1">
      <alignment horizontal="center"/>
    </xf>
    <xf numFmtId="1" fontId="27" fillId="0" borderId="0" xfId="3" applyNumberFormat="1" applyFont="1" applyAlignment="1">
      <alignment horizontal="left"/>
    </xf>
    <xf numFmtId="1" fontId="23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left"/>
    </xf>
    <xf numFmtId="1" fontId="23" fillId="0" borderId="0" xfId="3" applyNumberFormat="1" applyFont="1" applyFill="1" applyAlignment="1">
      <alignment horizontal="left"/>
    </xf>
    <xf numFmtId="1" fontId="27" fillId="0" borderId="0" xfId="3" applyNumberFormat="1" applyFont="1" applyFill="1" applyAlignment="1">
      <alignment horizontal="left"/>
    </xf>
    <xf numFmtId="1" fontId="27" fillId="0" borderId="0" xfId="3" applyNumberFormat="1" applyFont="1" applyBorder="1" applyAlignment="1">
      <alignment horizontal="center"/>
    </xf>
    <xf numFmtId="1" fontId="23" fillId="0" borderId="0" xfId="3" applyNumberFormat="1" applyFont="1" applyFill="1" applyBorder="1" applyAlignment="1">
      <alignment horizontal="center"/>
    </xf>
    <xf numFmtId="1" fontId="23" fillId="0" borderId="0" xfId="3" applyNumberFormat="1" applyFont="1" applyBorder="1" applyAlignment="1">
      <alignment horizontal="center"/>
    </xf>
    <xf numFmtId="1" fontId="28" fillId="0" borderId="0" xfId="3" applyNumberFormat="1" applyFont="1" applyBorder="1" applyAlignment="1">
      <alignment horizontal="center"/>
    </xf>
    <xf numFmtId="1" fontId="27" fillId="0" borderId="0" xfId="3" applyNumberFormat="1" applyFont="1" applyFill="1" applyBorder="1" applyAlignment="1">
      <alignment horizontal="center"/>
    </xf>
    <xf numFmtId="1" fontId="23" fillId="0" borderId="10" xfId="3" applyNumberFormat="1" applyFont="1" applyFill="1" applyBorder="1" applyAlignment="1">
      <alignment horizontal="center"/>
    </xf>
    <xf numFmtId="1" fontId="23" fillId="6" borderId="0" xfId="3" applyNumberFormat="1" applyFont="1" applyFill="1" applyBorder="1" applyAlignment="1">
      <alignment horizontal="center"/>
    </xf>
    <xf numFmtId="1" fontId="40" fillId="0" borderId="0" xfId="3" applyNumberFormat="1" applyFont="1" applyFill="1" applyBorder="1" applyAlignment="1">
      <alignment horizontal="center"/>
    </xf>
    <xf numFmtId="1" fontId="41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7" fillId="0" borderId="0" xfId="3" applyNumberFormat="1" applyFont="1" applyBorder="1" applyAlignment="1">
      <alignment horizontal="center"/>
    </xf>
    <xf numFmtId="1" fontId="23" fillId="0" borderId="10" xfId="3" applyNumberFormat="1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168" fontId="16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3" fillId="0" borderId="0" xfId="3" applyNumberFormat="1" applyFont="1" applyBorder="1" applyAlignment="1">
      <alignment horizontal="left"/>
    </xf>
    <xf numFmtId="0" fontId="0" fillId="0" borderId="0" xfId="0" applyAlignment="1"/>
    <xf numFmtId="49" fontId="27" fillId="2" borderId="4" xfId="3" applyNumberFormat="1" applyFont="1" applyFill="1" applyBorder="1" applyAlignment="1"/>
    <xf numFmtId="164" fontId="18" fillId="0" borderId="0" xfId="5" applyFont="1" applyBorder="1" applyAlignment="1">
      <alignment horizontal="center" vertical="center"/>
    </xf>
    <xf numFmtId="0" fontId="27" fillId="2" borderId="20" xfId="3" applyNumberFormat="1" applyFont="1" applyFill="1" applyBorder="1" applyAlignment="1">
      <alignment horizontal="left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0" fontId="0" fillId="0" borderId="43" xfId="0" applyBorder="1"/>
    <xf numFmtId="164" fontId="18" fillId="0" borderId="0" xfId="5" applyFont="1" applyAlignment="1">
      <alignment vertical="center"/>
    </xf>
    <xf numFmtId="164" fontId="18" fillId="0" borderId="2" xfId="5" applyFont="1" applyBorder="1" applyAlignment="1">
      <alignment vertical="center"/>
    </xf>
    <xf numFmtId="164" fontId="15" fillId="0" borderId="43" xfId="5" applyFont="1" applyBorder="1" applyAlignment="1">
      <alignment vertical="center"/>
    </xf>
    <xf numFmtId="164" fontId="15" fillId="0" borderId="2" xfId="5" applyFont="1" applyBorder="1" applyAlignment="1">
      <alignment vertical="center"/>
    </xf>
    <xf numFmtId="164" fontId="18" fillId="0" borderId="12" xfId="5" applyFont="1" applyBorder="1" applyAlignment="1">
      <alignment vertical="center"/>
    </xf>
    <xf numFmtId="164" fontId="18" fillId="0" borderId="12" xfId="5" applyFont="1" applyBorder="1" applyAlignment="1">
      <alignment horizontal="center" vertical="center"/>
    </xf>
    <xf numFmtId="164" fontId="18" fillId="0" borderId="44" xfId="5" applyFont="1" applyBorder="1" applyAlignment="1">
      <alignment vertical="center"/>
    </xf>
    <xf numFmtId="0" fontId="0" fillId="0" borderId="45" xfId="0" applyBorder="1"/>
    <xf numFmtId="164" fontId="16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8" fillId="0" borderId="0" xfId="5" applyFont="1" applyAlignment="1">
      <alignment horizontal="left" vertical="center"/>
    </xf>
    <xf numFmtId="0" fontId="23" fillId="0" borderId="0" xfId="3" applyNumberFormat="1" applyFont="1" applyAlignment="1">
      <alignment horizontal="left"/>
    </xf>
    <xf numFmtId="0" fontId="23" fillId="0" borderId="0" xfId="3" applyNumberFormat="1" applyFont="1" applyBorder="1" applyAlignment="1"/>
    <xf numFmtId="9" fontId="28" fillId="0" borderId="0" xfId="8" applyNumberFormat="1" applyFont="1" applyBorder="1" applyAlignment="1">
      <alignment horizontal="left"/>
    </xf>
    <xf numFmtId="9" fontId="28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0" fillId="0" borderId="0" xfId="8" applyNumberFormat="1" applyFont="1"/>
    <xf numFmtId="9" fontId="30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0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7" fillId="0" borderId="28" xfId="3" applyNumberFormat="1" applyFont="1" applyFill="1" applyBorder="1" applyAlignment="1">
      <alignment horizontal="center"/>
    </xf>
    <xf numFmtId="1" fontId="28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0" fillId="0" borderId="0" xfId="1" applyNumberFormat="1" applyFont="1" applyAlignment="1">
      <alignment horizontal="center"/>
    </xf>
    <xf numFmtId="1" fontId="28" fillId="0" borderId="33" xfId="3" applyNumberFormat="1" applyFont="1" applyFill="1" applyBorder="1" applyAlignment="1">
      <alignment horizontal="center"/>
    </xf>
    <xf numFmtId="6" fontId="30" fillId="0" borderId="0" xfId="1" applyNumberFormat="1" applyFont="1"/>
    <xf numFmtId="6" fontId="33" fillId="0" borderId="0" xfId="1" applyNumberFormat="1" applyFont="1" applyAlignment="1">
      <alignment horizontal="center"/>
    </xf>
    <xf numFmtId="6" fontId="33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8" fillId="0" borderId="0" xfId="3" applyNumberFormat="1" applyFont="1" applyBorder="1" applyAlignment="1">
      <alignment horizontal="left"/>
    </xf>
    <xf numFmtId="6" fontId="28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7" fillId="0" borderId="0" xfId="3" applyNumberFormat="1" applyFont="1" applyAlignment="1">
      <alignment horizontal="right"/>
    </xf>
    <xf numFmtId="1" fontId="23" fillId="0" borderId="0" xfId="3" applyNumberFormat="1" applyFont="1" applyAlignment="1">
      <alignment horizontal="right"/>
    </xf>
    <xf numFmtId="1" fontId="28" fillId="0" borderId="0" xfId="3" applyNumberFormat="1" applyFont="1" applyAlignment="1">
      <alignment horizontal="right"/>
    </xf>
    <xf numFmtId="1" fontId="23" fillId="0" borderId="0" xfId="3" applyNumberFormat="1" applyFont="1" applyFill="1" applyAlignment="1">
      <alignment horizontal="right"/>
    </xf>
    <xf numFmtId="1" fontId="27" fillId="0" borderId="0" xfId="3" applyNumberFormat="1" applyFont="1" applyFill="1" applyAlignment="1">
      <alignment horizontal="right"/>
    </xf>
    <xf numFmtId="1" fontId="23" fillId="0" borderId="0" xfId="3" applyNumberFormat="1" applyFont="1" applyFill="1" applyBorder="1" applyAlignment="1">
      <alignment horizontal="right"/>
    </xf>
    <xf numFmtId="164" fontId="40" fillId="0" borderId="0" xfId="3" applyFont="1" applyFill="1" applyBorder="1" applyAlignment="1">
      <alignment horizontal="right"/>
    </xf>
    <xf numFmtId="164" fontId="29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3" fillId="0" borderId="0" xfId="3" applyNumberFormat="1" applyFont="1" applyFill="1" applyAlignment="1">
      <alignment horizontal="right"/>
    </xf>
    <xf numFmtId="167" fontId="23" fillId="0" borderId="0" xfId="3" applyNumberFormat="1" applyFont="1" applyFill="1" applyAlignment="1">
      <alignment horizontal="right"/>
    </xf>
    <xf numFmtId="9" fontId="23" fillId="0" borderId="0" xfId="8" applyNumberFormat="1" applyFont="1" applyFill="1" applyAlignment="1">
      <alignment horizontal="right"/>
    </xf>
    <xf numFmtId="9" fontId="23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8" fillId="0" borderId="28" xfId="3" applyNumberFormat="1" applyFont="1" applyFill="1" applyBorder="1" applyAlignment="1"/>
    <xf numFmtId="9" fontId="28" fillId="0" borderId="28" xfId="8" applyNumberFormat="1" applyFont="1" applyFill="1" applyBorder="1" applyAlignment="1"/>
    <xf numFmtId="6" fontId="28" fillId="0" borderId="0" xfId="3" applyNumberFormat="1" applyFont="1" applyFill="1" applyBorder="1" applyAlignment="1"/>
    <xf numFmtId="9" fontId="28" fillId="0" borderId="0" xfId="8" applyNumberFormat="1" applyFont="1" applyFill="1" applyBorder="1" applyAlignment="1"/>
    <xf numFmtId="49" fontId="23" fillId="0" borderId="0" xfId="3" applyNumberFormat="1" applyFont="1" applyBorder="1" applyAlignment="1">
      <alignment horizontal="left"/>
    </xf>
    <xf numFmtId="164" fontId="23" fillId="0" borderId="0" xfId="3" quotePrefix="1" applyFont="1" applyBorder="1" applyAlignment="1">
      <alignment vertical="top"/>
    </xf>
    <xf numFmtId="164" fontId="23" fillId="0" borderId="43" xfId="3" quotePrefix="1" applyFont="1" applyBorder="1" applyAlignment="1">
      <alignment vertical="top" wrapText="1"/>
    </xf>
    <xf numFmtId="164" fontId="23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3" fillId="0" borderId="10" xfId="3" applyNumberFormat="1" applyFont="1" applyBorder="1" applyAlignment="1">
      <alignment horizontal="right"/>
    </xf>
    <xf numFmtId="164" fontId="23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3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6" fillId="2" borderId="12" xfId="5" applyFont="1" applyFill="1" applyBorder="1" applyAlignment="1" applyProtection="1">
      <alignment vertical="center"/>
      <protection locked="0"/>
    </xf>
    <xf numFmtId="0" fontId="16" fillId="2" borderId="12" xfId="5" applyNumberFormat="1" applyFont="1" applyFill="1" applyBorder="1" applyAlignment="1" applyProtection="1">
      <alignment vertical="center"/>
      <protection locked="0"/>
    </xf>
    <xf numFmtId="14" fontId="16" fillId="2" borderId="12" xfId="5" applyNumberFormat="1" applyFont="1" applyFill="1" applyBorder="1" applyAlignment="1" applyProtection="1">
      <alignment vertical="center"/>
      <protection locked="0"/>
    </xf>
    <xf numFmtId="164" fontId="16" fillId="2" borderId="12" xfId="5" applyFont="1" applyFill="1" applyBorder="1" applyAlignment="1">
      <alignment vertical="center"/>
    </xf>
    <xf numFmtId="169" fontId="16" fillId="2" borderId="12" xfId="5" applyNumberFormat="1" applyFont="1" applyFill="1" applyBorder="1" applyAlignment="1" applyProtection="1">
      <alignment vertical="center"/>
      <protection locked="0"/>
    </xf>
    <xf numFmtId="0" fontId="43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49" fontId="41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2" borderId="12" xfId="6" applyNumberFormat="1" applyFill="1" applyBorder="1" applyAlignment="1" applyProtection="1">
      <alignment vertical="center"/>
      <protection locked="0"/>
    </xf>
    <xf numFmtId="14" fontId="16" fillId="2" borderId="12" xfId="5" applyNumberFormat="1" applyFont="1" applyFill="1" applyBorder="1" applyAlignment="1" applyProtection="1">
      <alignment horizontal="left" vertical="center"/>
      <protection locked="0"/>
    </xf>
    <xf numFmtId="169" fontId="16" fillId="2" borderId="12" xfId="5" applyNumberFormat="1" applyFont="1" applyFill="1" applyBorder="1" applyAlignment="1" applyProtection="1">
      <alignment horizontal="left" vertical="center"/>
      <protection locked="0"/>
    </xf>
    <xf numFmtId="0" fontId="16" fillId="2" borderId="12" xfId="5" applyNumberFormat="1" applyFont="1" applyFill="1" applyBorder="1" applyAlignment="1" applyProtection="1">
      <alignment horizontal="left" vertical="center"/>
      <protection locked="0"/>
    </xf>
    <xf numFmtId="1" fontId="30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6" fillId="0" borderId="26" xfId="3" applyNumberFormat="1" applyFont="1" applyBorder="1" applyAlignment="1">
      <alignment horizontal="left" vertical="center"/>
    </xf>
    <xf numFmtId="1" fontId="28" fillId="0" borderId="30" xfId="3" applyNumberFormat="1" applyFont="1" applyBorder="1" applyAlignment="1">
      <alignment horizontal="left" vertical="center"/>
    </xf>
    <xf numFmtId="1" fontId="36" fillId="0" borderId="30" xfId="3" applyNumberFormat="1" applyFont="1" applyBorder="1" applyAlignment="1">
      <alignment horizontal="left" vertical="center"/>
    </xf>
    <xf numFmtId="1" fontId="28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49" fontId="16" fillId="2" borderId="12" xfId="5" applyNumberFormat="1" applyFont="1" applyFill="1" applyBorder="1" applyAlignment="1" applyProtection="1">
      <alignment vertical="center"/>
      <protection locked="0"/>
    </xf>
    <xf numFmtId="49" fontId="16" fillId="2" borderId="12" xfId="5" applyNumberFormat="1" applyFont="1" applyFill="1" applyBorder="1" applyAlignment="1" applyProtection="1">
      <alignment horizontal="left" vertical="center"/>
      <protection locked="0"/>
    </xf>
    <xf numFmtId="49" fontId="16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4" fillId="0" borderId="4" xfId="0" applyFont="1" applyBorder="1"/>
    <xf numFmtId="1" fontId="36" fillId="0" borderId="0" xfId="3" applyNumberFormat="1" applyFont="1" applyBorder="1" applyAlignment="1">
      <alignment horizontal="left" vertical="center"/>
    </xf>
    <xf numFmtId="164" fontId="45" fillId="0" borderId="0" xfId="1" applyFont="1"/>
    <xf numFmtId="49" fontId="0" fillId="0" borderId="0" xfId="0" applyNumberFormat="1"/>
    <xf numFmtId="0" fontId="22" fillId="0" borderId="0" xfId="6" applyNumberFormat="1"/>
    <xf numFmtId="164" fontId="29" fillId="0" borderId="0" xfId="3" applyFont="1" applyFill="1" applyBorder="1" applyAlignment="1">
      <alignment horizontal="center"/>
    </xf>
    <xf numFmtId="164" fontId="23" fillId="0" borderId="0" xfId="3" applyFont="1" applyBorder="1" applyAlignment="1">
      <alignment horizontal="left" vertical="top" wrapText="1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6" fontId="30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8" fillId="0" borderId="15" xfId="2" applyNumberFormat="1" applyFont="1" applyFill="1" applyBorder="1" applyAlignment="1">
      <alignment horizontal="center"/>
    </xf>
    <xf numFmtId="164" fontId="23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1" fillId="0" borderId="10" xfId="3" applyNumberFormat="1" applyFont="1" applyFill="1" applyBorder="1" applyAlignment="1">
      <alignment horizontal="right"/>
    </xf>
    <xf numFmtId="167" fontId="41" fillId="0" borderId="6" xfId="3" applyNumberFormat="1" applyFont="1" applyFill="1" applyBorder="1" applyAlignment="1">
      <alignment horizontal="right"/>
    </xf>
    <xf numFmtId="9" fontId="41" fillId="0" borderId="10" xfId="3" applyNumberFormat="1" applyFont="1" applyFill="1" applyBorder="1" applyAlignment="1">
      <alignment horizontal="right"/>
    </xf>
    <xf numFmtId="9" fontId="41" fillId="0" borderId="6" xfId="3" applyNumberFormat="1" applyFont="1" applyFill="1" applyBorder="1" applyAlignment="1">
      <alignment horizontal="right"/>
    </xf>
    <xf numFmtId="1" fontId="27" fillId="2" borderId="29" xfId="3" applyNumberFormat="1" applyFont="1" applyFill="1" applyBorder="1" applyAlignment="1">
      <alignment horizontal="left"/>
    </xf>
    <xf numFmtId="1" fontId="28" fillId="0" borderId="31" xfId="3" applyNumberFormat="1" applyFont="1" applyBorder="1" applyAlignment="1">
      <alignment horizontal="left"/>
    </xf>
    <xf numFmtId="1" fontId="27" fillId="2" borderId="34" xfId="3" applyNumberFormat="1" applyFont="1" applyFill="1" applyBorder="1" applyAlignment="1">
      <alignment horizontal="left"/>
    </xf>
    <xf numFmtId="164" fontId="28" fillId="2" borderId="4" xfId="3" applyFont="1" applyFill="1" applyBorder="1" applyAlignment="1">
      <alignment horizontal="left"/>
    </xf>
    <xf numFmtId="164" fontId="23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9" fontId="5" fillId="0" borderId="0" xfId="10" applyNumberFormat="1" applyFont="1" applyFill="1" applyBorder="1" applyAlignment="1">
      <alignment horizontal="center"/>
    </xf>
    <xf numFmtId="1" fontId="38" fillId="6" borderId="15" xfId="2" applyNumberFormat="1" applyFont="1" applyFill="1" applyBorder="1" applyAlignment="1">
      <alignment horizontal="center"/>
    </xf>
    <xf numFmtId="38" fontId="30" fillId="0" borderId="0" xfId="1" applyNumberFormat="1" applyFont="1" applyAlignment="1">
      <alignment horizontal="center"/>
    </xf>
    <xf numFmtId="38" fontId="3" fillId="0" borderId="0" xfId="3" applyNumberFormat="1" applyFont="1" applyFill="1" applyAlignment="1">
      <alignment horizontal="center"/>
    </xf>
    <xf numFmtId="38" fontId="8" fillId="0" borderId="0" xfId="3" applyNumberFormat="1" applyFont="1" applyAlignment="1">
      <alignment horizontal="center"/>
    </xf>
    <xf numFmtId="38" fontId="45" fillId="0" borderId="0" xfId="1" applyNumberFormat="1" applyFont="1" applyAlignment="1">
      <alignment horizontal="center"/>
    </xf>
    <xf numFmtId="164" fontId="3" fillId="0" borderId="0" xfId="3" applyFont="1" applyAlignment="1">
      <alignment horizontal="center"/>
    </xf>
    <xf numFmtId="49" fontId="27" fillId="2" borderId="27" xfId="3" applyNumberFormat="1" applyFont="1" applyFill="1" applyBorder="1" applyAlignment="1">
      <alignment horizontal="center"/>
    </xf>
    <xf numFmtId="164" fontId="28" fillId="0" borderId="0" xfId="3" applyFont="1" applyBorder="1" applyAlignment="1">
      <alignment horizontal="center" vertical="center"/>
    </xf>
    <xf numFmtId="49" fontId="27" fillId="2" borderId="4" xfId="3" applyNumberFormat="1" applyFont="1" applyFill="1" applyBorder="1" applyAlignment="1">
      <alignment horizontal="center"/>
    </xf>
    <xf numFmtId="164" fontId="28" fillId="0" borderId="32" xfId="3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/>
    </xf>
    <xf numFmtId="165" fontId="4" fillId="10" borderId="0" xfId="1" applyNumberFormat="1" applyFont="1" applyFill="1" applyBorder="1" applyAlignment="1">
      <alignment horizontal="center"/>
    </xf>
    <xf numFmtId="164" fontId="4" fillId="10" borderId="1" xfId="1" applyFont="1" applyFill="1" applyBorder="1" applyAlignment="1">
      <alignment horizontal="center" wrapText="1"/>
    </xf>
    <xf numFmtId="164" fontId="4" fillId="0" borderId="0" xfId="1" applyFont="1" applyFill="1" applyBorder="1" applyAlignment="1">
      <alignment horizontal="center" wrapText="1"/>
    </xf>
    <xf numFmtId="9" fontId="33" fillId="0" borderId="0" xfId="8" applyNumberFormat="1" applyFont="1" applyAlignment="1">
      <alignment horizontal="center"/>
    </xf>
    <xf numFmtId="9" fontId="3" fillId="0" borderId="0" xfId="8" applyNumberFormat="1" applyFont="1" applyAlignment="1">
      <alignment horizontal="center"/>
    </xf>
    <xf numFmtId="9" fontId="28" fillId="2" borderId="27" xfId="8" applyNumberFormat="1" applyFont="1" applyFill="1" applyBorder="1" applyAlignment="1">
      <alignment horizontal="center"/>
    </xf>
    <xf numFmtId="9" fontId="28" fillId="0" borderId="0" xfId="8" applyNumberFormat="1" applyFont="1" applyBorder="1" applyAlignment="1">
      <alignment horizontal="center"/>
    </xf>
    <xf numFmtId="9" fontId="28" fillId="2" borderId="4" xfId="8" applyNumberFormat="1" applyFont="1" applyFill="1" applyBorder="1" applyAlignment="1">
      <alignment horizontal="center"/>
    </xf>
    <xf numFmtId="9" fontId="28" fillId="0" borderId="32" xfId="8" applyNumberFormat="1" applyFont="1" applyFill="1" applyBorder="1" applyAlignment="1">
      <alignment horizontal="center"/>
    </xf>
    <xf numFmtId="9" fontId="2" fillId="0" borderId="1" xfId="8" applyNumberFormat="1" applyFont="1" applyFill="1" applyBorder="1" applyAlignment="1">
      <alignment horizontal="center"/>
    </xf>
    <xf numFmtId="164" fontId="30" fillId="10" borderId="0" xfId="1" applyFont="1" applyFill="1" applyAlignment="1">
      <alignment horizontal="center"/>
    </xf>
    <xf numFmtId="9" fontId="30" fillId="0" borderId="0" xfId="8" applyNumberFormat="1" applyFont="1" applyAlignment="1">
      <alignment horizontal="center"/>
    </xf>
    <xf numFmtId="6" fontId="30" fillId="0" borderId="0" xfId="1" applyNumberFormat="1" applyFont="1" applyAlignment="1">
      <alignment horizontal="center"/>
    </xf>
    <xf numFmtId="6" fontId="3" fillId="0" borderId="0" xfId="3" applyNumberFormat="1" applyFont="1" applyAlignment="1">
      <alignment horizontal="center"/>
    </xf>
    <xf numFmtId="6" fontId="28" fillId="0" borderId="28" xfId="3" applyNumberFormat="1" applyFont="1" applyFill="1" applyBorder="1" applyAlignment="1">
      <alignment horizontal="center"/>
    </xf>
    <xf numFmtId="6" fontId="28" fillId="0" borderId="0" xfId="3" applyNumberFormat="1" applyFont="1" applyFill="1" applyBorder="1" applyAlignment="1">
      <alignment horizontal="center"/>
    </xf>
    <xf numFmtId="6" fontId="28" fillId="0" borderId="32" xfId="3" applyNumberFormat="1" applyFont="1" applyFill="1" applyBorder="1" applyAlignment="1">
      <alignment horizontal="center"/>
    </xf>
    <xf numFmtId="6" fontId="2" fillId="0" borderId="1" xfId="1" applyNumberFormat="1" applyFont="1" applyFill="1" applyBorder="1" applyAlignment="1">
      <alignment horizontal="center"/>
    </xf>
    <xf numFmtId="9" fontId="4" fillId="8" borderId="0" xfId="8" applyNumberFormat="1" applyFont="1" applyFill="1" applyBorder="1" applyAlignment="1">
      <alignment horizontal="center"/>
    </xf>
    <xf numFmtId="9" fontId="4" fillId="8" borderId="1" xfId="8" applyNumberFormat="1" applyFont="1" applyFill="1" applyBorder="1" applyAlignment="1">
      <alignment horizontal="center" wrapText="1"/>
    </xf>
    <xf numFmtId="9" fontId="38" fillId="0" borderId="15" xfId="10" applyNumberFormat="1" applyFont="1" applyFill="1" applyBorder="1" applyAlignment="1">
      <alignment horizontal="center"/>
    </xf>
    <xf numFmtId="9" fontId="38" fillId="6" borderId="15" xfId="10" applyNumberFormat="1" applyFont="1" applyFill="1" applyBorder="1" applyAlignment="1">
      <alignment horizontal="center"/>
    </xf>
    <xf numFmtId="167" fontId="38" fillId="0" borderId="15" xfId="11" applyNumberFormat="1" applyFont="1" applyFill="1" applyBorder="1" applyAlignment="1"/>
    <xf numFmtId="167" fontId="38" fillId="0" borderId="15" xfId="2" applyNumberFormat="1" applyFont="1" applyFill="1" applyBorder="1" applyAlignment="1"/>
    <xf numFmtId="9" fontId="38" fillId="0" borderId="15" xfId="10" applyNumberFormat="1" applyFont="1" applyFill="1" applyBorder="1" applyAlignment="1"/>
    <xf numFmtId="38" fontId="38" fillId="0" borderId="15" xfId="12" applyNumberFormat="1" applyFont="1" applyFill="1" applyBorder="1" applyAlignment="1"/>
    <xf numFmtId="1" fontId="38" fillId="0" borderId="15" xfId="2" applyNumberFormat="1" applyFont="1" applyFill="1" applyBorder="1" applyAlignment="1"/>
    <xf numFmtId="38" fontId="38" fillId="0" borderId="15" xfId="2" applyNumberFormat="1" applyFont="1" applyFill="1" applyBorder="1" applyAlignment="1"/>
    <xf numFmtId="0" fontId="22" fillId="2" borderId="12" xfId="6" applyNumberFormat="1" applyFill="1" applyBorder="1" applyAlignment="1" applyProtection="1">
      <alignment horizontal="left" vertical="center"/>
      <protection locked="0"/>
    </xf>
    <xf numFmtId="167" fontId="38" fillId="0" borderId="15" xfId="2" applyNumberFormat="1" applyFont="1" applyFill="1" applyBorder="1" applyAlignment="1">
      <alignment horizontal="center"/>
    </xf>
    <xf numFmtId="38" fontId="38" fillId="0" borderId="15" xfId="2" applyNumberFormat="1" applyFont="1" applyFill="1" applyBorder="1" applyAlignment="1">
      <alignment horizontal="center"/>
    </xf>
    <xf numFmtId="38" fontId="38" fillId="0" borderId="15" xfId="12" applyNumberFormat="1" applyFont="1" applyFill="1" applyBorder="1" applyAlignment="1">
      <alignment horizontal="center"/>
    </xf>
    <xf numFmtId="167" fontId="38" fillId="6" borderId="15" xfId="11" applyNumberFormat="1" applyFont="1" applyFill="1" applyBorder="1" applyAlignment="1">
      <alignment horizontal="center"/>
    </xf>
    <xf numFmtId="38" fontId="38" fillId="6" borderId="15" xfId="12" applyNumberFormat="1" applyFont="1" applyFill="1" applyBorder="1" applyAlignment="1">
      <alignment horizontal="center"/>
    </xf>
    <xf numFmtId="167" fontId="38" fillId="0" borderId="15" xfId="11" applyNumberFormat="1" applyFont="1" applyFill="1" applyBorder="1" applyAlignment="1">
      <alignment horizontal="center"/>
    </xf>
    <xf numFmtId="5" fontId="38" fillId="0" borderId="15" xfId="13" applyNumberFormat="1" applyFont="1" applyFill="1" applyBorder="1" applyAlignment="1">
      <alignment horizontal="center"/>
    </xf>
    <xf numFmtId="167" fontId="38" fillId="6" borderId="15" xfId="2" applyNumberFormat="1" applyFont="1" applyFill="1" applyBorder="1" applyAlignment="1">
      <alignment horizontal="center"/>
    </xf>
    <xf numFmtId="172" fontId="38" fillId="6" borderId="15" xfId="10" applyNumberFormat="1" applyFont="1" applyFill="1" applyBorder="1" applyAlignment="1">
      <alignment horizontal="center"/>
    </xf>
    <xf numFmtId="38" fontId="38" fillId="6" borderId="15" xfId="11" applyNumberFormat="1" applyFont="1" applyFill="1" applyBorder="1" applyAlignment="1">
      <alignment horizontal="center"/>
    </xf>
    <xf numFmtId="38" fontId="3" fillId="0" borderId="0" xfId="3" applyNumberFormat="1" applyFont="1" applyAlignment="1">
      <alignment horizontal="center"/>
    </xf>
    <xf numFmtId="172" fontId="38" fillId="0" borderId="15" xfId="8" applyNumberFormat="1" applyFont="1" applyFill="1" applyBorder="1" applyAlignment="1">
      <alignment horizontal="center"/>
    </xf>
    <xf numFmtId="172" fontId="38" fillId="6" borderId="15" xfId="8" applyNumberFormat="1" applyFont="1" applyFill="1" applyBorder="1" applyAlignment="1">
      <alignment horizontal="center"/>
    </xf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16" fillId="0" borderId="0" xfId="4" applyFont="1" applyFill="1" applyAlignment="1">
      <alignment horizontal="left" wrapText="1"/>
    </xf>
    <xf numFmtId="164" fontId="26" fillId="5" borderId="6" xfId="5" applyFont="1" applyFill="1" applyBorder="1" applyAlignment="1">
      <alignment horizontal="center" vertical="center"/>
    </xf>
    <xf numFmtId="164" fontId="26" fillId="5" borderId="5" xfId="5" applyFont="1" applyFill="1" applyBorder="1" applyAlignment="1">
      <alignment horizontal="center" vertical="center"/>
    </xf>
    <xf numFmtId="164" fontId="26" fillId="5" borderId="7" xfId="5" applyFont="1" applyFill="1" applyBorder="1" applyAlignment="1">
      <alignment horizontal="center" vertical="center"/>
    </xf>
    <xf numFmtId="164" fontId="14" fillId="0" borderId="0" xfId="4" applyFont="1" applyBorder="1" applyAlignment="1">
      <alignment horizontal="center"/>
    </xf>
    <xf numFmtId="164" fontId="10" fillId="0" borderId="0" xfId="4" applyFont="1" applyBorder="1" applyAlignment="1">
      <alignment horizontal="center"/>
    </xf>
    <xf numFmtId="164" fontId="18" fillId="0" borderId="13" xfId="5" applyFont="1" applyBorder="1" applyAlignment="1">
      <alignment horizontal="center" vertical="center"/>
    </xf>
    <xf numFmtId="164" fontId="18" fillId="0" borderId="0" xfId="5" applyFont="1" applyBorder="1" applyAlignment="1">
      <alignment horizontal="center" vertical="center"/>
    </xf>
    <xf numFmtId="164" fontId="18" fillId="0" borderId="13" xfId="5" applyFont="1" applyBorder="1" applyAlignment="1">
      <alignment horizontal="left" vertical="center"/>
    </xf>
    <xf numFmtId="164" fontId="13" fillId="4" borderId="4" xfId="4" applyFont="1" applyFill="1" applyBorder="1" applyAlignment="1">
      <alignment horizontal="center"/>
    </xf>
    <xf numFmtId="164" fontId="29" fillId="0" borderId="0" xfId="3" applyFont="1" applyFill="1" applyBorder="1" applyAlignment="1">
      <alignment horizontal="center"/>
    </xf>
    <xf numFmtId="164" fontId="34" fillId="0" borderId="38" xfId="7" applyFont="1" applyBorder="1" applyAlignment="1">
      <alignment horizontal="center" wrapText="1"/>
    </xf>
    <xf numFmtId="164" fontId="34" fillId="0" borderId="0" xfId="7" applyFont="1" applyBorder="1" applyAlignment="1">
      <alignment horizontal="center" wrapText="1"/>
    </xf>
    <xf numFmtId="164" fontId="34" fillId="0" borderId="35" xfId="7" applyFont="1" applyBorder="1" applyAlignment="1">
      <alignment horizontal="center" wrapText="1"/>
    </xf>
    <xf numFmtId="164" fontId="47" fillId="0" borderId="40" xfId="7" applyFont="1" applyBorder="1" applyAlignment="1">
      <alignment horizontal="center"/>
    </xf>
    <xf numFmtId="164" fontId="47" fillId="0" borderId="41" xfId="7" applyFont="1" applyBorder="1" applyAlignment="1">
      <alignment horizontal="center"/>
    </xf>
    <xf numFmtId="164" fontId="47" fillId="0" borderId="42" xfId="7" applyFont="1" applyBorder="1" applyAlignment="1">
      <alignment horizontal="center"/>
    </xf>
    <xf numFmtId="164" fontId="23" fillId="0" borderId="0" xfId="3" applyFont="1" applyBorder="1" applyAlignment="1">
      <alignment horizontal="left" vertical="top" wrapText="1"/>
    </xf>
    <xf numFmtId="0" fontId="23" fillId="0" borderId="23" xfId="3" quotePrefix="1" applyNumberFormat="1" applyFont="1" applyBorder="1" applyAlignment="1">
      <alignment horizontal="left" vertical="top" wrapText="1"/>
    </xf>
    <xf numFmtId="0" fontId="23" fillId="0" borderId="8" xfId="3" quotePrefix="1" applyNumberFormat="1" applyFont="1" applyBorder="1" applyAlignment="1">
      <alignment horizontal="left" vertical="top" wrapText="1"/>
    </xf>
    <xf numFmtId="0" fontId="23" fillId="0" borderId="24" xfId="3" quotePrefix="1" applyNumberFormat="1" applyFont="1" applyBorder="1" applyAlignment="1">
      <alignment horizontal="left" vertical="top" wrapText="1"/>
    </xf>
    <xf numFmtId="0" fontId="23" fillId="0" borderId="25" xfId="3" quotePrefix="1" applyNumberFormat="1" applyFont="1" applyBorder="1" applyAlignment="1">
      <alignment horizontal="left" vertical="top" wrapText="1"/>
    </xf>
    <xf numFmtId="49" fontId="23" fillId="0" borderId="23" xfId="3" quotePrefix="1" applyNumberFormat="1" applyFont="1" applyBorder="1" applyAlignment="1">
      <alignment horizontal="left" vertical="top"/>
    </xf>
    <xf numFmtId="49" fontId="23" fillId="0" borderId="8" xfId="3" quotePrefix="1" applyNumberFormat="1" applyFont="1" applyBorder="1" applyAlignment="1">
      <alignment horizontal="left" vertical="top"/>
    </xf>
    <xf numFmtId="49" fontId="23" fillId="0" borderId="24" xfId="3" quotePrefix="1" applyNumberFormat="1" applyFont="1" applyBorder="1" applyAlignment="1">
      <alignment horizontal="left" vertical="top"/>
    </xf>
    <xf numFmtId="49" fontId="23" fillId="0" borderId="25" xfId="3" quotePrefix="1" applyNumberFormat="1" applyFont="1" applyBorder="1" applyAlignment="1">
      <alignment horizontal="left" vertical="top"/>
    </xf>
    <xf numFmtId="164" fontId="34" fillId="4" borderId="38" xfId="7" applyFont="1" applyFill="1" applyBorder="1" applyAlignment="1">
      <alignment horizontal="center" wrapText="1"/>
    </xf>
    <xf numFmtId="164" fontId="34" fillId="4" borderId="0" xfId="7" applyFont="1" applyFill="1" applyBorder="1" applyAlignment="1">
      <alignment horizontal="center" wrapText="1"/>
    </xf>
    <xf numFmtId="164" fontId="34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1" fillId="0" borderId="0" xfId="1" applyFont="1" applyBorder="1" applyAlignment="1">
      <alignment horizontal="center"/>
    </xf>
    <xf numFmtId="164" fontId="31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4">
    <cellStyle name="Comma" xfId="9" builtinId="3"/>
    <cellStyle name="Comma 2" xfId="2" xr:uid="{00000000-0005-0000-0000-000001000000}"/>
    <cellStyle name="Comma 3" xfId="12" xr:uid="{C0D3A71D-5B53-454F-AC2D-AE8D2821BF54}"/>
    <cellStyle name="Currency" xfId="13" builtinId="4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checked="Checked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53</xdr:row>
          <xdr:rowOff>247650</xdr:rowOff>
        </xdr:from>
        <xdr:to>
          <xdr:col>7</xdr:col>
          <xdr:colOff>514350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247650</xdr:rowOff>
        </xdr:from>
        <xdr:to>
          <xdr:col>8</xdr:col>
          <xdr:colOff>476250</xdr:colOff>
          <xdr:row>55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53</xdr:row>
          <xdr:rowOff>247650</xdr:rowOff>
        </xdr:from>
        <xdr:to>
          <xdr:col>10</xdr:col>
          <xdr:colOff>552450</xdr:colOff>
          <xdr:row>55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133350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133350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57150</xdr:rowOff>
        </xdr:from>
        <xdr:to>
          <xdr:col>4</xdr:col>
          <xdr:colOff>95250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19050</xdr:rowOff>
        </xdr:from>
        <xdr:to>
          <xdr:col>4</xdr:col>
          <xdr:colOff>95250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4</xdr:col>
          <xdr:colOff>95250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95250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95250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95250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95250</xdr:colOff>
          <xdr:row>17</xdr:row>
          <xdr:rowOff>57150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4</xdr:col>
          <xdr:colOff>95250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19050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4</xdr:col>
          <xdr:colOff>95250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133350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L%20Pricing\MultiLine\COVID%2019\State%20Responses\CA\All%20Lines\Covid19RptFormsMay14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28515625" defaultRowHeight="12.75" x14ac:dyDescent="0.2"/>
  <cols>
    <col min="1" max="1" width="4.42578125" style="10" customWidth="1"/>
    <col min="2" max="2" width="13.7109375" style="10" bestFit="1" customWidth="1"/>
    <col min="3" max="3" width="4.7109375" style="10" customWidth="1"/>
    <col min="4" max="4" width="2.7109375" style="10" customWidth="1"/>
    <col min="5" max="5" width="11.7109375" style="10" customWidth="1"/>
    <col min="6" max="6" width="8.5703125" style="10" customWidth="1"/>
    <col min="7" max="7" width="10.7109375" style="10" customWidth="1"/>
    <col min="8" max="8" width="6.7109375" style="10" customWidth="1"/>
    <col min="9" max="9" width="18.28515625" style="10" bestFit="1" customWidth="1"/>
    <col min="10" max="10" width="7.7109375" style="10" customWidth="1"/>
    <col min="11" max="11" width="2.7109375" style="10" customWidth="1"/>
    <col min="12" max="12" width="15.7109375" style="10" bestFit="1" customWidth="1"/>
    <col min="13" max="13" width="8.7109375" style="10" customWidth="1"/>
    <col min="14" max="14" width="5.28515625" style="10" customWidth="1"/>
    <col min="15" max="15" width="4.28515625" style="10" customWidth="1"/>
    <col min="16" max="16" width="3.7109375" style="10" customWidth="1"/>
    <col min="17" max="17" width="4.7109375" style="10" customWidth="1"/>
    <col min="18" max="16384" width="9.28515625" style="10"/>
  </cols>
  <sheetData>
    <row r="2" spans="1:14" s="8" customFormat="1" ht="19.5" x14ac:dyDescent="0.25">
      <c r="A2" s="370" t="s">
        <v>19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1:14" s="8" customFormat="1" ht="19.5" x14ac:dyDescent="0.25">
      <c r="A3" s="370" t="s">
        <v>427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1:14" s="8" customFormat="1" ht="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25">
      <c r="A5" s="371" t="s">
        <v>428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</row>
    <row r="6" spans="1:14" s="8" customFormat="1" ht="15" customHeight="1" x14ac:dyDescent="0.25">
      <c r="A6" s="371" t="s">
        <v>96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</row>
    <row r="7" spans="1:14" s="8" customFormat="1" ht="15" customHeight="1" x14ac:dyDescent="0.25">
      <c r="A7" s="375" t="s">
        <v>429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</row>
    <row r="8" spans="1:14" ht="12.75" customHeight="1" x14ac:dyDescent="0.2">
      <c r="A8" s="5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">
      <c r="A9" s="52"/>
      <c r="B9" s="271" t="s">
        <v>365</v>
      </c>
      <c r="C9" s="251"/>
      <c r="D9" s="251"/>
      <c r="E9" s="251"/>
      <c r="F9" s="251"/>
      <c r="G9" s="251"/>
      <c r="H9" s="251"/>
      <c r="I9" s="251"/>
      <c r="J9" s="13"/>
      <c r="K9" s="14"/>
      <c r="L9" s="263">
        <v>36064</v>
      </c>
      <c r="M9" s="252"/>
      <c r="N9" s="15"/>
    </row>
    <row r="10" spans="1:14" ht="12.75" customHeight="1" x14ac:dyDescent="0.2">
      <c r="A10" s="53"/>
      <c r="B10" s="16" t="s">
        <v>30</v>
      </c>
      <c r="C10" s="16"/>
      <c r="D10" s="16"/>
      <c r="E10" s="16"/>
      <c r="F10" s="16"/>
      <c r="G10" s="16"/>
      <c r="H10" s="16"/>
      <c r="I10" s="372"/>
      <c r="J10" s="373"/>
      <c r="K10" s="17"/>
      <c r="L10" s="16" t="s">
        <v>31</v>
      </c>
      <c r="M10" s="16"/>
      <c r="N10" s="15"/>
    </row>
    <row r="11" spans="1:14" ht="12.75" customHeight="1" x14ac:dyDescent="0.2">
      <c r="A11" s="53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">
      <c r="A12" s="53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">
      <c r="A13" s="52"/>
      <c r="B13" s="271" t="s">
        <v>348</v>
      </c>
      <c r="C13" s="251"/>
      <c r="D13" s="251"/>
      <c r="E13" s="251"/>
      <c r="F13" s="251"/>
      <c r="G13" s="251"/>
      <c r="H13" s="251"/>
      <c r="I13" s="251"/>
      <c r="J13" s="19"/>
      <c r="K13" s="20"/>
      <c r="L13" s="263">
        <v>88</v>
      </c>
      <c r="M13" s="252"/>
      <c r="N13" s="15"/>
    </row>
    <row r="14" spans="1:14" ht="12.75" customHeight="1" x14ac:dyDescent="0.2">
      <c r="A14" s="53"/>
      <c r="B14" s="16" t="s">
        <v>32</v>
      </c>
      <c r="C14" s="16"/>
      <c r="D14" s="16"/>
      <c r="E14" s="16"/>
      <c r="F14" s="16"/>
      <c r="G14" s="16"/>
      <c r="H14" s="18"/>
      <c r="I14" s="373"/>
      <c r="J14" s="373"/>
      <c r="K14" s="17"/>
      <c r="L14" s="16" t="s">
        <v>33</v>
      </c>
      <c r="M14" s="16"/>
      <c r="N14" s="15"/>
    </row>
    <row r="15" spans="1:14" ht="12.75" customHeight="1" x14ac:dyDescent="0.2">
      <c r="A15" s="53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">
      <c r="A16" s="53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">
      <c r="A17" s="52"/>
      <c r="B17" s="271" t="s">
        <v>349</v>
      </c>
      <c r="C17" s="251"/>
      <c r="D17" s="251"/>
      <c r="E17" s="251"/>
      <c r="F17" s="251"/>
      <c r="G17" s="251"/>
      <c r="H17" s="21"/>
      <c r="I17" s="17"/>
      <c r="J17" s="17"/>
      <c r="K17" s="17"/>
      <c r="L17" s="17"/>
      <c r="M17" s="17"/>
      <c r="N17" s="15"/>
    </row>
    <row r="18" spans="1:14" ht="12.75" customHeight="1" x14ac:dyDescent="0.2">
      <c r="A18" s="53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">
      <c r="A19" s="53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25">
      <c r="A20" s="52"/>
      <c r="B20" s="271" t="s">
        <v>350</v>
      </c>
      <c r="C20" s="251"/>
      <c r="D20" s="251"/>
      <c r="E20" s="251"/>
      <c r="F20" s="251"/>
      <c r="G20" s="251"/>
      <c r="H20" s="23"/>
      <c r="I20" s="272" t="s">
        <v>258</v>
      </c>
      <c r="J20" s="121"/>
      <c r="K20" s="24"/>
      <c r="L20" s="144">
        <v>1653</v>
      </c>
      <c r="N20" s="22"/>
    </row>
    <row r="21" spans="1:14" ht="12.75" customHeight="1" x14ac:dyDescent="0.2">
      <c r="A21" s="53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">
      <c r="A22" s="53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">
      <c r="A23" s="53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">
      <c r="A24" s="53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25">
      <c r="A25" s="53"/>
      <c r="B25"/>
      <c r="C25" s="23" t="s">
        <v>52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">
      <c r="A26" s="53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25">
      <c r="A27" s="53"/>
      <c r="B27"/>
      <c r="C27" s="23" t="s">
        <v>331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2">
      <c r="A28" s="53"/>
      <c r="B28" s="57"/>
      <c r="C28" s="23"/>
      <c r="D28" s="23"/>
      <c r="E28" s="25"/>
      <c r="F28" s="25"/>
      <c r="G28" s="25"/>
      <c r="H28" s="26"/>
      <c r="I28" s="101"/>
      <c r="J28" s="20"/>
      <c r="K28" s="27"/>
      <c r="L28" s="101"/>
      <c r="M28" s="17"/>
      <c r="N28" s="22"/>
    </row>
    <row r="29" spans="1:14" ht="12.75" customHeight="1" x14ac:dyDescent="0.2">
      <c r="A29" s="53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">
      <c r="A30" s="53"/>
      <c r="B30" s="365" t="s">
        <v>351</v>
      </c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22"/>
    </row>
    <row r="31" spans="1:14" ht="28.5" customHeight="1" x14ac:dyDescent="0.2">
      <c r="A31" s="53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22"/>
    </row>
    <row r="32" spans="1:14" ht="12.75" customHeight="1" x14ac:dyDescent="0.2">
      <c r="A32" s="54"/>
      <c r="B32" s="261">
        <v>44316</v>
      </c>
      <c r="C32" s="253"/>
      <c r="D32" s="253"/>
      <c r="E32" s="253"/>
      <c r="F32" s="253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">
      <c r="A33" s="54"/>
      <c r="B33" s="16" t="s">
        <v>56</v>
      </c>
      <c r="C33" s="124"/>
      <c r="D33" s="124"/>
      <c r="E33" s="124"/>
      <c r="F33" s="124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">
      <c r="A34" s="5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25">
      <c r="A35" s="153"/>
      <c r="B35" s="272" t="s">
        <v>379</v>
      </c>
      <c r="C35" s="251"/>
      <c r="D35" s="251"/>
      <c r="E35" s="251"/>
      <c r="F35" s="251"/>
      <c r="G35" s="251"/>
      <c r="H35" s="34"/>
      <c r="I35" s="262" t="s">
        <v>380</v>
      </c>
      <c r="J35" s="255"/>
      <c r="K35" s="35"/>
      <c r="L35" s="262" t="s">
        <v>381</v>
      </c>
      <c r="M35" s="255"/>
      <c r="N35" s="154"/>
    </row>
    <row r="36" spans="1:14" customFormat="1" ht="12.75" customHeight="1" x14ac:dyDescent="0.25">
      <c r="A36" s="155"/>
      <c r="B36" s="156" t="s">
        <v>160</v>
      </c>
      <c r="C36" s="156"/>
      <c r="D36" s="156"/>
      <c r="E36" s="156"/>
      <c r="F36" s="156"/>
      <c r="G36" s="156"/>
      <c r="H36" s="156"/>
      <c r="I36" s="374" t="s">
        <v>38</v>
      </c>
      <c r="J36" s="374"/>
      <c r="K36" s="166"/>
      <c r="L36" s="374" t="s">
        <v>39</v>
      </c>
      <c r="M36" s="374"/>
      <c r="N36" s="157"/>
    </row>
    <row r="37" spans="1:14" customFormat="1" ht="12.75" customHeight="1" x14ac:dyDescent="0.25">
      <c r="A37" s="15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59"/>
    </row>
    <row r="38" spans="1:14" customFormat="1" ht="12.75" customHeight="1" x14ac:dyDescent="0.25">
      <c r="A38" s="153"/>
      <c r="B38" s="273" t="s">
        <v>382</v>
      </c>
      <c r="C38" s="254"/>
      <c r="D38" s="254"/>
      <c r="E38" s="254"/>
      <c r="F38" s="254"/>
      <c r="G38" s="254"/>
      <c r="H38" s="32"/>
      <c r="I38" s="351" t="s">
        <v>383</v>
      </c>
      <c r="J38" s="256"/>
      <c r="K38" s="256"/>
      <c r="L38" s="256"/>
      <c r="M38" s="256"/>
      <c r="N38" s="154"/>
    </row>
    <row r="39" spans="1:14" customFormat="1" ht="12.75" customHeight="1" x14ac:dyDescent="0.25">
      <c r="A39" s="155"/>
      <c r="B39" s="156" t="s">
        <v>40</v>
      </c>
      <c r="C39" s="156"/>
      <c r="D39" s="156"/>
      <c r="E39" s="156"/>
      <c r="F39" s="156"/>
      <c r="G39" s="156"/>
      <c r="H39" s="156"/>
      <c r="I39" s="374" t="s">
        <v>41</v>
      </c>
      <c r="J39" s="374"/>
      <c r="K39" s="374"/>
      <c r="L39" s="374"/>
      <c r="M39" s="374"/>
      <c r="N39" s="22"/>
    </row>
    <row r="40" spans="1:14" customFormat="1" ht="12.75" customHeight="1" x14ac:dyDescent="0.25">
      <c r="A40" s="163"/>
      <c r="B40" s="160"/>
      <c r="C40" s="160"/>
      <c r="D40" s="160"/>
      <c r="E40" s="160"/>
      <c r="F40" s="160"/>
      <c r="G40" s="160"/>
      <c r="H40" s="160"/>
      <c r="I40" s="161"/>
      <c r="J40" s="161"/>
      <c r="K40" s="161"/>
      <c r="L40" s="161"/>
      <c r="M40" s="161"/>
      <c r="N40" s="162"/>
    </row>
    <row r="41" spans="1:14" customFormat="1" ht="21" customHeight="1" x14ac:dyDescent="0.25">
      <c r="A41" s="155"/>
      <c r="B41" s="156"/>
      <c r="C41" s="156"/>
      <c r="D41" s="156"/>
      <c r="E41" s="156"/>
      <c r="F41" s="156"/>
      <c r="G41" s="156"/>
      <c r="H41" s="156"/>
      <c r="I41" s="151"/>
      <c r="J41" s="151"/>
      <c r="K41" s="151"/>
      <c r="L41" s="151"/>
      <c r="M41" s="151"/>
      <c r="N41" s="22"/>
    </row>
    <row r="42" spans="1:14" ht="12.75" customHeight="1" x14ac:dyDescent="0.2">
      <c r="A42" s="164"/>
      <c r="B42" s="272" t="s">
        <v>384</v>
      </c>
      <c r="C42" s="251"/>
      <c r="D42" s="251"/>
      <c r="E42" s="251"/>
      <c r="F42" s="251"/>
      <c r="G42" s="251"/>
      <c r="H42" s="35"/>
      <c r="I42" s="262" t="s">
        <v>385</v>
      </c>
      <c r="J42" s="255"/>
      <c r="K42" s="35"/>
      <c r="L42" s="262" t="s">
        <v>386</v>
      </c>
      <c r="M42" s="255"/>
      <c r="N42" s="36"/>
    </row>
    <row r="43" spans="1:14" ht="12.75" customHeight="1" x14ac:dyDescent="0.2">
      <c r="A43" s="164"/>
      <c r="B43" s="16" t="s">
        <v>167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">
      <c r="A44" s="52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">
      <c r="A45" s="55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">
      <c r="A46" s="52"/>
      <c r="B46" s="271" t="s">
        <v>387</v>
      </c>
      <c r="C46" s="251"/>
      <c r="D46" s="251"/>
      <c r="E46" s="251"/>
      <c r="F46" s="251"/>
      <c r="G46" s="251"/>
      <c r="H46" s="21"/>
      <c r="I46" s="260" t="s">
        <v>388</v>
      </c>
      <c r="J46" s="256"/>
      <c r="K46" s="256"/>
      <c r="L46" s="256"/>
      <c r="M46" s="256"/>
      <c r="N46" s="36"/>
    </row>
    <row r="47" spans="1:14" ht="12.75" customHeight="1" x14ac:dyDescent="0.2">
      <c r="A47" s="52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">
      <c r="A48" s="52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0"/>
    </row>
    <row r="49" spans="1:14" ht="12.75" customHeight="1" x14ac:dyDescent="0.2">
      <c r="A49" s="5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">
      <c r="A52" s="367" t="s">
        <v>431</v>
      </c>
      <c r="B52" s="368"/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9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2">
      <c r="A54" s="23"/>
      <c r="B54" s="366" t="s">
        <v>168</v>
      </c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2"/>
    </row>
    <row r="55" spans="1:14" ht="12.75" customHeight="1" x14ac:dyDescent="0.2"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2"/>
    </row>
    <row r="56" spans="1:14" ht="12.75" customHeight="1" x14ac:dyDescent="0.2">
      <c r="B56" s="32" t="s">
        <v>42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2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2">
      <c r="A58" s="41"/>
      <c r="B58" s="32" t="s">
        <v>67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2">
      <c r="A59" s="41"/>
      <c r="B59" s="32" t="s">
        <v>68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">
      <c r="A60" s="32"/>
      <c r="B60" s="32" t="s">
        <v>69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2">
      <c r="A61" s="33"/>
      <c r="B61" s="32" t="s">
        <v>70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3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1E96C39-B7DF-4EEE-B15A-2F708B7FB2F5}"/>
    <hyperlink ref="I46" r:id="rId2" xr:uid="{7D41587E-16F1-4D19-A6AF-531DFE04E1A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85" zoomScaleNormal="85" workbookViewId="0">
      <selection sqref="A1:M3"/>
    </sheetView>
  </sheetViews>
  <sheetFormatPr defaultColWidth="9.28515625" defaultRowHeight="12.75" x14ac:dyDescent="0.2"/>
  <cols>
    <col min="1" max="1" width="4" style="71" customWidth="1"/>
    <col min="2" max="2" width="2.7109375" style="71" customWidth="1"/>
    <col min="3" max="3" width="3.5703125" style="71" customWidth="1"/>
    <col min="4" max="4" width="3.28515625" style="71" customWidth="1"/>
    <col min="5" max="5" width="4" style="71" customWidth="1"/>
    <col min="6" max="6" width="94.7109375" style="71" customWidth="1"/>
    <col min="7" max="7" width="9.42578125" style="71" customWidth="1"/>
    <col min="8" max="10" width="8.5703125" style="71" customWidth="1"/>
    <col min="11" max="11" width="10.42578125" style="71" customWidth="1"/>
    <col min="12" max="12" width="8.5703125" style="71" customWidth="1"/>
    <col min="13" max="13" width="8.5703125" style="72" customWidth="1"/>
    <col min="14" max="14" width="9.42578125" style="133" hidden="1" customWidth="1"/>
    <col min="15" max="15" width="8.7109375" style="133" hidden="1" customWidth="1"/>
    <col min="16" max="17" width="6.7109375" style="133" hidden="1" customWidth="1"/>
    <col min="18" max="18" width="9.42578125" style="133" hidden="1" customWidth="1"/>
    <col min="19" max="19" width="8.42578125" style="133" hidden="1" customWidth="1"/>
    <col min="20" max="20" width="6.5703125" style="133" hidden="1" customWidth="1"/>
    <col min="21" max="21" width="4.28515625" style="193" hidden="1" customWidth="1"/>
    <col min="22" max="22" width="8.7109375" style="193" hidden="1" customWidth="1"/>
    <col min="23" max="23" width="4" style="193" hidden="1" customWidth="1"/>
    <col min="24" max="24" width="4.7109375" style="193" hidden="1" customWidth="1"/>
    <col min="25" max="25" width="9.42578125" style="193" hidden="1" customWidth="1"/>
    <col min="26" max="26" width="8.42578125" style="193" hidden="1" customWidth="1"/>
    <col min="27" max="27" width="6.5703125" style="193" hidden="1" customWidth="1"/>
    <col min="28" max="39" width="9.28515625" style="127"/>
    <col min="40" max="16384" width="9.28515625" style="71"/>
  </cols>
  <sheetData>
    <row r="1" spans="1:39" s="60" customFormat="1" ht="30" customHeight="1" thickTop="1" x14ac:dyDescent="0.3">
      <c r="A1" s="380" t="s">
        <v>53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2"/>
      <c r="N1" s="131"/>
      <c r="O1" s="131"/>
      <c r="P1" s="131"/>
      <c r="Q1" s="131"/>
      <c r="R1" s="131"/>
      <c r="S1" s="131"/>
      <c r="T1" s="131"/>
      <c r="U1" s="192"/>
      <c r="V1" s="192"/>
      <c r="W1" s="192"/>
      <c r="X1" s="192"/>
      <c r="Y1" s="192"/>
      <c r="Z1" s="192"/>
      <c r="AA1" s="192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</row>
    <row r="2" spans="1:39" s="60" customFormat="1" ht="25.5" customHeight="1" x14ac:dyDescent="0.3">
      <c r="A2" s="377" t="s">
        <v>430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9"/>
      <c r="N2" s="131"/>
      <c r="O2" s="131"/>
      <c r="P2" s="131"/>
      <c r="Q2" s="131"/>
      <c r="R2" s="131"/>
      <c r="S2" s="131"/>
      <c r="T2" s="131"/>
      <c r="U2" s="192"/>
      <c r="V2" s="192"/>
      <c r="W2" s="192"/>
      <c r="X2" s="192"/>
      <c r="Y2" s="192"/>
      <c r="Z2" s="192"/>
      <c r="AA2" s="192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 spans="1:39" ht="12" customHeight="1" x14ac:dyDescent="0.3">
      <c r="A3" s="392" t="str">
        <f>'[1]Cover Page'!A7:N7</f>
        <v>Note:  Include ONLY refunds that have not previously been reported to the Department.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4"/>
      <c r="N3" s="132"/>
      <c r="O3" s="132"/>
      <c r="P3" s="132"/>
      <c r="Q3" s="132"/>
    </row>
    <row r="4" spans="1:39" s="61" customFormat="1" ht="12" customHeight="1" x14ac:dyDescent="0.25">
      <c r="A4" s="114" t="s">
        <v>17</v>
      </c>
      <c r="B4" s="115"/>
      <c r="C4" s="116"/>
      <c r="D4" s="112"/>
      <c r="E4" s="150" t="str">
        <f>'Cover Page'!B9</f>
        <v>Hanover American Insurance Company</v>
      </c>
      <c r="F4" s="308"/>
      <c r="G4" s="112"/>
      <c r="H4" s="112"/>
      <c r="I4" s="112"/>
      <c r="J4" s="113"/>
      <c r="L4" s="73" t="s">
        <v>54</v>
      </c>
      <c r="M4" s="152">
        <f>'Cover Page'!L9</f>
        <v>36064</v>
      </c>
      <c r="N4" s="131"/>
      <c r="O4" s="131"/>
      <c r="P4" s="131"/>
      <c r="Q4" s="131"/>
      <c r="R4" s="134"/>
      <c r="S4" s="134"/>
      <c r="T4" s="134"/>
      <c r="U4" s="194"/>
      <c r="V4" s="194"/>
      <c r="W4" s="194"/>
      <c r="X4" s="194"/>
      <c r="Y4" s="194"/>
      <c r="Z4" s="194"/>
      <c r="AA4" s="194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</row>
    <row r="5" spans="1:39" s="61" customFormat="1" ht="15" x14ac:dyDescent="0.25">
      <c r="A5" s="117"/>
      <c r="B5" s="107"/>
      <c r="C5" s="118"/>
      <c r="D5" s="113"/>
      <c r="E5" s="58"/>
      <c r="F5" s="58"/>
      <c r="G5" s="58"/>
      <c r="H5" s="58"/>
      <c r="I5" s="58"/>
      <c r="J5" s="58"/>
      <c r="L5" s="62"/>
      <c r="M5" s="74"/>
      <c r="N5" s="131"/>
      <c r="O5" s="131"/>
      <c r="P5" s="131"/>
      <c r="Q5" s="131"/>
      <c r="R5" s="134"/>
      <c r="S5" s="134"/>
      <c r="T5" s="134"/>
      <c r="U5" s="194"/>
      <c r="V5" s="194"/>
      <c r="W5" s="194"/>
      <c r="X5" s="194"/>
      <c r="Y5" s="194"/>
      <c r="Z5" s="194"/>
      <c r="AA5" s="194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</row>
    <row r="6" spans="1:39" s="61" customFormat="1" ht="12" customHeight="1" x14ac:dyDescent="0.25">
      <c r="A6" s="114" t="s">
        <v>20</v>
      </c>
      <c r="B6" s="115"/>
      <c r="C6" s="116"/>
      <c r="D6" s="112"/>
      <c r="E6" s="150" t="str">
        <f>'Cover Page'!B13</f>
        <v>The Hanover Insurance Group</v>
      </c>
      <c r="F6" s="308"/>
      <c r="G6" s="112"/>
      <c r="H6" s="112"/>
      <c r="I6" s="112"/>
      <c r="J6" s="113"/>
      <c r="L6" s="73" t="s">
        <v>55</v>
      </c>
      <c r="M6" s="152">
        <f>'Cover Page'!L13</f>
        <v>88</v>
      </c>
      <c r="N6" s="131"/>
      <c r="O6" s="131"/>
      <c r="P6" s="131"/>
      <c r="Q6" s="131"/>
      <c r="R6" s="134"/>
      <c r="S6" s="134"/>
      <c r="T6" s="134"/>
      <c r="U6" s="194"/>
      <c r="V6" s="194"/>
      <c r="W6" s="194"/>
      <c r="X6" s="194"/>
      <c r="Y6" s="194"/>
      <c r="Z6" s="194"/>
      <c r="AA6" s="194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</row>
    <row r="7" spans="1:39" s="64" customFormat="1" ht="12.75" customHeight="1" thickBot="1" x14ac:dyDescent="0.3">
      <c r="A7" s="119"/>
      <c r="B7" s="75"/>
      <c r="C7" s="76"/>
      <c r="D7" s="76"/>
      <c r="E7" s="76"/>
      <c r="F7" s="76"/>
      <c r="G7" s="76"/>
      <c r="H7" s="76"/>
      <c r="I7" s="76"/>
      <c r="J7" s="77"/>
      <c r="K7" s="77"/>
      <c r="L7" s="77"/>
      <c r="M7" s="78"/>
      <c r="N7" s="131"/>
      <c r="O7" s="131"/>
      <c r="P7" s="131"/>
      <c r="Q7" s="131"/>
      <c r="R7" s="132"/>
      <c r="S7" s="132"/>
      <c r="T7" s="132"/>
      <c r="U7" s="195"/>
      <c r="V7" s="195"/>
      <c r="W7" s="195"/>
      <c r="X7" s="195"/>
      <c r="Y7" s="195"/>
      <c r="Z7" s="195"/>
      <c r="AA7" s="195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</row>
    <row r="8" spans="1:39" s="81" customFormat="1" ht="23.25" customHeight="1" x14ac:dyDescent="0.25">
      <c r="A8" s="167" t="s">
        <v>21</v>
      </c>
      <c r="B8" s="168" t="s">
        <v>330</v>
      </c>
      <c r="C8" s="168"/>
      <c r="D8" s="83"/>
      <c r="E8" s="83"/>
      <c r="F8" s="83"/>
      <c r="G8" s="80"/>
      <c r="H8" s="80"/>
      <c r="I8" s="80"/>
      <c r="J8" s="80"/>
      <c r="K8" s="80"/>
      <c r="L8" s="80"/>
      <c r="M8" s="80"/>
      <c r="N8" s="132"/>
      <c r="O8" s="132"/>
      <c r="P8" s="132"/>
      <c r="Q8" s="132"/>
      <c r="R8" s="135"/>
      <c r="S8" s="135"/>
      <c r="T8" s="135"/>
      <c r="U8" s="196"/>
      <c r="V8" s="196"/>
      <c r="W8" s="196"/>
      <c r="X8" s="196"/>
      <c r="Y8" s="196"/>
      <c r="Z8" s="196"/>
      <c r="AA8" s="196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</row>
    <row r="9" spans="1:39" s="64" customFormat="1" ht="11.25" customHeight="1" x14ac:dyDescent="0.2">
      <c r="B9" s="64" t="s">
        <v>333</v>
      </c>
      <c r="G9" s="83"/>
      <c r="H9" s="83"/>
      <c r="I9" s="83"/>
      <c r="J9" s="83"/>
      <c r="K9" s="83"/>
      <c r="L9" s="83"/>
      <c r="M9" s="63"/>
      <c r="N9" s="132"/>
      <c r="O9" s="132"/>
      <c r="P9" s="132"/>
      <c r="Q9" s="132"/>
      <c r="R9" s="132"/>
      <c r="S9" s="132"/>
      <c r="T9" s="132"/>
      <c r="U9" s="195"/>
      <c r="V9" s="195"/>
      <c r="W9" s="195"/>
      <c r="X9" s="195"/>
      <c r="Y9" s="195"/>
      <c r="Z9" s="195"/>
      <c r="AA9" s="195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</row>
    <row r="10" spans="1:39" s="64" customFormat="1" ht="19.5" customHeight="1" x14ac:dyDescent="0.25">
      <c r="A10" s="71"/>
      <c r="B10" s="83" t="s">
        <v>155</v>
      </c>
      <c r="C10" s="105" t="s">
        <v>73</v>
      </c>
      <c r="D10" s="121"/>
      <c r="E10" s="72" t="s">
        <v>206</v>
      </c>
      <c r="G10" s="83"/>
      <c r="H10" s="83"/>
      <c r="I10" s="83"/>
      <c r="J10" s="83"/>
      <c r="K10" s="83"/>
      <c r="L10" s="83"/>
      <c r="M10" s="63"/>
      <c r="N10" s="136" t="b">
        <v>0</v>
      </c>
      <c r="O10" s="132"/>
      <c r="Q10" s="132"/>
      <c r="R10" s="132"/>
      <c r="S10" s="132"/>
      <c r="T10" s="132"/>
      <c r="U10" s="197">
        <f>N10*1</f>
        <v>0</v>
      </c>
      <c r="V10" s="195" t="s">
        <v>149</v>
      </c>
      <c r="W10" s="195"/>
      <c r="X10" s="195"/>
      <c r="Y10" s="195"/>
      <c r="Z10" s="195"/>
      <c r="AA10" s="195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</row>
    <row r="11" spans="1:39" s="81" customFormat="1" ht="12" customHeight="1" x14ac:dyDescent="0.25">
      <c r="A11" s="79"/>
      <c r="B11" s="80"/>
      <c r="C11" s="80"/>
      <c r="D11" s="80"/>
      <c r="E11" s="72" t="s">
        <v>334</v>
      </c>
      <c r="F11" s="80"/>
      <c r="G11" s="80"/>
      <c r="H11" s="80"/>
      <c r="I11" s="80"/>
      <c r="J11" s="80"/>
      <c r="K11" s="80"/>
      <c r="L11" s="80"/>
      <c r="M11" s="80"/>
      <c r="N11" s="132"/>
      <c r="O11" s="132"/>
      <c r="Q11" s="132"/>
      <c r="R11" s="135"/>
      <c r="S11" s="135"/>
      <c r="T11" s="135"/>
      <c r="U11" s="197"/>
      <c r="V11" s="196"/>
      <c r="W11" s="196"/>
      <c r="X11" s="196"/>
      <c r="Y11" s="196"/>
      <c r="Z11" s="196"/>
      <c r="AA11" s="196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</row>
    <row r="12" spans="1:39" s="64" customFormat="1" ht="15" customHeight="1" x14ac:dyDescent="0.25">
      <c r="A12" s="72"/>
      <c r="C12" s="148">
        <v>1</v>
      </c>
      <c r="D12" s="121"/>
      <c r="E12" s="72" t="s">
        <v>307</v>
      </c>
      <c r="H12" s="72"/>
      <c r="I12" s="72"/>
      <c r="J12" s="84"/>
      <c r="K12" s="72"/>
      <c r="L12" s="72"/>
      <c r="N12" s="136" t="b">
        <v>0</v>
      </c>
      <c r="O12" s="104"/>
      <c r="Q12" s="132"/>
      <c r="R12" s="132"/>
      <c r="S12" s="132"/>
      <c r="T12" s="132"/>
      <c r="U12" s="197">
        <f t="shared" ref="U12:U18" si="0">N12*1</f>
        <v>0</v>
      </c>
      <c r="V12" s="195" t="s">
        <v>216</v>
      </c>
      <c r="W12" s="195"/>
      <c r="X12" s="195"/>
      <c r="Y12" s="195"/>
      <c r="Z12" s="195"/>
      <c r="AA12" s="195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</row>
    <row r="13" spans="1:39" s="64" customFormat="1" ht="15" customHeight="1" x14ac:dyDescent="0.25">
      <c r="A13" s="72"/>
      <c r="C13" s="148">
        <v>2</v>
      </c>
      <c r="D13" s="121"/>
      <c r="E13" s="72" t="s">
        <v>308</v>
      </c>
      <c r="H13" s="72"/>
      <c r="I13" s="72"/>
      <c r="J13" s="84"/>
      <c r="K13" s="72"/>
      <c r="L13" s="72"/>
      <c r="N13" s="136" t="b">
        <v>0</v>
      </c>
      <c r="O13" s="104" t="s">
        <v>90</v>
      </c>
      <c r="Q13" s="132"/>
      <c r="R13" s="132"/>
      <c r="S13" s="132"/>
      <c r="T13" s="132"/>
      <c r="U13" s="197">
        <f t="shared" si="0"/>
        <v>0</v>
      </c>
      <c r="V13" s="195" t="s">
        <v>217</v>
      </c>
      <c r="W13" s="195"/>
      <c r="X13" s="195"/>
      <c r="Y13" s="195"/>
      <c r="Z13" s="195"/>
      <c r="AA13" s="195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</row>
    <row r="14" spans="1:39" s="64" customFormat="1" ht="15" customHeight="1" x14ac:dyDescent="0.25">
      <c r="A14" s="72"/>
      <c r="C14" s="148">
        <v>3</v>
      </c>
      <c r="D14" s="121"/>
      <c r="E14" s="72" t="s">
        <v>309</v>
      </c>
      <c r="H14" s="72"/>
      <c r="I14" s="72"/>
      <c r="J14" s="84"/>
      <c r="K14" s="72"/>
      <c r="L14" s="72"/>
      <c r="N14" s="136" t="b">
        <v>1</v>
      </c>
      <c r="O14" s="104" t="s">
        <v>91</v>
      </c>
      <c r="Q14" s="132"/>
      <c r="R14" s="132"/>
      <c r="S14" s="132"/>
      <c r="T14" s="132"/>
      <c r="U14" s="197">
        <f t="shared" si="0"/>
        <v>1</v>
      </c>
      <c r="V14" s="195" t="s">
        <v>218</v>
      </c>
      <c r="W14" s="195"/>
      <c r="X14" s="195"/>
      <c r="Y14" s="195"/>
      <c r="Z14" s="195"/>
      <c r="AA14" s="195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</row>
    <row r="15" spans="1:39" s="64" customFormat="1" ht="15" customHeight="1" x14ac:dyDescent="0.25">
      <c r="A15" s="72"/>
      <c r="C15" s="148">
        <v>4</v>
      </c>
      <c r="D15" s="121"/>
      <c r="E15" s="72" t="s">
        <v>310</v>
      </c>
      <c r="H15" s="72"/>
      <c r="I15" s="72"/>
      <c r="J15" s="84"/>
      <c r="K15" s="72"/>
      <c r="L15" s="72"/>
      <c r="N15" s="136" t="b">
        <v>1</v>
      </c>
      <c r="O15" s="104" t="s">
        <v>92</v>
      </c>
      <c r="Q15" s="132"/>
      <c r="R15" s="132"/>
      <c r="S15" s="132"/>
      <c r="T15" s="132"/>
      <c r="U15" s="197">
        <f t="shared" si="0"/>
        <v>1</v>
      </c>
      <c r="V15" s="195" t="s">
        <v>219</v>
      </c>
      <c r="W15" s="195"/>
      <c r="X15" s="195"/>
      <c r="Y15" s="195"/>
      <c r="Z15" s="195"/>
      <c r="AA15" s="195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</row>
    <row r="16" spans="1:39" s="64" customFormat="1" ht="15" customHeight="1" x14ac:dyDescent="0.25">
      <c r="A16" s="72"/>
      <c r="C16" s="148">
        <v>5</v>
      </c>
      <c r="D16" s="121"/>
      <c r="E16" s="72" t="s">
        <v>311</v>
      </c>
      <c r="H16" s="72"/>
      <c r="I16" s="72"/>
      <c r="J16" s="84"/>
      <c r="K16" s="72"/>
      <c r="L16" s="72"/>
      <c r="N16" s="136" t="b">
        <v>1</v>
      </c>
      <c r="O16" s="104" t="s">
        <v>93</v>
      </c>
      <c r="Q16" s="132"/>
      <c r="R16" s="132"/>
      <c r="S16" s="132"/>
      <c r="T16" s="132"/>
      <c r="U16" s="197">
        <f t="shared" si="0"/>
        <v>1</v>
      </c>
      <c r="V16" s="195" t="s">
        <v>220</v>
      </c>
      <c r="W16" s="195"/>
      <c r="X16" s="195"/>
      <c r="Y16" s="195"/>
      <c r="Z16" s="195"/>
      <c r="AA16" s="195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</row>
    <row r="17" spans="1:39" s="64" customFormat="1" ht="14.25" customHeight="1" x14ac:dyDescent="0.25">
      <c r="A17" s="72"/>
      <c r="C17" s="148">
        <v>6</v>
      </c>
      <c r="D17" s="121"/>
      <c r="E17" s="72" t="s">
        <v>312</v>
      </c>
      <c r="H17" s="72"/>
      <c r="I17" s="72"/>
      <c r="J17" s="84"/>
      <c r="K17" s="72"/>
      <c r="L17" s="72"/>
      <c r="N17" s="136" t="b">
        <v>0</v>
      </c>
      <c r="O17" s="104" t="s">
        <v>94</v>
      </c>
      <c r="Q17" s="132"/>
      <c r="R17" s="132"/>
      <c r="S17" s="132"/>
      <c r="T17" s="132"/>
      <c r="U17" s="197">
        <f t="shared" si="0"/>
        <v>0</v>
      </c>
      <c r="V17" s="195" t="s">
        <v>221</v>
      </c>
      <c r="W17" s="195"/>
      <c r="X17" s="195"/>
      <c r="Y17" s="195"/>
      <c r="Z17" s="195"/>
      <c r="AA17" s="195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</row>
    <row r="18" spans="1:39" s="64" customFormat="1" ht="15" customHeight="1" x14ac:dyDescent="0.25">
      <c r="A18" s="72"/>
      <c r="C18" s="148">
        <v>7</v>
      </c>
      <c r="D18" s="121"/>
      <c r="E18" s="85" t="s">
        <v>290</v>
      </c>
      <c r="H18" s="86"/>
      <c r="I18" s="86"/>
      <c r="J18" s="86"/>
      <c r="K18" s="86"/>
      <c r="L18" s="87"/>
      <c r="N18" s="136" t="b">
        <v>0</v>
      </c>
      <c r="O18" s="104" t="s">
        <v>95</v>
      </c>
      <c r="Q18" s="132"/>
      <c r="R18" s="132"/>
      <c r="S18" s="132"/>
      <c r="T18" s="132"/>
      <c r="U18" s="197">
        <f t="shared" si="0"/>
        <v>0</v>
      </c>
      <c r="V18" s="195" t="s">
        <v>222</v>
      </c>
      <c r="W18" s="195"/>
      <c r="X18" s="195"/>
      <c r="Y18" s="195"/>
      <c r="Z18" s="195"/>
      <c r="AA18" s="195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</row>
    <row r="19" spans="1:39" s="64" customFormat="1" ht="13.15" customHeight="1" x14ac:dyDescent="0.25">
      <c r="A19" s="72"/>
      <c r="B19" s="72"/>
      <c r="C19" s="72"/>
      <c r="E19" s="384"/>
      <c r="F19" s="385"/>
      <c r="G19" s="214"/>
      <c r="H19" s="215"/>
      <c r="I19" s="215"/>
      <c r="J19" s="215"/>
      <c r="K19" s="215"/>
      <c r="M19"/>
      <c r="N19" s="132"/>
      <c r="O19" s="132"/>
      <c r="P19" s="132"/>
      <c r="Q19" s="132"/>
      <c r="R19" s="132"/>
      <c r="S19" s="132"/>
      <c r="T19" s="132"/>
      <c r="U19" s="195"/>
      <c r="V19" s="195"/>
      <c r="W19" s="195"/>
      <c r="X19" s="195"/>
      <c r="Y19" s="195"/>
      <c r="Z19" s="195"/>
      <c r="AA19" s="195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</row>
    <row r="20" spans="1:39" s="64" customFormat="1" ht="12.75" customHeight="1" x14ac:dyDescent="0.25">
      <c r="A20" s="72"/>
      <c r="B20" s="72"/>
      <c r="C20" s="72"/>
      <c r="E20" s="386"/>
      <c r="F20" s="387"/>
      <c r="G20" s="214"/>
      <c r="H20" s="215"/>
      <c r="I20" s="215"/>
      <c r="J20" s="215"/>
      <c r="K20" s="215"/>
      <c r="M20"/>
      <c r="N20" s="132"/>
      <c r="O20" s="132"/>
      <c r="P20" s="132"/>
      <c r="Q20" s="132"/>
      <c r="R20" s="132"/>
      <c r="S20" s="132"/>
      <c r="T20" s="132"/>
      <c r="U20" s="195"/>
      <c r="V20" s="195"/>
      <c r="W20" s="195"/>
      <c r="X20" s="195"/>
      <c r="Y20" s="195"/>
      <c r="Z20" s="195"/>
      <c r="AA20" s="195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spans="1:39" s="64" customFormat="1" ht="12.75" customHeight="1" x14ac:dyDescent="0.25">
      <c r="A21" s="72"/>
      <c r="B21" s="72"/>
      <c r="C21" s="72"/>
      <c r="E21" s="240"/>
      <c r="F21" s="240"/>
      <c r="G21" s="215"/>
      <c r="H21" s="215"/>
      <c r="I21" s="215"/>
      <c r="J21" s="215"/>
      <c r="K21" s="215"/>
      <c r="M21"/>
      <c r="N21" s="132"/>
      <c r="O21" s="132"/>
      <c r="P21" s="132"/>
      <c r="Q21" s="132"/>
      <c r="R21" s="132"/>
      <c r="S21" s="132"/>
      <c r="T21" s="132"/>
      <c r="U21" s="195"/>
      <c r="V21" s="195"/>
      <c r="W21" s="195"/>
      <c r="X21" s="195"/>
      <c r="Y21" s="195"/>
      <c r="Z21" s="195"/>
      <c r="AA21" s="195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spans="1:39" s="64" customFormat="1" ht="12.75" customHeight="1" x14ac:dyDescent="0.25">
      <c r="A22" s="71"/>
      <c r="B22" s="83" t="s">
        <v>23</v>
      </c>
      <c r="C22" s="105" t="s">
        <v>72</v>
      </c>
      <c r="D22" s="121"/>
      <c r="E22" s="66" t="s">
        <v>320</v>
      </c>
      <c r="G22" s="83"/>
      <c r="H22" s="83"/>
      <c r="I22" s="83"/>
      <c r="J22" s="83"/>
      <c r="K22" s="83"/>
      <c r="L22" s="83"/>
      <c r="M22" s="63"/>
      <c r="N22" s="136" t="b">
        <v>0</v>
      </c>
      <c r="O22" s="132"/>
      <c r="Q22" s="132"/>
      <c r="R22" s="132"/>
      <c r="S22" s="132"/>
      <c r="T22" s="132"/>
      <c r="U22" s="197">
        <f>N22*1</f>
        <v>0</v>
      </c>
      <c r="V22" s="195" t="s">
        <v>150</v>
      </c>
      <c r="W22" s="195"/>
      <c r="X22" s="195"/>
      <c r="Y22" s="195"/>
      <c r="Z22" s="195"/>
      <c r="AA22" s="195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spans="1:39" s="60" customFormat="1" ht="16.5" x14ac:dyDescent="0.25">
      <c r="A23" s="65"/>
      <c r="B23" s="59"/>
      <c r="C23" s="59"/>
      <c r="D23" s="59"/>
      <c r="E23" s="79"/>
      <c r="F23" s="80"/>
      <c r="G23" s="80"/>
      <c r="H23" s="80"/>
      <c r="I23" s="80"/>
      <c r="J23" s="80"/>
      <c r="K23" s="80"/>
      <c r="L23" s="80"/>
      <c r="M23" s="59"/>
      <c r="N23" s="132"/>
      <c r="O23" s="132"/>
      <c r="P23" s="132"/>
      <c r="Q23" s="132"/>
      <c r="R23" s="131"/>
      <c r="S23" s="131"/>
      <c r="T23" s="131"/>
      <c r="U23" s="192" t="s">
        <v>97</v>
      </c>
      <c r="V23" s="192"/>
      <c r="W23" s="192"/>
      <c r="X23" s="192"/>
      <c r="Y23" s="192"/>
      <c r="Z23" s="192"/>
      <c r="AA23" s="192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</row>
    <row r="24" spans="1:39" s="64" customFormat="1" x14ac:dyDescent="0.2">
      <c r="A24" s="94" t="s">
        <v>26</v>
      </c>
      <c r="B24" s="383" t="s">
        <v>324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132"/>
      <c r="O24" s="132"/>
      <c r="P24" s="132"/>
      <c r="Q24" s="132"/>
      <c r="R24" s="132"/>
      <c r="S24" s="132"/>
      <c r="T24" s="132"/>
      <c r="U24" s="195"/>
      <c r="V24" s="195"/>
      <c r="W24" s="195"/>
      <c r="X24" s="195"/>
      <c r="Y24" s="195"/>
      <c r="Z24" s="195"/>
      <c r="AA24" s="195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spans="1:39" s="64" customFormat="1" ht="16.5" customHeight="1" x14ac:dyDescent="0.2">
      <c r="A25" s="94"/>
      <c r="B25" s="298" t="s">
        <v>317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132"/>
      <c r="O25" s="132"/>
      <c r="P25" s="132"/>
      <c r="Q25" s="132"/>
      <c r="R25" s="132"/>
      <c r="S25" s="132"/>
      <c r="T25" s="132"/>
      <c r="U25" s="195"/>
      <c r="V25" s="195"/>
      <c r="W25" s="195"/>
      <c r="X25" s="195"/>
      <c r="Y25" s="195"/>
      <c r="Z25" s="195"/>
      <c r="AA25" s="195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spans="1:39" s="64" customFormat="1" ht="17.25" customHeight="1" x14ac:dyDescent="0.25">
      <c r="A26" s="94"/>
      <c r="B26" s="102" t="s">
        <v>22</v>
      </c>
      <c r="C26" s="105" t="s">
        <v>72</v>
      </c>
      <c r="D26" s="121"/>
      <c r="E26" s="72" t="s">
        <v>300</v>
      </c>
      <c r="F26" s="102"/>
      <c r="G26" s="102"/>
      <c r="H26" s="102"/>
      <c r="I26" s="102"/>
      <c r="J26" s="102"/>
      <c r="K26" s="102"/>
      <c r="M26" s="102"/>
      <c r="N26" s="137" t="b">
        <v>0</v>
      </c>
      <c r="O26" s="132"/>
      <c r="Q26" s="132"/>
      <c r="R26" s="132"/>
      <c r="S26" s="132"/>
      <c r="T26" s="132"/>
      <c r="U26" s="197">
        <f>N26*1</f>
        <v>0</v>
      </c>
      <c r="V26" s="195" t="s">
        <v>151</v>
      </c>
      <c r="W26" s="195"/>
      <c r="X26" s="195"/>
      <c r="Y26" s="195"/>
      <c r="Z26" s="195"/>
      <c r="AA26" s="195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spans="1:39" s="64" customFormat="1" ht="6.75" customHeight="1" x14ac:dyDescent="0.2">
      <c r="A27" s="94"/>
      <c r="B27" s="102"/>
      <c r="C27" s="105"/>
      <c r="D27" s="92"/>
      <c r="F27" s="66"/>
      <c r="G27" s="102"/>
      <c r="H27" s="102"/>
      <c r="I27" s="102"/>
      <c r="J27" s="102"/>
      <c r="K27" s="102"/>
      <c r="L27" s="102"/>
      <c r="M27" s="102"/>
      <c r="N27" s="132"/>
      <c r="O27" s="132"/>
      <c r="Q27" s="132"/>
      <c r="R27" s="132"/>
      <c r="S27" s="132"/>
      <c r="T27" s="132"/>
      <c r="U27" s="197"/>
      <c r="V27" s="195"/>
      <c r="W27" s="195"/>
      <c r="X27" s="195"/>
      <c r="Y27" s="195"/>
      <c r="Z27" s="195"/>
      <c r="AA27" s="195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spans="1:39" s="64" customFormat="1" ht="15" x14ac:dyDescent="0.25">
      <c r="A28" s="94"/>
      <c r="B28" s="102" t="s">
        <v>23</v>
      </c>
      <c r="C28" s="105" t="s">
        <v>73</v>
      </c>
      <c r="D28"/>
      <c r="E28" s="72" t="s">
        <v>299</v>
      </c>
      <c r="G28" s="102"/>
      <c r="H28" s="102"/>
      <c r="I28" s="102"/>
      <c r="J28" s="102"/>
      <c r="K28" s="102"/>
      <c r="L28" s="102"/>
      <c r="M28" s="102"/>
      <c r="N28" s="137" t="b">
        <v>1</v>
      </c>
      <c r="O28" s="132"/>
      <c r="Q28" s="132"/>
      <c r="R28" s="132"/>
      <c r="S28" s="132"/>
      <c r="T28" s="132"/>
      <c r="U28" s="197">
        <f>N28*1</f>
        <v>1</v>
      </c>
      <c r="V28" s="195" t="s">
        <v>153</v>
      </c>
      <c r="W28" s="195"/>
      <c r="X28" s="195"/>
      <c r="Y28" s="195"/>
      <c r="Z28" s="195"/>
      <c r="AA28" s="195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spans="1:39" s="64" customFormat="1" ht="15" x14ac:dyDescent="0.25">
      <c r="A29" s="94"/>
      <c r="B29" s="102"/>
      <c r="C29" s="105"/>
      <c r="D29"/>
      <c r="E29" s="72"/>
      <c r="G29" s="102"/>
      <c r="H29" s="102"/>
      <c r="I29" s="102"/>
      <c r="J29" s="102"/>
      <c r="K29" s="102"/>
      <c r="L29" s="102"/>
      <c r="M29" s="102"/>
      <c r="N29" s="137"/>
      <c r="O29" s="132"/>
      <c r="Q29" s="132"/>
      <c r="R29" s="132"/>
      <c r="S29" s="132"/>
      <c r="T29" s="132"/>
      <c r="U29" s="197"/>
      <c r="V29" s="195"/>
      <c r="W29" s="195"/>
      <c r="X29" s="195"/>
      <c r="Y29" s="195"/>
      <c r="Z29" s="195"/>
      <c r="AA29" s="195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spans="1:39" x14ac:dyDescent="0.2">
      <c r="A30" s="72" t="s">
        <v>27</v>
      </c>
      <c r="B30" s="72" t="s">
        <v>179</v>
      </c>
      <c r="C30" s="85"/>
      <c r="F30" s="86"/>
      <c r="G30" s="212"/>
      <c r="H30" s="212"/>
      <c r="I30" s="212"/>
      <c r="J30" s="212"/>
      <c r="K30" s="212"/>
      <c r="L30" s="212"/>
      <c r="M30" s="212"/>
    </row>
    <row r="31" spans="1:39" ht="13.15" customHeight="1" x14ac:dyDescent="0.2">
      <c r="A31" s="72"/>
      <c r="B31" s="72" t="s">
        <v>176</v>
      </c>
      <c r="C31" s="85"/>
      <c r="D31" s="85"/>
      <c r="E31" s="95"/>
      <c r="F31" s="95"/>
      <c r="G31" s="95"/>
      <c r="H31" s="95"/>
      <c r="I31" s="95"/>
      <c r="J31" s="95"/>
      <c r="K31" s="95"/>
      <c r="L31" s="95"/>
    </row>
    <row r="32" spans="1:39" ht="13.15" customHeight="1" x14ac:dyDescent="0.2">
      <c r="A32" s="72"/>
      <c r="B32" s="72" t="s">
        <v>315</v>
      </c>
      <c r="C32" s="85"/>
      <c r="D32" s="85"/>
      <c r="E32" s="95"/>
      <c r="F32" s="95"/>
      <c r="G32" s="95"/>
      <c r="H32" s="95"/>
      <c r="I32" s="95"/>
      <c r="J32" s="95"/>
      <c r="K32" s="95"/>
      <c r="L32" s="95"/>
    </row>
    <row r="33" spans="1:39" ht="13.15" customHeight="1" x14ac:dyDescent="0.2">
      <c r="A33" s="72"/>
      <c r="B33" s="72"/>
      <c r="C33" s="85"/>
      <c r="D33" s="85"/>
      <c r="E33" s="95"/>
      <c r="F33" s="95"/>
      <c r="G33" s="95"/>
      <c r="H33" s="95"/>
      <c r="I33" s="95"/>
      <c r="J33" s="95"/>
      <c r="K33" s="95"/>
      <c r="L33" s="95"/>
    </row>
    <row r="34" spans="1:39" ht="13.15" customHeight="1" x14ac:dyDescent="0.2">
      <c r="A34" s="72"/>
      <c r="B34" s="72" t="s">
        <v>22</v>
      </c>
      <c r="C34" s="85" t="s">
        <v>177</v>
      </c>
      <c r="D34" s="85"/>
      <c r="E34" s="95"/>
      <c r="F34" s="95"/>
      <c r="G34" s="95"/>
      <c r="H34" s="95"/>
      <c r="I34" s="95"/>
      <c r="J34" s="95"/>
      <c r="K34" s="95"/>
      <c r="L34" s="95"/>
      <c r="N34" s="142" t="b">
        <v>0</v>
      </c>
      <c r="U34" s="197">
        <f>N34*1</f>
        <v>0</v>
      </c>
      <c r="V34" s="193" t="s">
        <v>152</v>
      </c>
    </row>
    <row r="35" spans="1:39" ht="13.15" customHeight="1" x14ac:dyDescent="0.25">
      <c r="A35" s="96"/>
      <c r="B35" s="66" t="s">
        <v>23</v>
      </c>
      <c r="C35" s="100" t="s">
        <v>178</v>
      </c>
      <c r="D35" s="99"/>
      <c r="E35" s="64" t="s">
        <v>180</v>
      </c>
      <c r="F35" s="97"/>
      <c r="G35" s="97"/>
      <c r="H35" s="97"/>
      <c r="I35" s="98"/>
      <c r="J35" s="98"/>
      <c r="K35" s="98"/>
      <c r="L35" s="98"/>
      <c r="N35" s="142" t="b">
        <v>1</v>
      </c>
      <c r="U35" s="197">
        <f>N35*1</f>
        <v>1</v>
      </c>
      <c r="V35" s="193" t="s">
        <v>154</v>
      </c>
    </row>
    <row r="36" spans="1:39" ht="13.15" customHeight="1" x14ac:dyDescent="0.25">
      <c r="A36" s="96"/>
      <c r="B36" s="66"/>
      <c r="C36" s="100"/>
      <c r="D36" s="99"/>
      <c r="E36" s="64"/>
      <c r="F36" s="97"/>
      <c r="G36" s="97"/>
      <c r="H36" s="97"/>
      <c r="I36" s="98"/>
      <c r="J36" s="98"/>
      <c r="K36" s="98"/>
      <c r="L36" s="98"/>
    </row>
    <row r="37" spans="1:39" ht="13.15" customHeight="1" x14ac:dyDescent="0.25">
      <c r="A37" s="96"/>
      <c r="B37" s="66"/>
      <c r="C37" s="100"/>
      <c r="D37" s="99"/>
      <c r="E37" s="388" t="s">
        <v>366</v>
      </c>
      <c r="F37" s="389"/>
      <c r="G37" s="213"/>
      <c r="H37" s="213"/>
      <c r="I37" s="213"/>
      <c r="J37" s="213"/>
      <c r="K37" s="213"/>
      <c r="L37" s="98"/>
    </row>
    <row r="38" spans="1:39" ht="13.15" customHeight="1" x14ac:dyDescent="0.25">
      <c r="A38" s="96"/>
      <c r="B38" s="66"/>
      <c r="C38" s="100"/>
      <c r="D38" s="99"/>
      <c r="E38" s="390"/>
      <c r="F38" s="391"/>
      <c r="G38" s="213"/>
      <c r="H38" s="213"/>
      <c r="I38" s="213"/>
      <c r="J38" s="213"/>
      <c r="K38" s="213"/>
      <c r="L38" s="98"/>
    </row>
    <row r="39" spans="1:39" s="64" customFormat="1" ht="15" x14ac:dyDescent="0.25">
      <c r="A39" s="94"/>
      <c r="B39" s="102"/>
      <c r="C39" s="105"/>
      <c r="D39"/>
      <c r="E39" s="72"/>
      <c r="G39" s="102"/>
      <c r="H39" s="102"/>
      <c r="I39" s="102"/>
      <c r="J39" s="102"/>
      <c r="K39" s="102"/>
      <c r="L39" s="102"/>
      <c r="M39" s="102"/>
      <c r="N39" s="132"/>
      <c r="O39" s="132"/>
      <c r="P39" s="132"/>
      <c r="Q39" s="132"/>
      <c r="R39" s="132"/>
      <c r="S39" s="132"/>
      <c r="T39" s="132"/>
      <c r="U39" s="195"/>
      <c r="V39" s="195"/>
      <c r="W39" s="195"/>
      <c r="X39" s="195"/>
      <c r="Y39" s="195"/>
      <c r="Z39" s="195"/>
      <c r="AA39" s="195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</row>
    <row r="40" spans="1:39" s="64" customFormat="1" ht="13.15" customHeight="1" x14ac:dyDescent="0.2">
      <c r="A40" s="71" t="s">
        <v>28</v>
      </c>
      <c r="B40" s="83" t="s">
        <v>301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63"/>
      <c r="N40" s="132"/>
      <c r="O40" s="132"/>
      <c r="P40" s="132"/>
      <c r="Q40" s="132"/>
      <c r="R40" s="132"/>
      <c r="S40" s="132"/>
      <c r="T40" s="132"/>
      <c r="U40" s="195"/>
      <c r="V40" s="195"/>
      <c r="W40" s="195"/>
      <c r="X40" s="195"/>
      <c r="Y40" s="195"/>
      <c r="Z40" s="195"/>
      <c r="AA40" s="195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</row>
    <row r="41" spans="1:39" s="64" customFormat="1" ht="14.25" customHeight="1" x14ac:dyDescent="0.25">
      <c r="A41" s="71"/>
      <c r="B41" s="82" t="s">
        <v>335</v>
      </c>
      <c r="C41" s="82"/>
      <c r="D41" s="82"/>
      <c r="E41" s="82"/>
      <c r="F41" s="82"/>
      <c r="N41" s="132"/>
      <c r="O41" s="132"/>
      <c r="P41" s="132"/>
      <c r="Q41" s="132"/>
      <c r="R41" s="132"/>
      <c r="S41" s="132"/>
      <c r="T41" s="132"/>
      <c r="U41" s="376" t="s">
        <v>183</v>
      </c>
      <c r="V41" s="376"/>
      <c r="W41" s="376"/>
      <c r="X41" s="376"/>
      <c r="Y41" s="376"/>
      <c r="Z41" s="376"/>
      <c r="AA41" s="376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</row>
    <row r="42" spans="1:39" s="64" customFormat="1" ht="14.25" customHeight="1" x14ac:dyDescent="0.25">
      <c r="A42" s="71"/>
      <c r="B42" s="82" t="s">
        <v>298</v>
      </c>
      <c r="C42" s="82"/>
      <c r="D42" s="82"/>
      <c r="E42" s="82"/>
      <c r="F42" s="82"/>
      <c r="G42" s="376" t="s">
        <v>302</v>
      </c>
      <c r="H42" s="376"/>
      <c r="I42" s="376"/>
      <c r="J42" s="376"/>
      <c r="K42" s="376"/>
      <c r="L42" s="376"/>
      <c r="M42" s="376"/>
      <c r="N42" s="132"/>
      <c r="O42" s="132"/>
      <c r="P42" s="132"/>
      <c r="Q42" s="132"/>
      <c r="R42" s="132"/>
      <c r="S42" s="132"/>
      <c r="T42" s="132"/>
      <c r="U42" s="280"/>
      <c r="V42" s="280"/>
      <c r="W42" s="280"/>
      <c r="X42" s="280"/>
      <c r="Y42" s="280"/>
      <c r="Z42" s="280"/>
      <c r="AA42" s="280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</row>
    <row r="43" spans="1:39" s="64" customFormat="1" x14ac:dyDescent="0.2">
      <c r="A43" s="71"/>
      <c r="C43" s="82"/>
      <c r="D43" s="82"/>
      <c r="E43" s="82"/>
      <c r="F43" s="82"/>
      <c r="G43" s="120" t="s">
        <v>78</v>
      </c>
      <c r="H43" s="120" t="s">
        <v>227</v>
      </c>
      <c r="I43" s="120" t="s">
        <v>79</v>
      </c>
      <c r="J43" s="120" t="s">
        <v>80</v>
      </c>
      <c r="K43" s="120" t="s">
        <v>229</v>
      </c>
      <c r="L43" s="120" t="s">
        <v>230</v>
      </c>
      <c r="M43" s="120" t="s">
        <v>156</v>
      </c>
      <c r="N43" s="138" t="s">
        <v>78</v>
      </c>
      <c r="O43" s="138" t="s">
        <v>182</v>
      </c>
      <c r="P43" s="138" t="s">
        <v>79</v>
      </c>
      <c r="Q43" s="138" t="s">
        <v>80</v>
      </c>
      <c r="R43" s="138" t="s">
        <v>157</v>
      </c>
      <c r="S43" s="138" t="s">
        <v>81</v>
      </c>
      <c r="T43" s="138" t="s">
        <v>82</v>
      </c>
      <c r="U43" s="198" t="s">
        <v>78</v>
      </c>
      <c r="V43" s="198" t="s">
        <v>182</v>
      </c>
      <c r="W43" s="198" t="s">
        <v>79</v>
      </c>
      <c r="X43" s="198" t="s">
        <v>80</v>
      </c>
      <c r="Y43" s="198" t="s">
        <v>157</v>
      </c>
      <c r="Z43" s="198" t="s">
        <v>81</v>
      </c>
      <c r="AA43" s="198" t="s">
        <v>82</v>
      </c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</row>
    <row r="44" spans="1:39" s="64" customFormat="1" ht="14.25" customHeight="1" x14ac:dyDescent="0.2">
      <c r="A44" s="72"/>
      <c r="B44" s="72" t="s">
        <v>22</v>
      </c>
      <c r="C44" s="72" t="s">
        <v>314</v>
      </c>
      <c r="D44" s="71"/>
      <c r="E44" s="72"/>
      <c r="F44" s="72"/>
      <c r="G44" s="108"/>
      <c r="H44" s="108"/>
      <c r="I44" s="108"/>
      <c r="J44" s="108"/>
      <c r="K44" s="108"/>
      <c r="L44" s="108"/>
      <c r="M44" s="108"/>
      <c r="N44" s="136" t="b">
        <v>0</v>
      </c>
      <c r="O44" s="136" t="b">
        <v>0</v>
      </c>
      <c r="P44" s="136" t="b">
        <v>1</v>
      </c>
      <c r="Q44" s="136" t="b">
        <v>1</v>
      </c>
      <c r="R44" s="136" t="b">
        <v>1</v>
      </c>
      <c r="S44" s="136" t="b">
        <v>0</v>
      </c>
      <c r="T44" s="136" t="b">
        <v>0</v>
      </c>
      <c r="U44" s="195">
        <f>N44*1</f>
        <v>0</v>
      </c>
      <c r="V44" s="195">
        <f t="shared" ref="V44:AA44" si="1">O44*1</f>
        <v>0</v>
      </c>
      <c r="W44" s="195">
        <f t="shared" si="1"/>
        <v>1</v>
      </c>
      <c r="X44" s="195">
        <f t="shared" si="1"/>
        <v>1</v>
      </c>
      <c r="Y44" s="195">
        <f t="shared" si="1"/>
        <v>1</v>
      </c>
      <c r="Z44" s="195">
        <f t="shared" si="1"/>
        <v>0</v>
      </c>
      <c r="AA44" s="195">
        <f t="shared" si="1"/>
        <v>0</v>
      </c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</row>
    <row r="45" spans="1:39" s="64" customFormat="1" ht="12.75" customHeight="1" x14ac:dyDescent="0.2">
      <c r="A45" s="72"/>
      <c r="B45" s="72" t="s">
        <v>23</v>
      </c>
      <c r="C45" s="72" t="s">
        <v>313</v>
      </c>
      <c r="D45" s="71"/>
      <c r="E45" s="72"/>
      <c r="F45" s="72"/>
      <c r="G45" s="108"/>
      <c r="H45" s="108"/>
      <c r="I45" s="108"/>
      <c r="J45" s="108"/>
      <c r="K45" s="108"/>
      <c r="L45" s="108"/>
      <c r="M45" s="108"/>
      <c r="N45" s="136" t="b">
        <v>0</v>
      </c>
      <c r="O45" s="136" t="b">
        <v>0</v>
      </c>
      <c r="P45" s="136" t="b">
        <v>1</v>
      </c>
      <c r="Q45" s="136" t="b">
        <v>1</v>
      </c>
      <c r="R45" s="136" t="b">
        <v>1</v>
      </c>
      <c r="S45" s="136" t="b">
        <v>0</v>
      </c>
      <c r="T45" s="136" t="b">
        <v>0</v>
      </c>
      <c r="U45" s="195">
        <f t="shared" ref="U45:U47" si="2">N45*1</f>
        <v>0</v>
      </c>
      <c r="V45" s="195">
        <f t="shared" ref="V45:V46" si="3">O45*1</f>
        <v>0</v>
      </c>
      <c r="W45" s="195">
        <f t="shared" ref="W45:W47" si="4">P45*1</f>
        <v>1</v>
      </c>
      <c r="X45" s="195">
        <f t="shared" ref="X45:X46" si="5">Q45*1</f>
        <v>1</v>
      </c>
      <c r="Y45" s="195">
        <f t="shared" ref="Y45:Y46" si="6">R45*1</f>
        <v>1</v>
      </c>
      <c r="Z45" s="195">
        <f t="shared" ref="Z45:Z46" si="7">S45*1</f>
        <v>0</v>
      </c>
      <c r="AA45" s="195">
        <f t="shared" ref="AA45:AA46" si="8">T45*1</f>
        <v>0</v>
      </c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</row>
    <row r="46" spans="1:39" s="64" customFormat="1" ht="12.75" customHeight="1" x14ac:dyDescent="0.2">
      <c r="A46" s="72"/>
      <c r="B46" s="72" t="s">
        <v>24</v>
      </c>
      <c r="C46" s="72" t="s">
        <v>303</v>
      </c>
      <c r="D46" s="71"/>
      <c r="E46" s="72"/>
      <c r="F46" s="72"/>
      <c r="G46" s="218"/>
      <c r="H46" s="218"/>
      <c r="I46" s="218"/>
      <c r="J46" s="218"/>
      <c r="K46" s="218"/>
      <c r="L46" s="218"/>
      <c r="M46" s="218"/>
      <c r="N46" s="136" t="b">
        <v>0</v>
      </c>
      <c r="O46" s="136" t="b">
        <v>0</v>
      </c>
      <c r="P46" s="136" t="b">
        <v>0</v>
      </c>
      <c r="Q46" s="136" t="b">
        <v>0</v>
      </c>
      <c r="R46" s="136" t="b">
        <v>0</v>
      </c>
      <c r="S46" s="136" t="b">
        <v>0</v>
      </c>
      <c r="T46" s="136" t="b">
        <v>0</v>
      </c>
      <c r="U46" s="195">
        <f t="shared" si="2"/>
        <v>0</v>
      </c>
      <c r="V46" s="195">
        <f t="shared" si="3"/>
        <v>0</v>
      </c>
      <c r="W46" s="195">
        <f t="shared" si="4"/>
        <v>0</v>
      </c>
      <c r="X46" s="195">
        <f t="shared" si="5"/>
        <v>0</v>
      </c>
      <c r="Y46" s="195">
        <f t="shared" si="6"/>
        <v>0</v>
      </c>
      <c r="Z46" s="195">
        <f t="shared" si="7"/>
        <v>0</v>
      </c>
      <c r="AA46" s="195">
        <f t="shared" si="8"/>
        <v>0</v>
      </c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s="64" customFormat="1" x14ac:dyDescent="0.2">
      <c r="A47" s="72"/>
      <c r="B47" s="72" t="s">
        <v>25</v>
      </c>
      <c r="C47" s="72" t="s">
        <v>321</v>
      </c>
      <c r="D47" s="71"/>
      <c r="E47" s="72"/>
      <c r="F47" s="72"/>
      <c r="G47" s="218"/>
      <c r="H47" s="218"/>
      <c r="I47" s="218"/>
      <c r="J47" s="218"/>
      <c r="K47" s="218"/>
      <c r="L47" s="218"/>
      <c r="M47" s="218"/>
      <c r="N47" s="136" t="b">
        <v>0</v>
      </c>
      <c r="O47" s="136" t="b">
        <v>0</v>
      </c>
      <c r="P47" s="136" t="b">
        <v>0</v>
      </c>
      <c r="Q47" s="136" t="b">
        <v>0</v>
      </c>
      <c r="R47" s="136" t="b">
        <v>0</v>
      </c>
      <c r="S47" s="136" t="b">
        <v>0</v>
      </c>
      <c r="T47" s="136" t="b">
        <v>0</v>
      </c>
      <c r="U47" s="195">
        <f t="shared" si="2"/>
        <v>0</v>
      </c>
      <c r="V47" s="195">
        <f t="shared" ref="V47" si="9">O47*1</f>
        <v>0</v>
      </c>
      <c r="W47" s="195">
        <f t="shared" si="4"/>
        <v>0</v>
      </c>
      <c r="X47" s="195">
        <f t="shared" ref="X47" si="10">Q47*1</f>
        <v>0</v>
      </c>
      <c r="Y47" s="195">
        <f t="shared" ref="Y47" si="11">R47*1</f>
        <v>0</v>
      </c>
      <c r="Z47" s="195">
        <f t="shared" ref="Z47" si="12">S47*1</f>
        <v>0</v>
      </c>
      <c r="AA47" s="195">
        <f t="shared" ref="AA47" si="13">T47*1</f>
        <v>0</v>
      </c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s="64" customFormat="1" x14ac:dyDescent="0.2">
      <c r="A48" s="72"/>
      <c r="B48" s="72" t="s">
        <v>65</v>
      </c>
      <c r="C48" s="85" t="s">
        <v>291</v>
      </c>
      <c r="D48" s="71"/>
      <c r="E48" s="86"/>
      <c r="F48" s="86"/>
      <c r="G48" s="217"/>
      <c r="H48" s="217"/>
      <c r="I48" s="217"/>
      <c r="J48" s="217"/>
      <c r="K48" s="217"/>
      <c r="L48" s="217"/>
      <c r="M48" s="217"/>
      <c r="N48" s="133"/>
      <c r="O48" s="133"/>
      <c r="P48" s="133"/>
      <c r="Q48" s="133"/>
      <c r="R48" s="133"/>
      <c r="S48" s="133"/>
      <c r="T48" s="133"/>
      <c r="U48" s="201">
        <f>G48</f>
        <v>0</v>
      </c>
      <c r="V48" s="201">
        <f t="shared" ref="V48:AA48" si="14">H48</f>
        <v>0</v>
      </c>
      <c r="W48" s="201">
        <f t="shared" si="14"/>
        <v>0</v>
      </c>
      <c r="X48" s="201">
        <f t="shared" si="14"/>
        <v>0</v>
      </c>
      <c r="Y48" s="201">
        <f t="shared" si="14"/>
        <v>0</v>
      </c>
      <c r="Z48" s="201">
        <f t="shared" si="14"/>
        <v>0</v>
      </c>
      <c r="AA48" s="201">
        <f t="shared" si="14"/>
        <v>0</v>
      </c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</row>
    <row r="49" spans="1:39" s="64" customFormat="1" x14ac:dyDescent="0.2">
      <c r="A49" s="72"/>
      <c r="B49" s="72"/>
      <c r="C49" s="85"/>
      <c r="D49" s="71"/>
      <c r="E49" s="86"/>
      <c r="F49" s="86"/>
      <c r="G49" s="72"/>
      <c r="H49" s="72"/>
      <c r="I49" s="72"/>
      <c r="J49" s="72"/>
      <c r="K49" s="72"/>
      <c r="L49" s="72"/>
      <c r="M49" s="72"/>
      <c r="N49" s="132"/>
      <c r="O49" s="132"/>
      <c r="P49" s="132"/>
      <c r="Q49" s="132"/>
      <c r="R49" s="132"/>
      <c r="S49" s="132"/>
      <c r="T49" s="132"/>
      <c r="U49" s="195"/>
      <c r="V49" s="195"/>
      <c r="W49" s="195"/>
      <c r="X49" s="195"/>
      <c r="Y49" s="195"/>
      <c r="Z49" s="195"/>
      <c r="AA49" s="195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</row>
    <row r="50" spans="1:39" s="64" customFormat="1" x14ac:dyDescent="0.2">
      <c r="A50" s="71" t="s">
        <v>29</v>
      </c>
      <c r="B50" s="89" t="s">
        <v>89</v>
      </c>
      <c r="C50" s="89"/>
      <c r="D50" s="89"/>
      <c r="E50" s="89"/>
      <c r="F50" s="89"/>
      <c r="G50" s="89"/>
      <c r="H50" s="89"/>
      <c r="I50" s="89"/>
      <c r="J50" s="71"/>
      <c r="K50" s="71"/>
      <c r="L50" s="72"/>
      <c r="M50" s="63"/>
      <c r="N50" s="132"/>
      <c r="O50" s="132"/>
      <c r="P50" s="132"/>
      <c r="Q50" s="132"/>
      <c r="R50" s="132"/>
      <c r="S50" s="132"/>
      <c r="T50" s="132"/>
      <c r="U50" s="195"/>
      <c r="V50" s="195"/>
      <c r="W50" s="195"/>
      <c r="X50" s="195"/>
      <c r="Y50" s="195"/>
      <c r="Z50" s="195"/>
      <c r="AA50" s="195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</row>
    <row r="51" spans="1:39" s="64" customFormat="1" ht="16.5" x14ac:dyDescent="0.25">
      <c r="A51" s="71"/>
      <c r="B51" s="89" t="s">
        <v>292</v>
      </c>
      <c r="C51" s="89"/>
      <c r="D51" s="89"/>
      <c r="E51" s="89"/>
      <c r="F51" s="89"/>
      <c r="N51" s="132"/>
      <c r="O51" s="132"/>
      <c r="P51" s="132"/>
      <c r="Q51" s="132"/>
      <c r="R51" s="132"/>
      <c r="S51" s="132"/>
      <c r="T51" s="132"/>
      <c r="U51" s="376" t="s">
        <v>183</v>
      </c>
      <c r="V51" s="376"/>
      <c r="W51" s="376"/>
      <c r="X51" s="376"/>
      <c r="Y51" s="376"/>
      <c r="Z51" s="376"/>
      <c r="AA51" s="376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</row>
    <row r="52" spans="1:39" s="64" customFormat="1" ht="12.75" customHeight="1" x14ac:dyDescent="0.25">
      <c r="A52" s="71"/>
      <c r="B52" s="89" t="s">
        <v>336</v>
      </c>
      <c r="C52" s="89"/>
      <c r="D52" s="89"/>
      <c r="E52" s="89"/>
      <c r="F52" s="89"/>
      <c r="N52" s="132"/>
      <c r="O52" s="132"/>
      <c r="P52" s="132"/>
      <c r="Q52" s="132"/>
      <c r="R52" s="132"/>
      <c r="S52" s="132"/>
      <c r="T52" s="132"/>
      <c r="U52" s="199"/>
      <c r="V52" s="199"/>
      <c r="W52" s="199"/>
      <c r="X52" s="199"/>
      <c r="Y52" s="199"/>
      <c r="Z52" s="199"/>
      <c r="AA52" s="19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</row>
    <row r="53" spans="1:39" s="64" customFormat="1" ht="14.25" customHeight="1" x14ac:dyDescent="0.25">
      <c r="A53" s="71"/>
      <c r="B53" s="89" t="s">
        <v>298</v>
      </c>
      <c r="C53" s="89"/>
      <c r="D53" s="89"/>
      <c r="E53" s="89"/>
      <c r="F53" s="89"/>
      <c r="G53" s="376" t="s">
        <v>302</v>
      </c>
      <c r="H53" s="376"/>
      <c r="I53" s="376"/>
      <c r="J53" s="376"/>
      <c r="K53" s="376"/>
      <c r="L53" s="376"/>
      <c r="M53" s="376"/>
      <c r="N53" s="132"/>
      <c r="O53" s="132"/>
      <c r="P53" s="132"/>
      <c r="Q53" s="132"/>
      <c r="R53" s="132"/>
      <c r="S53" s="132"/>
      <c r="T53" s="132"/>
      <c r="U53" s="199"/>
      <c r="V53" s="199"/>
      <c r="W53" s="199"/>
      <c r="X53" s="199"/>
      <c r="Y53" s="199"/>
      <c r="Z53" s="199"/>
      <c r="AA53" s="19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</row>
    <row r="54" spans="1:39" s="64" customFormat="1" ht="22.5" customHeight="1" x14ac:dyDescent="0.2">
      <c r="A54" s="71"/>
      <c r="B54" s="89" t="s">
        <v>337</v>
      </c>
      <c r="D54" s="89"/>
      <c r="E54" s="89"/>
      <c r="F54" s="89"/>
      <c r="G54" s="123" t="s">
        <v>78</v>
      </c>
      <c r="H54" s="123" t="s">
        <v>227</v>
      </c>
      <c r="I54" s="123" t="s">
        <v>79</v>
      </c>
      <c r="J54" s="123" t="s">
        <v>80</v>
      </c>
      <c r="K54" s="123" t="s">
        <v>229</v>
      </c>
      <c r="L54" s="123" t="s">
        <v>230</v>
      </c>
      <c r="M54" s="123" t="s">
        <v>156</v>
      </c>
      <c r="N54" s="138" t="s">
        <v>78</v>
      </c>
      <c r="O54" s="138" t="s">
        <v>182</v>
      </c>
      <c r="P54" s="138" t="s">
        <v>79</v>
      </c>
      <c r="Q54" s="138" t="s">
        <v>80</v>
      </c>
      <c r="R54" s="138" t="s">
        <v>157</v>
      </c>
      <c r="S54" s="138" t="s">
        <v>81</v>
      </c>
      <c r="T54" s="138" t="s">
        <v>82</v>
      </c>
      <c r="U54" s="198" t="s">
        <v>78</v>
      </c>
      <c r="V54" s="198" t="s">
        <v>182</v>
      </c>
      <c r="W54" s="198" t="s">
        <v>79</v>
      </c>
      <c r="X54" s="198" t="s">
        <v>80</v>
      </c>
      <c r="Y54" s="198" t="s">
        <v>157</v>
      </c>
      <c r="Z54" s="198" t="s">
        <v>81</v>
      </c>
      <c r="AA54" s="198" t="s">
        <v>82</v>
      </c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</row>
    <row r="55" spans="1:39" s="64" customFormat="1" x14ac:dyDescent="0.2">
      <c r="A55" s="71"/>
      <c r="B55" s="89" t="s">
        <v>22</v>
      </c>
      <c r="C55" s="63" t="s">
        <v>293</v>
      </c>
      <c r="D55" s="89"/>
      <c r="E55" s="89"/>
      <c r="F55" s="89"/>
      <c r="G55" s="108"/>
      <c r="H55" s="108"/>
      <c r="I55" s="108"/>
      <c r="J55" s="108"/>
      <c r="K55" s="108"/>
      <c r="L55" s="108"/>
      <c r="M55" s="108"/>
      <c r="N55" s="136" t="b">
        <v>0</v>
      </c>
      <c r="O55" s="136" t="b">
        <v>0</v>
      </c>
      <c r="P55" s="136" t="b">
        <v>1</v>
      </c>
      <c r="Q55" s="136" t="b">
        <v>1</v>
      </c>
      <c r="R55" s="136" t="b">
        <v>1</v>
      </c>
      <c r="S55" s="136" t="b">
        <v>0</v>
      </c>
      <c r="T55" s="136" t="b">
        <v>0</v>
      </c>
      <c r="U55" s="195">
        <f t="shared" ref="U55" si="15">N55*1</f>
        <v>0</v>
      </c>
      <c r="V55" s="195">
        <f t="shared" ref="V55" si="16">O55*1</f>
        <v>0</v>
      </c>
      <c r="W55" s="195">
        <f t="shared" ref="W55" si="17">P55*1</f>
        <v>1</v>
      </c>
      <c r="X55" s="195">
        <f t="shared" ref="X55" si="18">Q55*1</f>
        <v>1</v>
      </c>
      <c r="Y55" s="195">
        <f t="shared" ref="Y55" si="19">R55*1</f>
        <v>1</v>
      </c>
      <c r="Z55" s="195">
        <f t="shared" ref="Z55" si="20">S55*1</f>
        <v>0</v>
      </c>
      <c r="AA55" s="195">
        <f t="shared" ref="AA55" si="21">T55*1</f>
        <v>0</v>
      </c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</row>
    <row r="56" spans="1:39" s="64" customFormat="1" x14ac:dyDescent="0.2">
      <c r="A56" s="71"/>
      <c r="B56" s="89" t="s">
        <v>23</v>
      </c>
      <c r="C56" s="63" t="s">
        <v>294</v>
      </c>
      <c r="D56" s="89"/>
      <c r="E56" s="89"/>
      <c r="F56" s="89"/>
      <c r="G56" s="72"/>
      <c r="H56" s="84"/>
      <c r="I56" s="72"/>
      <c r="J56" s="72"/>
      <c r="K56" s="63"/>
      <c r="L56" s="66"/>
      <c r="M56" s="66"/>
      <c r="N56" s="133"/>
      <c r="O56" s="109"/>
      <c r="P56" s="133"/>
      <c r="Q56" s="133"/>
      <c r="R56" s="125"/>
      <c r="S56" s="132"/>
      <c r="T56" s="132"/>
      <c r="U56" s="195"/>
      <c r="V56" s="195"/>
      <c r="W56" s="195"/>
      <c r="X56" s="195"/>
      <c r="Y56" s="195"/>
      <c r="Z56" s="195"/>
      <c r="AA56" s="195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</row>
    <row r="57" spans="1:39" s="64" customFormat="1" x14ac:dyDescent="0.2">
      <c r="A57" s="71"/>
      <c r="B57" s="89"/>
      <c r="C57" s="63" t="s">
        <v>295</v>
      </c>
      <c r="D57" s="89"/>
      <c r="E57" s="89"/>
      <c r="F57" s="89"/>
      <c r="G57" s="72"/>
      <c r="H57" s="84"/>
      <c r="I57" s="72"/>
      <c r="J57" s="72"/>
      <c r="K57" s="63"/>
      <c r="L57" s="66"/>
      <c r="M57" s="66"/>
      <c r="N57" s="133"/>
      <c r="O57" s="109"/>
      <c r="P57" s="133"/>
      <c r="Q57" s="133"/>
      <c r="R57" s="125"/>
      <c r="S57" s="132"/>
      <c r="T57" s="132"/>
      <c r="U57" s="195"/>
      <c r="V57" s="195"/>
      <c r="W57" s="195"/>
      <c r="X57" s="195"/>
      <c r="Y57" s="195"/>
      <c r="Z57" s="195"/>
      <c r="AA57" s="195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</row>
    <row r="58" spans="1:39" s="64" customFormat="1" x14ac:dyDescent="0.2">
      <c r="A58" s="71"/>
      <c r="B58" s="89"/>
      <c r="C58" s="109" t="s">
        <v>61</v>
      </c>
      <c r="D58" s="89" t="s">
        <v>57</v>
      </c>
      <c r="E58" s="89"/>
      <c r="G58" s="108"/>
      <c r="H58" s="108"/>
      <c r="I58" s="108"/>
      <c r="J58" s="108"/>
      <c r="K58" s="108"/>
      <c r="L58" s="108"/>
      <c r="M58" s="108"/>
      <c r="N58" s="136" t="b">
        <v>0</v>
      </c>
      <c r="O58" s="136" t="b">
        <v>0</v>
      </c>
      <c r="P58" s="136" t="b">
        <v>0</v>
      </c>
      <c r="Q58" s="136" t="b">
        <v>0</v>
      </c>
      <c r="R58" s="136" t="b">
        <v>0</v>
      </c>
      <c r="S58" s="136" t="b">
        <v>0</v>
      </c>
      <c r="T58" s="136" t="b">
        <v>0</v>
      </c>
      <c r="U58" s="195">
        <f>N58*1</f>
        <v>0</v>
      </c>
      <c r="V58" s="195">
        <f t="shared" ref="V58:V60" si="22">O58*1</f>
        <v>0</v>
      </c>
      <c r="W58" s="195">
        <f t="shared" ref="W58:W60" si="23">P58*1</f>
        <v>0</v>
      </c>
      <c r="X58" s="195">
        <f t="shared" ref="X58:X60" si="24">Q58*1</f>
        <v>0</v>
      </c>
      <c r="Y58" s="195">
        <f t="shared" ref="Y58:Y60" si="25">R58*1</f>
        <v>0</v>
      </c>
      <c r="Z58" s="195">
        <f t="shared" ref="Z58:Z60" si="26">S58*1</f>
        <v>0</v>
      </c>
      <c r="AA58" s="195">
        <f t="shared" ref="AA58:AA60" si="27">T58*1</f>
        <v>0</v>
      </c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</row>
    <row r="59" spans="1:39" s="64" customFormat="1" x14ac:dyDescent="0.2">
      <c r="A59" s="71"/>
      <c r="B59" s="89"/>
      <c r="C59" s="109" t="s">
        <v>62</v>
      </c>
      <c r="D59" s="89" t="s">
        <v>58</v>
      </c>
      <c r="E59" s="89"/>
      <c r="G59" s="108"/>
      <c r="H59" s="108"/>
      <c r="I59" s="108"/>
      <c r="J59" s="108"/>
      <c r="K59" s="108"/>
      <c r="L59" s="108"/>
      <c r="M59" s="108"/>
      <c r="N59" s="136" t="b">
        <v>0</v>
      </c>
      <c r="O59" s="136" t="b">
        <v>0</v>
      </c>
      <c r="P59" s="136" t="b">
        <v>1</v>
      </c>
      <c r="Q59" s="136" t="b">
        <v>1</v>
      </c>
      <c r="R59" s="136" t="b">
        <v>1</v>
      </c>
      <c r="S59" s="136" t="b">
        <v>0</v>
      </c>
      <c r="T59" s="136" t="b">
        <v>0</v>
      </c>
      <c r="U59" s="195">
        <f t="shared" ref="U59:U60" si="28">N59*1</f>
        <v>0</v>
      </c>
      <c r="V59" s="195">
        <f t="shared" si="22"/>
        <v>0</v>
      </c>
      <c r="W59" s="195">
        <f t="shared" si="23"/>
        <v>1</v>
      </c>
      <c r="X59" s="195">
        <f t="shared" si="24"/>
        <v>1</v>
      </c>
      <c r="Y59" s="195">
        <f t="shared" si="25"/>
        <v>1</v>
      </c>
      <c r="Z59" s="195">
        <f t="shared" si="26"/>
        <v>0</v>
      </c>
      <c r="AA59" s="195">
        <f t="shared" si="27"/>
        <v>0</v>
      </c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</row>
    <row r="60" spans="1:39" s="64" customFormat="1" x14ac:dyDescent="0.2">
      <c r="A60" s="71"/>
      <c r="B60" s="89"/>
      <c r="C60" s="109" t="s">
        <v>63</v>
      </c>
      <c r="D60" s="89" t="s">
        <v>59</v>
      </c>
      <c r="E60" s="89"/>
      <c r="G60" s="108"/>
      <c r="H60" s="108"/>
      <c r="I60" s="108"/>
      <c r="J60" s="108"/>
      <c r="K60" s="108"/>
      <c r="L60" s="108"/>
      <c r="M60" s="108"/>
      <c r="N60" s="136" t="b">
        <v>0</v>
      </c>
      <c r="O60" s="136" t="b">
        <v>0</v>
      </c>
      <c r="P60" s="136" t="b">
        <v>0</v>
      </c>
      <c r="Q60" s="136" t="b">
        <v>1</v>
      </c>
      <c r="R60" s="136" t="b">
        <v>1</v>
      </c>
      <c r="S60" s="136" t="b">
        <v>1</v>
      </c>
      <c r="T60" s="136" t="b">
        <v>0</v>
      </c>
      <c r="U60" s="195">
        <f t="shared" si="28"/>
        <v>0</v>
      </c>
      <c r="V60" s="195">
        <f t="shared" si="22"/>
        <v>0</v>
      </c>
      <c r="W60" s="195">
        <f t="shared" si="23"/>
        <v>0</v>
      </c>
      <c r="X60" s="195">
        <f t="shared" si="24"/>
        <v>1</v>
      </c>
      <c r="Y60" s="195">
        <f t="shared" si="25"/>
        <v>1</v>
      </c>
      <c r="Z60" s="195">
        <f t="shared" si="26"/>
        <v>1</v>
      </c>
      <c r="AA60" s="195">
        <f t="shared" si="27"/>
        <v>0</v>
      </c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</row>
    <row r="61" spans="1:39" s="64" customFormat="1" x14ac:dyDescent="0.2">
      <c r="A61" s="71"/>
      <c r="B61" s="89"/>
      <c r="C61" s="109" t="s">
        <v>64</v>
      </c>
      <c r="D61" s="89" t="s">
        <v>60</v>
      </c>
      <c r="E61" s="89"/>
      <c r="G61" s="217"/>
      <c r="H61" s="217"/>
      <c r="I61" s="217"/>
      <c r="J61" s="217"/>
      <c r="K61" s="217"/>
      <c r="L61" s="217"/>
      <c r="M61" s="217"/>
      <c r="N61" s="133"/>
      <c r="O61" s="133"/>
      <c r="P61" s="133"/>
      <c r="Q61" s="133"/>
      <c r="R61" s="133"/>
      <c r="S61" s="133"/>
      <c r="T61" s="133"/>
      <c r="U61" s="201">
        <f>G61</f>
        <v>0</v>
      </c>
      <c r="V61" s="201">
        <f t="shared" ref="V61:AA61" si="29">H61</f>
        <v>0</v>
      </c>
      <c r="W61" s="201">
        <f t="shared" si="29"/>
        <v>0</v>
      </c>
      <c r="X61" s="201">
        <f t="shared" si="29"/>
        <v>0</v>
      </c>
      <c r="Y61" s="201">
        <f t="shared" si="29"/>
        <v>0</v>
      </c>
      <c r="Z61" s="201">
        <f t="shared" si="29"/>
        <v>0</v>
      </c>
      <c r="AA61" s="201">
        <f t="shared" si="29"/>
        <v>0</v>
      </c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</row>
    <row r="62" spans="1:39" s="64" customFormat="1" x14ac:dyDescent="0.2">
      <c r="A62" s="71"/>
      <c r="B62" s="89"/>
      <c r="C62" s="91"/>
      <c r="D62" s="89"/>
      <c r="E62" s="89"/>
      <c r="F62" s="89"/>
      <c r="G62" s="86"/>
      <c r="H62" s="86"/>
      <c r="I62" s="86"/>
      <c r="J62" s="87"/>
      <c r="K62" s="63"/>
      <c r="L62" s="66"/>
      <c r="M62" s="66"/>
      <c r="N62" s="132"/>
      <c r="O62" s="132"/>
      <c r="P62" s="132"/>
      <c r="Q62" s="132"/>
      <c r="R62" s="132"/>
      <c r="S62" s="132"/>
      <c r="T62" s="132"/>
      <c r="U62" s="195"/>
      <c r="V62" s="195"/>
      <c r="W62" s="195"/>
      <c r="X62" s="195"/>
      <c r="Y62" s="195"/>
      <c r="Z62" s="195"/>
      <c r="AA62" s="195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</row>
    <row r="63" spans="1:39" s="64" customFormat="1" ht="13.5" customHeight="1" x14ac:dyDescent="0.25">
      <c r="A63" s="71"/>
      <c r="B63" s="72" t="s">
        <v>24</v>
      </c>
      <c r="C63" s="89" t="s">
        <v>296</v>
      </c>
      <c r="E63" s="89"/>
      <c r="F63" s="89"/>
      <c r="G63"/>
      <c r="H63"/>
      <c r="I63"/>
      <c r="J63"/>
      <c r="K63"/>
      <c r="L63"/>
      <c r="M63"/>
      <c r="N63" s="132"/>
      <c r="O63" s="132"/>
      <c r="P63" s="132"/>
      <c r="Q63" s="132"/>
      <c r="R63" s="132"/>
      <c r="S63" s="132"/>
      <c r="T63" s="132"/>
      <c r="U63" s="195"/>
      <c r="V63" s="195"/>
      <c r="W63" s="195"/>
      <c r="X63" s="195"/>
      <c r="Y63" s="195"/>
      <c r="Z63" s="195"/>
      <c r="AA63" s="195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</row>
    <row r="64" spans="1:39" s="64" customFormat="1" ht="15" x14ac:dyDescent="0.25">
      <c r="A64" s="71"/>
      <c r="B64" s="72"/>
      <c r="C64" s="89" t="s">
        <v>297</v>
      </c>
      <c r="E64" s="89"/>
      <c r="F64" s="89"/>
      <c r="G64"/>
      <c r="H64"/>
      <c r="I64"/>
      <c r="J64"/>
      <c r="K64"/>
      <c r="L64"/>
      <c r="M64"/>
      <c r="N64" s="132"/>
      <c r="O64" s="132"/>
      <c r="P64" s="132"/>
      <c r="Q64" s="132"/>
      <c r="R64" s="132"/>
      <c r="S64" s="132"/>
      <c r="T64" s="132"/>
      <c r="U64" s="195"/>
      <c r="V64" s="195"/>
      <c r="W64" s="195"/>
      <c r="X64" s="195"/>
      <c r="Y64" s="195"/>
      <c r="Z64" s="195"/>
      <c r="AA64" s="195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</row>
    <row r="65" spans="1:39" s="64" customFormat="1" ht="15" customHeight="1" x14ac:dyDescent="0.25">
      <c r="A65" s="71"/>
      <c r="B65" s="72"/>
      <c r="C65" s="89" t="s">
        <v>86</v>
      </c>
      <c r="E65" s="89"/>
      <c r="F65" s="89"/>
      <c r="G65" s="376" t="s">
        <v>302</v>
      </c>
      <c r="H65" s="376"/>
      <c r="I65" s="376"/>
      <c r="J65" s="376"/>
      <c r="K65" s="376"/>
      <c r="L65" s="376"/>
      <c r="M65" s="376"/>
      <c r="N65" s="132"/>
      <c r="O65" s="132"/>
      <c r="P65" s="132"/>
      <c r="Q65" s="132"/>
      <c r="R65" s="132"/>
      <c r="S65" s="132"/>
      <c r="T65" s="132"/>
      <c r="U65" s="376" t="s">
        <v>183</v>
      </c>
      <c r="V65" s="376"/>
      <c r="W65" s="376"/>
      <c r="X65" s="376"/>
      <c r="Y65" s="376"/>
      <c r="Z65" s="376"/>
      <c r="AA65" s="376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</row>
    <row r="66" spans="1:39" s="64" customFormat="1" x14ac:dyDescent="0.2">
      <c r="A66" s="71"/>
      <c r="B66" s="72"/>
      <c r="C66" s="89" t="s">
        <v>87</v>
      </c>
      <c r="E66" s="89"/>
      <c r="F66" s="89"/>
      <c r="G66" s="123" t="s">
        <v>78</v>
      </c>
      <c r="H66" s="123" t="s">
        <v>227</v>
      </c>
      <c r="I66" s="123" t="s">
        <v>79</v>
      </c>
      <c r="J66" s="123" t="s">
        <v>80</v>
      </c>
      <c r="K66" s="123" t="s">
        <v>229</v>
      </c>
      <c r="L66" s="123" t="s">
        <v>230</v>
      </c>
      <c r="M66" s="123" t="s">
        <v>156</v>
      </c>
      <c r="N66" s="132"/>
      <c r="O66" s="132"/>
      <c r="P66" s="132"/>
      <c r="Q66" s="132"/>
      <c r="R66" s="132"/>
      <c r="S66" s="132"/>
      <c r="T66" s="132"/>
      <c r="U66" s="198" t="s">
        <v>78</v>
      </c>
      <c r="V66" s="198" t="s">
        <v>182</v>
      </c>
      <c r="W66" s="198" t="s">
        <v>79</v>
      </c>
      <c r="X66" s="198" t="s">
        <v>80</v>
      </c>
      <c r="Y66" s="198" t="s">
        <v>157</v>
      </c>
      <c r="Z66" s="198" t="s">
        <v>81</v>
      </c>
      <c r="AA66" s="198" t="s">
        <v>82</v>
      </c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</row>
    <row r="67" spans="1:39" s="64" customFormat="1" ht="6" customHeight="1" x14ac:dyDescent="0.25">
      <c r="A67" s="71"/>
      <c r="B67" s="72"/>
      <c r="C67" s="89"/>
      <c r="E67" s="89"/>
      <c r="F67" s="89"/>
      <c r="G67"/>
      <c r="H67"/>
      <c r="I67"/>
      <c r="J67"/>
      <c r="K67"/>
      <c r="L67"/>
      <c r="M67"/>
      <c r="N67" s="132"/>
      <c r="O67" s="132"/>
      <c r="P67" s="132"/>
      <c r="Q67" s="132"/>
      <c r="R67" s="132"/>
      <c r="S67" s="132"/>
      <c r="T67" s="132"/>
      <c r="U67" s="195"/>
      <c r="V67" s="195"/>
      <c r="W67" s="195"/>
      <c r="X67" s="195"/>
      <c r="Y67" s="195"/>
      <c r="Z67" s="195"/>
      <c r="AA67" s="195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</row>
    <row r="68" spans="1:39" s="64" customFormat="1" ht="12" customHeight="1" x14ac:dyDescent="0.2">
      <c r="A68" s="71"/>
      <c r="B68" s="72"/>
      <c r="C68" s="89" t="s">
        <v>71</v>
      </c>
      <c r="D68" s="64" t="s">
        <v>304</v>
      </c>
      <c r="E68" s="89"/>
      <c r="F68" s="89"/>
      <c r="G68" s="301"/>
      <c r="H68" s="301"/>
      <c r="I68" s="301"/>
      <c r="J68" s="301"/>
      <c r="K68" s="301"/>
      <c r="L68" s="302"/>
      <c r="M68" s="301"/>
      <c r="N68" s="139"/>
      <c r="O68" s="139"/>
      <c r="P68" s="139"/>
      <c r="Q68" s="139"/>
      <c r="R68" s="139"/>
      <c r="S68" s="139"/>
      <c r="T68" s="139"/>
      <c r="U68" s="202">
        <f>G68</f>
        <v>0</v>
      </c>
      <c r="V68" s="202">
        <f t="shared" ref="V68:AA68" si="30">H68</f>
        <v>0</v>
      </c>
      <c r="W68" s="202">
        <f t="shared" si="30"/>
        <v>0</v>
      </c>
      <c r="X68" s="202">
        <f t="shared" si="30"/>
        <v>0</v>
      </c>
      <c r="Y68" s="202">
        <f t="shared" si="30"/>
        <v>0</v>
      </c>
      <c r="Z68" s="202">
        <f t="shared" si="30"/>
        <v>0</v>
      </c>
      <c r="AA68" s="202">
        <f t="shared" si="30"/>
        <v>0</v>
      </c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</row>
    <row r="69" spans="1:39" s="64" customFormat="1" x14ac:dyDescent="0.2">
      <c r="A69" s="71"/>
      <c r="B69" s="72"/>
      <c r="C69" s="89" t="s">
        <v>85</v>
      </c>
      <c r="D69" s="89" t="s">
        <v>305</v>
      </c>
      <c r="F69" s="90"/>
      <c r="G69" s="303"/>
      <c r="H69" s="303"/>
      <c r="I69" s="303"/>
      <c r="J69" s="303"/>
      <c r="K69" s="303"/>
      <c r="L69" s="304"/>
      <c r="M69" s="303"/>
      <c r="N69" s="139"/>
      <c r="O69" s="139"/>
      <c r="P69" s="139"/>
      <c r="Q69" s="139"/>
      <c r="R69" s="139"/>
      <c r="S69" s="139"/>
      <c r="T69" s="139"/>
      <c r="U69" s="203">
        <f>G69</f>
        <v>0</v>
      </c>
      <c r="V69" s="204">
        <f t="shared" ref="V69" si="31">H69</f>
        <v>0</v>
      </c>
      <c r="W69" s="204">
        <f t="shared" ref="W69" si="32">I69</f>
        <v>0</v>
      </c>
      <c r="X69" s="204">
        <f t="shared" ref="X69" si="33">J69</f>
        <v>0</v>
      </c>
      <c r="Y69" s="204">
        <f t="shared" ref="Y69" si="34">K69</f>
        <v>0</v>
      </c>
      <c r="Z69" s="204">
        <f t="shared" ref="Z69" si="35">L69</f>
        <v>0</v>
      </c>
      <c r="AA69" s="204">
        <f t="shared" ref="AA69" si="36">M69</f>
        <v>0</v>
      </c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</row>
    <row r="70" spans="1:39" s="64" customFormat="1" x14ac:dyDescent="0.2">
      <c r="A70" s="71"/>
      <c r="B70" s="72"/>
      <c r="C70" s="89" t="s">
        <v>209</v>
      </c>
      <c r="D70" s="89" t="s">
        <v>338</v>
      </c>
      <c r="F70" s="90"/>
      <c r="G70" s="258"/>
      <c r="H70" s="258"/>
      <c r="I70" s="258" t="s">
        <v>352</v>
      </c>
      <c r="J70" s="258" t="s">
        <v>352</v>
      </c>
      <c r="K70" s="258" t="s">
        <v>352</v>
      </c>
      <c r="L70" s="258"/>
      <c r="M70" s="258"/>
      <c r="N70" s="139"/>
      <c r="O70" s="139"/>
      <c r="P70" s="139"/>
      <c r="Q70" s="139"/>
      <c r="R70" s="139"/>
      <c r="S70" s="139"/>
      <c r="T70" s="139"/>
      <c r="U70" s="203"/>
      <c r="V70" s="204"/>
      <c r="W70" s="204"/>
      <c r="X70" s="204"/>
      <c r="Y70" s="204"/>
      <c r="Z70" s="204"/>
      <c r="AA70" s="204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</row>
    <row r="71" spans="1:39" s="64" customFormat="1" x14ac:dyDescent="0.2">
      <c r="A71" s="71"/>
      <c r="B71" s="89"/>
      <c r="C71" s="90"/>
      <c r="D71" s="90" t="s">
        <v>306</v>
      </c>
      <c r="E71" s="90"/>
      <c r="F71" s="93"/>
      <c r="G71" s="93"/>
      <c r="H71" s="93"/>
      <c r="I71" s="309" t="s">
        <v>353</v>
      </c>
      <c r="J71" s="93"/>
      <c r="K71" s="93"/>
      <c r="L71" s="93"/>
      <c r="M71" s="93"/>
      <c r="N71" s="138" t="s">
        <v>78</v>
      </c>
      <c r="O71" s="138" t="s">
        <v>182</v>
      </c>
      <c r="P71" s="138" t="s">
        <v>79</v>
      </c>
      <c r="Q71" s="138" t="s">
        <v>80</v>
      </c>
      <c r="R71" s="138" t="s">
        <v>157</v>
      </c>
      <c r="S71" s="138" t="s">
        <v>81</v>
      </c>
      <c r="T71" s="138" t="s">
        <v>82</v>
      </c>
      <c r="U71" s="195"/>
      <c r="V71" s="195"/>
      <c r="W71" s="195"/>
      <c r="X71" s="195"/>
      <c r="Y71" s="195"/>
      <c r="Z71" s="195"/>
      <c r="AA71" s="195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</row>
    <row r="72" spans="1:39" s="64" customFormat="1" x14ac:dyDescent="0.2">
      <c r="A72" s="71"/>
      <c r="B72" s="89"/>
      <c r="C72" s="90"/>
      <c r="D72" s="90"/>
      <c r="E72" s="90"/>
      <c r="F72" s="93"/>
      <c r="G72" s="93"/>
      <c r="H72" s="93"/>
      <c r="I72" s="93"/>
      <c r="J72" s="93"/>
      <c r="K72" s="93"/>
      <c r="L72" s="93"/>
      <c r="M72" s="93"/>
      <c r="N72" s="138"/>
      <c r="O72" s="138"/>
      <c r="P72" s="138"/>
      <c r="Q72" s="138"/>
      <c r="R72" s="138"/>
      <c r="S72" s="138"/>
      <c r="T72" s="138"/>
      <c r="U72" s="195"/>
      <c r="V72" s="195"/>
      <c r="W72" s="195"/>
      <c r="X72" s="195"/>
      <c r="Y72" s="195"/>
      <c r="Z72" s="195"/>
      <c r="AA72" s="195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</row>
    <row r="73" spans="1:39" s="64" customFormat="1" x14ac:dyDescent="0.2">
      <c r="A73" s="71"/>
      <c r="B73" s="103" t="s">
        <v>25</v>
      </c>
      <c r="C73" s="104" t="s">
        <v>323</v>
      </c>
      <c r="E73" s="90"/>
      <c r="F73" s="90"/>
      <c r="G73" s="108"/>
      <c r="H73" s="108"/>
      <c r="I73" s="108"/>
      <c r="J73" s="108"/>
      <c r="K73" s="108"/>
      <c r="L73" s="108"/>
      <c r="M73" s="108"/>
      <c r="N73" s="136" t="b">
        <v>0</v>
      </c>
      <c r="O73" s="136" t="b">
        <v>0</v>
      </c>
      <c r="P73" s="136" t="b">
        <v>1</v>
      </c>
      <c r="Q73" s="136" t="b">
        <v>1</v>
      </c>
      <c r="R73" s="136" t="b">
        <v>1</v>
      </c>
      <c r="S73" s="136" t="b">
        <v>0</v>
      </c>
      <c r="T73" s="136" t="b">
        <v>0</v>
      </c>
      <c r="U73" s="195">
        <f t="shared" ref="U73" si="37">N73*1</f>
        <v>0</v>
      </c>
      <c r="V73" s="195">
        <f t="shared" ref="V73" si="38">O73*1</f>
        <v>0</v>
      </c>
      <c r="W73" s="195">
        <f t="shared" ref="W73" si="39">P73*1</f>
        <v>1</v>
      </c>
      <c r="X73" s="195">
        <f t="shared" ref="X73" si="40">Q73*1</f>
        <v>1</v>
      </c>
      <c r="Y73" s="195">
        <f t="shared" ref="Y73" si="41">R73*1</f>
        <v>1</v>
      </c>
      <c r="Z73" s="195">
        <f t="shared" ref="Z73" si="42">S73*1</f>
        <v>0</v>
      </c>
      <c r="AA73" s="195">
        <f t="shared" ref="AA73" si="43">T73*1</f>
        <v>0</v>
      </c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</row>
    <row r="74" spans="1:39" s="64" customFormat="1" ht="15" x14ac:dyDescent="0.25">
      <c r="C74" s="110"/>
      <c r="D74" s="89"/>
      <c r="F74" s="90"/>
      <c r="G74"/>
      <c r="H74"/>
      <c r="I74"/>
      <c r="J74"/>
      <c r="K74"/>
      <c r="L74"/>
      <c r="M74"/>
      <c r="N74" s="140"/>
      <c r="O74" s="140"/>
      <c r="P74" s="140"/>
      <c r="Q74" s="140"/>
      <c r="R74" s="140"/>
      <c r="S74" s="140"/>
      <c r="T74" s="140"/>
      <c r="U74" s="195"/>
      <c r="V74" s="195"/>
      <c r="W74" s="195"/>
      <c r="X74" s="195"/>
      <c r="Y74" s="195"/>
      <c r="Z74" s="195"/>
      <c r="AA74" s="195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</row>
    <row r="75" spans="1:39" s="64" customFormat="1" ht="16.5" x14ac:dyDescent="0.25">
      <c r="C75" s="110"/>
      <c r="D75" s="89"/>
      <c r="F75" s="90"/>
      <c r="N75" s="140"/>
      <c r="O75" s="140"/>
      <c r="P75" s="140"/>
      <c r="Q75" s="140"/>
      <c r="R75" s="140"/>
      <c r="S75" s="140"/>
      <c r="T75" s="140"/>
      <c r="U75" s="376" t="s">
        <v>183</v>
      </c>
      <c r="V75" s="376"/>
      <c r="W75" s="376"/>
      <c r="X75" s="376"/>
      <c r="Y75" s="376"/>
      <c r="Z75" s="376"/>
      <c r="AA75" s="376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</row>
    <row r="76" spans="1:39" ht="13.15" customHeight="1" x14ac:dyDescent="0.2">
      <c r="A76" s="71" t="s">
        <v>175</v>
      </c>
      <c r="B76" s="72" t="s">
        <v>339</v>
      </c>
      <c r="C76" s="72"/>
      <c r="D76" s="72"/>
      <c r="E76" s="88"/>
      <c r="F76" s="72"/>
      <c r="R76" s="141"/>
      <c r="U76" s="198" t="s">
        <v>78</v>
      </c>
      <c r="V76" s="198" t="s">
        <v>182</v>
      </c>
      <c r="W76" s="198" t="s">
        <v>79</v>
      </c>
      <c r="X76" s="198" t="s">
        <v>80</v>
      </c>
      <c r="Y76" s="198" t="s">
        <v>157</v>
      </c>
      <c r="Z76" s="198" t="s">
        <v>81</v>
      </c>
      <c r="AA76" s="198" t="s">
        <v>82</v>
      </c>
    </row>
    <row r="77" spans="1:39" ht="13.15" customHeight="1" x14ac:dyDescent="0.25">
      <c r="B77" s="72" t="s">
        <v>341</v>
      </c>
      <c r="C77" s="72"/>
      <c r="D77" s="72"/>
      <c r="E77" s="88"/>
      <c r="F77" s="72"/>
      <c r="G77" s="280"/>
      <c r="H77" s="280"/>
      <c r="I77" s="280"/>
      <c r="J77" s="280"/>
      <c r="K77" s="280"/>
      <c r="L77" s="280"/>
      <c r="M77" s="280"/>
      <c r="R77" s="141"/>
      <c r="U77" s="198"/>
      <c r="V77" s="198"/>
      <c r="W77" s="198"/>
      <c r="X77" s="198"/>
      <c r="Y77" s="198"/>
      <c r="Z77" s="198"/>
      <c r="AA77" s="198"/>
    </row>
    <row r="78" spans="1:39" ht="13.15" customHeight="1" x14ac:dyDescent="0.25">
      <c r="B78" s="72" t="s">
        <v>340</v>
      </c>
      <c r="C78" s="72"/>
      <c r="D78" s="72"/>
      <c r="E78" s="88"/>
      <c r="F78" s="72"/>
      <c r="G78" s="280"/>
      <c r="H78" s="280"/>
      <c r="I78" s="280"/>
      <c r="J78" s="280"/>
      <c r="K78" s="280"/>
      <c r="L78" s="280"/>
      <c r="M78" s="280"/>
      <c r="R78" s="141"/>
      <c r="U78" s="198"/>
      <c r="V78" s="198"/>
      <c r="W78" s="198"/>
      <c r="X78" s="198"/>
      <c r="Y78" s="198"/>
      <c r="Z78" s="198"/>
      <c r="AA78" s="198"/>
    </row>
    <row r="79" spans="1:39" ht="13.15" customHeight="1" x14ac:dyDescent="0.25">
      <c r="B79" s="71" t="s">
        <v>342</v>
      </c>
      <c r="C79" s="72"/>
      <c r="D79" s="72"/>
      <c r="E79" s="88"/>
      <c r="F79" s="72"/>
      <c r="G79" s="376" t="s">
        <v>302</v>
      </c>
      <c r="H79" s="376"/>
      <c r="I79" s="376"/>
      <c r="J79" s="376"/>
      <c r="K79" s="376"/>
      <c r="L79" s="376"/>
      <c r="M79" s="376"/>
      <c r="R79" s="141"/>
      <c r="U79" s="198"/>
      <c r="V79" s="198"/>
      <c r="W79" s="198"/>
      <c r="X79" s="198"/>
      <c r="Y79" s="198"/>
      <c r="Z79" s="198"/>
      <c r="AA79" s="198"/>
    </row>
    <row r="80" spans="1:39" x14ac:dyDescent="0.2">
      <c r="C80" s="72"/>
      <c r="D80" s="72"/>
      <c r="E80" s="88"/>
      <c r="F80" s="72"/>
      <c r="G80" s="123" t="s">
        <v>78</v>
      </c>
      <c r="H80" s="123" t="s">
        <v>227</v>
      </c>
      <c r="I80" s="123" t="s">
        <v>79</v>
      </c>
      <c r="J80" s="123" t="s">
        <v>80</v>
      </c>
      <c r="K80" s="123" t="s">
        <v>229</v>
      </c>
      <c r="L80" s="123" t="s">
        <v>230</v>
      </c>
      <c r="M80" s="123" t="s">
        <v>156</v>
      </c>
      <c r="N80" s="138" t="s">
        <v>78</v>
      </c>
      <c r="O80" s="138" t="s">
        <v>182</v>
      </c>
      <c r="P80" s="138" t="s">
        <v>79</v>
      </c>
      <c r="Q80" s="138" t="s">
        <v>80</v>
      </c>
      <c r="R80" s="138" t="s">
        <v>157</v>
      </c>
      <c r="S80" s="138" t="s">
        <v>81</v>
      </c>
      <c r="T80" s="138" t="s">
        <v>82</v>
      </c>
    </row>
    <row r="81" spans="1:27" x14ac:dyDescent="0.2">
      <c r="B81" s="72" t="s">
        <v>22</v>
      </c>
      <c r="C81" s="84" t="s">
        <v>213</v>
      </c>
      <c r="F81" s="72"/>
      <c r="G81" s="108"/>
      <c r="H81" s="108"/>
      <c r="I81" s="108"/>
      <c r="J81" s="108"/>
      <c r="K81" s="108"/>
      <c r="L81" s="108"/>
      <c r="M81" s="108"/>
      <c r="N81" s="142" t="b">
        <v>0</v>
      </c>
      <c r="O81" s="142" t="b">
        <v>0</v>
      </c>
      <c r="P81" s="142" t="b">
        <v>1</v>
      </c>
      <c r="Q81" s="142" t="b">
        <v>1</v>
      </c>
      <c r="R81" s="142" t="b">
        <v>1</v>
      </c>
      <c r="S81" s="142" t="b">
        <v>0</v>
      </c>
      <c r="T81" s="142" t="b">
        <v>0</v>
      </c>
      <c r="U81" s="195">
        <f t="shared" ref="U81" si="44">N81*1</f>
        <v>0</v>
      </c>
      <c r="V81" s="195">
        <f t="shared" ref="V81" si="45">O81*1</f>
        <v>0</v>
      </c>
      <c r="W81" s="195">
        <f t="shared" ref="W81" si="46">P81*1</f>
        <v>1</v>
      </c>
      <c r="X81" s="195">
        <f t="shared" ref="X81" si="47">Q81*1</f>
        <v>1</v>
      </c>
      <c r="Y81" s="195">
        <f t="shared" ref="Y81" si="48">R81*1</f>
        <v>1</v>
      </c>
      <c r="Z81" s="195">
        <f t="shared" ref="Z81" si="49">S81*1</f>
        <v>0</v>
      </c>
      <c r="AA81" s="195">
        <f t="shared" ref="AA81" si="50">T81*1</f>
        <v>0</v>
      </c>
    </row>
    <row r="82" spans="1:27" ht="15" customHeight="1" x14ac:dyDescent="0.2">
      <c r="A82" s="72"/>
      <c r="B82" s="72" t="s">
        <v>23</v>
      </c>
      <c r="C82" s="84" t="s">
        <v>169</v>
      </c>
      <c r="F82" s="72"/>
      <c r="G82" s="108"/>
      <c r="H82" s="108"/>
      <c r="I82" s="108"/>
      <c r="J82" s="108"/>
      <c r="K82" s="108"/>
      <c r="L82" s="108"/>
      <c r="M82" s="108"/>
      <c r="N82" s="142" t="b">
        <v>0</v>
      </c>
      <c r="O82" s="142" t="b">
        <v>0</v>
      </c>
      <c r="P82" s="142" t="b">
        <v>1</v>
      </c>
      <c r="Q82" s="142" t="b">
        <v>1</v>
      </c>
      <c r="R82" s="142" t="b">
        <v>1</v>
      </c>
      <c r="S82" s="142" t="b">
        <v>0</v>
      </c>
      <c r="T82" s="142" t="b">
        <v>0</v>
      </c>
      <c r="U82" s="195">
        <f t="shared" ref="U82:U84" si="51">N82*1</f>
        <v>0</v>
      </c>
      <c r="V82" s="195">
        <f t="shared" ref="V82:V84" si="52">O82*1</f>
        <v>0</v>
      </c>
      <c r="W82" s="195">
        <f t="shared" ref="W82:W84" si="53">P82*1</f>
        <v>1</v>
      </c>
      <c r="X82" s="195">
        <f t="shared" ref="X82:X84" si="54">Q82*1</f>
        <v>1</v>
      </c>
      <c r="Y82" s="195">
        <f t="shared" ref="Y82:Y84" si="55">R82*1</f>
        <v>1</v>
      </c>
      <c r="Z82" s="195">
        <f t="shared" ref="Z82:Z84" si="56">S82*1</f>
        <v>0</v>
      </c>
      <c r="AA82" s="195">
        <f t="shared" ref="AA82:AA84" si="57">T82*1</f>
        <v>0</v>
      </c>
    </row>
    <row r="83" spans="1:27" ht="13.5" customHeight="1" x14ac:dyDescent="0.2">
      <c r="A83" s="72"/>
      <c r="B83" s="72" t="s">
        <v>24</v>
      </c>
      <c r="C83" s="84" t="s">
        <v>170</v>
      </c>
      <c r="F83" s="72"/>
      <c r="G83" s="108"/>
      <c r="H83" s="108"/>
      <c r="I83" s="108"/>
      <c r="J83" s="108"/>
      <c r="K83" s="108"/>
      <c r="L83" s="108"/>
      <c r="M83" s="108"/>
      <c r="N83" s="142" t="b">
        <v>0</v>
      </c>
      <c r="O83" s="142" t="b">
        <v>0</v>
      </c>
      <c r="P83" s="142" t="b">
        <v>1</v>
      </c>
      <c r="Q83" s="142" t="b">
        <v>1</v>
      </c>
      <c r="R83" s="142" t="b">
        <v>1</v>
      </c>
      <c r="S83" s="142" t="b">
        <v>0</v>
      </c>
      <c r="T83" s="142" t="b">
        <v>0</v>
      </c>
      <c r="U83" s="195">
        <f t="shared" si="51"/>
        <v>0</v>
      </c>
      <c r="V83" s="195">
        <f t="shared" si="52"/>
        <v>0</v>
      </c>
      <c r="W83" s="195">
        <f t="shared" si="53"/>
        <v>1</v>
      </c>
      <c r="X83" s="195">
        <f t="shared" si="54"/>
        <v>1</v>
      </c>
      <c r="Y83" s="195">
        <f t="shared" si="55"/>
        <v>1</v>
      </c>
      <c r="Z83" s="195">
        <f t="shared" si="56"/>
        <v>0</v>
      </c>
      <c r="AA83" s="195">
        <f t="shared" si="57"/>
        <v>0</v>
      </c>
    </row>
    <row r="84" spans="1:27" ht="13.5" customHeight="1" x14ac:dyDescent="0.2">
      <c r="A84" s="72"/>
      <c r="B84" s="72" t="s">
        <v>25</v>
      </c>
      <c r="C84" s="84" t="s">
        <v>316</v>
      </c>
      <c r="F84" s="72"/>
      <c r="G84" s="108"/>
      <c r="H84" s="108"/>
      <c r="I84" s="108"/>
      <c r="J84" s="108"/>
      <c r="K84" s="108"/>
      <c r="L84" s="108"/>
      <c r="M84" s="108"/>
      <c r="N84" s="142" t="b">
        <v>0</v>
      </c>
      <c r="O84" s="142" t="b">
        <v>0</v>
      </c>
      <c r="P84" s="142" t="b">
        <v>1</v>
      </c>
      <c r="Q84" s="142" t="b">
        <v>1</v>
      </c>
      <c r="R84" s="142" t="b">
        <v>1</v>
      </c>
      <c r="S84" s="142" t="b">
        <v>0</v>
      </c>
      <c r="T84" s="142" t="b">
        <v>0</v>
      </c>
      <c r="U84" s="195">
        <f t="shared" si="51"/>
        <v>0</v>
      </c>
      <c r="V84" s="195">
        <f t="shared" si="52"/>
        <v>0</v>
      </c>
      <c r="W84" s="195">
        <f t="shared" si="53"/>
        <v>1</v>
      </c>
      <c r="X84" s="195">
        <f t="shared" si="54"/>
        <v>1</v>
      </c>
      <c r="Y84" s="195">
        <f t="shared" si="55"/>
        <v>1</v>
      </c>
      <c r="Z84" s="195">
        <f t="shared" si="56"/>
        <v>0</v>
      </c>
      <c r="AA84" s="195">
        <f t="shared" si="57"/>
        <v>0</v>
      </c>
    </row>
    <row r="85" spans="1:27" x14ac:dyDescent="0.2">
      <c r="A85" s="72"/>
      <c r="B85" s="72" t="s">
        <v>65</v>
      </c>
      <c r="C85" s="85" t="s">
        <v>60</v>
      </c>
      <c r="F85" s="86"/>
      <c r="G85" s="217"/>
      <c r="H85" s="217"/>
      <c r="I85" s="217"/>
      <c r="J85" s="217"/>
      <c r="K85" s="217"/>
      <c r="L85" s="217"/>
      <c r="M85" s="217"/>
      <c r="U85" s="193">
        <f>G85</f>
        <v>0</v>
      </c>
      <c r="V85" s="193">
        <f t="shared" ref="V85:AA85" si="58">H85</f>
        <v>0</v>
      </c>
      <c r="W85" s="193">
        <f t="shared" si="58"/>
        <v>0</v>
      </c>
      <c r="X85" s="193">
        <f t="shared" si="58"/>
        <v>0</v>
      </c>
      <c r="Y85" s="193">
        <f t="shared" si="58"/>
        <v>0</v>
      </c>
      <c r="Z85" s="193">
        <f t="shared" si="58"/>
        <v>0</v>
      </c>
      <c r="AA85" s="193">
        <f t="shared" si="58"/>
        <v>0</v>
      </c>
    </row>
    <row r="86" spans="1:27" x14ac:dyDescent="0.2">
      <c r="A86" s="72"/>
      <c r="B86" s="72"/>
      <c r="C86" s="85"/>
      <c r="F86" s="86"/>
      <c r="G86" s="212"/>
      <c r="H86" s="212"/>
      <c r="I86" s="212"/>
      <c r="J86" s="212"/>
      <c r="K86" s="212"/>
      <c r="L86" s="212"/>
      <c r="M86" s="212"/>
    </row>
    <row r="87" spans="1:27" ht="13.15" customHeight="1" x14ac:dyDescent="0.25">
      <c r="A87" s="96"/>
      <c r="B87" s="66"/>
      <c r="C87" s="100"/>
      <c r="D87" s="99"/>
      <c r="E87" s="64"/>
      <c r="F87" s="97"/>
      <c r="G87" s="97"/>
      <c r="H87" s="97"/>
      <c r="I87" s="98"/>
      <c r="J87" s="98"/>
      <c r="K87" s="98"/>
      <c r="L87" s="98"/>
    </row>
    <row r="88" spans="1:27" ht="18.75" x14ac:dyDescent="0.3">
      <c r="A88" s="106" t="s">
        <v>74</v>
      </c>
      <c r="B88" s="72"/>
      <c r="C88" s="85"/>
      <c r="D88" s="85"/>
      <c r="E88" s="72"/>
      <c r="F88" s="86"/>
      <c r="H88" s="86"/>
      <c r="I88" s="86"/>
      <c r="J88" s="86"/>
      <c r="K88" s="86"/>
      <c r="L88" s="87"/>
    </row>
    <row r="89" spans="1:27" ht="13.15" customHeight="1" x14ac:dyDescent="0.2"/>
    <row r="90" spans="1:27" ht="13.1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209550</xdr:colOff>
                    <xdr:row>53</xdr:row>
                    <xdr:rowOff>247650</xdr:rowOff>
                  </from>
                  <to>
                    <xdr:col>7</xdr:col>
                    <xdr:colOff>514350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247650</xdr:rowOff>
                  </from>
                  <to>
                    <xdr:col>8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247650</xdr:colOff>
                    <xdr:row>53</xdr:row>
                    <xdr:rowOff>247650</xdr:rowOff>
                  </from>
                  <to>
                    <xdr:col>10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133350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133350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57150</xdr:rowOff>
                  </from>
                  <to>
                    <xdr:col>4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19050</xdr:rowOff>
                  </from>
                  <to>
                    <xdr:col>4</xdr:col>
                    <xdr:colOff>95250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4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4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19050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4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133350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3"/>
    </sheetView>
  </sheetViews>
  <sheetFormatPr defaultRowHeight="15" x14ac:dyDescent="0.25"/>
  <cols>
    <col min="1" max="4" width="3.42578125" customWidth="1"/>
    <col min="6" max="12" width="12.28515625" customWidth="1"/>
    <col min="14" max="14" width="11.28515625" customWidth="1"/>
  </cols>
  <sheetData>
    <row r="1" spans="1:14" ht="30.75" customHeight="1" thickTop="1" x14ac:dyDescent="0.3">
      <c r="A1" s="380" t="s">
        <v>237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2"/>
    </row>
    <row r="2" spans="1:14" ht="23.25" customHeight="1" x14ac:dyDescent="0.3">
      <c r="A2" s="377" t="s">
        <v>430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9"/>
    </row>
    <row r="3" spans="1:14" ht="18.75" x14ac:dyDescent="0.3">
      <c r="A3" s="392" t="str">
        <f>'[1]Cover Page'!A7:N7</f>
        <v>Note:  Include ONLY refunds that have not previously been reported to the Department.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4"/>
    </row>
    <row r="4" spans="1:14" x14ac:dyDescent="0.25">
      <c r="A4" s="114" t="s">
        <v>17</v>
      </c>
      <c r="B4" s="115"/>
      <c r="C4" s="116"/>
      <c r="D4" s="112"/>
      <c r="E4" s="150" t="str">
        <f>'Cover Page'!B9</f>
        <v>Hanover American Insurance Company</v>
      </c>
      <c r="F4" s="111"/>
      <c r="G4" s="111"/>
      <c r="H4" s="112"/>
      <c r="I4" s="112"/>
      <c r="J4" s="112"/>
      <c r="K4" s="113"/>
      <c r="L4" s="61"/>
      <c r="M4" s="73" t="s">
        <v>54</v>
      </c>
      <c r="N4" s="152">
        <f>'Cover Page'!L9</f>
        <v>36064</v>
      </c>
    </row>
    <row r="5" spans="1:14" x14ac:dyDescent="0.25">
      <c r="A5" s="117"/>
      <c r="B5" s="107"/>
      <c r="C5" s="118"/>
      <c r="D5" s="113"/>
      <c r="E5" s="58"/>
      <c r="F5" s="58"/>
      <c r="G5" s="58"/>
      <c r="H5" s="58"/>
      <c r="I5" s="58"/>
      <c r="J5" s="58"/>
      <c r="K5" s="58"/>
      <c r="L5" s="61"/>
      <c r="M5" s="62"/>
      <c r="N5" s="74"/>
    </row>
    <row r="6" spans="1:14" x14ac:dyDescent="0.25">
      <c r="A6" s="114" t="s">
        <v>20</v>
      </c>
      <c r="B6" s="115"/>
      <c r="C6" s="116"/>
      <c r="D6" s="112"/>
      <c r="E6" s="150" t="str">
        <f>'Cover Page'!B13</f>
        <v>The Hanover Insurance Group</v>
      </c>
      <c r="F6" s="111"/>
      <c r="G6" s="112"/>
      <c r="H6" s="112"/>
      <c r="I6" s="112"/>
      <c r="J6" s="112"/>
      <c r="K6" s="113"/>
      <c r="L6" s="61"/>
      <c r="M6" s="73" t="s">
        <v>55</v>
      </c>
      <c r="N6" s="152">
        <f>'Cover Page'!L13</f>
        <v>88</v>
      </c>
    </row>
    <row r="7" spans="1:14" ht="15.75" thickBot="1" x14ac:dyDescent="0.3">
      <c r="A7" s="119"/>
      <c r="B7" s="75"/>
      <c r="C7" s="76"/>
      <c r="D7" s="76"/>
      <c r="E7" s="76"/>
      <c r="F7" s="76"/>
      <c r="G7" s="76"/>
      <c r="H7" s="76"/>
      <c r="I7" s="76"/>
      <c r="J7" s="76"/>
      <c r="K7" s="77"/>
      <c r="L7" s="77"/>
      <c r="M7" s="77"/>
      <c r="N7" s="78"/>
    </row>
    <row r="9" spans="1:14" x14ac:dyDescent="0.25">
      <c r="A9" s="24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3"/>
    </row>
    <row r="10" spans="1:14" x14ac:dyDescent="0.25">
      <c r="A10" s="250" t="s">
        <v>204</v>
      </c>
      <c r="B10" s="245"/>
      <c r="C10" s="245" t="s">
        <v>343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6"/>
    </row>
    <row r="11" spans="1:14" ht="19.5" customHeight="1" x14ac:dyDescent="0.25">
      <c r="A11" s="244"/>
      <c r="B11" s="245"/>
      <c r="C11" s="245" t="s">
        <v>325</v>
      </c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6"/>
    </row>
    <row r="12" spans="1:14" x14ac:dyDescent="0.25">
      <c r="A12" s="244"/>
      <c r="B12" s="245"/>
      <c r="C12" s="245" t="s">
        <v>326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6"/>
    </row>
    <row r="13" spans="1:14" x14ac:dyDescent="0.25">
      <c r="A13" s="244"/>
      <c r="B13" s="245"/>
      <c r="C13" s="245" t="s">
        <v>327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6"/>
    </row>
    <row r="14" spans="1:14" x14ac:dyDescent="0.25">
      <c r="A14" s="244"/>
      <c r="B14" s="246"/>
      <c r="C14" s="395" t="s">
        <v>389</v>
      </c>
      <c r="D14" s="396"/>
      <c r="E14" s="396"/>
      <c r="F14" s="396"/>
      <c r="G14" s="396"/>
      <c r="H14" s="396"/>
      <c r="I14" s="396"/>
      <c r="J14" s="396"/>
      <c r="K14" s="396"/>
      <c r="L14" s="396"/>
      <c r="M14" s="397"/>
      <c r="N14" s="246"/>
    </row>
    <row r="15" spans="1:14" x14ac:dyDescent="0.25">
      <c r="A15" s="244"/>
      <c r="B15" s="246"/>
      <c r="C15" s="398"/>
      <c r="D15" s="399"/>
      <c r="E15" s="399"/>
      <c r="F15" s="399"/>
      <c r="G15" s="399"/>
      <c r="H15" s="399"/>
      <c r="I15" s="399"/>
      <c r="J15" s="399"/>
      <c r="K15" s="399"/>
      <c r="L15" s="399"/>
      <c r="M15" s="400"/>
      <c r="N15" s="246"/>
    </row>
    <row r="16" spans="1:14" x14ac:dyDescent="0.25">
      <c r="A16" s="244"/>
      <c r="B16" s="246"/>
      <c r="C16" s="398"/>
      <c r="D16" s="399"/>
      <c r="E16" s="399"/>
      <c r="F16" s="399"/>
      <c r="G16" s="399"/>
      <c r="H16" s="399"/>
      <c r="I16" s="399"/>
      <c r="J16" s="399"/>
      <c r="K16" s="399"/>
      <c r="L16" s="399"/>
      <c r="M16" s="400"/>
      <c r="N16" s="246"/>
    </row>
    <row r="17" spans="1:14" x14ac:dyDescent="0.25">
      <c r="A17" s="244"/>
      <c r="B17" s="246"/>
      <c r="C17" s="398"/>
      <c r="D17" s="399"/>
      <c r="E17" s="399"/>
      <c r="F17" s="399"/>
      <c r="G17" s="399"/>
      <c r="H17" s="399"/>
      <c r="I17" s="399"/>
      <c r="J17" s="399"/>
      <c r="K17" s="399"/>
      <c r="L17" s="399"/>
      <c r="M17" s="400"/>
      <c r="N17" s="246"/>
    </row>
    <row r="18" spans="1:14" x14ac:dyDescent="0.25">
      <c r="A18" s="244"/>
      <c r="B18" s="246"/>
      <c r="C18" s="398"/>
      <c r="D18" s="399"/>
      <c r="E18" s="399"/>
      <c r="F18" s="399"/>
      <c r="G18" s="399"/>
      <c r="H18" s="399"/>
      <c r="I18" s="399"/>
      <c r="J18" s="399"/>
      <c r="K18" s="399"/>
      <c r="L18" s="399"/>
      <c r="M18" s="400"/>
      <c r="N18" s="246"/>
    </row>
    <row r="19" spans="1:14" x14ac:dyDescent="0.25">
      <c r="A19" s="244"/>
      <c r="B19" s="246"/>
      <c r="C19" s="398"/>
      <c r="D19" s="399"/>
      <c r="E19" s="399"/>
      <c r="F19" s="399"/>
      <c r="G19" s="399"/>
      <c r="H19" s="399"/>
      <c r="I19" s="399"/>
      <c r="J19" s="399"/>
      <c r="K19" s="399"/>
      <c r="L19" s="399"/>
      <c r="M19" s="400"/>
      <c r="N19" s="246"/>
    </row>
    <row r="20" spans="1:14" x14ac:dyDescent="0.25">
      <c r="A20" s="244"/>
      <c r="B20" s="246"/>
      <c r="C20" s="398"/>
      <c r="D20" s="399"/>
      <c r="E20" s="399"/>
      <c r="F20" s="399"/>
      <c r="G20" s="399"/>
      <c r="H20" s="399"/>
      <c r="I20" s="399"/>
      <c r="J20" s="399"/>
      <c r="K20" s="399"/>
      <c r="L20" s="399"/>
      <c r="M20" s="400"/>
      <c r="N20" s="246"/>
    </row>
    <row r="21" spans="1:14" x14ac:dyDescent="0.25">
      <c r="A21" s="244"/>
      <c r="B21" s="246"/>
      <c r="C21" s="398"/>
      <c r="D21" s="399"/>
      <c r="E21" s="399"/>
      <c r="F21" s="399"/>
      <c r="G21" s="399"/>
      <c r="H21" s="399"/>
      <c r="I21" s="399"/>
      <c r="J21" s="399"/>
      <c r="K21" s="399"/>
      <c r="L21" s="399"/>
      <c r="M21" s="400"/>
      <c r="N21" s="246"/>
    </row>
    <row r="22" spans="1:14" x14ac:dyDescent="0.25">
      <c r="A22" s="244"/>
      <c r="B22" s="246"/>
      <c r="C22" s="398"/>
      <c r="D22" s="399"/>
      <c r="E22" s="399"/>
      <c r="F22" s="399"/>
      <c r="G22" s="399"/>
      <c r="H22" s="399"/>
      <c r="I22" s="399"/>
      <c r="J22" s="399"/>
      <c r="K22" s="399"/>
      <c r="L22" s="399"/>
      <c r="M22" s="400"/>
      <c r="N22" s="246"/>
    </row>
    <row r="23" spans="1:14" x14ac:dyDescent="0.25">
      <c r="A23" s="244"/>
      <c r="B23" s="246"/>
      <c r="C23" s="401"/>
      <c r="D23" s="402"/>
      <c r="E23" s="402"/>
      <c r="F23" s="402"/>
      <c r="G23" s="402"/>
      <c r="H23" s="402"/>
      <c r="I23" s="402"/>
      <c r="J23" s="402"/>
      <c r="K23" s="402"/>
      <c r="L23" s="402"/>
      <c r="M23" s="403"/>
      <c r="N23" s="246"/>
    </row>
    <row r="24" spans="1:14" x14ac:dyDescent="0.25">
      <c r="A24" s="244"/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6"/>
    </row>
    <row r="25" spans="1:14" x14ac:dyDescent="0.25">
      <c r="A25" s="250" t="s">
        <v>205</v>
      </c>
      <c r="B25" s="245"/>
      <c r="C25" s="245" t="s">
        <v>344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6"/>
    </row>
    <row r="26" spans="1:14" x14ac:dyDescent="0.25">
      <c r="A26" s="244"/>
      <c r="B26" s="245"/>
      <c r="C26" s="245" t="s">
        <v>345</v>
      </c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6"/>
    </row>
    <row r="27" spans="1:14" x14ac:dyDescent="0.25">
      <c r="A27" s="244"/>
      <c r="B27" s="245"/>
      <c r="C27" s="245" t="s">
        <v>346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6"/>
    </row>
    <row r="28" spans="1:14" x14ac:dyDescent="0.25">
      <c r="A28" s="244"/>
      <c r="B28" s="245"/>
      <c r="C28" s="257" t="s">
        <v>347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6"/>
    </row>
    <row r="29" spans="1:14" ht="6.75" customHeight="1" x14ac:dyDescent="0.25">
      <c r="A29" s="244"/>
      <c r="B29" s="245"/>
      <c r="C29" s="257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6"/>
    </row>
    <row r="30" spans="1:14" ht="21.75" customHeight="1" x14ac:dyDescent="0.25">
      <c r="A30" s="244"/>
      <c r="B30" s="245"/>
      <c r="C30" s="245" t="s">
        <v>328</v>
      </c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6"/>
    </row>
    <row r="31" spans="1:14" ht="16.5" customHeight="1" x14ac:dyDescent="0.25">
      <c r="A31" s="244"/>
      <c r="B31" s="245"/>
      <c r="C31" s="245" t="s">
        <v>329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6"/>
    </row>
    <row r="32" spans="1:14" x14ac:dyDescent="0.25">
      <c r="A32" s="244"/>
      <c r="B32" s="245"/>
      <c r="C32" s="245" t="s">
        <v>327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6"/>
    </row>
    <row r="33" spans="1:14" x14ac:dyDescent="0.25">
      <c r="A33" s="244"/>
      <c r="B33" s="245"/>
      <c r="C33" s="395" t="s">
        <v>390</v>
      </c>
      <c r="D33" s="396"/>
      <c r="E33" s="396"/>
      <c r="F33" s="396"/>
      <c r="G33" s="396"/>
      <c r="H33" s="396"/>
      <c r="I33" s="396"/>
      <c r="J33" s="396"/>
      <c r="K33" s="396"/>
      <c r="L33" s="396"/>
      <c r="M33" s="397"/>
      <c r="N33" s="246"/>
    </row>
    <row r="34" spans="1:14" x14ac:dyDescent="0.25">
      <c r="A34" s="244"/>
      <c r="B34" s="245"/>
      <c r="C34" s="398"/>
      <c r="D34" s="399"/>
      <c r="E34" s="399"/>
      <c r="F34" s="399"/>
      <c r="G34" s="399"/>
      <c r="H34" s="399"/>
      <c r="I34" s="399"/>
      <c r="J34" s="399"/>
      <c r="K34" s="399"/>
      <c r="L34" s="399"/>
      <c r="M34" s="400"/>
      <c r="N34" s="246"/>
    </row>
    <row r="35" spans="1:14" x14ac:dyDescent="0.25">
      <c r="A35" s="244"/>
      <c r="B35" s="245"/>
      <c r="C35" s="398"/>
      <c r="D35" s="399"/>
      <c r="E35" s="399"/>
      <c r="F35" s="399"/>
      <c r="G35" s="399"/>
      <c r="H35" s="399"/>
      <c r="I35" s="399"/>
      <c r="J35" s="399"/>
      <c r="K35" s="399"/>
      <c r="L35" s="399"/>
      <c r="M35" s="400"/>
      <c r="N35" s="246"/>
    </row>
    <row r="36" spans="1:14" x14ac:dyDescent="0.25">
      <c r="A36" s="244"/>
      <c r="B36" s="245"/>
      <c r="C36" s="398"/>
      <c r="D36" s="399"/>
      <c r="E36" s="399"/>
      <c r="F36" s="399"/>
      <c r="G36" s="399"/>
      <c r="H36" s="399"/>
      <c r="I36" s="399"/>
      <c r="J36" s="399"/>
      <c r="K36" s="399"/>
      <c r="L36" s="399"/>
      <c r="M36" s="400"/>
      <c r="N36" s="246"/>
    </row>
    <row r="37" spans="1:14" x14ac:dyDescent="0.25">
      <c r="A37" s="244"/>
      <c r="B37" s="245"/>
      <c r="C37" s="398"/>
      <c r="D37" s="399"/>
      <c r="E37" s="399"/>
      <c r="F37" s="399"/>
      <c r="G37" s="399"/>
      <c r="H37" s="399"/>
      <c r="I37" s="399"/>
      <c r="J37" s="399"/>
      <c r="K37" s="399"/>
      <c r="L37" s="399"/>
      <c r="M37" s="400"/>
      <c r="N37" s="246"/>
    </row>
    <row r="38" spans="1:14" x14ac:dyDescent="0.25">
      <c r="A38" s="244"/>
      <c r="B38" s="245"/>
      <c r="C38" s="398"/>
      <c r="D38" s="399"/>
      <c r="E38" s="399"/>
      <c r="F38" s="399"/>
      <c r="G38" s="399"/>
      <c r="H38" s="399"/>
      <c r="I38" s="399"/>
      <c r="J38" s="399"/>
      <c r="K38" s="399"/>
      <c r="L38" s="399"/>
      <c r="M38" s="400"/>
      <c r="N38" s="246"/>
    </row>
    <row r="39" spans="1:14" x14ac:dyDescent="0.25">
      <c r="A39" s="244"/>
      <c r="B39" s="245"/>
      <c r="C39" s="398"/>
      <c r="D39" s="399"/>
      <c r="E39" s="399"/>
      <c r="F39" s="399"/>
      <c r="G39" s="399"/>
      <c r="H39" s="399"/>
      <c r="I39" s="399"/>
      <c r="J39" s="399"/>
      <c r="K39" s="399"/>
      <c r="L39" s="399"/>
      <c r="M39" s="400"/>
      <c r="N39" s="246"/>
    </row>
    <row r="40" spans="1:14" x14ac:dyDescent="0.25">
      <c r="A40" s="244"/>
      <c r="B40" s="245"/>
      <c r="C40" s="398"/>
      <c r="D40" s="399"/>
      <c r="E40" s="399"/>
      <c r="F40" s="399"/>
      <c r="G40" s="399"/>
      <c r="H40" s="399"/>
      <c r="I40" s="399"/>
      <c r="J40" s="399"/>
      <c r="K40" s="399"/>
      <c r="L40" s="399"/>
      <c r="M40" s="400"/>
      <c r="N40" s="246"/>
    </row>
    <row r="41" spans="1:14" x14ac:dyDescent="0.25">
      <c r="A41" s="244"/>
      <c r="B41" s="245"/>
      <c r="C41" s="398"/>
      <c r="D41" s="399"/>
      <c r="E41" s="399"/>
      <c r="F41" s="399"/>
      <c r="G41" s="399"/>
      <c r="H41" s="399"/>
      <c r="I41" s="399"/>
      <c r="J41" s="399"/>
      <c r="K41" s="399"/>
      <c r="L41" s="399"/>
      <c r="M41" s="400"/>
      <c r="N41" s="246"/>
    </row>
    <row r="42" spans="1:14" x14ac:dyDescent="0.25">
      <c r="A42" s="244"/>
      <c r="B42" s="245"/>
      <c r="C42" s="398"/>
      <c r="D42" s="399"/>
      <c r="E42" s="399"/>
      <c r="F42" s="399"/>
      <c r="G42" s="399"/>
      <c r="H42" s="399"/>
      <c r="I42" s="399"/>
      <c r="J42" s="399"/>
      <c r="K42" s="399"/>
      <c r="L42" s="399"/>
      <c r="M42" s="400"/>
      <c r="N42" s="246"/>
    </row>
    <row r="43" spans="1:14" x14ac:dyDescent="0.25">
      <c r="A43" s="244"/>
      <c r="B43" s="245"/>
      <c r="C43" s="398"/>
      <c r="D43" s="399"/>
      <c r="E43" s="399"/>
      <c r="F43" s="399"/>
      <c r="G43" s="399"/>
      <c r="H43" s="399"/>
      <c r="I43" s="399"/>
      <c r="J43" s="399"/>
      <c r="K43" s="399"/>
      <c r="L43" s="399"/>
      <c r="M43" s="400"/>
      <c r="N43" s="246"/>
    </row>
    <row r="44" spans="1:14" x14ac:dyDescent="0.25">
      <c r="A44" s="244"/>
      <c r="B44" s="245"/>
      <c r="C44" s="398"/>
      <c r="D44" s="399"/>
      <c r="E44" s="399"/>
      <c r="F44" s="399"/>
      <c r="G44" s="399"/>
      <c r="H44" s="399"/>
      <c r="I44" s="399"/>
      <c r="J44" s="399"/>
      <c r="K44" s="399"/>
      <c r="L44" s="399"/>
      <c r="M44" s="400"/>
      <c r="N44" s="246"/>
    </row>
    <row r="45" spans="1:14" x14ac:dyDescent="0.25">
      <c r="A45" s="244"/>
      <c r="B45" s="245"/>
      <c r="C45" s="398"/>
      <c r="D45" s="399"/>
      <c r="E45" s="399"/>
      <c r="F45" s="399"/>
      <c r="G45" s="399"/>
      <c r="H45" s="399"/>
      <c r="I45" s="399"/>
      <c r="J45" s="399"/>
      <c r="K45" s="399"/>
      <c r="L45" s="399"/>
      <c r="M45" s="400"/>
      <c r="N45" s="246"/>
    </row>
    <row r="46" spans="1:14" x14ac:dyDescent="0.25">
      <c r="A46" s="244"/>
      <c r="B46" s="245"/>
      <c r="C46" s="398"/>
      <c r="D46" s="399"/>
      <c r="E46" s="399"/>
      <c r="F46" s="399"/>
      <c r="G46" s="399"/>
      <c r="H46" s="399"/>
      <c r="I46" s="399"/>
      <c r="J46" s="399"/>
      <c r="K46" s="399"/>
      <c r="L46" s="399"/>
      <c r="M46" s="400"/>
      <c r="N46" s="246"/>
    </row>
    <row r="47" spans="1:14" x14ac:dyDescent="0.25">
      <c r="A47" s="244"/>
      <c r="B47" s="245"/>
      <c r="C47" s="398"/>
      <c r="D47" s="399"/>
      <c r="E47" s="399"/>
      <c r="F47" s="399"/>
      <c r="G47" s="399"/>
      <c r="H47" s="399"/>
      <c r="I47" s="399"/>
      <c r="J47" s="399"/>
      <c r="K47" s="399"/>
      <c r="L47" s="399"/>
      <c r="M47" s="400"/>
      <c r="N47" s="246"/>
    </row>
    <row r="48" spans="1:14" x14ac:dyDescent="0.25">
      <c r="A48" s="244"/>
      <c r="B48" s="245"/>
      <c r="C48" s="398"/>
      <c r="D48" s="399"/>
      <c r="E48" s="399"/>
      <c r="F48" s="399"/>
      <c r="G48" s="399"/>
      <c r="H48" s="399"/>
      <c r="I48" s="399"/>
      <c r="J48" s="399"/>
      <c r="K48" s="399"/>
      <c r="L48" s="399"/>
      <c r="M48" s="400"/>
      <c r="N48" s="246"/>
    </row>
    <row r="49" spans="1:14" x14ac:dyDescent="0.25">
      <c r="A49" s="244"/>
      <c r="B49" s="245"/>
      <c r="C49" s="398"/>
      <c r="D49" s="399"/>
      <c r="E49" s="399"/>
      <c r="F49" s="399"/>
      <c r="G49" s="399"/>
      <c r="H49" s="399"/>
      <c r="I49" s="399"/>
      <c r="J49" s="399"/>
      <c r="K49" s="399"/>
      <c r="L49" s="399"/>
      <c r="M49" s="400"/>
      <c r="N49" s="246"/>
    </row>
    <row r="50" spans="1:14" x14ac:dyDescent="0.25">
      <c r="A50" s="244"/>
      <c r="B50" s="245"/>
      <c r="C50" s="398"/>
      <c r="D50" s="399"/>
      <c r="E50" s="399"/>
      <c r="F50" s="399"/>
      <c r="G50" s="399"/>
      <c r="H50" s="399"/>
      <c r="I50" s="399"/>
      <c r="J50" s="399"/>
      <c r="K50" s="399"/>
      <c r="L50" s="399"/>
      <c r="M50" s="400"/>
      <c r="N50" s="246"/>
    </row>
    <row r="51" spans="1:14" x14ac:dyDescent="0.25">
      <c r="A51" s="244"/>
      <c r="B51" s="245"/>
      <c r="C51" s="398"/>
      <c r="D51" s="399"/>
      <c r="E51" s="399"/>
      <c r="F51" s="399"/>
      <c r="G51" s="399"/>
      <c r="H51" s="399"/>
      <c r="I51" s="399"/>
      <c r="J51" s="399"/>
      <c r="K51" s="399"/>
      <c r="L51" s="399"/>
      <c r="M51" s="400"/>
      <c r="N51" s="246"/>
    </row>
    <row r="52" spans="1:14" x14ac:dyDescent="0.25">
      <c r="A52" s="244"/>
      <c r="B52" s="245"/>
      <c r="C52" s="398"/>
      <c r="D52" s="399"/>
      <c r="E52" s="399"/>
      <c r="F52" s="399"/>
      <c r="G52" s="399"/>
      <c r="H52" s="399"/>
      <c r="I52" s="399"/>
      <c r="J52" s="399"/>
      <c r="K52" s="399"/>
      <c r="L52" s="399"/>
      <c r="M52" s="400"/>
      <c r="N52" s="246"/>
    </row>
    <row r="53" spans="1:14" x14ac:dyDescent="0.25">
      <c r="A53" s="244"/>
      <c r="B53" s="245"/>
      <c r="C53" s="398"/>
      <c r="D53" s="399"/>
      <c r="E53" s="399"/>
      <c r="F53" s="399"/>
      <c r="G53" s="399"/>
      <c r="H53" s="399"/>
      <c r="I53" s="399"/>
      <c r="J53" s="399"/>
      <c r="K53" s="399"/>
      <c r="L53" s="399"/>
      <c r="M53" s="400"/>
      <c r="N53" s="246"/>
    </row>
    <row r="54" spans="1:14" x14ac:dyDescent="0.25">
      <c r="A54" s="244"/>
      <c r="B54" s="245"/>
      <c r="C54" s="398"/>
      <c r="D54" s="399"/>
      <c r="E54" s="399"/>
      <c r="F54" s="399"/>
      <c r="G54" s="399"/>
      <c r="H54" s="399"/>
      <c r="I54" s="399"/>
      <c r="J54" s="399"/>
      <c r="K54" s="399"/>
      <c r="L54" s="399"/>
      <c r="M54" s="400"/>
      <c r="N54" s="246"/>
    </row>
    <row r="55" spans="1:14" x14ac:dyDescent="0.25">
      <c r="A55" s="244"/>
      <c r="B55" s="245"/>
      <c r="C55" s="398"/>
      <c r="D55" s="399"/>
      <c r="E55" s="399"/>
      <c r="F55" s="399"/>
      <c r="G55" s="399"/>
      <c r="H55" s="399"/>
      <c r="I55" s="399"/>
      <c r="J55" s="399"/>
      <c r="K55" s="399"/>
      <c r="L55" s="399"/>
      <c r="M55" s="400"/>
      <c r="N55" s="246"/>
    </row>
    <row r="56" spans="1:14" x14ac:dyDescent="0.25">
      <c r="A56" s="244"/>
      <c r="B56" s="245"/>
      <c r="C56" s="398"/>
      <c r="D56" s="399"/>
      <c r="E56" s="399"/>
      <c r="F56" s="399"/>
      <c r="G56" s="399"/>
      <c r="H56" s="399"/>
      <c r="I56" s="399"/>
      <c r="J56" s="399"/>
      <c r="K56" s="399"/>
      <c r="L56" s="399"/>
      <c r="M56" s="400"/>
      <c r="N56" s="246"/>
    </row>
    <row r="57" spans="1:14" x14ac:dyDescent="0.25">
      <c r="A57" s="244"/>
      <c r="B57" s="245"/>
      <c r="C57" s="398"/>
      <c r="D57" s="399"/>
      <c r="E57" s="399"/>
      <c r="F57" s="399"/>
      <c r="G57" s="399"/>
      <c r="H57" s="399"/>
      <c r="I57" s="399"/>
      <c r="J57" s="399"/>
      <c r="K57" s="399"/>
      <c r="L57" s="399"/>
      <c r="M57" s="400"/>
      <c r="N57" s="246"/>
    </row>
    <row r="58" spans="1:14" x14ac:dyDescent="0.25">
      <c r="A58" s="244"/>
      <c r="B58" s="245"/>
      <c r="C58" s="398"/>
      <c r="D58" s="399"/>
      <c r="E58" s="399"/>
      <c r="F58" s="399"/>
      <c r="G58" s="399"/>
      <c r="H58" s="399"/>
      <c r="I58" s="399"/>
      <c r="J58" s="399"/>
      <c r="K58" s="399"/>
      <c r="L58" s="399"/>
      <c r="M58" s="400"/>
      <c r="N58" s="246"/>
    </row>
    <row r="59" spans="1:14" x14ac:dyDescent="0.25">
      <c r="A59" s="244"/>
      <c r="B59" s="245"/>
      <c r="C59" s="398"/>
      <c r="D59" s="399"/>
      <c r="E59" s="399"/>
      <c r="F59" s="399"/>
      <c r="G59" s="399"/>
      <c r="H59" s="399"/>
      <c r="I59" s="399"/>
      <c r="J59" s="399"/>
      <c r="K59" s="399"/>
      <c r="L59" s="399"/>
      <c r="M59" s="400"/>
      <c r="N59" s="246"/>
    </row>
    <row r="60" spans="1:14" x14ac:dyDescent="0.25">
      <c r="A60" s="244"/>
      <c r="B60" s="245"/>
      <c r="C60" s="398"/>
      <c r="D60" s="399"/>
      <c r="E60" s="399"/>
      <c r="F60" s="399"/>
      <c r="G60" s="399"/>
      <c r="H60" s="399"/>
      <c r="I60" s="399"/>
      <c r="J60" s="399"/>
      <c r="K60" s="399"/>
      <c r="L60" s="399"/>
      <c r="M60" s="400"/>
      <c r="N60" s="246"/>
    </row>
    <row r="61" spans="1:14" x14ac:dyDescent="0.25">
      <c r="A61" s="244"/>
      <c r="B61" s="245"/>
      <c r="C61" s="398"/>
      <c r="D61" s="399"/>
      <c r="E61" s="399"/>
      <c r="F61" s="399"/>
      <c r="G61" s="399"/>
      <c r="H61" s="399"/>
      <c r="I61" s="399"/>
      <c r="J61" s="399"/>
      <c r="K61" s="399"/>
      <c r="L61" s="399"/>
      <c r="M61" s="400"/>
      <c r="N61" s="246"/>
    </row>
    <row r="62" spans="1:14" x14ac:dyDescent="0.25">
      <c r="A62" s="244"/>
      <c r="B62" s="245"/>
      <c r="C62" s="401"/>
      <c r="D62" s="402"/>
      <c r="E62" s="402"/>
      <c r="F62" s="402"/>
      <c r="G62" s="402"/>
      <c r="H62" s="402"/>
      <c r="I62" s="402"/>
      <c r="J62" s="402"/>
      <c r="K62" s="402"/>
      <c r="L62" s="402"/>
      <c r="M62" s="403"/>
      <c r="N62" s="246"/>
    </row>
    <row r="63" spans="1:14" x14ac:dyDescent="0.25">
      <c r="A63" s="247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9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V172"/>
  <sheetViews>
    <sheetView showGridLines="0" zoomScale="40" zoomScaleNormal="40" workbookViewId="0">
      <pane ySplit="15" topLeftCell="A16" activePane="bottomLeft" state="frozen"/>
      <selection pane="bottomLeft" activeCell="W27" sqref="W27"/>
    </sheetView>
  </sheetViews>
  <sheetFormatPr defaultColWidth="8.7109375" defaultRowHeight="15" x14ac:dyDescent="0.2"/>
  <cols>
    <col min="1" max="1" width="19" style="264" customWidth="1"/>
    <col min="2" max="2" width="14.28515625" style="70" bestFit="1" customWidth="1"/>
    <col min="3" max="3" width="53.7109375" style="70" bestFit="1" customWidth="1"/>
    <col min="4" max="4" width="19.28515625" style="70" bestFit="1" customWidth="1"/>
    <col min="5" max="5" width="25.28515625" style="334" bestFit="1" customWidth="1"/>
    <col min="6" max="6" width="46.42578125" style="335" bestFit="1" customWidth="1"/>
    <col min="7" max="7" width="27.28515625" style="183" customWidth="1"/>
    <col min="8" max="8" width="23.7109375" style="183" customWidth="1"/>
    <col min="9" max="9" width="20.7109375" style="183" customWidth="1"/>
    <col min="10" max="10" width="23.28515625" style="172" bestFit="1" customWidth="1"/>
    <col min="11" max="11" width="18.28515625" style="181" customWidth="1"/>
    <col min="12" max="12" width="17.7109375" style="181" bestFit="1" customWidth="1"/>
    <col min="13" max="13" width="18.42578125" style="67" bestFit="1" customWidth="1"/>
    <col min="14" max="14" width="9.140625" style="67" customWidth="1"/>
    <col min="15" max="15" width="8.7109375" style="67"/>
    <col min="16" max="16" width="0" style="67" hidden="1" customWidth="1"/>
    <col min="17" max="17" width="43.5703125" style="67" hidden="1" customWidth="1"/>
    <col min="18" max="18" width="31" style="67" hidden="1" customWidth="1"/>
    <col min="19" max="19" width="16" style="313" hidden="1" customWidth="1"/>
    <col min="20" max="21" width="14" style="313" hidden="1" customWidth="1"/>
    <col min="22" max="22" width="14.42578125" style="67" bestFit="1" customWidth="1"/>
    <col min="23" max="16384" width="8.7109375" style="67"/>
  </cols>
  <sheetData>
    <row r="1" spans="1:21" ht="26.25" customHeight="1" x14ac:dyDescent="0.35">
      <c r="A1" s="404" t="s">
        <v>19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68"/>
    </row>
    <row r="2" spans="1:21" ht="26.25" customHeight="1" x14ac:dyDescent="0.35">
      <c r="A2" s="405" t="s">
        <v>18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69"/>
    </row>
    <row r="3" spans="1:21" ht="18" x14ac:dyDescent="0.25">
      <c r="A3" s="276"/>
      <c r="E3" s="326"/>
      <c r="G3" s="184"/>
      <c r="H3" s="185"/>
      <c r="I3" s="185"/>
      <c r="J3" s="173"/>
      <c r="K3" s="175"/>
      <c r="L3" s="175"/>
      <c r="M3" s="69"/>
      <c r="N3" s="69"/>
    </row>
    <row r="4" spans="1:21" s="7" customFormat="1" ht="12" customHeight="1" thickBot="1" x14ac:dyDescent="0.25">
      <c r="A4" s="265"/>
      <c r="B4" s="317"/>
      <c r="C4" s="317"/>
      <c r="D4" s="317"/>
      <c r="E4" s="327"/>
      <c r="F4" s="336"/>
      <c r="G4" s="186"/>
      <c r="H4" s="186"/>
      <c r="I4" s="186"/>
      <c r="J4" s="174"/>
      <c r="K4" s="176"/>
      <c r="L4" s="176"/>
      <c r="M4" s="6"/>
      <c r="N4" s="4"/>
      <c r="S4" s="362"/>
      <c r="T4" s="362"/>
      <c r="U4" s="362"/>
    </row>
    <row r="5" spans="1:21" s="2" customFormat="1" ht="15" customHeight="1" x14ac:dyDescent="0.25">
      <c r="A5" s="266" t="s">
        <v>17</v>
      </c>
      <c r="B5" s="318" t="str">
        <f>'Cover Page'!B9</f>
        <v>Hanover American Insurance Company</v>
      </c>
      <c r="C5" s="318"/>
      <c r="D5" s="318"/>
      <c r="E5" s="328"/>
      <c r="F5" s="337"/>
      <c r="G5" s="208"/>
      <c r="H5" s="208"/>
      <c r="I5" s="208"/>
      <c r="J5" s="208"/>
      <c r="K5" s="209"/>
      <c r="L5" s="177" t="s">
        <v>54</v>
      </c>
      <c r="M5" s="305">
        <f>'Cover Page'!L9</f>
        <v>36064</v>
      </c>
      <c r="N5" s="1"/>
      <c r="S5" s="315"/>
      <c r="T5" s="315"/>
      <c r="U5" s="315"/>
    </row>
    <row r="6" spans="1:21" s="2" customFormat="1" ht="14.25" x14ac:dyDescent="0.2">
      <c r="A6" s="267"/>
      <c r="B6" s="319"/>
      <c r="C6" s="319"/>
      <c r="D6" s="319"/>
      <c r="E6" s="329"/>
      <c r="F6" s="338"/>
      <c r="G6" s="187"/>
      <c r="H6" s="187"/>
      <c r="I6" s="187"/>
      <c r="J6" s="187"/>
      <c r="K6" s="169"/>
      <c r="L6" s="134"/>
      <c r="M6" s="306"/>
      <c r="N6" s="1"/>
      <c r="S6" s="315"/>
      <c r="T6" s="315"/>
      <c r="U6" s="315"/>
    </row>
    <row r="7" spans="1:21" s="2" customFormat="1" ht="15" customHeight="1" x14ac:dyDescent="0.25">
      <c r="A7" s="268" t="s">
        <v>20</v>
      </c>
      <c r="B7" s="320" t="str">
        <f>'Cover Page'!B13</f>
        <v>The Hanover Insurance Group</v>
      </c>
      <c r="C7" s="320"/>
      <c r="D7" s="320"/>
      <c r="E7" s="330"/>
      <c r="F7" s="338"/>
      <c r="G7" s="210"/>
      <c r="H7" s="210"/>
      <c r="I7" s="210"/>
      <c r="J7" s="210"/>
      <c r="K7" s="211"/>
      <c r="L7" s="135" t="s">
        <v>55</v>
      </c>
      <c r="M7" s="307">
        <f>'Cover Page'!L13</f>
        <v>88</v>
      </c>
      <c r="N7" s="1"/>
      <c r="S7" s="315"/>
      <c r="T7" s="315"/>
      <c r="U7" s="315"/>
    </row>
    <row r="8" spans="1:21" s="5" customFormat="1" ht="6.75" customHeight="1" thickBot="1" x14ac:dyDescent="0.25">
      <c r="A8" s="269"/>
      <c r="B8" s="321"/>
      <c r="C8" s="321"/>
      <c r="D8" s="321"/>
      <c r="E8" s="331"/>
      <c r="F8" s="339"/>
      <c r="G8" s="188"/>
      <c r="H8" s="188"/>
      <c r="I8" s="188"/>
      <c r="J8" s="188"/>
      <c r="K8" s="170"/>
      <c r="L8" s="178"/>
      <c r="M8" s="182"/>
      <c r="N8" s="3"/>
      <c r="S8" s="314"/>
      <c r="T8" s="314"/>
      <c r="U8" s="314"/>
    </row>
    <row r="9" spans="1:21" s="70" customFormat="1" ht="15" customHeight="1" thickBot="1" x14ac:dyDescent="0.3">
      <c r="A9" s="270"/>
      <c r="B9" s="322"/>
      <c r="C9" s="322"/>
      <c r="D9" s="322"/>
      <c r="E9" s="332"/>
      <c r="F9" s="340"/>
      <c r="G9" s="189"/>
      <c r="H9" s="189"/>
      <c r="I9" s="189"/>
      <c r="J9" s="171"/>
      <c r="K9" s="179"/>
      <c r="L9" s="179"/>
      <c r="S9" s="313"/>
      <c r="T9" s="313"/>
      <c r="U9" s="313"/>
    </row>
    <row r="10" spans="1:21" s="70" customFormat="1" ht="15" customHeight="1" thickTop="1" x14ac:dyDescent="0.25">
      <c r="A10" s="299">
        <v>1</v>
      </c>
      <c r="B10" s="299">
        <v>2</v>
      </c>
      <c r="C10" s="299">
        <v>3</v>
      </c>
      <c r="D10" s="299">
        <v>4</v>
      </c>
      <c r="E10" s="299">
        <v>5</v>
      </c>
      <c r="F10" s="299">
        <v>6</v>
      </c>
      <c r="G10" s="299">
        <v>7</v>
      </c>
      <c r="H10" s="299">
        <v>8</v>
      </c>
      <c r="I10" s="299">
        <v>9</v>
      </c>
      <c r="J10" s="299">
        <v>10</v>
      </c>
      <c r="K10" s="299">
        <v>11</v>
      </c>
      <c r="L10" s="299">
        <v>12</v>
      </c>
      <c r="M10" s="300">
        <v>13</v>
      </c>
      <c r="S10" s="313"/>
      <c r="T10" s="313"/>
      <c r="U10" s="313"/>
    </row>
    <row r="11" spans="1:21" s="70" customFormat="1" ht="15" customHeight="1" x14ac:dyDescent="0.25">
      <c r="A11" s="295"/>
      <c r="B11" s="323"/>
      <c r="C11" s="323"/>
      <c r="D11" s="323"/>
      <c r="E11" s="323"/>
      <c r="F11" s="341"/>
      <c r="G11" s="282"/>
      <c r="H11" s="282"/>
      <c r="I11" s="282"/>
      <c r="J11" s="283"/>
      <c r="K11" s="284" t="s">
        <v>16</v>
      </c>
      <c r="L11" s="285" t="s">
        <v>12</v>
      </c>
      <c r="M11" s="286"/>
      <c r="S11" s="313"/>
      <c r="T11" s="313"/>
      <c r="U11" s="313"/>
    </row>
    <row r="12" spans="1:21" s="70" customFormat="1" ht="15" customHeight="1" x14ac:dyDescent="0.25">
      <c r="A12" s="295"/>
      <c r="B12" s="323"/>
      <c r="C12" s="323"/>
      <c r="D12" s="323"/>
      <c r="E12" s="333"/>
      <c r="F12" s="341"/>
      <c r="G12" s="282" t="s">
        <v>76</v>
      </c>
      <c r="H12" s="287"/>
      <c r="I12" s="283" t="s">
        <v>16</v>
      </c>
      <c r="J12" s="283" t="s">
        <v>16</v>
      </c>
      <c r="K12" s="284" t="s">
        <v>15</v>
      </c>
      <c r="L12" s="285" t="s">
        <v>88</v>
      </c>
      <c r="M12" s="288"/>
      <c r="S12" s="313"/>
      <c r="T12" s="313"/>
      <c r="U12" s="313"/>
    </row>
    <row r="13" spans="1:21" s="70" customFormat="1" ht="15" customHeight="1" x14ac:dyDescent="0.25">
      <c r="A13" s="295"/>
      <c r="B13" s="323" t="s">
        <v>214</v>
      </c>
      <c r="C13" s="323"/>
      <c r="D13" s="323"/>
      <c r="E13" s="323"/>
      <c r="F13" s="341" t="s">
        <v>14</v>
      </c>
      <c r="G13" s="282" t="s">
        <v>318</v>
      </c>
      <c r="H13" s="287"/>
      <c r="I13" s="283" t="s">
        <v>9</v>
      </c>
      <c r="J13" s="283" t="s">
        <v>9</v>
      </c>
      <c r="K13" s="284" t="s">
        <v>13</v>
      </c>
      <c r="L13" s="285" t="s">
        <v>319</v>
      </c>
      <c r="M13" s="289" t="s">
        <v>12</v>
      </c>
      <c r="S13" s="313"/>
      <c r="T13" s="313"/>
      <c r="U13" s="313"/>
    </row>
    <row r="14" spans="1:21" s="70" customFormat="1" ht="15" customHeight="1" x14ac:dyDescent="0.25">
      <c r="A14" s="295"/>
      <c r="B14" s="323" t="s">
        <v>11</v>
      </c>
      <c r="C14" s="323"/>
      <c r="D14" s="323" t="s">
        <v>210</v>
      </c>
      <c r="E14" s="323" t="s">
        <v>215</v>
      </c>
      <c r="F14" s="341" t="s">
        <v>4</v>
      </c>
      <c r="G14" s="282" t="s">
        <v>10</v>
      </c>
      <c r="H14" s="282" t="s">
        <v>77</v>
      </c>
      <c r="I14" s="283" t="s">
        <v>171</v>
      </c>
      <c r="J14" s="283" t="s">
        <v>171</v>
      </c>
      <c r="K14" s="284" t="s">
        <v>8</v>
      </c>
      <c r="L14" s="285" t="s">
        <v>172</v>
      </c>
      <c r="M14" s="289" t="s">
        <v>7</v>
      </c>
      <c r="S14" s="313"/>
      <c r="T14" s="313"/>
      <c r="U14" s="313"/>
    </row>
    <row r="15" spans="1:21" s="70" customFormat="1" ht="15" customHeight="1" thickBot="1" x14ac:dyDescent="0.3">
      <c r="A15" s="296" t="s">
        <v>174</v>
      </c>
      <c r="B15" s="324" t="s">
        <v>6</v>
      </c>
      <c r="C15" s="324" t="s">
        <v>207</v>
      </c>
      <c r="D15" s="324" t="s">
        <v>211</v>
      </c>
      <c r="E15" s="324" t="s">
        <v>208</v>
      </c>
      <c r="F15" s="342" t="s">
        <v>5</v>
      </c>
      <c r="G15" s="290" t="s">
        <v>4</v>
      </c>
      <c r="H15" s="290" t="s">
        <v>3</v>
      </c>
      <c r="I15" s="291" t="s">
        <v>2</v>
      </c>
      <c r="J15" s="291" t="s">
        <v>1</v>
      </c>
      <c r="K15" s="292" t="s">
        <v>0</v>
      </c>
      <c r="L15" s="293" t="s">
        <v>75</v>
      </c>
      <c r="M15" s="294" t="s">
        <v>66</v>
      </c>
      <c r="S15" s="313"/>
      <c r="T15" s="313"/>
      <c r="U15" s="313"/>
    </row>
    <row r="16" spans="1:21" ht="15" customHeight="1" thickTop="1" x14ac:dyDescent="0.25">
      <c r="A16" s="181"/>
      <c r="B16" s="325"/>
      <c r="D16" s="325"/>
      <c r="E16" s="325"/>
      <c r="F16" s="310"/>
      <c r="G16" s="190"/>
      <c r="H16" s="190"/>
      <c r="I16" s="191"/>
      <c r="J16" s="191"/>
      <c r="K16" s="311"/>
      <c r="L16" s="180"/>
      <c r="M16" s="180"/>
    </row>
    <row r="17" spans="1:21" s="277" customFormat="1" ht="16.5" customHeight="1" x14ac:dyDescent="0.25">
      <c r="A17" s="297"/>
      <c r="B17" s="297"/>
      <c r="C17" s="297"/>
      <c r="D17" s="297"/>
      <c r="E17" s="297"/>
      <c r="F17" s="343"/>
      <c r="G17" s="345"/>
      <c r="H17" s="346"/>
      <c r="I17" s="346"/>
      <c r="J17" s="346"/>
      <c r="K17" s="347"/>
      <c r="L17" s="348"/>
      <c r="M17" s="348"/>
      <c r="P17" s="277" t="s">
        <v>369</v>
      </c>
      <c r="Q17" s="277" t="s">
        <v>43</v>
      </c>
      <c r="R17" s="277" t="s">
        <v>370</v>
      </c>
      <c r="S17" s="316" t="s">
        <v>378</v>
      </c>
      <c r="T17" s="316" t="s">
        <v>354</v>
      </c>
      <c r="U17" s="316"/>
    </row>
    <row r="18" spans="1:21" s="277" customFormat="1" ht="16.5" customHeight="1" x14ac:dyDescent="0.25">
      <c r="A18" s="297"/>
      <c r="B18" s="297"/>
      <c r="C18" s="297"/>
      <c r="D18" s="297"/>
      <c r="E18" s="297"/>
      <c r="F18" s="343"/>
      <c r="G18" s="345"/>
      <c r="H18" s="346"/>
      <c r="I18" s="346"/>
      <c r="J18" s="346"/>
      <c r="K18" s="347"/>
      <c r="L18" s="348"/>
      <c r="M18" s="348"/>
      <c r="P18" s="277" t="s">
        <v>371</v>
      </c>
      <c r="Q18" s="277" t="s">
        <v>365</v>
      </c>
      <c r="R18" s="277" t="s">
        <v>372</v>
      </c>
      <c r="S18" s="316">
        <v>1105</v>
      </c>
      <c r="T18" s="316">
        <v>0</v>
      </c>
      <c r="U18" s="316"/>
    </row>
    <row r="19" spans="1:21" s="277" customFormat="1" ht="16.5" customHeight="1" x14ac:dyDescent="0.25">
      <c r="A19" s="297"/>
      <c r="B19" s="297"/>
      <c r="C19" s="297"/>
      <c r="D19" s="297"/>
      <c r="E19" s="297"/>
      <c r="F19" s="297"/>
      <c r="G19" s="349"/>
      <c r="H19" s="346"/>
      <c r="I19" s="346"/>
      <c r="J19" s="346"/>
      <c r="K19" s="347"/>
      <c r="L19" s="350"/>
      <c r="M19" s="348"/>
      <c r="P19" s="277" t="s">
        <v>371</v>
      </c>
      <c r="Q19" s="277" t="s">
        <v>365</v>
      </c>
      <c r="R19" s="277" t="s">
        <v>373</v>
      </c>
      <c r="S19" s="316">
        <v>15268572</v>
      </c>
      <c r="T19" s="316">
        <v>0</v>
      </c>
      <c r="U19" s="316"/>
    </row>
    <row r="20" spans="1:21" s="277" customFormat="1" ht="16.5" customHeight="1" x14ac:dyDescent="0.25">
      <c r="A20" s="297">
        <v>36064</v>
      </c>
      <c r="B20" s="297" t="s">
        <v>79</v>
      </c>
      <c r="C20" s="297" t="s">
        <v>354</v>
      </c>
      <c r="D20" s="297" t="s">
        <v>355</v>
      </c>
      <c r="E20" s="297" t="s">
        <v>391</v>
      </c>
      <c r="F20" s="343" t="s">
        <v>392</v>
      </c>
      <c r="G20" s="352">
        <v>341</v>
      </c>
      <c r="H20" s="352">
        <v>0</v>
      </c>
      <c r="I20" s="352">
        <f t="shared" ref="I20:I22" si="0">+G20/L20</f>
        <v>341</v>
      </c>
      <c r="J20" s="352">
        <f>+(G20-H20)/L20</f>
        <v>341</v>
      </c>
      <c r="K20" s="343">
        <f t="shared" ref="K20:K21" si="1">-(J20/I20-1)</f>
        <v>0</v>
      </c>
      <c r="L20" s="353">
        <v>1</v>
      </c>
      <c r="M20" s="354">
        <v>0</v>
      </c>
      <c r="P20" s="277" t="s">
        <v>371</v>
      </c>
      <c r="Q20" s="277" t="s">
        <v>365</v>
      </c>
      <c r="R20" s="277" t="s">
        <v>374</v>
      </c>
      <c r="S20" s="316">
        <v>235</v>
      </c>
      <c r="T20" s="316">
        <v>0</v>
      </c>
      <c r="U20" s="316"/>
    </row>
    <row r="21" spans="1:21" s="277" customFormat="1" ht="16.5" customHeight="1" x14ac:dyDescent="0.25">
      <c r="A21" s="297">
        <f t="shared" ref="A21:A22" si="2">+A20</f>
        <v>36064</v>
      </c>
      <c r="B21" s="297" t="str">
        <f t="shared" ref="B21:B29" si="3">+B20</f>
        <v>WC</v>
      </c>
      <c r="C21" s="297" t="str">
        <f t="shared" ref="C21:C29" si="4">+C20</f>
        <v>Marine</v>
      </c>
      <c r="D21" s="297" t="str">
        <f t="shared" ref="D21:D29" si="5">+D20</f>
        <v>(same as Core CL)</v>
      </c>
      <c r="E21" s="297" t="s">
        <v>393</v>
      </c>
      <c r="F21" s="343" t="s">
        <v>392</v>
      </c>
      <c r="G21" s="352">
        <f t="shared" ref="G21:G29" si="6">+G20</f>
        <v>341</v>
      </c>
      <c r="H21" s="352">
        <v>0</v>
      </c>
      <c r="I21" s="352">
        <f t="shared" si="0"/>
        <v>341</v>
      </c>
      <c r="J21" s="352">
        <f t="shared" ref="J21:J22" si="7">+(G21-H21)/L21</f>
        <v>341</v>
      </c>
      <c r="K21" s="343">
        <f t="shared" si="1"/>
        <v>0</v>
      </c>
      <c r="L21" s="353">
        <f>+L20</f>
        <v>1</v>
      </c>
      <c r="M21" s="354">
        <v>0</v>
      </c>
      <c r="P21" s="277" t="s">
        <v>371</v>
      </c>
      <c r="Q21" s="277" t="s">
        <v>365</v>
      </c>
      <c r="R21" s="277" t="s">
        <v>375</v>
      </c>
      <c r="S21" s="316">
        <v>27230.73999999998</v>
      </c>
      <c r="T21" s="316">
        <v>0</v>
      </c>
      <c r="U21" s="316"/>
    </row>
    <row r="22" spans="1:21" s="277" customFormat="1" ht="16.5" customHeight="1" x14ac:dyDescent="0.25">
      <c r="A22" s="297">
        <f t="shared" si="2"/>
        <v>36064</v>
      </c>
      <c r="B22" s="297" t="str">
        <f t="shared" si="3"/>
        <v>WC</v>
      </c>
      <c r="C22" s="297" t="str">
        <f t="shared" si="4"/>
        <v>Marine</v>
      </c>
      <c r="D22" s="297" t="str">
        <f t="shared" si="5"/>
        <v>(same as Core CL)</v>
      </c>
      <c r="E22" s="297" t="s">
        <v>233</v>
      </c>
      <c r="F22" s="343" t="s">
        <v>392</v>
      </c>
      <c r="G22" s="352">
        <f t="shared" si="6"/>
        <v>341</v>
      </c>
      <c r="H22" s="352">
        <v>0</v>
      </c>
      <c r="I22" s="352">
        <f t="shared" si="0"/>
        <v>341</v>
      </c>
      <c r="J22" s="352">
        <f t="shared" si="7"/>
        <v>341</v>
      </c>
      <c r="K22" s="343">
        <f t="shared" ref="K22" si="8">-(J22/I22-1)</f>
        <v>0</v>
      </c>
      <c r="L22" s="353">
        <f>+L21</f>
        <v>1</v>
      </c>
      <c r="M22" s="354">
        <v>0</v>
      </c>
      <c r="P22" s="277" t="s">
        <v>371</v>
      </c>
      <c r="Q22" s="277" t="s">
        <v>365</v>
      </c>
      <c r="R22" s="277" t="s">
        <v>401</v>
      </c>
      <c r="S22" s="316">
        <v>0</v>
      </c>
      <c r="T22" s="316">
        <v>0</v>
      </c>
      <c r="U22" s="316"/>
    </row>
    <row r="23" spans="1:21" s="277" customFormat="1" ht="16.5" customHeight="1" x14ac:dyDescent="0.25">
      <c r="A23" s="297">
        <f>+A22</f>
        <v>36064</v>
      </c>
      <c r="B23" s="297" t="str">
        <f t="shared" si="3"/>
        <v>WC</v>
      </c>
      <c r="C23" s="297" t="str">
        <f t="shared" si="4"/>
        <v>Marine</v>
      </c>
      <c r="D23" s="297" t="str">
        <f t="shared" si="5"/>
        <v>(same as Core CL)</v>
      </c>
      <c r="E23" s="297" t="s">
        <v>394</v>
      </c>
      <c r="F23" s="343" t="s">
        <v>392</v>
      </c>
      <c r="G23" s="352">
        <f t="shared" si="6"/>
        <v>341</v>
      </c>
      <c r="H23" s="352">
        <v>0</v>
      </c>
      <c r="I23" s="352">
        <f t="shared" ref="I23:I29" si="9">+G23/L23</f>
        <v>341</v>
      </c>
      <c r="J23" s="352">
        <f t="shared" ref="J23:J29" si="10">+(G23-H23)/L23</f>
        <v>341</v>
      </c>
      <c r="K23" s="343">
        <f t="shared" ref="K23:K29" si="11">-(J23/I23-1)</f>
        <v>0</v>
      </c>
      <c r="L23" s="353">
        <f t="shared" ref="L23:L29" si="12">+L22</f>
        <v>1</v>
      </c>
      <c r="M23" s="354">
        <v>0</v>
      </c>
      <c r="P23" s="277" t="s">
        <v>371</v>
      </c>
      <c r="Q23" s="277" t="s">
        <v>365</v>
      </c>
      <c r="R23" s="277" t="s">
        <v>402</v>
      </c>
      <c r="S23" s="316">
        <v>0</v>
      </c>
      <c r="T23" s="316">
        <v>0</v>
      </c>
      <c r="U23" s="316"/>
    </row>
    <row r="24" spans="1:21" s="277" customFormat="1" ht="16.5" customHeight="1" x14ac:dyDescent="0.25">
      <c r="A24" s="297">
        <f t="shared" ref="A24:A29" si="13">+A23</f>
        <v>36064</v>
      </c>
      <c r="B24" s="297" t="str">
        <f t="shared" si="3"/>
        <v>WC</v>
      </c>
      <c r="C24" s="297" t="str">
        <f t="shared" si="4"/>
        <v>Marine</v>
      </c>
      <c r="D24" s="297" t="str">
        <f t="shared" si="5"/>
        <v>(same as Core CL)</v>
      </c>
      <c r="E24" s="297" t="s">
        <v>395</v>
      </c>
      <c r="F24" s="343" t="s">
        <v>392</v>
      </c>
      <c r="G24" s="352">
        <f t="shared" si="6"/>
        <v>341</v>
      </c>
      <c r="H24" s="352">
        <v>0</v>
      </c>
      <c r="I24" s="352">
        <f t="shared" si="9"/>
        <v>341</v>
      </c>
      <c r="J24" s="352">
        <f t="shared" si="10"/>
        <v>341</v>
      </c>
      <c r="K24" s="343">
        <f t="shared" si="11"/>
        <v>0</v>
      </c>
      <c r="L24" s="353">
        <f t="shared" si="12"/>
        <v>1</v>
      </c>
      <c r="M24" s="354">
        <v>0</v>
      </c>
      <c r="P24" s="277" t="s">
        <v>371</v>
      </c>
      <c r="Q24" s="277" t="s">
        <v>365</v>
      </c>
      <c r="R24" s="277" t="s">
        <v>403</v>
      </c>
      <c r="S24" s="316">
        <v>0</v>
      </c>
      <c r="T24" s="316">
        <v>0</v>
      </c>
      <c r="U24" s="316"/>
    </row>
    <row r="25" spans="1:21" s="277" customFormat="1" ht="16.5" customHeight="1" x14ac:dyDescent="0.25">
      <c r="A25" s="297">
        <f t="shared" si="13"/>
        <v>36064</v>
      </c>
      <c r="B25" s="297" t="str">
        <f t="shared" si="3"/>
        <v>WC</v>
      </c>
      <c r="C25" s="297" t="str">
        <f t="shared" si="4"/>
        <v>Marine</v>
      </c>
      <c r="D25" s="297" t="str">
        <f t="shared" si="5"/>
        <v>(same as Core CL)</v>
      </c>
      <c r="E25" s="297" t="s">
        <v>396</v>
      </c>
      <c r="F25" s="343" t="s">
        <v>392</v>
      </c>
      <c r="G25" s="352">
        <f t="shared" si="6"/>
        <v>341</v>
      </c>
      <c r="H25" s="352">
        <v>0</v>
      </c>
      <c r="I25" s="352">
        <f t="shared" si="9"/>
        <v>341</v>
      </c>
      <c r="J25" s="352">
        <f t="shared" si="10"/>
        <v>341</v>
      </c>
      <c r="K25" s="343">
        <f t="shared" si="11"/>
        <v>0</v>
      </c>
      <c r="L25" s="353">
        <f t="shared" si="12"/>
        <v>1</v>
      </c>
      <c r="M25" s="354">
        <v>0</v>
      </c>
      <c r="P25" s="277" t="s">
        <v>371</v>
      </c>
      <c r="Q25" s="277" t="s">
        <v>365</v>
      </c>
      <c r="R25" s="277" t="s">
        <v>404</v>
      </c>
      <c r="S25" s="316">
        <v>0</v>
      </c>
      <c r="T25" s="316">
        <v>0</v>
      </c>
      <c r="U25" s="316"/>
    </row>
    <row r="26" spans="1:21" s="277" customFormat="1" ht="16.5" customHeight="1" x14ac:dyDescent="0.25">
      <c r="A26" s="297">
        <f t="shared" si="13"/>
        <v>36064</v>
      </c>
      <c r="B26" s="297" t="str">
        <f t="shared" si="3"/>
        <v>WC</v>
      </c>
      <c r="C26" s="297" t="str">
        <f t="shared" si="4"/>
        <v>Marine</v>
      </c>
      <c r="D26" s="297" t="str">
        <f t="shared" si="5"/>
        <v>(same as Core CL)</v>
      </c>
      <c r="E26" s="297" t="s">
        <v>397</v>
      </c>
      <c r="F26" s="343" t="s">
        <v>392</v>
      </c>
      <c r="G26" s="352">
        <f t="shared" si="6"/>
        <v>341</v>
      </c>
      <c r="H26" s="352">
        <v>0</v>
      </c>
      <c r="I26" s="352">
        <f t="shared" si="9"/>
        <v>341</v>
      </c>
      <c r="J26" s="352">
        <f t="shared" si="10"/>
        <v>341</v>
      </c>
      <c r="K26" s="343">
        <f t="shared" si="11"/>
        <v>0</v>
      </c>
      <c r="L26" s="353">
        <f t="shared" si="12"/>
        <v>1</v>
      </c>
      <c r="M26" s="354">
        <v>0</v>
      </c>
      <c r="P26" s="277" t="s">
        <v>371</v>
      </c>
      <c r="Q26" s="277" t="s">
        <v>365</v>
      </c>
      <c r="R26" s="277" t="s">
        <v>405</v>
      </c>
      <c r="S26" s="316">
        <v>1</v>
      </c>
      <c r="T26" s="316">
        <v>0</v>
      </c>
      <c r="U26" s="316"/>
    </row>
    <row r="27" spans="1:21" s="277" customFormat="1" ht="16.5" customHeight="1" x14ac:dyDescent="0.25">
      <c r="A27" s="297">
        <f t="shared" si="13"/>
        <v>36064</v>
      </c>
      <c r="B27" s="297" t="str">
        <f t="shared" si="3"/>
        <v>WC</v>
      </c>
      <c r="C27" s="297" t="str">
        <f t="shared" si="4"/>
        <v>Marine</v>
      </c>
      <c r="D27" s="297" t="str">
        <f t="shared" si="5"/>
        <v>(same as Core CL)</v>
      </c>
      <c r="E27" s="297" t="s">
        <v>398</v>
      </c>
      <c r="F27" s="343" t="s">
        <v>392</v>
      </c>
      <c r="G27" s="352">
        <f t="shared" si="6"/>
        <v>341</v>
      </c>
      <c r="H27" s="352">
        <v>0</v>
      </c>
      <c r="I27" s="352">
        <f t="shared" si="9"/>
        <v>341</v>
      </c>
      <c r="J27" s="352">
        <f t="shared" si="10"/>
        <v>341</v>
      </c>
      <c r="K27" s="343">
        <f t="shared" si="11"/>
        <v>0</v>
      </c>
      <c r="L27" s="353">
        <f t="shared" si="12"/>
        <v>1</v>
      </c>
      <c r="M27" s="354">
        <v>0</v>
      </c>
      <c r="P27" s="277" t="s">
        <v>371</v>
      </c>
      <c r="Q27" s="277" t="s">
        <v>365</v>
      </c>
      <c r="R27" s="277" t="s">
        <v>406</v>
      </c>
      <c r="S27" s="316">
        <v>8</v>
      </c>
      <c r="T27" s="316">
        <v>0</v>
      </c>
      <c r="U27" s="316"/>
    </row>
    <row r="28" spans="1:21" s="277" customFormat="1" ht="16.5" customHeight="1" x14ac:dyDescent="0.25">
      <c r="A28" s="297">
        <f t="shared" si="13"/>
        <v>36064</v>
      </c>
      <c r="B28" s="297" t="str">
        <f t="shared" si="3"/>
        <v>WC</v>
      </c>
      <c r="C28" s="297" t="str">
        <f t="shared" si="4"/>
        <v>Marine</v>
      </c>
      <c r="D28" s="297" t="str">
        <f t="shared" si="5"/>
        <v>(same as Core CL)</v>
      </c>
      <c r="E28" s="297" t="s">
        <v>399</v>
      </c>
      <c r="F28" s="343" t="s">
        <v>392</v>
      </c>
      <c r="G28" s="352">
        <f t="shared" si="6"/>
        <v>341</v>
      </c>
      <c r="H28" s="352">
        <v>0</v>
      </c>
      <c r="I28" s="352">
        <f t="shared" si="9"/>
        <v>341</v>
      </c>
      <c r="J28" s="352">
        <f t="shared" si="10"/>
        <v>341</v>
      </c>
      <c r="K28" s="343">
        <f t="shared" si="11"/>
        <v>0</v>
      </c>
      <c r="L28" s="353">
        <f t="shared" si="12"/>
        <v>1</v>
      </c>
      <c r="M28" s="354">
        <v>0</v>
      </c>
      <c r="P28" s="277" t="s">
        <v>371</v>
      </c>
      <c r="Q28" s="277" t="s">
        <v>365</v>
      </c>
      <c r="R28" s="277" t="s">
        <v>407</v>
      </c>
      <c r="S28" s="316">
        <v>24</v>
      </c>
      <c r="T28" s="316">
        <v>0</v>
      </c>
      <c r="U28" s="316"/>
    </row>
    <row r="29" spans="1:21" s="277" customFormat="1" ht="16.5" customHeight="1" x14ac:dyDescent="0.25">
      <c r="A29" s="297">
        <f t="shared" si="13"/>
        <v>36064</v>
      </c>
      <c r="B29" s="297" t="str">
        <f t="shared" si="3"/>
        <v>WC</v>
      </c>
      <c r="C29" s="297" t="str">
        <f t="shared" si="4"/>
        <v>Marine</v>
      </c>
      <c r="D29" s="297" t="str">
        <f t="shared" si="5"/>
        <v>(same as Core CL)</v>
      </c>
      <c r="E29" s="297" t="s">
        <v>400</v>
      </c>
      <c r="F29" s="343" t="s">
        <v>392</v>
      </c>
      <c r="G29" s="352">
        <f t="shared" si="6"/>
        <v>341</v>
      </c>
      <c r="H29" s="352">
        <v>0</v>
      </c>
      <c r="I29" s="352">
        <f t="shared" si="9"/>
        <v>341</v>
      </c>
      <c r="J29" s="352">
        <f t="shared" si="10"/>
        <v>341</v>
      </c>
      <c r="K29" s="343">
        <f t="shared" si="11"/>
        <v>0</v>
      </c>
      <c r="L29" s="353">
        <f t="shared" si="12"/>
        <v>1</v>
      </c>
      <c r="M29" s="354">
        <v>0</v>
      </c>
      <c r="P29" s="277" t="s">
        <v>371</v>
      </c>
      <c r="Q29" s="277" t="s">
        <v>365</v>
      </c>
      <c r="R29" s="277" t="s">
        <v>408</v>
      </c>
      <c r="S29" s="316">
        <v>18</v>
      </c>
      <c r="T29" s="316">
        <v>0</v>
      </c>
      <c r="U29" s="316"/>
    </row>
    <row r="30" spans="1:21" s="277" customFormat="1" ht="16.5" customHeight="1" x14ac:dyDescent="0.25">
      <c r="A30" s="312">
        <v>36064</v>
      </c>
      <c r="B30" s="312" t="s">
        <v>79</v>
      </c>
      <c r="C30" s="312" t="s">
        <v>354</v>
      </c>
      <c r="D30" s="312" t="s">
        <v>355</v>
      </c>
      <c r="E30" s="312" t="s">
        <v>234</v>
      </c>
      <c r="F30" s="344" t="s">
        <v>392</v>
      </c>
      <c r="G30" s="355">
        <f>SUM(G20:G29)</f>
        <v>3410</v>
      </c>
      <c r="H30" s="355">
        <f>SUM(H20:H29)</f>
        <v>0</v>
      </c>
      <c r="I30" s="355">
        <f>G30/L30</f>
        <v>3410</v>
      </c>
      <c r="J30" s="359">
        <f>(G30-H30)/L30</f>
        <v>3410</v>
      </c>
      <c r="K30" s="360">
        <f>-(J30/I30-1)</f>
        <v>0</v>
      </c>
      <c r="L30" s="356">
        <f>+L22</f>
        <v>1</v>
      </c>
      <c r="M30" s="361">
        <f>SUM(M20:M29)</f>
        <v>0</v>
      </c>
      <c r="P30" s="277" t="s">
        <v>371</v>
      </c>
      <c r="Q30" s="277" t="s">
        <v>365</v>
      </c>
      <c r="R30" s="277" t="s">
        <v>409</v>
      </c>
      <c r="S30" s="316">
        <v>21</v>
      </c>
      <c r="T30" s="316">
        <v>0</v>
      </c>
      <c r="U30" s="316"/>
    </row>
    <row r="31" spans="1:21" ht="15.75" x14ac:dyDescent="0.25">
      <c r="A31" s="297"/>
      <c r="B31" s="297"/>
      <c r="C31" s="297"/>
      <c r="D31" s="297"/>
      <c r="E31" s="297"/>
      <c r="F31" s="343"/>
      <c r="G31" s="357"/>
      <c r="H31" s="352"/>
      <c r="I31" s="352"/>
      <c r="J31" s="352"/>
      <c r="K31" s="343"/>
      <c r="L31" s="354"/>
      <c r="M31" s="354"/>
      <c r="P31" s="67" t="s">
        <v>371</v>
      </c>
      <c r="Q31" s="67" t="s">
        <v>365</v>
      </c>
      <c r="R31" s="67" t="s">
        <v>410</v>
      </c>
      <c r="S31" s="313">
        <v>25</v>
      </c>
      <c r="T31" s="313">
        <v>0</v>
      </c>
    </row>
    <row r="32" spans="1:21" ht="15.75" x14ac:dyDescent="0.25">
      <c r="A32" s="297"/>
      <c r="B32" s="297"/>
      <c r="C32" s="297"/>
      <c r="D32" s="297"/>
      <c r="E32" s="297"/>
      <c r="F32" s="343"/>
      <c r="G32" s="357"/>
      <c r="H32" s="352"/>
      <c r="I32" s="352"/>
      <c r="J32" s="352"/>
      <c r="K32" s="343"/>
      <c r="L32" s="354"/>
      <c r="M32" s="354"/>
      <c r="P32" s="67" t="s">
        <v>371</v>
      </c>
      <c r="Q32" s="67" t="s">
        <v>365</v>
      </c>
      <c r="R32" s="67" t="s">
        <v>411</v>
      </c>
      <c r="S32" s="313">
        <v>21</v>
      </c>
      <c r="T32" s="313">
        <v>0</v>
      </c>
    </row>
    <row r="33" spans="1:22" ht="15.75" x14ac:dyDescent="0.25">
      <c r="A33" s="297"/>
      <c r="B33" s="297"/>
      <c r="C33" s="297"/>
      <c r="D33" s="297"/>
      <c r="E33" s="297"/>
      <c r="F33" s="297"/>
      <c r="G33" s="297"/>
      <c r="H33" s="352"/>
      <c r="I33" s="352"/>
      <c r="J33" s="352"/>
      <c r="K33" s="343"/>
      <c r="L33" s="353"/>
      <c r="M33" s="354"/>
      <c r="P33" s="67" t="s">
        <v>371</v>
      </c>
      <c r="Q33" s="67" t="s">
        <v>365</v>
      </c>
      <c r="R33" s="67" t="s">
        <v>412</v>
      </c>
      <c r="S33" s="313">
        <v>25</v>
      </c>
      <c r="T33" s="313">
        <v>0</v>
      </c>
    </row>
    <row r="34" spans="1:22" ht="15.75" x14ac:dyDescent="0.25">
      <c r="A34" s="297">
        <v>36064</v>
      </c>
      <c r="B34" s="297" t="s">
        <v>80</v>
      </c>
      <c r="C34" s="297" t="s">
        <v>356</v>
      </c>
      <c r="D34" s="297" t="s">
        <v>362</v>
      </c>
      <c r="E34" s="297" t="s">
        <v>391</v>
      </c>
      <c r="F34" s="343" t="s">
        <v>392</v>
      </c>
      <c r="G34" s="297">
        <v>642293</v>
      </c>
      <c r="H34" s="352">
        <f>+U35</f>
        <v>0</v>
      </c>
      <c r="I34" s="352">
        <f t="shared" ref="I34:I36" si="14">+G34/L34</f>
        <v>761.91340450771054</v>
      </c>
      <c r="J34" s="352">
        <f>+(G34-H34)/L34</f>
        <v>761.91340450771054</v>
      </c>
      <c r="K34" s="343">
        <f t="shared" ref="K34:K36" si="15">-(J34/I34-1)</f>
        <v>0</v>
      </c>
      <c r="L34" s="353">
        <v>843</v>
      </c>
      <c r="M34" s="354">
        <f>+S22</f>
        <v>0</v>
      </c>
      <c r="P34" s="67" t="s">
        <v>371</v>
      </c>
      <c r="Q34" s="67" t="s">
        <v>365</v>
      </c>
      <c r="R34" s="67" t="s">
        <v>413</v>
      </c>
      <c r="S34" s="313">
        <v>24</v>
      </c>
      <c r="T34" s="313">
        <v>0</v>
      </c>
    </row>
    <row r="35" spans="1:22" ht="15.75" x14ac:dyDescent="0.25">
      <c r="A35" s="297">
        <f t="shared" ref="A35:D43" si="16">+A34</f>
        <v>36064</v>
      </c>
      <c r="B35" s="297" t="str">
        <f t="shared" si="16"/>
        <v>CMP</v>
      </c>
      <c r="C35" s="297" t="str">
        <f t="shared" si="16"/>
        <v>Commercial Package Policy - Variable Exposure</v>
      </c>
      <c r="D35" s="297" t="str">
        <f t="shared" si="16"/>
        <v>19-3186-C</v>
      </c>
      <c r="E35" s="297" t="s">
        <v>393</v>
      </c>
      <c r="F35" s="343" t="s">
        <v>392</v>
      </c>
      <c r="G35" s="297">
        <f t="shared" ref="G35:G36" si="17">+G34</f>
        <v>642293</v>
      </c>
      <c r="H35" s="352">
        <f t="shared" ref="H35:H43" si="18">+U36</f>
        <v>0</v>
      </c>
      <c r="I35" s="352">
        <f t="shared" si="14"/>
        <v>761.91340450771054</v>
      </c>
      <c r="J35" s="352">
        <f t="shared" ref="J35:J36" si="19">+(G35-H35)/L35</f>
        <v>761.91340450771054</v>
      </c>
      <c r="K35" s="343">
        <f t="shared" si="15"/>
        <v>0</v>
      </c>
      <c r="L35" s="353">
        <f>+L34</f>
        <v>843</v>
      </c>
      <c r="M35" s="354">
        <f t="shared" ref="M35:M43" si="20">+S23</f>
        <v>0</v>
      </c>
      <c r="P35" s="67" t="s">
        <v>371</v>
      </c>
      <c r="Q35" s="67" t="s">
        <v>365</v>
      </c>
      <c r="R35" s="67" t="s">
        <v>414</v>
      </c>
      <c r="S35" s="313">
        <v>0</v>
      </c>
      <c r="T35" s="313">
        <v>0</v>
      </c>
      <c r="U35" s="313">
        <f>+S35*-1</f>
        <v>0</v>
      </c>
    </row>
    <row r="36" spans="1:22" ht="15.75" x14ac:dyDescent="0.25">
      <c r="A36" s="297">
        <f t="shared" si="16"/>
        <v>36064</v>
      </c>
      <c r="B36" s="297" t="str">
        <f t="shared" si="16"/>
        <v>CMP</v>
      </c>
      <c r="C36" s="297" t="str">
        <f t="shared" si="16"/>
        <v>Commercial Package Policy - Variable Exposure</v>
      </c>
      <c r="D36" s="297" t="str">
        <f t="shared" si="16"/>
        <v>19-3186-C</v>
      </c>
      <c r="E36" s="297" t="s">
        <v>233</v>
      </c>
      <c r="F36" s="343" t="s">
        <v>392</v>
      </c>
      <c r="G36" s="297">
        <f t="shared" si="17"/>
        <v>642293</v>
      </c>
      <c r="H36" s="352">
        <f t="shared" si="18"/>
        <v>0</v>
      </c>
      <c r="I36" s="352">
        <f t="shared" si="14"/>
        <v>761.91340450771054</v>
      </c>
      <c r="J36" s="352">
        <f t="shared" si="19"/>
        <v>761.91340450771054</v>
      </c>
      <c r="K36" s="343">
        <f t="shared" si="15"/>
        <v>0</v>
      </c>
      <c r="L36" s="353">
        <f>+L35</f>
        <v>843</v>
      </c>
      <c r="M36" s="354">
        <f t="shared" si="20"/>
        <v>0</v>
      </c>
      <c r="P36" s="67" t="s">
        <v>371</v>
      </c>
      <c r="Q36" s="67" t="s">
        <v>365</v>
      </c>
      <c r="R36" s="67" t="s">
        <v>415</v>
      </c>
      <c r="S36" s="313">
        <v>0</v>
      </c>
      <c r="T36" s="313">
        <v>0</v>
      </c>
      <c r="U36" s="313">
        <f t="shared" ref="U36:U47" si="21">+S36*-1</f>
        <v>0</v>
      </c>
    </row>
    <row r="37" spans="1:22" ht="15.75" x14ac:dyDescent="0.25">
      <c r="A37" s="297">
        <f>+A36</f>
        <v>36064</v>
      </c>
      <c r="B37" s="297" t="str">
        <f t="shared" si="16"/>
        <v>CMP</v>
      </c>
      <c r="C37" s="297" t="str">
        <f t="shared" si="16"/>
        <v>Commercial Package Policy - Variable Exposure</v>
      </c>
      <c r="D37" s="297" t="str">
        <f t="shared" si="16"/>
        <v>19-3186-C</v>
      </c>
      <c r="E37" s="297" t="s">
        <v>394</v>
      </c>
      <c r="F37" s="343" t="s">
        <v>392</v>
      </c>
      <c r="G37" s="297">
        <f t="shared" ref="G37" si="22">+G36</f>
        <v>642293</v>
      </c>
      <c r="H37" s="352">
        <f t="shared" si="18"/>
        <v>0</v>
      </c>
      <c r="I37" s="352">
        <f t="shared" ref="I37:I43" si="23">+G37/L37</f>
        <v>761.91340450771054</v>
      </c>
      <c r="J37" s="352">
        <f t="shared" ref="J37:J43" si="24">+(G37-H37)/L37</f>
        <v>761.91340450771054</v>
      </c>
      <c r="K37" s="343">
        <f t="shared" ref="K37:K43" si="25">-(J37/I37-1)</f>
        <v>0</v>
      </c>
      <c r="L37" s="353">
        <f t="shared" ref="L37:L43" si="26">+L36</f>
        <v>843</v>
      </c>
      <c r="M37" s="354">
        <f t="shared" si="20"/>
        <v>0</v>
      </c>
      <c r="P37" s="67" t="s">
        <v>371</v>
      </c>
      <c r="Q37" s="67" t="s">
        <v>365</v>
      </c>
      <c r="R37" s="67" t="s">
        <v>416</v>
      </c>
      <c r="S37" s="313">
        <v>0</v>
      </c>
      <c r="T37" s="313">
        <v>0</v>
      </c>
      <c r="U37" s="313">
        <f t="shared" si="21"/>
        <v>0</v>
      </c>
    </row>
    <row r="38" spans="1:22" ht="15.75" x14ac:dyDescent="0.25">
      <c r="A38" s="297">
        <f t="shared" ref="A38:A43" si="27">+A37</f>
        <v>36064</v>
      </c>
      <c r="B38" s="297" t="str">
        <f t="shared" si="16"/>
        <v>CMP</v>
      </c>
      <c r="C38" s="297" t="str">
        <f t="shared" si="16"/>
        <v>Commercial Package Policy - Variable Exposure</v>
      </c>
      <c r="D38" s="297" t="str">
        <f t="shared" si="16"/>
        <v>19-3186-C</v>
      </c>
      <c r="E38" s="297" t="s">
        <v>395</v>
      </c>
      <c r="F38" s="343" t="s">
        <v>392</v>
      </c>
      <c r="G38" s="297">
        <f t="shared" ref="G38" si="28">+G37</f>
        <v>642293</v>
      </c>
      <c r="H38" s="352">
        <f t="shared" si="18"/>
        <v>3345</v>
      </c>
      <c r="I38" s="352">
        <f t="shared" si="23"/>
        <v>761.91340450771054</v>
      </c>
      <c r="J38" s="352">
        <f t="shared" si="24"/>
        <v>757.94543297746145</v>
      </c>
      <c r="K38" s="343">
        <f t="shared" si="25"/>
        <v>5.2079035580334665E-3</v>
      </c>
      <c r="L38" s="353">
        <f t="shared" si="26"/>
        <v>843</v>
      </c>
      <c r="M38" s="354">
        <f t="shared" si="20"/>
        <v>1</v>
      </c>
      <c r="P38" s="67" t="s">
        <v>371</v>
      </c>
      <c r="Q38" s="67" t="s">
        <v>365</v>
      </c>
      <c r="R38" s="67" t="s">
        <v>417</v>
      </c>
      <c r="S38" s="313">
        <v>0</v>
      </c>
      <c r="T38" s="313">
        <v>0</v>
      </c>
      <c r="U38" s="313">
        <f t="shared" si="21"/>
        <v>0</v>
      </c>
    </row>
    <row r="39" spans="1:22" ht="15.75" x14ac:dyDescent="0.25">
      <c r="A39" s="297">
        <f t="shared" si="27"/>
        <v>36064</v>
      </c>
      <c r="B39" s="297" t="str">
        <f t="shared" si="16"/>
        <v>CMP</v>
      </c>
      <c r="C39" s="297" t="str">
        <f t="shared" si="16"/>
        <v>Commercial Package Policy - Variable Exposure</v>
      </c>
      <c r="D39" s="297" t="str">
        <f t="shared" si="16"/>
        <v>19-3186-C</v>
      </c>
      <c r="E39" s="297" t="s">
        <v>396</v>
      </c>
      <c r="F39" s="343" t="s">
        <v>392</v>
      </c>
      <c r="G39" s="297">
        <f t="shared" ref="G39" si="29">+G38</f>
        <v>642293</v>
      </c>
      <c r="H39" s="352">
        <f t="shared" si="18"/>
        <v>25489</v>
      </c>
      <c r="I39" s="352">
        <f t="shared" si="23"/>
        <v>761.91340450771054</v>
      </c>
      <c r="J39" s="352">
        <f t="shared" si="24"/>
        <v>731.67734282325034</v>
      </c>
      <c r="K39" s="343">
        <f t="shared" si="25"/>
        <v>3.9684380804399177E-2</v>
      </c>
      <c r="L39" s="353">
        <f t="shared" si="26"/>
        <v>843</v>
      </c>
      <c r="M39" s="354">
        <f t="shared" si="20"/>
        <v>8</v>
      </c>
      <c r="P39" s="67" t="s">
        <v>371</v>
      </c>
      <c r="Q39" s="67" t="s">
        <v>365</v>
      </c>
      <c r="R39" s="67" t="s">
        <v>418</v>
      </c>
      <c r="S39" s="313">
        <v>-3345</v>
      </c>
      <c r="T39" s="313">
        <v>0</v>
      </c>
      <c r="U39" s="313">
        <f t="shared" si="21"/>
        <v>3345</v>
      </c>
    </row>
    <row r="40" spans="1:22" ht="15.75" x14ac:dyDescent="0.25">
      <c r="A40" s="297">
        <f t="shared" si="27"/>
        <v>36064</v>
      </c>
      <c r="B40" s="297" t="str">
        <f t="shared" si="16"/>
        <v>CMP</v>
      </c>
      <c r="C40" s="297" t="str">
        <f t="shared" si="16"/>
        <v>Commercial Package Policy - Variable Exposure</v>
      </c>
      <c r="D40" s="297" t="str">
        <f t="shared" si="16"/>
        <v>19-3186-C</v>
      </c>
      <c r="E40" s="297" t="s">
        <v>397</v>
      </c>
      <c r="F40" s="343" t="s">
        <v>392</v>
      </c>
      <c r="G40" s="297">
        <f t="shared" ref="G40" si="30">+G39</f>
        <v>642293</v>
      </c>
      <c r="H40" s="352">
        <f t="shared" si="18"/>
        <v>110964</v>
      </c>
      <c r="I40" s="352">
        <f t="shared" si="23"/>
        <v>761.91340450771054</v>
      </c>
      <c r="J40" s="352">
        <f t="shared" si="24"/>
        <v>630.28351126927635</v>
      </c>
      <c r="K40" s="343">
        <f t="shared" si="25"/>
        <v>0.17276227516102471</v>
      </c>
      <c r="L40" s="353">
        <f t="shared" si="26"/>
        <v>843</v>
      </c>
      <c r="M40" s="354">
        <f t="shared" si="20"/>
        <v>24</v>
      </c>
      <c r="P40" s="67" t="s">
        <v>371</v>
      </c>
      <c r="Q40" s="67" t="s">
        <v>365</v>
      </c>
      <c r="R40" s="67" t="s">
        <v>419</v>
      </c>
      <c r="S40" s="313">
        <v>-25489</v>
      </c>
      <c r="T40" s="313">
        <v>0</v>
      </c>
      <c r="U40" s="313">
        <f t="shared" si="21"/>
        <v>25489</v>
      </c>
    </row>
    <row r="41" spans="1:22" ht="15.75" x14ac:dyDescent="0.25">
      <c r="A41" s="297">
        <f t="shared" si="27"/>
        <v>36064</v>
      </c>
      <c r="B41" s="297" t="str">
        <f t="shared" si="16"/>
        <v>CMP</v>
      </c>
      <c r="C41" s="297" t="str">
        <f t="shared" si="16"/>
        <v>Commercial Package Policy - Variable Exposure</v>
      </c>
      <c r="D41" s="297" t="str">
        <f t="shared" si="16"/>
        <v>19-3186-C</v>
      </c>
      <c r="E41" s="297" t="s">
        <v>398</v>
      </c>
      <c r="F41" s="343" t="s">
        <v>392</v>
      </c>
      <c r="G41" s="297">
        <f t="shared" ref="G41" si="31">+G40</f>
        <v>642293</v>
      </c>
      <c r="H41" s="352">
        <f t="shared" si="18"/>
        <v>32885</v>
      </c>
      <c r="I41" s="352">
        <f t="shared" si="23"/>
        <v>761.91340450771054</v>
      </c>
      <c r="J41" s="352">
        <f t="shared" si="24"/>
        <v>722.90391459074738</v>
      </c>
      <c r="K41" s="343">
        <f t="shared" si="25"/>
        <v>5.1199374740188541E-2</v>
      </c>
      <c r="L41" s="353">
        <f t="shared" si="26"/>
        <v>843</v>
      </c>
      <c r="M41" s="354">
        <f t="shared" si="20"/>
        <v>18</v>
      </c>
      <c r="P41" s="67" t="s">
        <v>371</v>
      </c>
      <c r="Q41" s="67" t="s">
        <v>365</v>
      </c>
      <c r="R41" s="67" t="s">
        <v>420</v>
      </c>
      <c r="S41" s="313">
        <v>-110964</v>
      </c>
      <c r="T41" s="313">
        <v>0</v>
      </c>
      <c r="U41" s="313">
        <f t="shared" si="21"/>
        <v>110964</v>
      </c>
    </row>
    <row r="42" spans="1:22" ht="15.75" x14ac:dyDescent="0.25">
      <c r="A42" s="297">
        <f t="shared" si="27"/>
        <v>36064</v>
      </c>
      <c r="B42" s="297" t="str">
        <f t="shared" si="16"/>
        <v>CMP</v>
      </c>
      <c r="C42" s="297" t="str">
        <f t="shared" si="16"/>
        <v>Commercial Package Policy - Variable Exposure</v>
      </c>
      <c r="D42" s="297" t="str">
        <f t="shared" si="16"/>
        <v>19-3186-C</v>
      </c>
      <c r="E42" s="297" t="s">
        <v>399</v>
      </c>
      <c r="F42" s="343" t="s">
        <v>392</v>
      </c>
      <c r="G42" s="297">
        <f t="shared" ref="G42" si="32">+G41</f>
        <v>642293</v>
      </c>
      <c r="H42" s="352">
        <f t="shared" si="18"/>
        <v>104977</v>
      </c>
      <c r="I42" s="352">
        <f t="shared" si="23"/>
        <v>761.91340450771054</v>
      </c>
      <c r="J42" s="352">
        <f t="shared" si="24"/>
        <v>637.38552787663104</v>
      </c>
      <c r="K42" s="343">
        <f t="shared" si="25"/>
        <v>0.1634409840991573</v>
      </c>
      <c r="L42" s="353">
        <f t="shared" si="26"/>
        <v>843</v>
      </c>
      <c r="M42" s="354">
        <f t="shared" si="20"/>
        <v>21</v>
      </c>
      <c r="P42" s="67" t="s">
        <v>371</v>
      </c>
      <c r="Q42" s="67" t="s">
        <v>365</v>
      </c>
      <c r="R42" s="67" t="s">
        <v>421</v>
      </c>
      <c r="S42" s="313">
        <v>-32885</v>
      </c>
      <c r="T42" s="313">
        <v>0</v>
      </c>
      <c r="U42" s="313">
        <f t="shared" si="21"/>
        <v>32885</v>
      </c>
    </row>
    <row r="43" spans="1:22" ht="15.75" x14ac:dyDescent="0.25">
      <c r="A43" s="297">
        <f t="shared" si="27"/>
        <v>36064</v>
      </c>
      <c r="B43" s="297" t="str">
        <f t="shared" si="16"/>
        <v>CMP</v>
      </c>
      <c r="C43" s="297" t="str">
        <f t="shared" si="16"/>
        <v>Commercial Package Policy - Variable Exposure</v>
      </c>
      <c r="D43" s="297" t="str">
        <f t="shared" si="16"/>
        <v>19-3186-C</v>
      </c>
      <c r="E43" s="297" t="s">
        <v>400</v>
      </c>
      <c r="F43" s="343" t="s">
        <v>392</v>
      </c>
      <c r="G43" s="297">
        <f t="shared" ref="G43" si="33">+G42</f>
        <v>642293</v>
      </c>
      <c r="H43" s="352">
        <f t="shared" si="18"/>
        <v>103857</v>
      </c>
      <c r="I43" s="352">
        <f t="shared" si="23"/>
        <v>761.91340450771054</v>
      </c>
      <c r="J43" s="352">
        <f t="shared" si="24"/>
        <v>638.71411625148278</v>
      </c>
      <c r="K43" s="343">
        <f t="shared" si="25"/>
        <v>0.16169723163727456</v>
      </c>
      <c r="L43" s="353">
        <f t="shared" si="26"/>
        <v>843</v>
      </c>
      <c r="M43" s="354">
        <f t="shared" si="20"/>
        <v>25</v>
      </c>
      <c r="P43" s="67" t="s">
        <v>371</v>
      </c>
      <c r="Q43" s="67" t="s">
        <v>365</v>
      </c>
      <c r="R43" s="67" t="s">
        <v>422</v>
      </c>
      <c r="S43" s="313">
        <v>-104977</v>
      </c>
      <c r="T43" s="313">
        <v>0</v>
      </c>
      <c r="U43" s="313">
        <f t="shared" si="21"/>
        <v>104977</v>
      </c>
    </row>
    <row r="44" spans="1:22" ht="15.75" x14ac:dyDescent="0.25">
      <c r="A44" s="312">
        <v>36064</v>
      </c>
      <c r="B44" s="312" t="s">
        <v>80</v>
      </c>
      <c r="C44" s="312" t="s">
        <v>356</v>
      </c>
      <c r="D44" s="312" t="s">
        <v>362</v>
      </c>
      <c r="E44" s="312" t="s">
        <v>234</v>
      </c>
      <c r="F44" s="344" t="s">
        <v>392</v>
      </c>
      <c r="G44" s="355">
        <f>SUM(G34:G43)</f>
        <v>6422930</v>
      </c>
      <c r="H44" s="355">
        <f>SUM(H34:H43)</f>
        <v>381517</v>
      </c>
      <c r="I44" s="355">
        <f>G44/L44</f>
        <v>7619.1340450771058</v>
      </c>
      <c r="J44" s="359">
        <f>(G44-H44)/L44</f>
        <v>7166.5634638196916</v>
      </c>
      <c r="K44" s="360">
        <f>-(J44/I44-1)</f>
        <v>5.9399215000007777E-2</v>
      </c>
      <c r="L44" s="356">
        <f>+L36</f>
        <v>843</v>
      </c>
      <c r="M44" s="361">
        <f>SUM(M34:M43)</f>
        <v>97</v>
      </c>
      <c r="P44" s="67" t="s">
        <v>371</v>
      </c>
      <c r="Q44" s="67" t="s">
        <v>365</v>
      </c>
      <c r="R44" s="67" t="s">
        <v>423</v>
      </c>
      <c r="S44" s="313">
        <v>-103857</v>
      </c>
      <c r="T44" s="313">
        <v>0</v>
      </c>
      <c r="U44" s="313">
        <f t="shared" si="21"/>
        <v>103857</v>
      </c>
      <c r="V44" s="313"/>
    </row>
    <row r="45" spans="1:22" ht="15.75" x14ac:dyDescent="0.25">
      <c r="A45" s="297"/>
      <c r="B45" s="297"/>
      <c r="C45" s="297"/>
      <c r="D45" s="297"/>
      <c r="E45" s="297"/>
      <c r="F45" s="343"/>
      <c r="G45" s="357"/>
      <c r="H45" s="352"/>
      <c r="I45" s="352"/>
      <c r="J45" s="352"/>
      <c r="K45" s="343"/>
      <c r="L45" s="354"/>
      <c r="M45" s="354"/>
      <c r="P45" s="67" t="s">
        <v>371</v>
      </c>
      <c r="Q45" s="67" t="s">
        <v>365</v>
      </c>
      <c r="R45" s="67" t="s">
        <v>424</v>
      </c>
      <c r="S45" s="313">
        <v>-81551</v>
      </c>
      <c r="T45" s="313">
        <v>0</v>
      </c>
      <c r="U45" s="313">
        <f t="shared" si="21"/>
        <v>81551</v>
      </c>
    </row>
    <row r="46" spans="1:22" ht="15.75" x14ac:dyDescent="0.25">
      <c r="A46" s="297"/>
      <c r="B46" s="297"/>
      <c r="C46" s="297"/>
      <c r="D46" s="297"/>
      <c r="E46" s="297"/>
      <c r="F46" s="343"/>
      <c r="G46" s="357"/>
      <c r="H46" s="352"/>
      <c r="I46" s="352"/>
      <c r="J46" s="352"/>
      <c r="K46" s="343"/>
      <c r="L46" s="354"/>
      <c r="M46" s="354"/>
      <c r="P46" s="67" t="s">
        <v>371</v>
      </c>
      <c r="Q46" s="67" t="s">
        <v>365</v>
      </c>
      <c r="R46" s="67" t="s">
        <v>425</v>
      </c>
      <c r="S46" s="313">
        <v>-95289</v>
      </c>
      <c r="T46" s="313">
        <v>0</v>
      </c>
      <c r="U46" s="313">
        <f t="shared" si="21"/>
        <v>95289</v>
      </c>
    </row>
    <row r="47" spans="1:22" ht="15.75" x14ac:dyDescent="0.25">
      <c r="A47" s="297"/>
      <c r="B47" s="297"/>
      <c r="C47" s="297"/>
      <c r="D47" s="297"/>
      <c r="E47" s="297"/>
      <c r="F47" s="343"/>
      <c r="G47" s="357"/>
      <c r="H47" s="352"/>
      <c r="I47" s="352"/>
      <c r="J47" s="352"/>
      <c r="K47" s="343"/>
      <c r="L47" s="354"/>
      <c r="M47" s="354"/>
      <c r="P47" s="67" t="s">
        <v>371</v>
      </c>
      <c r="Q47" s="67" t="s">
        <v>365</v>
      </c>
      <c r="R47" s="67" t="s">
        <v>426</v>
      </c>
      <c r="S47" s="313">
        <v>-76051</v>
      </c>
      <c r="T47" s="313">
        <v>0</v>
      </c>
      <c r="U47" s="313">
        <f t="shared" si="21"/>
        <v>76051</v>
      </c>
    </row>
    <row r="48" spans="1:22" ht="15.75" x14ac:dyDescent="0.25">
      <c r="A48" s="297"/>
      <c r="B48" s="297"/>
      <c r="C48" s="297"/>
      <c r="D48" s="297"/>
      <c r="E48" s="297"/>
      <c r="F48" s="343"/>
      <c r="G48" s="357"/>
      <c r="H48" s="352"/>
      <c r="I48" s="352"/>
      <c r="J48" s="352"/>
      <c r="K48" s="343"/>
      <c r="L48" s="354"/>
      <c r="M48" s="354"/>
      <c r="P48" s="67" t="s">
        <v>376</v>
      </c>
      <c r="Q48" s="67" t="s">
        <v>365</v>
      </c>
      <c r="R48" s="67" t="s">
        <v>372</v>
      </c>
      <c r="S48" s="313">
        <v>33</v>
      </c>
      <c r="T48" s="313">
        <v>0</v>
      </c>
    </row>
    <row r="49" spans="1:20" ht="15.75" x14ac:dyDescent="0.25">
      <c r="A49" s="297"/>
      <c r="B49" s="297"/>
      <c r="C49" s="297"/>
      <c r="D49" s="297"/>
      <c r="E49" s="297"/>
      <c r="F49" s="343"/>
      <c r="G49" s="357"/>
      <c r="H49" s="352"/>
      <c r="I49" s="352"/>
      <c r="J49" s="352"/>
      <c r="K49" s="343"/>
      <c r="L49" s="354"/>
      <c r="M49" s="354"/>
      <c r="P49" s="67" t="s">
        <v>376</v>
      </c>
      <c r="Q49" s="67" t="s">
        <v>365</v>
      </c>
      <c r="R49" s="67" t="s">
        <v>373</v>
      </c>
      <c r="S49" s="313">
        <v>1163240</v>
      </c>
      <c r="T49" s="313">
        <v>0</v>
      </c>
    </row>
    <row r="50" spans="1:20" ht="15.75" x14ac:dyDescent="0.25">
      <c r="A50" s="297"/>
      <c r="B50" s="297"/>
      <c r="C50" s="297"/>
      <c r="D50" s="297"/>
      <c r="E50" s="297"/>
      <c r="F50" s="343"/>
      <c r="G50" s="357"/>
      <c r="H50" s="352"/>
      <c r="I50" s="352"/>
      <c r="J50" s="352"/>
      <c r="K50" s="343"/>
      <c r="L50" s="354"/>
      <c r="M50" s="354"/>
      <c r="P50" s="67" t="s">
        <v>376</v>
      </c>
      <c r="Q50" s="67" t="s">
        <v>365</v>
      </c>
      <c r="R50" s="67" t="s">
        <v>374</v>
      </c>
      <c r="S50" s="313">
        <v>16</v>
      </c>
      <c r="T50" s="313">
        <v>0</v>
      </c>
    </row>
    <row r="51" spans="1:20" ht="15.75" x14ac:dyDescent="0.25">
      <c r="A51" s="312">
        <v>36064</v>
      </c>
      <c r="B51" s="312" t="s">
        <v>80</v>
      </c>
      <c r="C51" s="312" t="s">
        <v>357</v>
      </c>
      <c r="D51" s="312" t="s">
        <v>362</v>
      </c>
      <c r="E51" s="312" t="s">
        <v>234</v>
      </c>
      <c r="F51" s="344">
        <v>0.1</v>
      </c>
      <c r="G51" s="355">
        <f>SUM(G45:G50)</f>
        <v>0</v>
      </c>
      <c r="H51" s="355">
        <f>SUM(H45:H50)</f>
        <v>0</v>
      </c>
      <c r="I51" s="355">
        <f>SUM(I45:I50)</f>
        <v>0</v>
      </c>
      <c r="J51" s="355">
        <f>SUM(J45:J50)</f>
        <v>0</v>
      </c>
      <c r="K51" s="344" t="e">
        <f t="shared" ref="K51" si="34">-(J51/I51-1)</f>
        <v>#DIV/0!</v>
      </c>
      <c r="L51" s="356">
        <f>L47</f>
        <v>0</v>
      </c>
      <c r="M51" s="356">
        <f>+M47</f>
        <v>0</v>
      </c>
      <c r="P51" s="67" t="s">
        <v>376</v>
      </c>
      <c r="Q51" s="67" t="s">
        <v>365</v>
      </c>
      <c r="R51" s="67" t="s">
        <v>375</v>
      </c>
      <c r="S51" s="313">
        <v>17303.11</v>
      </c>
      <c r="T51" s="313">
        <v>0</v>
      </c>
    </row>
    <row r="52" spans="1:20" ht="15.75" x14ac:dyDescent="0.25">
      <c r="A52" s="297"/>
      <c r="B52" s="297"/>
      <c r="C52" s="297"/>
      <c r="D52" s="297"/>
      <c r="E52" s="297"/>
      <c r="F52" s="343"/>
      <c r="G52" s="357"/>
      <c r="H52" s="352"/>
      <c r="I52" s="352"/>
      <c r="J52" s="352"/>
      <c r="K52" s="343"/>
      <c r="L52" s="354"/>
      <c r="M52" s="353"/>
      <c r="P52" s="67" t="s">
        <v>376</v>
      </c>
      <c r="Q52" s="67" t="s">
        <v>365</v>
      </c>
      <c r="R52" s="67" t="s">
        <v>401</v>
      </c>
      <c r="S52" s="313">
        <v>0</v>
      </c>
      <c r="T52" s="313">
        <v>0</v>
      </c>
    </row>
    <row r="53" spans="1:20" ht="15.75" x14ac:dyDescent="0.25">
      <c r="A53" s="297"/>
      <c r="B53" s="297"/>
      <c r="C53" s="297"/>
      <c r="D53" s="297"/>
      <c r="E53" s="297"/>
      <c r="F53" s="343"/>
      <c r="G53" s="357"/>
      <c r="H53" s="352"/>
      <c r="I53" s="352"/>
      <c r="J53" s="352"/>
      <c r="K53" s="343"/>
      <c r="L53" s="354"/>
      <c r="M53" s="353"/>
      <c r="P53" s="67" t="s">
        <v>376</v>
      </c>
      <c r="Q53" s="67" t="s">
        <v>365</v>
      </c>
      <c r="R53" s="67" t="s">
        <v>402</v>
      </c>
      <c r="S53" s="313">
        <v>0</v>
      </c>
      <c r="T53" s="313">
        <v>0</v>
      </c>
    </row>
    <row r="54" spans="1:20" ht="15.75" x14ac:dyDescent="0.25">
      <c r="A54" s="297"/>
      <c r="B54" s="297"/>
      <c r="C54" s="297"/>
      <c r="D54" s="297"/>
      <c r="E54" s="297"/>
      <c r="F54" s="297"/>
      <c r="G54" s="358"/>
      <c r="H54" s="352"/>
      <c r="I54" s="352"/>
      <c r="J54" s="352"/>
      <c r="K54" s="343"/>
      <c r="L54" s="353"/>
      <c r="M54" s="353"/>
      <c r="P54" s="67" t="s">
        <v>376</v>
      </c>
      <c r="Q54" s="67" t="s">
        <v>365</v>
      </c>
      <c r="R54" s="67" t="s">
        <v>403</v>
      </c>
      <c r="S54" s="313">
        <v>0</v>
      </c>
      <c r="T54" s="313">
        <v>0</v>
      </c>
    </row>
    <row r="55" spans="1:20" ht="15.75" x14ac:dyDescent="0.25">
      <c r="A55" s="297">
        <v>36064</v>
      </c>
      <c r="B55" s="297" t="s">
        <v>229</v>
      </c>
      <c r="C55" s="297" t="s">
        <v>358</v>
      </c>
      <c r="D55" s="297" t="s">
        <v>363</v>
      </c>
      <c r="E55" s="297" t="s">
        <v>391</v>
      </c>
      <c r="F55" s="343" t="s">
        <v>392</v>
      </c>
      <c r="G55" s="358">
        <v>25471</v>
      </c>
      <c r="H55" s="352">
        <f>+U65</f>
        <v>0</v>
      </c>
      <c r="I55" s="352">
        <f t="shared" ref="I55:I57" si="35">+G55/L55</f>
        <v>1698.0666666666666</v>
      </c>
      <c r="J55" s="352">
        <f>+(G55-H55)/L55</f>
        <v>1698.0666666666666</v>
      </c>
      <c r="K55" s="363">
        <f t="shared" ref="K55:K57" si="36">-(J55/I55-1)</f>
        <v>0</v>
      </c>
      <c r="L55" s="353">
        <v>15</v>
      </c>
      <c r="M55" s="353">
        <f>+S52</f>
        <v>0</v>
      </c>
      <c r="P55" s="67" t="s">
        <v>376</v>
      </c>
      <c r="Q55" s="67" t="s">
        <v>365</v>
      </c>
      <c r="R55" s="67" t="s">
        <v>404</v>
      </c>
      <c r="S55" s="313">
        <v>0</v>
      </c>
      <c r="T55" s="313">
        <v>0</v>
      </c>
    </row>
    <row r="56" spans="1:20" ht="15.75" x14ac:dyDescent="0.25">
      <c r="A56" s="297">
        <f t="shared" ref="A56:D64" si="37">+A55</f>
        <v>36064</v>
      </c>
      <c r="B56" s="297" t="str">
        <f t="shared" si="37"/>
        <v>CML</v>
      </c>
      <c r="C56" s="297" t="str">
        <f t="shared" si="37"/>
        <v>Monoline General Liability - Variable Exposure</v>
      </c>
      <c r="D56" s="297" t="str">
        <f t="shared" si="37"/>
        <v>19-3179-C</v>
      </c>
      <c r="E56" s="297" t="s">
        <v>393</v>
      </c>
      <c r="F56" s="343" t="s">
        <v>392</v>
      </c>
      <c r="G56" s="358">
        <f t="shared" ref="G56:G57" si="38">+G55</f>
        <v>25471</v>
      </c>
      <c r="H56" s="352">
        <f t="shared" ref="H56:H64" si="39">+U66</f>
        <v>0</v>
      </c>
      <c r="I56" s="352">
        <f t="shared" si="35"/>
        <v>1698.0666666666666</v>
      </c>
      <c r="J56" s="352">
        <f t="shared" ref="J56:J64" si="40">+(G56-H56)/L56</f>
        <v>1698.0666666666666</v>
      </c>
      <c r="K56" s="363">
        <f t="shared" si="36"/>
        <v>0</v>
      </c>
      <c r="L56" s="353">
        <f>+L55</f>
        <v>15</v>
      </c>
      <c r="M56" s="353">
        <f t="shared" ref="M56:M64" si="41">+S53</f>
        <v>0</v>
      </c>
      <c r="P56" s="67" t="s">
        <v>376</v>
      </c>
      <c r="Q56" s="67" t="s">
        <v>365</v>
      </c>
      <c r="R56" s="67" t="s">
        <v>405</v>
      </c>
      <c r="S56" s="313">
        <v>0</v>
      </c>
      <c r="T56" s="313">
        <v>0</v>
      </c>
    </row>
    <row r="57" spans="1:20" ht="15.75" x14ac:dyDescent="0.25">
      <c r="A57" s="297">
        <f t="shared" si="37"/>
        <v>36064</v>
      </c>
      <c r="B57" s="297" t="str">
        <f t="shared" si="37"/>
        <v>CML</v>
      </c>
      <c r="C57" s="297" t="str">
        <f t="shared" si="37"/>
        <v>Monoline General Liability - Variable Exposure</v>
      </c>
      <c r="D57" s="297" t="str">
        <f t="shared" si="37"/>
        <v>19-3179-C</v>
      </c>
      <c r="E57" s="297" t="s">
        <v>233</v>
      </c>
      <c r="F57" s="343" t="s">
        <v>392</v>
      </c>
      <c r="G57" s="358">
        <f t="shared" si="38"/>
        <v>25471</v>
      </c>
      <c r="H57" s="352">
        <f t="shared" si="39"/>
        <v>0</v>
      </c>
      <c r="I57" s="352">
        <f t="shared" si="35"/>
        <v>1698.0666666666666</v>
      </c>
      <c r="J57" s="352">
        <f t="shared" si="40"/>
        <v>1698.0666666666666</v>
      </c>
      <c r="K57" s="363">
        <f t="shared" si="36"/>
        <v>0</v>
      </c>
      <c r="L57" s="353">
        <f>+L56</f>
        <v>15</v>
      </c>
      <c r="M57" s="353">
        <f t="shared" si="41"/>
        <v>0</v>
      </c>
      <c r="P57" s="67" t="s">
        <v>376</v>
      </c>
      <c r="Q57" s="67" t="s">
        <v>365</v>
      </c>
      <c r="R57" s="67" t="s">
        <v>406</v>
      </c>
      <c r="S57" s="313">
        <v>0</v>
      </c>
      <c r="T57" s="313">
        <v>0</v>
      </c>
    </row>
    <row r="58" spans="1:20" ht="15.75" x14ac:dyDescent="0.25">
      <c r="A58" s="297">
        <f>+A57</f>
        <v>36064</v>
      </c>
      <c r="B58" s="297" t="str">
        <f t="shared" si="37"/>
        <v>CML</v>
      </c>
      <c r="C58" s="297" t="str">
        <f t="shared" si="37"/>
        <v>Monoline General Liability - Variable Exposure</v>
      </c>
      <c r="D58" s="297" t="str">
        <f t="shared" si="37"/>
        <v>19-3179-C</v>
      </c>
      <c r="E58" s="297" t="s">
        <v>394</v>
      </c>
      <c r="F58" s="343" t="s">
        <v>392</v>
      </c>
      <c r="G58" s="358">
        <f t="shared" ref="G58" si="42">+G57</f>
        <v>25471</v>
      </c>
      <c r="H58" s="352">
        <f t="shared" si="39"/>
        <v>0</v>
      </c>
      <c r="I58" s="352">
        <f t="shared" ref="I58:I64" si="43">+G58/L58</f>
        <v>1698.0666666666666</v>
      </c>
      <c r="J58" s="352">
        <f t="shared" si="40"/>
        <v>1698.0666666666666</v>
      </c>
      <c r="K58" s="363">
        <f t="shared" ref="K58:K64" si="44">-(J58/I58-1)</f>
        <v>0</v>
      </c>
      <c r="L58" s="353">
        <f t="shared" ref="L58:L64" si="45">+L57</f>
        <v>15</v>
      </c>
      <c r="M58" s="353">
        <f t="shared" si="41"/>
        <v>0</v>
      </c>
      <c r="P58" s="67" t="s">
        <v>376</v>
      </c>
      <c r="Q58" s="67" t="s">
        <v>365</v>
      </c>
      <c r="R58" s="67" t="s">
        <v>407</v>
      </c>
      <c r="S58" s="313">
        <v>0</v>
      </c>
      <c r="T58" s="313">
        <v>0</v>
      </c>
    </row>
    <row r="59" spans="1:20" ht="15.75" x14ac:dyDescent="0.25">
      <c r="A59" s="297">
        <f t="shared" ref="A59:A64" si="46">+A58</f>
        <v>36064</v>
      </c>
      <c r="B59" s="297" t="str">
        <f t="shared" si="37"/>
        <v>CML</v>
      </c>
      <c r="C59" s="297" t="str">
        <f t="shared" si="37"/>
        <v>Monoline General Liability - Variable Exposure</v>
      </c>
      <c r="D59" s="297" t="str">
        <f t="shared" si="37"/>
        <v>19-3179-C</v>
      </c>
      <c r="E59" s="297" t="s">
        <v>395</v>
      </c>
      <c r="F59" s="343" t="s">
        <v>392</v>
      </c>
      <c r="G59" s="358">
        <f t="shared" ref="G59" si="47">+G58</f>
        <v>25471</v>
      </c>
      <c r="H59" s="352">
        <f t="shared" si="39"/>
        <v>0</v>
      </c>
      <c r="I59" s="352">
        <f t="shared" si="43"/>
        <v>1698.0666666666666</v>
      </c>
      <c r="J59" s="352">
        <f t="shared" si="40"/>
        <v>1698.0666666666666</v>
      </c>
      <c r="K59" s="363">
        <f t="shared" si="44"/>
        <v>0</v>
      </c>
      <c r="L59" s="353">
        <f t="shared" si="45"/>
        <v>15</v>
      </c>
      <c r="M59" s="353">
        <f t="shared" si="41"/>
        <v>0</v>
      </c>
      <c r="P59" s="67" t="s">
        <v>376</v>
      </c>
      <c r="Q59" s="67" t="s">
        <v>365</v>
      </c>
      <c r="R59" s="67" t="s">
        <v>408</v>
      </c>
      <c r="S59" s="313">
        <v>1</v>
      </c>
      <c r="T59" s="313">
        <v>0</v>
      </c>
    </row>
    <row r="60" spans="1:20" ht="15.75" x14ac:dyDescent="0.25">
      <c r="A60" s="297">
        <f t="shared" si="46"/>
        <v>36064</v>
      </c>
      <c r="B60" s="297" t="str">
        <f t="shared" si="37"/>
        <v>CML</v>
      </c>
      <c r="C60" s="297" t="str">
        <f t="shared" si="37"/>
        <v>Monoline General Liability - Variable Exposure</v>
      </c>
      <c r="D60" s="297" t="str">
        <f t="shared" si="37"/>
        <v>19-3179-C</v>
      </c>
      <c r="E60" s="297" t="s">
        <v>396</v>
      </c>
      <c r="F60" s="343" t="s">
        <v>392</v>
      </c>
      <c r="G60" s="358">
        <f t="shared" ref="G60" si="48">+G59</f>
        <v>25471</v>
      </c>
      <c r="H60" s="352">
        <f t="shared" si="39"/>
        <v>0</v>
      </c>
      <c r="I60" s="352">
        <f t="shared" si="43"/>
        <v>1698.0666666666666</v>
      </c>
      <c r="J60" s="352">
        <f t="shared" si="40"/>
        <v>1698.0666666666666</v>
      </c>
      <c r="K60" s="363">
        <f t="shared" si="44"/>
        <v>0</v>
      </c>
      <c r="L60" s="353">
        <f t="shared" si="45"/>
        <v>15</v>
      </c>
      <c r="M60" s="353">
        <f t="shared" si="41"/>
        <v>0</v>
      </c>
      <c r="P60" s="67" t="s">
        <v>376</v>
      </c>
      <c r="Q60" s="67" t="s">
        <v>365</v>
      </c>
      <c r="R60" s="67" t="s">
        <v>409</v>
      </c>
      <c r="S60" s="313">
        <v>1</v>
      </c>
      <c r="T60" s="313">
        <v>0</v>
      </c>
    </row>
    <row r="61" spans="1:20" ht="15.75" x14ac:dyDescent="0.25">
      <c r="A61" s="297">
        <f t="shared" si="46"/>
        <v>36064</v>
      </c>
      <c r="B61" s="297" t="str">
        <f t="shared" si="37"/>
        <v>CML</v>
      </c>
      <c r="C61" s="297" t="str">
        <f t="shared" si="37"/>
        <v>Monoline General Liability - Variable Exposure</v>
      </c>
      <c r="D61" s="297" t="str">
        <f t="shared" si="37"/>
        <v>19-3179-C</v>
      </c>
      <c r="E61" s="297" t="s">
        <v>397</v>
      </c>
      <c r="F61" s="343" t="s">
        <v>392</v>
      </c>
      <c r="G61" s="358">
        <f t="shared" ref="G61" si="49">+G60</f>
        <v>25471</v>
      </c>
      <c r="H61" s="352">
        <f t="shared" si="39"/>
        <v>0</v>
      </c>
      <c r="I61" s="352">
        <f t="shared" si="43"/>
        <v>1698.0666666666666</v>
      </c>
      <c r="J61" s="352">
        <f t="shared" si="40"/>
        <v>1698.0666666666666</v>
      </c>
      <c r="K61" s="363">
        <f t="shared" si="44"/>
        <v>0</v>
      </c>
      <c r="L61" s="353">
        <f t="shared" si="45"/>
        <v>15</v>
      </c>
      <c r="M61" s="353">
        <f t="shared" si="41"/>
        <v>0</v>
      </c>
      <c r="P61" s="67" t="s">
        <v>376</v>
      </c>
      <c r="Q61" s="67" t="s">
        <v>365</v>
      </c>
      <c r="R61" s="67" t="s">
        <v>410</v>
      </c>
      <c r="S61" s="313">
        <v>2</v>
      </c>
      <c r="T61" s="313">
        <v>0</v>
      </c>
    </row>
    <row r="62" spans="1:20" ht="15.75" x14ac:dyDescent="0.25">
      <c r="A62" s="297">
        <f t="shared" si="46"/>
        <v>36064</v>
      </c>
      <c r="B62" s="297" t="str">
        <f t="shared" si="37"/>
        <v>CML</v>
      </c>
      <c r="C62" s="297" t="str">
        <f t="shared" si="37"/>
        <v>Monoline General Liability - Variable Exposure</v>
      </c>
      <c r="D62" s="297" t="str">
        <f t="shared" si="37"/>
        <v>19-3179-C</v>
      </c>
      <c r="E62" s="297" t="s">
        <v>398</v>
      </c>
      <c r="F62" s="343" t="s">
        <v>392</v>
      </c>
      <c r="G62" s="358">
        <f t="shared" ref="G62" si="50">+G61</f>
        <v>25471</v>
      </c>
      <c r="H62" s="352">
        <f t="shared" si="39"/>
        <v>37769</v>
      </c>
      <c r="I62" s="352">
        <f t="shared" si="43"/>
        <v>1698.0666666666666</v>
      </c>
      <c r="J62" s="352">
        <f t="shared" si="40"/>
        <v>-819.86666666666667</v>
      </c>
      <c r="K62" s="363">
        <f t="shared" si="44"/>
        <v>1.4828236033135722</v>
      </c>
      <c r="L62" s="353">
        <f t="shared" si="45"/>
        <v>15</v>
      </c>
      <c r="M62" s="353">
        <f t="shared" si="41"/>
        <v>1</v>
      </c>
      <c r="P62" s="67" t="s">
        <v>376</v>
      </c>
      <c r="Q62" s="67" t="s">
        <v>365</v>
      </c>
      <c r="R62" s="67" t="s">
        <v>411</v>
      </c>
      <c r="S62" s="313">
        <v>0</v>
      </c>
      <c r="T62" s="313">
        <v>0</v>
      </c>
    </row>
    <row r="63" spans="1:20" ht="15.75" x14ac:dyDescent="0.25">
      <c r="A63" s="297">
        <f t="shared" si="46"/>
        <v>36064</v>
      </c>
      <c r="B63" s="297" t="str">
        <f t="shared" si="37"/>
        <v>CML</v>
      </c>
      <c r="C63" s="297" t="str">
        <f t="shared" si="37"/>
        <v>Monoline General Liability - Variable Exposure</v>
      </c>
      <c r="D63" s="297" t="str">
        <f t="shared" si="37"/>
        <v>19-3179-C</v>
      </c>
      <c r="E63" s="297" t="s">
        <v>399</v>
      </c>
      <c r="F63" s="343" t="s">
        <v>392</v>
      </c>
      <c r="G63" s="358">
        <f t="shared" ref="G63" si="51">+G62</f>
        <v>25471</v>
      </c>
      <c r="H63" s="352">
        <f t="shared" si="39"/>
        <v>2084</v>
      </c>
      <c r="I63" s="352">
        <f t="shared" si="43"/>
        <v>1698.0666666666666</v>
      </c>
      <c r="J63" s="352">
        <f t="shared" si="40"/>
        <v>1559.1333333333334</v>
      </c>
      <c r="K63" s="363">
        <f t="shared" si="44"/>
        <v>8.1818538730320634E-2</v>
      </c>
      <c r="L63" s="353">
        <f t="shared" si="45"/>
        <v>15</v>
      </c>
      <c r="M63" s="353">
        <f t="shared" si="41"/>
        <v>1</v>
      </c>
      <c r="P63" s="67" t="s">
        <v>376</v>
      </c>
      <c r="Q63" s="67" t="s">
        <v>365</v>
      </c>
      <c r="R63" s="67" t="s">
        <v>412</v>
      </c>
      <c r="S63" s="313">
        <v>1</v>
      </c>
      <c r="T63" s="313">
        <v>0</v>
      </c>
    </row>
    <row r="64" spans="1:20" ht="15.75" x14ac:dyDescent="0.25">
      <c r="A64" s="297">
        <f t="shared" si="46"/>
        <v>36064</v>
      </c>
      <c r="B64" s="297" t="str">
        <f t="shared" si="37"/>
        <v>CML</v>
      </c>
      <c r="C64" s="297" t="str">
        <f t="shared" si="37"/>
        <v>Monoline General Liability - Variable Exposure</v>
      </c>
      <c r="D64" s="297" t="str">
        <f t="shared" si="37"/>
        <v>19-3179-C</v>
      </c>
      <c r="E64" s="297" t="s">
        <v>400</v>
      </c>
      <c r="F64" s="343" t="s">
        <v>392</v>
      </c>
      <c r="G64" s="358">
        <f t="shared" ref="G64" si="52">+G63</f>
        <v>25471</v>
      </c>
      <c r="H64" s="352">
        <f t="shared" si="39"/>
        <v>51226</v>
      </c>
      <c r="I64" s="352">
        <f t="shared" si="43"/>
        <v>1698.0666666666666</v>
      </c>
      <c r="J64" s="352">
        <f t="shared" si="40"/>
        <v>-1717</v>
      </c>
      <c r="K64" s="363">
        <f t="shared" si="44"/>
        <v>2.0111499352204465</v>
      </c>
      <c r="L64" s="353">
        <f t="shared" si="45"/>
        <v>15</v>
      </c>
      <c r="M64" s="353">
        <f t="shared" si="41"/>
        <v>2</v>
      </c>
      <c r="P64" s="67" t="s">
        <v>376</v>
      </c>
      <c r="Q64" s="67" t="s">
        <v>365</v>
      </c>
      <c r="R64" s="67" t="s">
        <v>413</v>
      </c>
      <c r="S64" s="313">
        <v>0</v>
      </c>
      <c r="T64" s="313">
        <v>0</v>
      </c>
    </row>
    <row r="65" spans="1:21" ht="15.75" x14ac:dyDescent="0.25">
      <c r="A65" s="312">
        <v>36064</v>
      </c>
      <c r="B65" s="312" t="s">
        <v>229</v>
      </c>
      <c r="C65" s="312" t="s">
        <v>358</v>
      </c>
      <c r="D65" s="312" t="s">
        <v>363</v>
      </c>
      <c r="E65" s="312" t="s">
        <v>234</v>
      </c>
      <c r="F65" s="344" t="s">
        <v>392</v>
      </c>
      <c r="G65" s="355">
        <f>SUM(G55:G64)</f>
        <v>254710</v>
      </c>
      <c r="H65" s="355">
        <f>SUM(H55:H64)</f>
        <v>91079</v>
      </c>
      <c r="I65" s="355">
        <f>G65/L65</f>
        <v>16980.666666666668</v>
      </c>
      <c r="J65" s="359">
        <f>(G65-H65)/L65</f>
        <v>10908.733333333334</v>
      </c>
      <c r="K65" s="364">
        <f>-(J65/I65-1)</f>
        <v>0.35757920772643403</v>
      </c>
      <c r="L65" s="356">
        <f>+L57</f>
        <v>15</v>
      </c>
      <c r="M65" s="361">
        <f>SUM(M55:M64)</f>
        <v>4</v>
      </c>
      <c r="P65" s="67" t="s">
        <v>376</v>
      </c>
      <c r="Q65" s="67" t="s">
        <v>365</v>
      </c>
      <c r="R65" s="67" t="s">
        <v>414</v>
      </c>
      <c r="S65" s="313">
        <v>0</v>
      </c>
      <c r="T65" s="313">
        <v>0</v>
      </c>
      <c r="U65" s="313">
        <f>+S65*-1</f>
        <v>0</v>
      </c>
    </row>
    <row r="66" spans="1:21" ht="15.75" x14ac:dyDescent="0.25">
      <c r="A66" s="297"/>
      <c r="B66" s="297"/>
      <c r="C66" s="297"/>
      <c r="D66" s="297"/>
      <c r="E66" s="297"/>
      <c r="F66" s="343"/>
      <c r="G66" s="357"/>
      <c r="H66" s="357"/>
      <c r="I66" s="352"/>
      <c r="J66" s="352"/>
      <c r="K66" s="343"/>
      <c r="L66" s="354"/>
      <c r="M66" s="354"/>
      <c r="P66" s="67" t="s">
        <v>376</v>
      </c>
      <c r="Q66" s="67" t="s">
        <v>365</v>
      </c>
      <c r="R66" s="67" t="s">
        <v>415</v>
      </c>
      <c r="S66" s="313">
        <v>0</v>
      </c>
      <c r="T66" s="313">
        <v>0</v>
      </c>
      <c r="U66" s="313">
        <f t="shared" ref="U66:U77" si="53">+S66*-1</f>
        <v>0</v>
      </c>
    </row>
    <row r="67" spans="1:21" ht="15.75" x14ac:dyDescent="0.25">
      <c r="A67" s="297"/>
      <c r="B67" s="297"/>
      <c r="C67" s="297"/>
      <c r="D67" s="297"/>
      <c r="E67" s="297"/>
      <c r="F67" s="343"/>
      <c r="G67" s="357"/>
      <c r="H67" s="357"/>
      <c r="I67" s="352"/>
      <c r="J67" s="352"/>
      <c r="K67" s="343"/>
      <c r="L67" s="354"/>
      <c r="M67" s="354"/>
      <c r="P67" s="67" t="s">
        <v>376</v>
      </c>
      <c r="Q67" s="67" t="s">
        <v>365</v>
      </c>
      <c r="R67" s="67" t="s">
        <v>416</v>
      </c>
      <c r="S67" s="313">
        <v>0</v>
      </c>
      <c r="T67" s="313">
        <v>0</v>
      </c>
      <c r="U67" s="313">
        <f t="shared" si="53"/>
        <v>0</v>
      </c>
    </row>
    <row r="68" spans="1:21" ht="15.75" x14ac:dyDescent="0.25">
      <c r="A68" s="297"/>
      <c r="B68" s="297"/>
      <c r="C68" s="297"/>
      <c r="D68" s="297"/>
      <c r="E68" s="297"/>
      <c r="F68" s="343"/>
      <c r="G68" s="357"/>
      <c r="H68" s="357"/>
      <c r="I68" s="352"/>
      <c r="J68" s="352"/>
      <c r="K68" s="343"/>
      <c r="L68" s="354"/>
      <c r="M68" s="354"/>
      <c r="P68" s="67" t="s">
        <v>376</v>
      </c>
      <c r="Q68" s="67" t="s">
        <v>365</v>
      </c>
      <c r="R68" s="67" t="s">
        <v>417</v>
      </c>
      <c r="S68" s="313">
        <v>0</v>
      </c>
      <c r="T68" s="313">
        <v>0</v>
      </c>
      <c r="U68" s="313">
        <f t="shared" si="53"/>
        <v>0</v>
      </c>
    </row>
    <row r="69" spans="1:21" ht="15.75" x14ac:dyDescent="0.25">
      <c r="A69" s="297"/>
      <c r="B69" s="297"/>
      <c r="C69" s="297"/>
      <c r="D69" s="297"/>
      <c r="E69" s="297"/>
      <c r="F69" s="343"/>
      <c r="G69" s="357"/>
      <c r="H69" s="357"/>
      <c r="I69" s="352"/>
      <c r="J69" s="352"/>
      <c r="K69" s="343"/>
      <c r="L69" s="354"/>
      <c r="M69" s="354"/>
      <c r="P69" s="67" t="s">
        <v>376</v>
      </c>
      <c r="Q69" s="67" t="s">
        <v>365</v>
      </c>
      <c r="R69" s="67" t="s">
        <v>418</v>
      </c>
      <c r="S69" s="313">
        <v>0</v>
      </c>
      <c r="T69" s="313">
        <v>0</v>
      </c>
      <c r="U69" s="313">
        <f t="shared" si="53"/>
        <v>0</v>
      </c>
    </row>
    <row r="70" spans="1:21" ht="15.75" x14ac:dyDescent="0.25">
      <c r="A70" s="297"/>
      <c r="B70" s="297"/>
      <c r="C70" s="297"/>
      <c r="D70" s="297"/>
      <c r="E70" s="297"/>
      <c r="F70" s="343"/>
      <c r="G70" s="357"/>
      <c r="H70" s="357"/>
      <c r="I70" s="352"/>
      <c r="J70" s="352"/>
      <c r="K70" s="343"/>
      <c r="L70" s="354"/>
      <c r="M70" s="354"/>
      <c r="P70" s="67" t="s">
        <v>376</v>
      </c>
      <c r="Q70" s="67" t="s">
        <v>365</v>
      </c>
      <c r="R70" s="67" t="s">
        <v>419</v>
      </c>
      <c r="S70" s="313">
        <v>0</v>
      </c>
      <c r="T70" s="313">
        <v>0</v>
      </c>
      <c r="U70" s="313">
        <f t="shared" si="53"/>
        <v>0</v>
      </c>
    </row>
    <row r="71" spans="1:21" ht="15.75" x14ac:dyDescent="0.25">
      <c r="A71" s="297"/>
      <c r="B71" s="297"/>
      <c r="C71" s="297"/>
      <c r="D71" s="297"/>
      <c r="E71" s="297"/>
      <c r="F71" s="343"/>
      <c r="G71" s="357"/>
      <c r="H71" s="357"/>
      <c r="I71" s="352"/>
      <c r="J71" s="352"/>
      <c r="K71" s="343"/>
      <c r="L71" s="354"/>
      <c r="M71" s="354"/>
      <c r="P71" s="67" t="s">
        <v>376</v>
      </c>
      <c r="Q71" s="67" t="s">
        <v>365</v>
      </c>
      <c r="R71" s="67" t="s">
        <v>420</v>
      </c>
      <c r="S71" s="313">
        <v>0</v>
      </c>
      <c r="T71" s="313">
        <v>0</v>
      </c>
      <c r="U71" s="313">
        <f t="shared" si="53"/>
        <v>0</v>
      </c>
    </row>
    <row r="72" spans="1:21" ht="15.75" x14ac:dyDescent="0.25">
      <c r="A72" s="312">
        <v>36064</v>
      </c>
      <c r="B72" s="312" t="s">
        <v>229</v>
      </c>
      <c r="C72" s="312" t="s">
        <v>359</v>
      </c>
      <c r="D72" s="312" t="s">
        <v>363</v>
      </c>
      <c r="E72" s="312" t="s">
        <v>234</v>
      </c>
      <c r="F72" s="344"/>
      <c r="G72" s="355"/>
      <c r="H72" s="355"/>
      <c r="I72" s="355"/>
      <c r="J72" s="355"/>
      <c r="K72" s="344"/>
      <c r="L72" s="356"/>
      <c r="M72" s="356"/>
      <c r="P72" s="67" t="s">
        <v>376</v>
      </c>
      <c r="Q72" s="67" t="s">
        <v>365</v>
      </c>
      <c r="R72" s="67" t="s">
        <v>421</v>
      </c>
      <c r="S72" s="313">
        <v>-37769</v>
      </c>
      <c r="T72" s="313">
        <v>0</v>
      </c>
      <c r="U72" s="313">
        <f t="shared" si="53"/>
        <v>37769</v>
      </c>
    </row>
    <row r="73" spans="1:21" ht="15.75" x14ac:dyDescent="0.25">
      <c r="A73" s="297"/>
      <c r="B73" s="297"/>
      <c r="C73" s="297"/>
      <c r="D73" s="297"/>
      <c r="E73" s="297"/>
      <c r="F73" s="343"/>
      <c r="G73" s="357"/>
      <c r="H73" s="352"/>
      <c r="I73" s="352"/>
      <c r="J73" s="352"/>
      <c r="K73" s="343"/>
      <c r="L73" s="354"/>
      <c r="M73" s="353"/>
      <c r="P73" s="67" t="s">
        <v>376</v>
      </c>
      <c r="Q73" s="67" t="s">
        <v>365</v>
      </c>
      <c r="R73" s="67" t="s">
        <v>422</v>
      </c>
      <c r="S73" s="313">
        <v>-2084</v>
      </c>
      <c r="T73" s="313">
        <v>0</v>
      </c>
      <c r="U73" s="313">
        <f t="shared" si="53"/>
        <v>2084</v>
      </c>
    </row>
    <row r="74" spans="1:21" ht="15.75" x14ac:dyDescent="0.25">
      <c r="A74" s="297"/>
      <c r="B74" s="297"/>
      <c r="C74" s="297"/>
      <c r="D74" s="297"/>
      <c r="E74" s="297"/>
      <c r="F74" s="343"/>
      <c r="G74" s="357"/>
      <c r="H74" s="352"/>
      <c r="I74" s="352"/>
      <c r="J74" s="352"/>
      <c r="K74" s="343"/>
      <c r="L74" s="354"/>
      <c r="M74" s="353"/>
      <c r="P74" s="67" t="s">
        <v>376</v>
      </c>
      <c r="Q74" s="67" t="s">
        <v>365</v>
      </c>
      <c r="R74" s="67" t="s">
        <v>423</v>
      </c>
      <c r="S74" s="313">
        <v>-51226</v>
      </c>
      <c r="T74" s="313">
        <v>0</v>
      </c>
      <c r="U74" s="313">
        <f t="shared" si="53"/>
        <v>51226</v>
      </c>
    </row>
    <row r="75" spans="1:21" ht="15.75" x14ac:dyDescent="0.25">
      <c r="A75" s="297"/>
      <c r="B75" s="297"/>
      <c r="C75" s="297"/>
      <c r="D75" s="297"/>
      <c r="E75" s="297"/>
      <c r="F75" s="297"/>
      <c r="G75" s="358"/>
      <c r="H75" s="352"/>
      <c r="I75" s="352"/>
      <c r="J75" s="352"/>
      <c r="K75" s="343"/>
      <c r="L75" s="353"/>
      <c r="M75" s="353"/>
      <c r="P75" s="67" t="s">
        <v>376</v>
      </c>
      <c r="Q75" s="67" t="s">
        <v>365</v>
      </c>
      <c r="R75" s="67" t="s">
        <v>424</v>
      </c>
      <c r="S75" s="313">
        <v>0</v>
      </c>
      <c r="T75" s="313">
        <v>0</v>
      </c>
      <c r="U75" s="313">
        <f t="shared" si="53"/>
        <v>0</v>
      </c>
    </row>
    <row r="76" spans="1:21" ht="15.75" x14ac:dyDescent="0.25">
      <c r="A76" s="297">
        <v>36064</v>
      </c>
      <c r="B76" s="297" t="s">
        <v>80</v>
      </c>
      <c r="C76" s="297" t="s">
        <v>360</v>
      </c>
      <c r="D76" s="297" t="s">
        <v>364</v>
      </c>
      <c r="E76" s="297" t="s">
        <v>391</v>
      </c>
      <c r="F76" s="343" t="s">
        <v>392</v>
      </c>
      <c r="G76" s="358">
        <v>56339</v>
      </c>
      <c r="H76" s="352">
        <f>+U125</f>
        <v>0</v>
      </c>
      <c r="I76" s="352">
        <f>+G76/L76</f>
        <v>66.4375</v>
      </c>
      <c r="J76" s="352">
        <f>+(G76-H76)/L76</f>
        <v>66.4375</v>
      </c>
      <c r="K76" s="343">
        <f t="shared" ref="K76:K78" si="54">-(J76/I76-1)</f>
        <v>0</v>
      </c>
      <c r="L76" s="353">
        <v>848</v>
      </c>
      <c r="M76" s="353">
        <f>+S112</f>
        <v>0</v>
      </c>
      <c r="P76" s="67" t="s">
        <v>376</v>
      </c>
      <c r="Q76" s="67" t="s">
        <v>365</v>
      </c>
      <c r="R76" s="67" t="s">
        <v>425</v>
      </c>
      <c r="S76" s="313">
        <v>-1193</v>
      </c>
      <c r="T76" s="313">
        <v>0</v>
      </c>
      <c r="U76" s="313">
        <f t="shared" si="53"/>
        <v>1193</v>
      </c>
    </row>
    <row r="77" spans="1:21" ht="15.75" x14ac:dyDescent="0.25">
      <c r="A77" s="297">
        <f t="shared" ref="A77:D85" si="55">+A76</f>
        <v>36064</v>
      </c>
      <c r="B77" s="297" t="str">
        <f t="shared" si="55"/>
        <v>CMP</v>
      </c>
      <c r="C77" s="297" t="str">
        <f t="shared" si="55"/>
        <v>Avenues BOP - Variable Exposure</v>
      </c>
      <c r="D77" s="297" t="str">
        <f t="shared" si="55"/>
        <v>18-4738</v>
      </c>
      <c r="E77" s="297" t="s">
        <v>393</v>
      </c>
      <c r="F77" s="343" t="s">
        <v>392</v>
      </c>
      <c r="G77" s="358">
        <f t="shared" ref="G77:G78" si="56">+G76</f>
        <v>56339</v>
      </c>
      <c r="H77" s="352">
        <f t="shared" ref="H77:H85" si="57">+U126</f>
        <v>0</v>
      </c>
      <c r="I77" s="352">
        <f>+G77/L77</f>
        <v>66.4375</v>
      </c>
      <c r="J77" s="352">
        <f t="shared" ref="J77:J78" si="58">+(G77-H77)/L77</f>
        <v>66.4375</v>
      </c>
      <c r="K77" s="343">
        <f t="shared" si="54"/>
        <v>0</v>
      </c>
      <c r="L77" s="353">
        <f>+L76</f>
        <v>848</v>
      </c>
      <c r="M77" s="353">
        <f t="shared" ref="M77:M85" si="59">+S113</f>
        <v>0</v>
      </c>
      <c r="P77" s="67" t="s">
        <v>376</v>
      </c>
      <c r="Q77" s="67" t="s">
        <v>365</v>
      </c>
      <c r="R77" s="67" t="s">
        <v>426</v>
      </c>
      <c r="S77" s="313">
        <v>0</v>
      </c>
      <c r="T77" s="313">
        <v>0</v>
      </c>
      <c r="U77" s="313">
        <f t="shared" si="53"/>
        <v>0</v>
      </c>
    </row>
    <row r="78" spans="1:21" ht="15.75" x14ac:dyDescent="0.25">
      <c r="A78" s="297">
        <f t="shared" si="55"/>
        <v>36064</v>
      </c>
      <c r="B78" s="297" t="str">
        <f t="shared" si="55"/>
        <v>CMP</v>
      </c>
      <c r="C78" s="297" t="str">
        <f t="shared" si="55"/>
        <v>Avenues BOP - Variable Exposure</v>
      </c>
      <c r="D78" s="297" t="str">
        <f t="shared" si="55"/>
        <v>18-4738</v>
      </c>
      <c r="E78" s="297" t="s">
        <v>233</v>
      </c>
      <c r="F78" s="343" t="s">
        <v>392</v>
      </c>
      <c r="G78" s="358">
        <f t="shared" si="56"/>
        <v>56339</v>
      </c>
      <c r="H78" s="352">
        <f t="shared" si="57"/>
        <v>0</v>
      </c>
      <c r="I78" s="352">
        <f>+G78/L78</f>
        <v>66.4375</v>
      </c>
      <c r="J78" s="352">
        <f t="shared" si="58"/>
        <v>66.4375</v>
      </c>
      <c r="K78" s="343">
        <f t="shared" si="54"/>
        <v>0</v>
      </c>
      <c r="L78" s="353">
        <f>+L77</f>
        <v>848</v>
      </c>
      <c r="M78" s="353">
        <f t="shared" si="59"/>
        <v>0</v>
      </c>
      <c r="P78" s="67" t="s">
        <v>79</v>
      </c>
      <c r="Q78" s="67" t="s">
        <v>365</v>
      </c>
      <c r="R78" s="67" t="s">
        <v>372</v>
      </c>
      <c r="S78" s="313">
        <v>4023</v>
      </c>
      <c r="T78" s="313">
        <v>1</v>
      </c>
    </row>
    <row r="79" spans="1:21" ht="15.75" x14ac:dyDescent="0.25">
      <c r="A79" s="297">
        <f>+A78</f>
        <v>36064</v>
      </c>
      <c r="B79" s="297" t="str">
        <f t="shared" si="55"/>
        <v>CMP</v>
      </c>
      <c r="C79" s="297" t="str">
        <f t="shared" si="55"/>
        <v>Avenues BOP - Variable Exposure</v>
      </c>
      <c r="D79" s="297" t="str">
        <f t="shared" si="55"/>
        <v>18-4738</v>
      </c>
      <c r="E79" s="297" t="s">
        <v>394</v>
      </c>
      <c r="F79" s="343" t="s">
        <v>392</v>
      </c>
      <c r="G79" s="358">
        <f t="shared" ref="G79" si="60">+G78</f>
        <v>56339</v>
      </c>
      <c r="H79" s="352">
        <f t="shared" si="57"/>
        <v>0</v>
      </c>
      <c r="I79" s="352">
        <f t="shared" ref="I79:I85" si="61">+G79/L79</f>
        <v>66.4375</v>
      </c>
      <c r="J79" s="352">
        <f t="shared" ref="J79:J85" si="62">+(G79-H79)/L79</f>
        <v>66.4375</v>
      </c>
      <c r="K79" s="343">
        <f t="shared" ref="K79:K85" si="63">-(J79/I79-1)</f>
        <v>0</v>
      </c>
      <c r="L79" s="353">
        <f t="shared" ref="L79:L85" si="64">+L78</f>
        <v>848</v>
      </c>
      <c r="M79" s="353">
        <f t="shared" si="59"/>
        <v>0</v>
      </c>
      <c r="P79" s="67" t="s">
        <v>79</v>
      </c>
      <c r="Q79" s="67" t="s">
        <v>365</v>
      </c>
      <c r="R79" s="67" t="s">
        <v>373</v>
      </c>
      <c r="S79" s="313">
        <v>9175503</v>
      </c>
      <c r="T79" s="313">
        <v>4086</v>
      </c>
    </row>
    <row r="80" spans="1:21" ht="15.75" x14ac:dyDescent="0.25">
      <c r="A80" s="297">
        <f t="shared" ref="A80:A85" si="65">+A79</f>
        <v>36064</v>
      </c>
      <c r="B80" s="297" t="str">
        <f t="shared" si="55"/>
        <v>CMP</v>
      </c>
      <c r="C80" s="297" t="str">
        <f t="shared" si="55"/>
        <v>Avenues BOP - Variable Exposure</v>
      </c>
      <c r="D80" s="297" t="str">
        <f t="shared" si="55"/>
        <v>18-4738</v>
      </c>
      <c r="E80" s="297" t="s">
        <v>395</v>
      </c>
      <c r="F80" s="343" t="s">
        <v>392</v>
      </c>
      <c r="G80" s="358">
        <f t="shared" ref="G80" si="66">+G79</f>
        <v>56339</v>
      </c>
      <c r="H80" s="352">
        <f t="shared" si="57"/>
        <v>0</v>
      </c>
      <c r="I80" s="352">
        <f t="shared" si="61"/>
        <v>66.4375</v>
      </c>
      <c r="J80" s="352">
        <f t="shared" si="62"/>
        <v>66.4375</v>
      </c>
      <c r="K80" s="343">
        <f t="shared" si="63"/>
        <v>0</v>
      </c>
      <c r="L80" s="353">
        <f t="shared" si="64"/>
        <v>848</v>
      </c>
      <c r="M80" s="353">
        <f t="shared" si="59"/>
        <v>0</v>
      </c>
      <c r="P80" s="67" t="s">
        <v>79</v>
      </c>
      <c r="Q80" s="67" t="s">
        <v>365</v>
      </c>
      <c r="R80" s="67" t="s">
        <v>374</v>
      </c>
      <c r="S80" s="313">
        <v>0</v>
      </c>
      <c r="T80" s="313">
        <v>0</v>
      </c>
    </row>
    <row r="81" spans="1:21" ht="15.75" x14ac:dyDescent="0.25">
      <c r="A81" s="297">
        <f t="shared" si="65"/>
        <v>36064</v>
      </c>
      <c r="B81" s="297" t="str">
        <f t="shared" si="55"/>
        <v>CMP</v>
      </c>
      <c r="C81" s="297" t="str">
        <f t="shared" si="55"/>
        <v>Avenues BOP - Variable Exposure</v>
      </c>
      <c r="D81" s="297" t="str">
        <f t="shared" si="55"/>
        <v>18-4738</v>
      </c>
      <c r="E81" s="297" t="s">
        <v>396</v>
      </c>
      <c r="F81" s="343" t="s">
        <v>392</v>
      </c>
      <c r="G81" s="358">
        <f t="shared" ref="G81" si="67">+G80</f>
        <v>56339</v>
      </c>
      <c r="H81" s="352">
        <f t="shared" si="57"/>
        <v>0</v>
      </c>
      <c r="I81" s="352">
        <f t="shared" si="61"/>
        <v>66.4375</v>
      </c>
      <c r="J81" s="352">
        <f t="shared" si="62"/>
        <v>66.4375</v>
      </c>
      <c r="K81" s="343">
        <f t="shared" si="63"/>
        <v>0</v>
      </c>
      <c r="L81" s="353">
        <f t="shared" si="64"/>
        <v>848</v>
      </c>
      <c r="M81" s="353">
        <f t="shared" si="59"/>
        <v>0</v>
      </c>
      <c r="P81" s="67" t="s">
        <v>79</v>
      </c>
      <c r="Q81" s="67" t="s">
        <v>365</v>
      </c>
      <c r="R81" s="67" t="s">
        <v>375</v>
      </c>
      <c r="S81" s="313">
        <v>0</v>
      </c>
      <c r="T81" s="313">
        <v>0</v>
      </c>
    </row>
    <row r="82" spans="1:21" ht="15.75" x14ac:dyDescent="0.25">
      <c r="A82" s="297">
        <f t="shared" si="65"/>
        <v>36064</v>
      </c>
      <c r="B82" s="297" t="str">
        <f t="shared" si="55"/>
        <v>CMP</v>
      </c>
      <c r="C82" s="297" t="str">
        <f t="shared" si="55"/>
        <v>Avenues BOP - Variable Exposure</v>
      </c>
      <c r="D82" s="297" t="str">
        <f t="shared" si="55"/>
        <v>18-4738</v>
      </c>
      <c r="E82" s="297" t="s">
        <v>397</v>
      </c>
      <c r="F82" s="343" t="s">
        <v>392</v>
      </c>
      <c r="G82" s="358">
        <f t="shared" ref="G82" si="68">+G81</f>
        <v>56339</v>
      </c>
      <c r="H82" s="352">
        <f t="shared" si="57"/>
        <v>0</v>
      </c>
      <c r="I82" s="352">
        <f t="shared" si="61"/>
        <v>66.4375</v>
      </c>
      <c r="J82" s="352">
        <f t="shared" si="62"/>
        <v>66.4375</v>
      </c>
      <c r="K82" s="343">
        <f t="shared" si="63"/>
        <v>0</v>
      </c>
      <c r="L82" s="353">
        <f t="shared" si="64"/>
        <v>848</v>
      </c>
      <c r="M82" s="353">
        <f t="shared" si="59"/>
        <v>0</v>
      </c>
      <c r="P82" s="67" t="s">
        <v>79</v>
      </c>
      <c r="Q82" s="67" t="s">
        <v>365</v>
      </c>
      <c r="R82" s="67" t="s">
        <v>401</v>
      </c>
      <c r="S82" s="313">
        <v>0</v>
      </c>
      <c r="T82" s="313">
        <v>0</v>
      </c>
    </row>
    <row r="83" spans="1:21" ht="15.75" x14ac:dyDescent="0.25">
      <c r="A83" s="297">
        <f t="shared" si="65"/>
        <v>36064</v>
      </c>
      <c r="B83" s="297" t="str">
        <f t="shared" si="55"/>
        <v>CMP</v>
      </c>
      <c r="C83" s="297" t="str">
        <f t="shared" si="55"/>
        <v>Avenues BOP - Variable Exposure</v>
      </c>
      <c r="D83" s="297" t="str">
        <f t="shared" si="55"/>
        <v>18-4738</v>
      </c>
      <c r="E83" s="297" t="s">
        <v>398</v>
      </c>
      <c r="F83" s="343" t="s">
        <v>392</v>
      </c>
      <c r="G83" s="358">
        <f t="shared" ref="G83" si="69">+G82</f>
        <v>56339</v>
      </c>
      <c r="H83" s="352">
        <f t="shared" si="57"/>
        <v>0</v>
      </c>
      <c r="I83" s="352">
        <f t="shared" si="61"/>
        <v>66.4375</v>
      </c>
      <c r="J83" s="352">
        <f t="shared" si="62"/>
        <v>66.4375</v>
      </c>
      <c r="K83" s="343">
        <f t="shared" si="63"/>
        <v>0</v>
      </c>
      <c r="L83" s="353">
        <f t="shared" si="64"/>
        <v>848</v>
      </c>
      <c r="M83" s="353">
        <f t="shared" si="59"/>
        <v>0</v>
      </c>
      <c r="P83" s="67" t="s">
        <v>79</v>
      </c>
      <c r="Q83" s="67" t="s">
        <v>365</v>
      </c>
      <c r="R83" s="67" t="s">
        <v>402</v>
      </c>
      <c r="S83" s="313">
        <v>0</v>
      </c>
      <c r="T83" s="313">
        <v>0</v>
      </c>
    </row>
    <row r="84" spans="1:21" ht="15.75" x14ac:dyDescent="0.25">
      <c r="A84" s="297">
        <f t="shared" si="65"/>
        <v>36064</v>
      </c>
      <c r="B84" s="297" t="str">
        <f t="shared" si="55"/>
        <v>CMP</v>
      </c>
      <c r="C84" s="297" t="str">
        <f t="shared" si="55"/>
        <v>Avenues BOP - Variable Exposure</v>
      </c>
      <c r="D84" s="297" t="str">
        <f t="shared" si="55"/>
        <v>18-4738</v>
      </c>
      <c r="E84" s="297" t="s">
        <v>399</v>
      </c>
      <c r="F84" s="343" t="s">
        <v>392</v>
      </c>
      <c r="G84" s="358">
        <f t="shared" ref="G84" si="70">+G83</f>
        <v>56339</v>
      </c>
      <c r="H84" s="352">
        <f t="shared" si="57"/>
        <v>0</v>
      </c>
      <c r="I84" s="352">
        <f t="shared" si="61"/>
        <v>66.4375</v>
      </c>
      <c r="J84" s="352">
        <f t="shared" si="62"/>
        <v>66.4375</v>
      </c>
      <c r="K84" s="343">
        <f t="shared" si="63"/>
        <v>0</v>
      </c>
      <c r="L84" s="353">
        <f t="shared" si="64"/>
        <v>848</v>
      </c>
      <c r="M84" s="353">
        <f t="shared" si="59"/>
        <v>0</v>
      </c>
      <c r="P84" s="67" t="s">
        <v>79</v>
      </c>
      <c r="Q84" s="67" t="s">
        <v>365</v>
      </c>
      <c r="R84" s="67" t="s">
        <v>403</v>
      </c>
      <c r="S84" s="313">
        <v>0</v>
      </c>
      <c r="T84" s="313">
        <v>0</v>
      </c>
    </row>
    <row r="85" spans="1:21" ht="15.75" x14ac:dyDescent="0.25">
      <c r="A85" s="297">
        <f t="shared" si="65"/>
        <v>36064</v>
      </c>
      <c r="B85" s="297" t="str">
        <f t="shared" si="55"/>
        <v>CMP</v>
      </c>
      <c r="C85" s="297" t="str">
        <f t="shared" si="55"/>
        <v>Avenues BOP - Variable Exposure</v>
      </c>
      <c r="D85" s="297" t="str">
        <f t="shared" si="55"/>
        <v>18-4738</v>
      </c>
      <c r="E85" s="297" t="s">
        <v>400</v>
      </c>
      <c r="F85" s="343" t="s">
        <v>392</v>
      </c>
      <c r="G85" s="358">
        <f t="shared" ref="G85" si="71">+G84</f>
        <v>56339</v>
      </c>
      <c r="H85" s="352">
        <f t="shared" si="57"/>
        <v>0</v>
      </c>
      <c r="I85" s="352">
        <f t="shared" si="61"/>
        <v>66.4375</v>
      </c>
      <c r="J85" s="352">
        <f t="shared" si="62"/>
        <v>66.4375</v>
      </c>
      <c r="K85" s="343">
        <f t="shared" si="63"/>
        <v>0</v>
      </c>
      <c r="L85" s="353">
        <f t="shared" si="64"/>
        <v>848</v>
      </c>
      <c r="M85" s="353">
        <f t="shared" si="59"/>
        <v>0</v>
      </c>
      <c r="P85" s="67" t="s">
        <v>79</v>
      </c>
      <c r="Q85" s="67" t="s">
        <v>365</v>
      </c>
      <c r="R85" s="67" t="s">
        <v>404</v>
      </c>
      <c r="S85" s="313">
        <v>0</v>
      </c>
      <c r="T85" s="313">
        <v>0</v>
      </c>
    </row>
    <row r="86" spans="1:21" ht="15.75" x14ac:dyDescent="0.25">
      <c r="A86" s="312">
        <v>36064</v>
      </c>
      <c r="B86" s="312" t="s">
        <v>80</v>
      </c>
      <c r="C86" s="312" t="s">
        <v>360</v>
      </c>
      <c r="D86" s="312" t="s">
        <v>364</v>
      </c>
      <c r="E86" s="312" t="s">
        <v>234</v>
      </c>
      <c r="F86" s="344" t="s">
        <v>392</v>
      </c>
      <c r="G86" s="355">
        <f>SUM(G76:G85)</f>
        <v>563390</v>
      </c>
      <c r="H86" s="355">
        <f>SUM(H76:H85)</f>
        <v>0</v>
      </c>
      <c r="I86" s="355">
        <f>G86/L86</f>
        <v>664.375</v>
      </c>
      <c r="J86" s="359">
        <f>(G86-H86)/L86</f>
        <v>664.375</v>
      </c>
      <c r="K86" s="360">
        <f>-(J86/I86-1)</f>
        <v>0</v>
      </c>
      <c r="L86" s="356">
        <f>+L78</f>
        <v>848</v>
      </c>
      <c r="M86" s="361">
        <f>SUM(M76:M85)</f>
        <v>0</v>
      </c>
      <c r="P86" s="67" t="s">
        <v>79</v>
      </c>
      <c r="Q86" s="67" t="s">
        <v>365</v>
      </c>
      <c r="R86" s="67" t="s">
        <v>405</v>
      </c>
      <c r="S86" s="313">
        <v>10</v>
      </c>
      <c r="T86" s="313">
        <v>0</v>
      </c>
    </row>
    <row r="87" spans="1:21" ht="15.75" x14ac:dyDescent="0.25">
      <c r="A87" s="297"/>
      <c r="B87" s="297"/>
      <c r="C87" s="297"/>
      <c r="D87" s="297"/>
      <c r="E87" s="297"/>
      <c r="F87" s="343"/>
      <c r="G87" s="357"/>
      <c r="H87" s="357"/>
      <c r="I87" s="352"/>
      <c r="J87" s="352"/>
      <c r="K87" s="343"/>
      <c r="L87" s="354"/>
      <c r="M87" s="354"/>
      <c r="P87" s="67" t="s">
        <v>79</v>
      </c>
      <c r="Q87" s="67" t="s">
        <v>365</v>
      </c>
      <c r="R87" s="67" t="s">
        <v>406</v>
      </c>
      <c r="S87" s="313">
        <v>25</v>
      </c>
      <c r="T87" s="313">
        <v>0</v>
      </c>
    </row>
    <row r="88" spans="1:21" ht="15.75" x14ac:dyDescent="0.25">
      <c r="A88" s="297"/>
      <c r="B88" s="297"/>
      <c r="C88" s="297"/>
      <c r="D88" s="297"/>
      <c r="E88" s="297"/>
      <c r="F88" s="343"/>
      <c r="G88" s="357"/>
      <c r="H88" s="357"/>
      <c r="I88" s="352"/>
      <c r="J88" s="352"/>
      <c r="K88" s="343"/>
      <c r="L88" s="354"/>
      <c r="M88" s="354"/>
      <c r="P88" s="67" t="s">
        <v>79</v>
      </c>
      <c r="Q88" s="67" t="s">
        <v>365</v>
      </c>
      <c r="R88" s="67" t="s">
        <v>407</v>
      </c>
      <c r="S88" s="313">
        <v>51</v>
      </c>
      <c r="T88" s="313">
        <v>0</v>
      </c>
    </row>
    <row r="89" spans="1:21" ht="15.75" x14ac:dyDescent="0.25">
      <c r="A89" s="297"/>
      <c r="B89" s="297"/>
      <c r="C89" s="297"/>
      <c r="D89" s="297"/>
      <c r="E89" s="297"/>
      <c r="F89" s="343"/>
      <c r="G89" s="357"/>
      <c r="H89" s="357"/>
      <c r="I89" s="352"/>
      <c r="J89" s="352"/>
      <c r="K89" s="343"/>
      <c r="L89" s="354"/>
      <c r="M89" s="354"/>
      <c r="P89" s="67" t="s">
        <v>79</v>
      </c>
      <c r="Q89" s="67" t="s">
        <v>365</v>
      </c>
      <c r="R89" s="67" t="s">
        <v>408</v>
      </c>
      <c r="S89" s="313">
        <v>80</v>
      </c>
      <c r="T89" s="313">
        <v>0</v>
      </c>
    </row>
    <row r="90" spans="1:21" ht="15.75" x14ac:dyDescent="0.25">
      <c r="A90" s="297"/>
      <c r="B90" s="297"/>
      <c r="C90" s="297"/>
      <c r="D90" s="297"/>
      <c r="E90" s="297"/>
      <c r="F90" s="343"/>
      <c r="G90" s="357"/>
      <c r="H90" s="357"/>
      <c r="I90" s="352"/>
      <c r="J90" s="352"/>
      <c r="K90" s="343"/>
      <c r="L90" s="354"/>
      <c r="M90" s="354"/>
      <c r="P90" s="67" t="s">
        <v>79</v>
      </c>
      <c r="Q90" s="67" t="s">
        <v>365</v>
      </c>
      <c r="R90" s="67" t="s">
        <v>409</v>
      </c>
      <c r="S90" s="313">
        <v>69</v>
      </c>
      <c r="T90" s="313">
        <v>0</v>
      </c>
    </row>
    <row r="91" spans="1:21" ht="15.75" x14ac:dyDescent="0.25">
      <c r="A91" s="297"/>
      <c r="B91" s="297"/>
      <c r="C91" s="297"/>
      <c r="D91" s="297"/>
      <c r="E91" s="297"/>
      <c r="F91" s="343"/>
      <c r="G91" s="357"/>
      <c r="H91" s="357"/>
      <c r="I91" s="352"/>
      <c r="J91" s="352"/>
      <c r="K91" s="343"/>
      <c r="L91" s="354"/>
      <c r="M91" s="354"/>
      <c r="P91" s="67" t="s">
        <v>79</v>
      </c>
      <c r="Q91" s="67" t="s">
        <v>365</v>
      </c>
      <c r="R91" s="67" t="s">
        <v>410</v>
      </c>
      <c r="S91" s="313">
        <v>74</v>
      </c>
      <c r="T91" s="313">
        <v>0</v>
      </c>
    </row>
    <row r="92" spans="1:21" ht="15.75" x14ac:dyDescent="0.25">
      <c r="A92" s="297"/>
      <c r="B92" s="297"/>
      <c r="C92" s="297"/>
      <c r="D92" s="297"/>
      <c r="E92" s="297"/>
      <c r="F92" s="343"/>
      <c r="G92" s="357"/>
      <c r="H92" s="357"/>
      <c r="I92" s="352"/>
      <c r="J92" s="352"/>
      <c r="K92" s="343"/>
      <c r="L92" s="354"/>
      <c r="M92" s="354"/>
      <c r="P92" s="67" t="s">
        <v>79</v>
      </c>
      <c r="Q92" s="67" t="s">
        <v>365</v>
      </c>
      <c r="R92" s="67" t="s">
        <v>411</v>
      </c>
      <c r="S92" s="313">
        <v>79</v>
      </c>
      <c r="T92" s="313">
        <v>0</v>
      </c>
    </row>
    <row r="93" spans="1:21" ht="15.75" x14ac:dyDescent="0.25">
      <c r="A93" s="312">
        <v>36064</v>
      </c>
      <c r="B93" s="312" t="s">
        <v>80</v>
      </c>
      <c r="C93" s="312" t="s">
        <v>361</v>
      </c>
      <c r="D93" s="312" t="s">
        <v>364</v>
      </c>
      <c r="E93" s="312" t="s">
        <v>234</v>
      </c>
      <c r="F93" s="344"/>
      <c r="G93" s="355"/>
      <c r="H93" s="355"/>
      <c r="I93" s="355"/>
      <c r="J93" s="355"/>
      <c r="K93" s="344"/>
      <c r="L93" s="356"/>
      <c r="M93" s="356"/>
      <c r="P93" s="67" t="s">
        <v>79</v>
      </c>
      <c r="Q93" s="67" t="s">
        <v>365</v>
      </c>
      <c r="R93" s="67" t="s">
        <v>412</v>
      </c>
      <c r="S93" s="313">
        <v>75</v>
      </c>
      <c r="T93" s="313">
        <v>0</v>
      </c>
    </row>
    <row r="94" spans="1:21" ht="15.75" x14ac:dyDescent="0.25">
      <c r="A94" s="297"/>
      <c r="B94" s="297"/>
      <c r="C94" s="297"/>
      <c r="D94" s="297"/>
      <c r="E94" s="297"/>
      <c r="F94" s="343"/>
      <c r="G94" s="357"/>
      <c r="H94" s="352"/>
      <c r="I94" s="352"/>
      <c r="J94" s="352"/>
      <c r="K94" s="343"/>
      <c r="L94" s="354"/>
      <c r="M94" s="353"/>
      <c r="P94" s="67" t="s">
        <v>79</v>
      </c>
      <c r="Q94" s="67" t="s">
        <v>365</v>
      </c>
      <c r="R94" s="67" t="s">
        <v>413</v>
      </c>
      <c r="S94" s="313">
        <v>74</v>
      </c>
      <c r="T94" s="313">
        <v>1</v>
      </c>
    </row>
    <row r="95" spans="1:21" ht="15.75" x14ac:dyDescent="0.25">
      <c r="A95" s="297"/>
      <c r="B95" s="297"/>
      <c r="C95" s="297"/>
      <c r="D95" s="297"/>
      <c r="E95" s="297"/>
      <c r="F95" s="343"/>
      <c r="G95" s="357"/>
      <c r="H95" s="352"/>
      <c r="I95" s="352"/>
      <c r="J95" s="352"/>
      <c r="K95" s="343"/>
      <c r="L95" s="354"/>
      <c r="M95" s="353"/>
      <c r="P95" s="67" t="s">
        <v>79</v>
      </c>
      <c r="Q95" s="67" t="s">
        <v>365</v>
      </c>
      <c r="R95" s="67" t="s">
        <v>414</v>
      </c>
      <c r="S95" s="313">
        <v>0</v>
      </c>
      <c r="T95" s="313">
        <v>0</v>
      </c>
      <c r="U95" s="313">
        <f>+S95*-1</f>
        <v>0</v>
      </c>
    </row>
    <row r="96" spans="1:21" ht="15.75" x14ac:dyDescent="0.25">
      <c r="A96" s="297"/>
      <c r="B96" s="297"/>
      <c r="C96" s="297"/>
      <c r="D96" s="297"/>
      <c r="E96" s="297"/>
      <c r="F96" s="297"/>
      <c r="G96" s="358"/>
      <c r="H96" s="352"/>
      <c r="I96" s="352"/>
      <c r="J96" s="352"/>
      <c r="K96" s="343"/>
      <c r="L96" s="353"/>
      <c r="M96" s="353"/>
      <c r="P96" s="67" t="s">
        <v>79</v>
      </c>
      <c r="Q96" s="67" t="s">
        <v>365</v>
      </c>
      <c r="R96" s="67" t="s">
        <v>415</v>
      </c>
      <c r="S96" s="313">
        <v>0</v>
      </c>
      <c r="T96" s="313">
        <v>0</v>
      </c>
      <c r="U96" s="313">
        <f t="shared" ref="U96:U107" si="72">+S96*-1</f>
        <v>0</v>
      </c>
    </row>
    <row r="97" spans="1:21" ht="15.75" x14ac:dyDescent="0.25">
      <c r="A97" s="297">
        <v>36064</v>
      </c>
      <c r="B97" s="297" t="s">
        <v>79</v>
      </c>
      <c r="C97" s="297" t="s">
        <v>367</v>
      </c>
      <c r="D97" s="297" t="s">
        <v>368</v>
      </c>
      <c r="E97" s="297" t="s">
        <v>391</v>
      </c>
      <c r="F97" s="343" t="s">
        <v>392</v>
      </c>
      <c r="G97" s="358">
        <v>747793.16666666663</v>
      </c>
      <c r="H97" s="352">
        <f>+U95</f>
        <v>0</v>
      </c>
      <c r="I97" s="352">
        <f>+G97/L97</f>
        <v>191.88944487212385</v>
      </c>
      <c r="J97" s="352">
        <f>+(G97-H97)/L97</f>
        <v>191.88944487212385</v>
      </c>
      <c r="K97" s="343">
        <f t="shared" ref="K97:K99" si="73">-(J97/I97-1)</f>
        <v>0</v>
      </c>
      <c r="L97" s="353">
        <v>3897</v>
      </c>
      <c r="M97" s="353">
        <f>+S82</f>
        <v>0</v>
      </c>
      <c r="P97" s="67" t="s">
        <v>79</v>
      </c>
      <c r="Q97" s="67" t="s">
        <v>365</v>
      </c>
      <c r="R97" s="67" t="s">
        <v>416</v>
      </c>
      <c r="S97" s="313">
        <v>0</v>
      </c>
      <c r="T97" s="313">
        <v>0</v>
      </c>
      <c r="U97" s="313">
        <f t="shared" si="72"/>
        <v>0</v>
      </c>
    </row>
    <row r="98" spans="1:21" ht="15.75" x14ac:dyDescent="0.25">
      <c r="A98" s="297">
        <f t="shared" ref="A98:A99" si="74">+A97</f>
        <v>36064</v>
      </c>
      <c r="B98" s="297" t="str">
        <f t="shared" ref="B98:B106" si="75">+B97</f>
        <v>WC</v>
      </c>
      <c r="C98" s="297" t="str">
        <f t="shared" ref="C98:C106" si="76">+C97</f>
        <v>Core Commercial</v>
      </c>
      <c r="D98" s="297" t="str">
        <f t="shared" ref="D98:D106" si="77">+D97</f>
        <v>20-171</v>
      </c>
      <c r="E98" s="297" t="s">
        <v>393</v>
      </c>
      <c r="F98" s="343" t="s">
        <v>392</v>
      </c>
      <c r="G98" s="358">
        <f t="shared" ref="G98:G106" si="78">+G97</f>
        <v>747793.16666666663</v>
      </c>
      <c r="H98" s="352">
        <f t="shared" ref="H98:H106" si="79">+U96</f>
        <v>0</v>
      </c>
      <c r="I98" s="352">
        <f>+G98/L98</f>
        <v>191.88944487212385</v>
      </c>
      <c r="J98" s="352">
        <f t="shared" ref="J98:J99" si="80">+(G98-H98)/L98</f>
        <v>191.88944487212385</v>
      </c>
      <c r="K98" s="343">
        <f t="shared" si="73"/>
        <v>0</v>
      </c>
      <c r="L98" s="353">
        <f>+L97</f>
        <v>3897</v>
      </c>
      <c r="M98" s="353">
        <f t="shared" ref="M98:M106" si="81">+S83</f>
        <v>0</v>
      </c>
      <c r="P98" s="67" t="s">
        <v>79</v>
      </c>
      <c r="Q98" s="67" t="s">
        <v>365</v>
      </c>
      <c r="R98" s="67" t="s">
        <v>417</v>
      </c>
      <c r="S98" s="313">
        <v>0</v>
      </c>
      <c r="T98" s="313">
        <v>0</v>
      </c>
      <c r="U98" s="313">
        <f t="shared" si="72"/>
        <v>0</v>
      </c>
    </row>
    <row r="99" spans="1:21" ht="15.75" x14ac:dyDescent="0.25">
      <c r="A99" s="297">
        <f t="shared" si="74"/>
        <v>36064</v>
      </c>
      <c r="B99" s="297" t="str">
        <f t="shared" si="75"/>
        <v>WC</v>
      </c>
      <c r="C99" s="297" t="str">
        <f t="shared" si="76"/>
        <v>Core Commercial</v>
      </c>
      <c r="D99" s="297" t="str">
        <f t="shared" si="77"/>
        <v>20-171</v>
      </c>
      <c r="E99" s="297" t="s">
        <v>233</v>
      </c>
      <c r="F99" s="343" t="s">
        <v>392</v>
      </c>
      <c r="G99" s="358">
        <f t="shared" si="78"/>
        <v>747793.16666666663</v>
      </c>
      <c r="H99" s="352">
        <f t="shared" si="79"/>
        <v>0</v>
      </c>
      <c r="I99" s="352">
        <f>+G99/L99</f>
        <v>191.88944487212385</v>
      </c>
      <c r="J99" s="352">
        <f t="shared" si="80"/>
        <v>191.88944487212385</v>
      </c>
      <c r="K99" s="343">
        <f t="shared" si="73"/>
        <v>0</v>
      </c>
      <c r="L99" s="353">
        <f>+L98</f>
        <v>3897</v>
      </c>
      <c r="M99" s="353">
        <f t="shared" si="81"/>
        <v>0</v>
      </c>
      <c r="P99" s="67" t="s">
        <v>79</v>
      </c>
      <c r="Q99" s="67" t="s">
        <v>365</v>
      </c>
      <c r="R99" s="67" t="s">
        <v>418</v>
      </c>
      <c r="S99" s="313">
        <v>-7899</v>
      </c>
      <c r="T99" s="313">
        <v>0</v>
      </c>
      <c r="U99" s="313">
        <f t="shared" si="72"/>
        <v>7899</v>
      </c>
    </row>
    <row r="100" spans="1:21" ht="15.75" x14ac:dyDescent="0.25">
      <c r="A100" s="297">
        <f>+A99</f>
        <v>36064</v>
      </c>
      <c r="B100" s="297" t="str">
        <f t="shared" si="75"/>
        <v>WC</v>
      </c>
      <c r="C100" s="297" t="str">
        <f t="shared" si="76"/>
        <v>Core Commercial</v>
      </c>
      <c r="D100" s="297" t="str">
        <f t="shared" si="77"/>
        <v>20-171</v>
      </c>
      <c r="E100" s="297" t="s">
        <v>394</v>
      </c>
      <c r="F100" s="343" t="s">
        <v>392</v>
      </c>
      <c r="G100" s="358">
        <f t="shared" si="78"/>
        <v>747793.16666666663</v>
      </c>
      <c r="H100" s="352">
        <f t="shared" si="79"/>
        <v>0</v>
      </c>
      <c r="I100" s="352">
        <f t="shared" ref="I100:I106" si="82">+G100/L100</f>
        <v>191.88944487212385</v>
      </c>
      <c r="J100" s="352">
        <f t="shared" ref="J100:J106" si="83">+(G100-H100)/L100</f>
        <v>191.88944487212385</v>
      </c>
      <c r="K100" s="343">
        <f t="shared" ref="K100:K106" si="84">-(J100/I100-1)</f>
        <v>0</v>
      </c>
      <c r="L100" s="353">
        <f t="shared" ref="L100:L106" si="85">+L99</f>
        <v>3897</v>
      </c>
      <c r="M100" s="353">
        <f t="shared" si="81"/>
        <v>0</v>
      </c>
      <c r="P100" s="67" t="s">
        <v>79</v>
      </c>
      <c r="Q100" s="67" t="s">
        <v>365</v>
      </c>
      <c r="R100" s="67" t="s">
        <v>419</v>
      </c>
      <c r="S100" s="313">
        <v>-16360</v>
      </c>
      <c r="T100" s="313">
        <v>0</v>
      </c>
      <c r="U100" s="313">
        <f t="shared" si="72"/>
        <v>16360</v>
      </c>
    </row>
    <row r="101" spans="1:21" ht="15.75" x14ac:dyDescent="0.25">
      <c r="A101" s="297">
        <f t="shared" ref="A101:A106" si="86">+A100</f>
        <v>36064</v>
      </c>
      <c r="B101" s="297" t="str">
        <f t="shared" si="75"/>
        <v>WC</v>
      </c>
      <c r="C101" s="297" t="str">
        <f t="shared" si="76"/>
        <v>Core Commercial</v>
      </c>
      <c r="D101" s="297" t="str">
        <f t="shared" si="77"/>
        <v>20-171</v>
      </c>
      <c r="E101" s="297" t="s">
        <v>395</v>
      </c>
      <c r="F101" s="343" t="s">
        <v>392</v>
      </c>
      <c r="G101" s="358">
        <f t="shared" si="78"/>
        <v>747793.16666666663</v>
      </c>
      <c r="H101" s="352">
        <f t="shared" si="79"/>
        <v>7899</v>
      </c>
      <c r="I101" s="352">
        <f t="shared" si="82"/>
        <v>191.88944487212385</v>
      </c>
      <c r="J101" s="352">
        <f t="shared" si="83"/>
        <v>189.86250106919852</v>
      </c>
      <c r="K101" s="343">
        <f t="shared" si="84"/>
        <v>1.0563081279828079E-2</v>
      </c>
      <c r="L101" s="353">
        <f t="shared" si="85"/>
        <v>3897</v>
      </c>
      <c r="M101" s="353">
        <f t="shared" si="81"/>
        <v>10</v>
      </c>
      <c r="P101" s="67" t="s">
        <v>79</v>
      </c>
      <c r="Q101" s="67" t="s">
        <v>365</v>
      </c>
      <c r="R101" s="67" t="s">
        <v>420</v>
      </c>
      <c r="S101" s="313">
        <v>-63306</v>
      </c>
      <c r="T101" s="313">
        <v>0</v>
      </c>
      <c r="U101" s="313">
        <f t="shared" si="72"/>
        <v>63306</v>
      </c>
    </row>
    <row r="102" spans="1:21" ht="15.75" x14ac:dyDescent="0.25">
      <c r="A102" s="297">
        <f t="shared" si="86"/>
        <v>36064</v>
      </c>
      <c r="B102" s="297" t="str">
        <f t="shared" si="75"/>
        <v>WC</v>
      </c>
      <c r="C102" s="297" t="str">
        <f t="shared" si="76"/>
        <v>Core Commercial</v>
      </c>
      <c r="D102" s="297" t="str">
        <f t="shared" si="77"/>
        <v>20-171</v>
      </c>
      <c r="E102" s="297" t="s">
        <v>396</v>
      </c>
      <c r="F102" s="343" t="s">
        <v>392</v>
      </c>
      <c r="G102" s="358">
        <f t="shared" si="78"/>
        <v>747793.16666666663</v>
      </c>
      <c r="H102" s="352">
        <f t="shared" si="79"/>
        <v>16360</v>
      </c>
      <c r="I102" s="352">
        <f t="shared" si="82"/>
        <v>191.88944487212385</v>
      </c>
      <c r="J102" s="352">
        <f t="shared" si="83"/>
        <v>187.69134376871096</v>
      </c>
      <c r="K102" s="343">
        <f t="shared" si="84"/>
        <v>2.1877707271551694E-2</v>
      </c>
      <c r="L102" s="353">
        <f t="shared" si="85"/>
        <v>3897</v>
      </c>
      <c r="M102" s="353">
        <f t="shared" si="81"/>
        <v>25</v>
      </c>
      <c r="P102" s="67" t="s">
        <v>79</v>
      </c>
      <c r="Q102" s="67" t="s">
        <v>365</v>
      </c>
      <c r="R102" s="67" t="s">
        <v>421</v>
      </c>
      <c r="S102" s="313">
        <v>-85543</v>
      </c>
      <c r="T102" s="313">
        <v>0</v>
      </c>
      <c r="U102" s="313">
        <f t="shared" si="72"/>
        <v>85543</v>
      </c>
    </row>
    <row r="103" spans="1:21" ht="15.75" x14ac:dyDescent="0.25">
      <c r="A103" s="297">
        <f t="shared" si="86"/>
        <v>36064</v>
      </c>
      <c r="B103" s="297" t="str">
        <f t="shared" si="75"/>
        <v>WC</v>
      </c>
      <c r="C103" s="297" t="str">
        <f t="shared" si="76"/>
        <v>Core Commercial</v>
      </c>
      <c r="D103" s="297" t="str">
        <f t="shared" si="77"/>
        <v>20-171</v>
      </c>
      <c r="E103" s="297" t="s">
        <v>397</v>
      </c>
      <c r="F103" s="343" t="s">
        <v>392</v>
      </c>
      <c r="G103" s="358">
        <f t="shared" si="78"/>
        <v>747793.16666666663</v>
      </c>
      <c r="H103" s="352">
        <f t="shared" si="79"/>
        <v>63306</v>
      </c>
      <c r="I103" s="352">
        <f t="shared" si="82"/>
        <v>191.88944487212385</v>
      </c>
      <c r="J103" s="352">
        <f t="shared" si="83"/>
        <v>175.64464117697372</v>
      </c>
      <c r="K103" s="343">
        <f t="shared" si="84"/>
        <v>8.4657098810076548E-2</v>
      </c>
      <c r="L103" s="353">
        <f t="shared" si="85"/>
        <v>3897</v>
      </c>
      <c r="M103" s="353">
        <f t="shared" si="81"/>
        <v>51</v>
      </c>
      <c r="P103" s="67" t="s">
        <v>79</v>
      </c>
      <c r="Q103" s="67" t="s">
        <v>365</v>
      </c>
      <c r="R103" s="67" t="s">
        <v>422</v>
      </c>
      <c r="S103" s="313">
        <v>-90089</v>
      </c>
      <c r="T103" s="313">
        <v>0</v>
      </c>
      <c r="U103" s="313">
        <f t="shared" si="72"/>
        <v>90089</v>
      </c>
    </row>
    <row r="104" spans="1:21" ht="15.75" x14ac:dyDescent="0.25">
      <c r="A104" s="297">
        <f t="shared" si="86"/>
        <v>36064</v>
      </c>
      <c r="B104" s="297" t="str">
        <f t="shared" si="75"/>
        <v>WC</v>
      </c>
      <c r="C104" s="297" t="str">
        <f t="shared" si="76"/>
        <v>Core Commercial</v>
      </c>
      <c r="D104" s="297" t="str">
        <f t="shared" si="77"/>
        <v>20-171</v>
      </c>
      <c r="E104" s="297" t="s">
        <v>398</v>
      </c>
      <c r="F104" s="343" t="s">
        <v>392</v>
      </c>
      <c r="G104" s="358">
        <f t="shared" si="78"/>
        <v>747793.16666666663</v>
      </c>
      <c r="H104" s="352">
        <f t="shared" si="79"/>
        <v>85543</v>
      </c>
      <c r="I104" s="352">
        <f t="shared" si="82"/>
        <v>191.88944487212385</v>
      </c>
      <c r="J104" s="352">
        <f t="shared" si="83"/>
        <v>169.93845693268324</v>
      </c>
      <c r="K104" s="343">
        <f t="shared" si="84"/>
        <v>0.11439393112043694</v>
      </c>
      <c r="L104" s="353">
        <f t="shared" si="85"/>
        <v>3897</v>
      </c>
      <c r="M104" s="353">
        <f t="shared" si="81"/>
        <v>80</v>
      </c>
      <c r="P104" s="67" t="s">
        <v>79</v>
      </c>
      <c r="Q104" s="67" t="s">
        <v>365</v>
      </c>
      <c r="R104" s="67" t="s">
        <v>423</v>
      </c>
      <c r="S104" s="313">
        <v>-79083</v>
      </c>
      <c r="T104" s="313">
        <v>0</v>
      </c>
      <c r="U104" s="313">
        <f t="shared" si="72"/>
        <v>79083</v>
      </c>
    </row>
    <row r="105" spans="1:21" ht="15.75" x14ac:dyDescent="0.25">
      <c r="A105" s="297">
        <f t="shared" si="86"/>
        <v>36064</v>
      </c>
      <c r="B105" s="297" t="str">
        <f t="shared" si="75"/>
        <v>WC</v>
      </c>
      <c r="C105" s="297" t="str">
        <f t="shared" si="76"/>
        <v>Core Commercial</v>
      </c>
      <c r="D105" s="297" t="str">
        <f t="shared" si="77"/>
        <v>20-171</v>
      </c>
      <c r="E105" s="297" t="s">
        <v>399</v>
      </c>
      <c r="F105" s="343" t="s">
        <v>392</v>
      </c>
      <c r="G105" s="358">
        <f t="shared" si="78"/>
        <v>747793.16666666663</v>
      </c>
      <c r="H105" s="352">
        <f t="shared" si="79"/>
        <v>90089</v>
      </c>
      <c r="I105" s="352">
        <f t="shared" si="82"/>
        <v>191.88944487212385</v>
      </c>
      <c r="J105" s="352">
        <f t="shared" si="83"/>
        <v>168.77191856984004</v>
      </c>
      <c r="K105" s="343">
        <f t="shared" si="84"/>
        <v>0.12047315222413324</v>
      </c>
      <c r="L105" s="353">
        <f t="shared" si="85"/>
        <v>3897</v>
      </c>
      <c r="M105" s="353">
        <f t="shared" si="81"/>
        <v>69</v>
      </c>
      <c r="P105" s="67" t="s">
        <v>79</v>
      </c>
      <c r="Q105" s="67" t="s">
        <v>365</v>
      </c>
      <c r="R105" s="67" t="s">
        <v>424</v>
      </c>
      <c r="S105" s="313">
        <v>-155953</v>
      </c>
      <c r="T105" s="313">
        <v>0</v>
      </c>
      <c r="U105" s="313">
        <f t="shared" si="72"/>
        <v>155953</v>
      </c>
    </row>
    <row r="106" spans="1:21" ht="15.75" x14ac:dyDescent="0.25">
      <c r="A106" s="297">
        <f t="shared" si="86"/>
        <v>36064</v>
      </c>
      <c r="B106" s="297" t="str">
        <f t="shared" si="75"/>
        <v>WC</v>
      </c>
      <c r="C106" s="297" t="str">
        <f t="shared" si="76"/>
        <v>Core Commercial</v>
      </c>
      <c r="D106" s="297" t="str">
        <f t="shared" si="77"/>
        <v>20-171</v>
      </c>
      <c r="E106" s="297" t="s">
        <v>400</v>
      </c>
      <c r="F106" s="343" t="s">
        <v>392</v>
      </c>
      <c r="G106" s="358">
        <f t="shared" si="78"/>
        <v>747793.16666666663</v>
      </c>
      <c r="H106" s="352">
        <f t="shared" si="79"/>
        <v>79083</v>
      </c>
      <c r="I106" s="352">
        <f t="shared" si="82"/>
        <v>191.88944487212385</v>
      </c>
      <c r="J106" s="352">
        <f t="shared" si="83"/>
        <v>171.59614233170814</v>
      </c>
      <c r="K106" s="343">
        <f t="shared" si="84"/>
        <v>0.10575517873814932</v>
      </c>
      <c r="L106" s="353">
        <f t="shared" si="85"/>
        <v>3897</v>
      </c>
      <c r="M106" s="353">
        <f t="shared" si="81"/>
        <v>74</v>
      </c>
      <c r="P106" s="67" t="s">
        <v>79</v>
      </c>
      <c r="Q106" s="67" t="s">
        <v>365</v>
      </c>
      <c r="R106" s="67" t="s">
        <v>425</v>
      </c>
      <c r="S106" s="313">
        <v>-113297</v>
      </c>
      <c r="T106" s="313">
        <v>0</v>
      </c>
      <c r="U106" s="313">
        <f t="shared" si="72"/>
        <v>113297</v>
      </c>
    </row>
    <row r="107" spans="1:21" ht="15.75" x14ac:dyDescent="0.25">
      <c r="A107" s="312">
        <v>36064</v>
      </c>
      <c r="B107" s="312" t="s">
        <v>79</v>
      </c>
      <c r="C107" s="312" t="s">
        <v>367</v>
      </c>
      <c r="D107" s="312" t="s">
        <v>368</v>
      </c>
      <c r="E107" s="312" t="s">
        <v>234</v>
      </c>
      <c r="F107" s="344" t="s">
        <v>392</v>
      </c>
      <c r="G107" s="355">
        <f>SUM(G97:G106)</f>
        <v>7477931.6666666679</v>
      </c>
      <c r="H107" s="355">
        <f>SUM(H97:H106)</f>
        <v>342280</v>
      </c>
      <c r="I107" s="355">
        <f>G107/L107</f>
        <v>1918.8944487212389</v>
      </c>
      <c r="J107" s="359">
        <f>(G107-H107)/L107</f>
        <v>1831.0627833376104</v>
      </c>
      <c r="K107" s="360">
        <f>-(J107/I107-1)</f>
        <v>4.5772014944417516E-2</v>
      </c>
      <c r="L107" s="356">
        <f>+L99</f>
        <v>3897</v>
      </c>
      <c r="M107" s="361">
        <f>SUM(M97:M106)</f>
        <v>309</v>
      </c>
      <c r="P107" s="67" t="s">
        <v>79</v>
      </c>
      <c r="Q107" s="67" t="s">
        <v>365</v>
      </c>
      <c r="R107" s="67" t="s">
        <v>426</v>
      </c>
      <c r="S107" s="313">
        <v>-105915</v>
      </c>
      <c r="T107" s="313">
        <v>-8</v>
      </c>
      <c r="U107" s="313">
        <f t="shared" si="72"/>
        <v>105915</v>
      </c>
    </row>
    <row r="108" spans="1:21" ht="15.75" x14ac:dyDescent="0.25">
      <c r="A108" s="297"/>
      <c r="G108" s="335"/>
      <c r="H108" s="335"/>
      <c r="I108" s="335"/>
      <c r="J108" s="334"/>
      <c r="M108" s="70"/>
      <c r="P108" s="67" t="s">
        <v>377</v>
      </c>
      <c r="Q108" s="67" t="s">
        <v>365</v>
      </c>
      <c r="R108" s="67" t="s">
        <v>372</v>
      </c>
      <c r="S108" s="313">
        <v>980</v>
      </c>
      <c r="T108" s="313">
        <v>0</v>
      </c>
    </row>
    <row r="109" spans="1:21" ht="15.75" x14ac:dyDescent="0.25">
      <c r="A109" s="297"/>
      <c r="G109" s="335"/>
      <c r="H109" s="335"/>
      <c r="I109" s="335"/>
      <c r="J109" s="334"/>
      <c r="M109" s="70"/>
      <c r="P109" s="67" t="s">
        <v>377</v>
      </c>
      <c r="Q109" s="67" t="s">
        <v>365</v>
      </c>
      <c r="R109" s="67" t="s">
        <v>373</v>
      </c>
      <c r="S109" s="313">
        <v>1856374</v>
      </c>
      <c r="T109" s="313">
        <v>0</v>
      </c>
    </row>
    <row r="110" spans="1:21" ht="15.75" x14ac:dyDescent="0.25">
      <c r="A110" s="297"/>
      <c r="G110" s="335"/>
      <c r="H110" s="335"/>
      <c r="I110" s="335"/>
      <c r="J110" s="334"/>
      <c r="M110" s="70"/>
      <c r="P110" s="67" t="s">
        <v>377</v>
      </c>
      <c r="Q110" s="67" t="s">
        <v>365</v>
      </c>
      <c r="R110" s="67" t="s">
        <v>374</v>
      </c>
      <c r="S110" s="313">
        <v>72</v>
      </c>
      <c r="T110" s="313">
        <v>0</v>
      </c>
    </row>
    <row r="111" spans="1:21" ht="15.75" x14ac:dyDescent="0.25">
      <c r="A111" s="297"/>
      <c r="G111" s="335"/>
      <c r="H111" s="335"/>
      <c r="I111" s="335"/>
      <c r="J111" s="334"/>
      <c r="M111" s="70"/>
      <c r="P111" s="67" t="s">
        <v>377</v>
      </c>
      <c r="Q111" s="67" t="s">
        <v>365</v>
      </c>
      <c r="R111" s="67" t="s">
        <v>375</v>
      </c>
      <c r="S111" s="313">
        <v>1242.8599999999997</v>
      </c>
      <c r="T111" s="313">
        <v>0</v>
      </c>
    </row>
    <row r="112" spans="1:21" ht="15.75" x14ac:dyDescent="0.25">
      <c r="A112" s="297"/>
      <c r="G112" s="335"/>
      <c r="H112" s="335"/>
      <c r="I112" s="335"/>
      <c r="J112" s="334"/>
      <c r="M112" s="70"/>
      <c r="P112" s="67" t="s">
        <v>377</v>
      </c>
      <c r="Q112" s="67" t="s">
        <v>365</v>
      </c>
      <c r="R112" s="67" t="s">
        <v>401</v>
      </c>
      <c r="S112" s="313">
        <v>0</v>
      </c>
      <c r="T112" s="313">
        <v>0</v>
      </c>
    </row>
    <row r="113" spans="1:21" ht="15.75" x14ac:dyDescent="0.25">
      <c r="A113" s="297"/>
      <c r="G113" s="335"/>
      <c r="H113" s="335"/>
      <c r="I113" s="335"/>
      <c r="J113" s="334"/>
      <c r="M113" s="70"/>
      <c r="P113" s="67" t="s">
        <v>377</v>
      </c>
      <c r="Q113" s="67" t="s">
        <v>365</v>
      </c>
      <c r="R113" s="67" t="s">
        <v>402</v>
      </c>
      <c r="S113" s="313">
        <v>0</v>
      </c>
      <c r="T113" s="313">
        <v>0</v>
      </c>
    </row>
    <row r="114" spans="1:21" ht="15.75" x14ac:dyDescent="0.25">
      <c r="A114" s="297"/>
      <c r="G114" s="335"/>
      <c r="H114" s="335"/>
      <c r="I114" s="335"/>
      <c r="J114" s="334"/>
      <c r="M114" s="70"/>
      <c r="P114" s="67" t="s">
        <v>377</v>
      </c>
      <c r="Q114" s="67" t="s">
        <v>365</v>
      </c>
      <c r="R114" s="67" t="s">
        <v>403</v>
      </c>
      <c r="S114" s="313">
        <v>0</v>
      </c>
      <c r="T114" s="313">
        <v>0</v>
      </c>
    </row>
    <row r="115" spans="1:21" ht="15.75" x14ac:dyDescent="0.25">
      <c r="A115" s="297"/>
      <c r="G115" s="335"/>
      <c r="H115" s="335"/>
      <c r="I115" s="335"/>
      <c r="J115" s="334"/>
      <c r="M115" s="70"/>
      <c r="P115" s="67" t="s">
        <v>377</v>
      </c>
      <c r="Q115" s="67" t="s">
        <v>365</v>
      </c>
      <c r="R115" s="67" t="s">
        <v>404</v>
      </c>
      <c r="S115" s="313">
        <v>0</v>
      </c>
      <c r="T115" s="313">
        <v>0</v>
      </c>
    </row>
    <row r="116" spans="1:21" ht="15.75" x14ac:dyDescent="0.25">
      <c r="A116" s="297"/>
      <c r="G116" s="335"/>
      <c r="H116" s="335"/>
      <c r="I116" s="335"/>
      <c r="J116" s="334"/>
      <c r="M116" s="70"/>
      <c r="P116" s="67" t="s">
        <v>377</v>
      </c>
      <c r="Q116" s="67" t="s">
        <v>365</v>
      </c>
      <c r="R116" s="67" t="s">
        <v>405</v>
      </c>
      <c r="S116" s="313">
        <v>0</v>
      </c>
      <c r="T116" s="313">
        <v>0</v>
      </c>
    </row>
    <row r="117" spans="1:21" ht="15.75" x14ac:dyDescent="0.25">
      <c r="A117" s="297"/>
      <c r="G117" s="335"/>
      <c r="H117" s="335"/>
      <c r="I117" s="335"/>
      <c r="J117" s="334"/>
      <c r="M117" s="70"/>
      <c r="P117" s="67" t="s">
        <v>377</v>
      </c>
      <c r="Q117" s="67" t="s">
        <v>365</v>
      </c>
      <c r="R117" s="67" t="s">
        <v>406</v>
      </c>
      <c r="S117" s="313">
        <v>0</v>
      </c>
      <c r="T117" s="313">
        <v>0</v>
      </c>
    </row>
    <row r="118" spans="1:21" ht="15.75" x14ac:dyDescent="0.25">
      <c r="A118" s="297"/>
      <c r="G118" s="335"/>
      <c r="H118" s="335"/>
      <c r="I118" s="335"/>
      <c r="J118" s="334"/>
      <c r="M118" s="70"/>
      <c r="P118" s="67" t="s">
        <v>377</v>
      </c>
      <c r="Q118" s="67" t="s">
        <v>365</v>
      </c>
      <c r="R118" s="67" t="s">
        <v>407</v>
      </c>
      <c r="S118" s="313">
        <v>0</v>
      </c>
      <c r="T118" s="313">
        <v>0</v>
      </c>
    </row>
    <row r="119" spans="1:21" ht="15.75" x14ac:dyDescent="0.25">
      <c r="A119" s="297"/>
      <c r="G119" s="335"/>
      <c r="H119" s="335"/>
      <c r="I119" s="335"/>
      <c r="J119" s="334"/>
      <c r="M119" s="70"/>
      <c r="P119" s="67" t="s">
        <v>377</v>
      </c>
      <c r="Q119" s="67" t="s">
        <v>365</v>
      </c>
      <c r="R119" s="67" t="s">
        <v>408</v>
      </c>
      <c r="S119" s="313">
        <v>0</v>
      </c>
      <c r="T119" s="313">
        <v>0</v>
      </c>
    </row>
    <row r="120" spans="1:21" ht="15.75" x14ac:dyDescent="0.25">
      <c r="A120" s="297"/>
      <c r="G120" s="335"/>
      <c r="H120" s="335"/>
      <c r="I120" s="335"/>
      <c r="J120" s="334"/>
      <c r="M120" s="70"/>
      <c r="P120" s="67" t="s">
        <v>377</v>
      </c>
      <c r="Q120" s="67" t="s">
        <v>365</v>
      </c>
      <c r="R120" s="67" t="s">
        <v>409</v>
      </c>
      <c r="S120" s="313">
        <v>0</v>
      </c>
      <c r="T120" s="313">
        <v>0</v>
      </c>
    </row>
    <row r="121" spans="1:21" ht="15.75" x14ac:dyDescent="0.25">
      <c r="A121" s="297"/>
      <c r="G121" s="335"/>
      <c r="H121" s="335"/>
      <c r="I121" s="335"/>
      <c r="J121" s="334"/>
      <c r="M121" s="70"/>
      <c r="P121" s="67" t="s">
        <v>377</v>
      </c>
      <c r="Q121" s="67" t="s">
        <v>365</v>
      </c>
      <c r="R121" s="67" t="s">
        <v>410</v>
      </c>
      <c r="S121" s="313">
        <v>0</v>
      </c>
      <c r="T121" s="313">
        <v>0</v>
      </c>
    </row>
    <row r="122" spans="1:21" ht="15.75" x14ac:dyDescent="0.25">
      <c r="A122" s="297"/>
      <c r="G122" s="335"/>
      <c r="H122" s="335"/>
      <c r="I122" s="335"/>
      <c r="J122" s="334"/>
      <c r="M122" s="70"/>
      <c r="P122" s="67" t="s">
        <v>377</v>
      </c>
      <c r="Q122" s="67" t="s">
        <v>365</v>
      </c>
      <c r="R122" s="67" t="s">
        <v>411</v>
      </c>
      <c r="S122" s="313">
        <v>1</v>
      </c>
      <c r="T122" s="313">
        <v>0</v>
      </c>
    </row>
    <row r="123" spans="1:21" ht="15.75" x14ac:dyDescent="0.25">
      <c r="A123" s="297"/>
      <c r="G123" s="335"/>
      <c r="H123" s="335"/>
      <c r="I123" s="335"/>
      <c r="J123" s="334"/>
      <c r="M123" s="70"/>
      <c r="P123" s="67" t="s">
        <v>377</v>
      </c>
      <c r="Q123" s="67" t="s">
        <v>365</v>
      </c>
      <c r="R123" s="67" t="s">
        <v>412</v>
      </c>
      <c r="S123" s="313">
        <v>1</v>
      </c>
      <c r="T123" s="313">
        <v>0</v>
      </c>
    </row>
    <row r="124" spans="1:21" ht="15.75" x14ac:dyDescent="0.25">
      <c r="A124" s="297"/>
      <c r="G124" s="335"/>
      <c r="H124" s="335"/>
      <c r="I124" s="335"/>
      <c r="J124" s="334"/>
      <c r="M124" s="70"/>
      <c r="P124" s="67" t="s">
        <v>377</v>
      </c>
      <c r="Q124" s="67" t="s">
        <v>365</v>
      </c>
      <c r="R124" s="67" t="s">
        <v>413</v>
      </c>
      <c r="S124" s="313">
        <v>1</v>
      </c>
      <c r="T124" s="313">
        <v>0</v>
      </c>
    </row>
    <row r="125" spans="1:21" ht="15.75" x14ac:dyDescent="0.25">
      <c r="A125" s="297"/>
      <c r="G125" s="335"/>
      <c r="H125" s="335"/>
      <c r="I125" s="335"/>
      <c r="J125" s="334"/>
      <c r="M125" s="70"/>
      <c r="P125" s="67" t="s">
        <v>377</v>
      </c>
      <c r="Q125" s="67" t="s">
        <v>365</v>
      </c>
      <c r="R125" s="67" t="s">
        <v>414</v>
      </c>
      <c r="S125" s="313">
        <v>0</v>
      </c>
      <c r="T125" s="313">
        <v>0</v>
      </c>
      <c r="U125" s="313">
        <f>+S125*-1</f>
        <v>0</v>
      </c>
    </row>
    <row r="126" spans="1:21" ht="15.75" x14ac:dyDescent="0.25">
      <c r="A126" s="297"/>
      <c r="G126" s="335"/>
      <c r="H126" s="335"/>
      <c r="I126" s="335"/>
      <c r="J126" s="334"/>
      <c r="M126" s="70"/>
      <c r="P126" s="67" t="s">
        <v>377</v>
      </c>
      <c r="Q126" s="67" t="s">
        <v>365</v>
      </c>
      <c r="R126" s="67" t="s">
        <v>415</v>
      </c>
      <c r="S126" s="313">
        <v>0</v>
      </c>
      <c r="T126" s="313">
        <v>0</v>
      </c>
      <c r="U126" s="313">
        <f t="shared" ref="U126:U137" si="87">+S126*-1</f>
        <v>0</v>
      </c>
    </row>
    <row r="127" spans="1:21" ht="15.75" x14ac:dyDescent="0.25">
      <c r="A127" s="297"/>
      <c r="G127" s="335"/>
      <c r="H127" s="335"/>
      <c r="I127" s="335"/>
      <c r="J127" s="334"/>
      <c r="M127" s="70"/>
      <c r="P127" s="67" t="s">
        <v>377</v>
      </c>
      <c r="Q127" s="67" t="s">
        <v>365</v>
      </c>
      <c r="R127" s="67" t="s">
        <v>416</v>
      </c>
      <c r="S127" s="313">
        <v>0</v>
      </c>
      <c r="T127" s="313">
        <v>0</v>
      </c>
      <c r="U127" s="313">
        <f t="shared" si="87"/>
        <v>0</v>
      </c>
    </row>
    <row r="128" spans="1:21" ht="15.75" x14ac:dyDescent="0.25">
      <c r="A128" s="297"/>
      <c r="G128" s="335"/>
      <c r="H128" s="335"/>
      <c r="I128" s="335"/>
      <c r="J128" s="334"/>
      <c r="M128" s="70"/>
      <c r="P128" s="67" t="s">
        <v>377</v>
      </c>
      <c r="Q128" s="67" t="s">
        <v>365</v>
      </c>
      <c r="R128" s="67" t="s">
        <v>417</v>
      </c>
      <c r="S128" s="313">
        <v>0</v>
      </c>
      <c r="T128" s="313">
        <v>0</v>
      </c>
      <c r="U128" s="313">
        <f t="shared" si="87"/>
        <v>0</v>
      </c>
    </row>
    <row r="129" spans="1:21" ht="15.75" x14ac:dyDescent="0.25">
      <c r="A129" s="297"/>
      <c r="G129" s="335"/>
      <c r="H129" s="335"/>
      <c r="I129" s="335"/>
      <c r="J129" s="334"/>
      <c r="M129" s="70"/>
      <c r="P129" s="67" t="s">
        <v>377</v>
      </c>
      <c r="Q129" s="67" t="s">
        <v>365</v>
      </c>
      <c r="R129" s="67" t="s">
        <v>418</v>
      </c>
      <c r="S129" s="313">
        <v>0</v>
      </c>
      <c r="T129" s="313">
        <v>0</v>
      </c>
      <c r="U129" s="313">
        <f t="shared" si="87"/>
        <v>0</v>
      </c>
    </row>
    <row r="130" spans="1:21" ht="15.75" x14ac:dyDescent="0.25">
      <c r="A130" s="297"/>
      <c r="G130" s="335"/>
      <c r="H130" s="335"/>
      <c r="I130" s="335"/>
      <c r="J130" s="334"/>
      <c r="M130" s="70"/>
      <c r="P130" s="67" t="s">
        <v>377</v>
      </c>
      <c r="Q130" s="67" t="s">
        <v>365</v>
      </c>
      <c r="R130" s="67" t="s">
        <v>419</v>
      </c>
      <c r="S130" s="313">
        <v>0</v>
      </c>
      <c r="T130" s="313">
        <v>0</v>
      </c>
      <c r="U130" s="313">
        <f t="shared" si="87"/>
        <v>0</v>
      </c>
    </row>
    <row r="131" spans="1:21" ht="15.75" x14ac:dyDescent="0.25">
      <c r="A131" s="297"/>
      <c r="G131" s="335"/>
      <c r="H131" s="335"/>
      <c r="I131" s="335"/>
      <c r="J131" s="334"/>
      <c r="M131" s="70"/>
      <c r="P131" s="67" t="s">
        <v>377</v>
      </c>
      <c r="Q131" s="67" t="s">
        <v>365</v>
      </c>
      <c r="R131" s="67" t="s">
        <v>420</v>
      </c>
      <c r="S131" s="313">
        <v>0</v>
      </c>
      <c r="T131" s="313">
        <v>0</v>
      </c>
      <c r="U131" s="313">
        <f t="shared" si="87"/>
        <v>0</v>
      </c>
    </row>
    <row r="132" spans="1:21" ht="15.75" x14ac:dyDescent="0.25">
      <c r="A132" s="297"/>
      <c r="G132" s="335"/>
      <c r="H132" s="335"/>
      <c r="I132" s="335"/>
      <c r="J132" s="334"/>
      <c r="M132" s="70"/>
      <c r="P132" s="67" t="s">
        <v>377</v>
      </c>
      <c r="Q132" s="67" t="s">
        <v>365</v>
      </c>
      <c r="R132" s="67" t="s">
        <v>421</v>
      </c>
      <c r="S132" s="313">
        <v>0</v>
      </c>
      <c r="T132" s="313">
        <v>0</v>
      </c>
      <c r="U132" s="313">
        <f t="shared" si="87"/>
        <v>0</v>
      </c>
    </row>
    <row r="133" spans="1:21" ht="15.75" x14ac:dyDescent="0.25">
      <c r="A133" s="297"/>
      <c r="G133" s="335"/>
      <c r="H133" s="335"/>
      <c r="I133" s="335"/>
      <c r="J133" s="334"/>
      <c r="M133" s="70"/>
      <c r="P133" s="67" t="s">
        <v>377</v>
      </c>
      <c r="Q133" s="67" t="s">
        <v>365</v>
      </c>
      <c r="R133" s="67" t="s">
        <v>422</v>
      </c>
      <c r="S133" s="313">
        <v>0</v>
      </c>
      <c r="T133" s="313">
        <v>0</v>
      </c>
      <c r="U133" s="313">
        <f t="shared" si="87"/>
        <v>0</v>
      </c>
    </row>
    <row r="134" spans="1:21" ht="15.75" x14ac:dyDescent="0.25">
      <c r="A134" s="297"/>
      <c r="G134" s="335"/>
      <c r="H134" s="335"/>
      <c r="I134" s="335"/>
      <c r="J134" s="334"/>
      <c r="M134" s="70"/>
      <c r="P134" s="67" t="s">
        <v>377</v>
      </c>
      <c r="Q134" s="67" t="s">
        <v>365</v>
      </c>
      <c r="R134" s="67" t="s">
        <v>423</v>
      </c>
      <c r="S134" s="313">
        <v>0</v>
      </c>
      <c r="T134" s="313">
        <v>0</v>
      </c>
      <c r="U134" s="313">
        <f t="shared" si="87"/>
        <v>0</v>
      </c>
    </row>
    <row r="135" spans="1:21" ht="15.75" x14ac:dyDescent="0.25">
      <c r="A135" s="297"/>
      <c r="G135" s="335"/>
      <c r="H135" s="335"/>
      <c r="I135" s="335"/>
      <c r="J135" s="334"/>
      <c r="M135" s="70"/>
      <c r="P135" s="67" t="s">
        <v>377</v>
      </c>
      <c r="Q135" s="67" t="s">
        <v>365</v>
      </c>
      <c r="R135" s="67" t="s">
        <v>424</v>
      </c>
      <c r="S135" s="313">
        <v>-2</v>
      </c>
      <c r="T135" s="313">
        <v>0</v>
      </c>
      <c r="U135" s="313">
        <f t="shared" si="87"/>
        <v>2</v>
      </c>
    </row>
    <row r="136" spans="1:21" ht="15.75" x14ac:dyDescent="0.25">
      <c r="A136" s="297"/>
      <c r="G136" s="335"/>
      <c r="H136" s="335"/>
      <c r="I136" s="335"/>
      <c r="J136" s="334"/>
      <c r="M136" s="70"/>
      <c r="P136" s="67" t="s">
        <v>377</v>
      </c>
      <c r="Q136" s="67" t="s">
        <v>365</v>
      </c>
      <c r="R136" s="67" t="s">
        <v>425</v>
      </c>
      <c r="S136" s="313">
        <v>-543</v>
      </c>
      <c r="T136" s="313">
        <v>0</v>
      </c>
      <c r="U136" s="313">
        <f t="shared" si="87"/>
        <v>543</v>
      </c>
    </row>
    <row r="137" spans="1:21" ht="15.75" x14ac:dyDescent="0.25">
      <c r="A137" s="297"/>
      <c r="G137" s="335"/>
      <c r="H137" s="335"/>
      <c r="I137" s="335"/>
      <c r="J137" s="334"/>
      <c r="M137" s="70"/>
      <c r="P137" s="67" t="s">
        <v>377</v>
      </c>
      <c r="Q137" s="67" t="s">
        <v>365</v>
      </c>
      <c r="R137" s="67" t="s">
        <v>426</v>
      </c>
      <c r="S137" s="313">
        <v>-25160</v>
      </c>
      <c r="T137" s="313">
        <v>0</v>
      </c>
      <c r="U137" s="313">
        <f t="shared" si="87"/>
        <v>25160</v>
      </c>
    </row>
    <row r="138" spans="1:21" ht="15.75" x14ac:dyDescent="0.25">
      <c r="A138" s="297"/>
      <c r="G138" s="335"/>
      <c r="H138" s="335"/>
      <c r="I138" s="335"/>
      <c r="J138" s="334"/>
      <c r="M138" s="70"/>
    </row>
    <row r="139" spans="1:21" ht="15.75" x14ac:dyDescent="0.25">
      <c r="A139" s="297"/>
      <c r="G139" s="335"/>
      <c r="H139" s="335"/>
      <c r="I139" s="335"/>
      <c r="J139" s="334"/>
      <c r="M139" s="70"/>
    </row>
    <row r="140" spans="1:21" ht="15.75" x14ac:dyDescent="0.25">
      <c r="A140" s="297"/>
      <c r="G140" s="335"/>
      <c r="H140" s="335"/>
      <c r="I140" s="335"/>
      <c r="J140" s="334"/>
      <c r="M140" s="70"/>
    </row>
    <row r="141" spans="1:21" ht="15.75" x14ac:dyDescent="0.25">
      <c r="A141" s="297"/>
      <c r="G141" s="335"/>
      <c r="H141" s="335"/>
      <c r="I141" s="335"/>
      <c r="J141" s="334"/>
      <c r="M141" s="70"/>
    </row>
    <row r="142" spans="1:21" ht="15.75" x14ac:dyDescent="0.25">
      <c r="A142" s="297"/>
      <c r="G142" s="335"/>
      <c r="H142" s="335"/>
      <c r="I142" s="335"/>
      <c r="J142" s="334"/>
      <c r="M142" s="70"/>
    </row>
    <row r="143" spans="1:21" ht="15.75" x14ac:dyDescent="0.25">
      <c r="A143" s="297"/>
      <c r="G143" s="335"/>
      <c r="H143" s="335"/>
      <c r="I143" s="335"/>
      <c r="J143" s="334"/>
      <c r="M143" s="70"/>
    </row>
    <row r="144" spans="1:21" ht="15.75" x14ac:dyDescent="0.25">
      <c r="A144" s="297"/>
      <c r="G144" s="335"/>
      <c r="H144" s="335"/>
      <c r="I144" s="335"/>
      <c r="J144" s="334"/>
      <c r="M144" s="70"/>
    </row>
    <row r="145" spans="1:13" ht="15.75" x14ac:dyDescent="0.25">
      <c r="A145" s="297"/>
      <c r="G145" s="335"/>
      <c r="H145" s="335"/>
      <c r="I145" s="335"/>
      <c r="J145" s="334"/>
      <c r="M145" s="70"/>
    </row>
    <row r="146" spans="1:13" ht="15.75" x14ac:dyDescent="0.25">
      <c r="A146" s="297"/>
      <c r="G146" s="335"/>
      <c r="H146" s="335"/>
      <c r="I146" s="335"/>
      <c r="J146" s="334"/>
      <c r="M146" s="70"/>
    </row>
    <row r="147" spans="1:13" ht="15.75" x14ac:dyDescent="0.25">
      <c r="A147" s="297"/>
      <c r="G147" s="335"/>
      <c r="H147" s="335"/>
      <c r="I147" s="335"/>
      <c r="J147" s="334"/>
      <c r="M147" s="70"/>
    </row>
    <row r="148" spans="1:13" ht="15.75" x14ac:dyDescent="0.25">
      <c r="A148" s="297"/>
      <c r="G148" s="335"/>
      <c r="H148" s="335"/>
      <c r="I148" s="335"/>
      <c r="J148" s="334"/>
      <c r="M148" s="70"/>
    </row>
    <row r="149" spans="1:13" ht="15.75" x14ac:dyDescent="0.25">
      <c r="A149" s="297"/>
      <c r="G149" s="335"/>
      <c r="H149" s="335"/>
      <c r="I149" s="335"/>
      <c r="J149" s="334"/>
      <c r="M149" s="70"/>
    </row>
    <row r="150" spans="1:13" ht="15.75" x14ac:dyDescent="0.25">
      <c r="A150" s="297"/>
      <c r="G150" s="335"/>
      <c r="H150" s="335"/>
      <c r="I150" s="335"/>
      <c r="J150" s="334"/>
      <c r="M150" s="70"/>
    </row>
    <row r="151" spans="1:13" ht="15.75" x14ac:dyDescent="0.25">
      <c r="A151" s="297"/>
      <c r="G151" s="335"/>
      <c r="H151" s="335"/>
      <c r="I151" s="335"/>
      <c r="J151" s="334"/>
      <c r="M151" s="70"/>
    </row>
    <row r="152" spans="1:13" ht="15.75" x14ac:dyDescent="0.25">
      <c r="A152" s="297"/>
      <c r="G152" s="335"/>
      <c r="H152" s="335"/>
      <c r="I152" s="335"/>
      <c r="J152" s="334"/>
      <c r="M152" s="70"/>
    </row>
    <row r="153" spans="1:13" ht="15.75" x14ac:dyDescent="0.25">
      <c r="A153" s="297"/>
      <c r="G153" s="335"/>
      <c r="H153" s="335"/>
      <c r="I153" s="335"/>
      <c r="J153" s="334"/>
      <c r="M153" s="70"/>
    </row>
    <row r="154" spans="1:13" ht="15.75" x14ac:dyDescent="0.25">
      <c r="A154" s="297"/>
      <c r="G154" s="335"/>
      <c r="H154" s="335"/>
      <c r="I154" s="335"/>
      <c r="J154" s="334"/>
      <c r="M154" s="70"/>
    </row>
    <row r="155" spans="1:13" ht="15.75" x14ac:dyDescent="0.25">
      <c r="A155" s="297"/>
      <c r="G155" s="335"/>
      <c r="H155" s="335"/>
      <c r="I155" s="335"/>
      <c r="J155" s="334"/>
      <c r="M155" s="70"/>
    </row>
    <row r="156" spans="1:13" ht="15.75" x14ac:dyDescent="0.25">
      <c r="A156" s="297"/>
      <c r="G156" s="335"/>
      <c r="H156" s="335"/>
      <c r="I156" s="335"/>
      <c r="J156" s="334"/>
      <c r="M156" s="70"/>
    </row>
    <row r="157" spans="1:13" ht="15.75" x14ac:dyDescent="0.25">
      <c r="A157" s="297"/>
      <c r="G157" s="335"/>
      <c r="H157" s="335"/>
      <c r="I157" s="335"/>
      <c r="J157" s="334"/>
      <c r="M157" s="70"/>
    </row>
    <row r="158" spans="1:13" ht="15.75" x14ac:dyDescent="0.25">
      <c r="A158" s="297"/>
      <c r="G158" s="335"/>
      <c r="H158" s="335"/>
      <c r="I158" s="335"/>
      <c r="J158" s="334"/>
      <c r="M158" s="70"/>
    </row>
    <row r="159" spans="1:13" ht="15.75" x14ac:dyDescent="0.25">
      <c r="A159" s="297"/>
      <c r="G159" s="335"/>
      <c r="H159" s="335"/>
      <c r="I159" s="335"/>
      <c r="J159" s="334"/>
      <c r="M159" s="70"/>
    </row>
    <row r="160" spans="1:13" ht="15.75" x14ac:dyDescent="0.25">
      <c r="A160" s="297"/>
      <c r="G160" s="335"/>
      <c r="H160" s="335"/>
      <c r="I160" s="335"/>
      <c r="J160" s="334"/>
      <c r="M160" s="70"/>
    </row>
    <row r="161" spans="1:13" ht="15.75" x14ac:dyDescent="0.25">
      <c r="A161" s="297"/>
      <c r="G161" s="335"/>
      <c r="H161" s="335"/>
      <c r="I161" s="335"/>
      <c r="J161" s="334"/>
      <c r="M161" s="70"/>
    </row>
    <row r="162" spans="1:13" ht="15.75" x14ac:dyDescent="0.25">
      <c r="A162" s="297"/>
      <c r="G162" s="335"/>
      <c r="H162" s="335"/>
      <c r="I162" s="335"/>
      <c r="J162" s="334"/>
      <c r="M162" s="70"/>
    </row>
    <row r="163" spans="1:13" ht="15.75" x14ac:dyDescent="0.25">
      <c r="A163" s="297"/>
      <c r="G163" s="335"/>
      <c r="H163" s="335"/>
      <c r="I163" s="335"/>
      <c r="J163" s="334"/>
      <c r="M163" s="70"/>
    </row>
    <row r="164" spans="1:13" ht="15.75" x14ac:dyDescent="0.25">
      <c r="A164" s="297"/>
      <c r="G164" s="335"/>
      <c r="H164" s="335"/>
      <c r="I164" s="335"/>
      <c r="J164" s="334"/>
      <c r="M164" s="70"/>
    </row>
    <row r="165" spans="1:13" ht="15.75" x14ac:dyDescent="0.25">
      <c r="A165" s="297"/>
      <c r="G165" s="335"/>
      <c r="H165" s="335"/>
      <c r="I165" s="335"/>
      <c r="J165" s="334"/>
      <c r="M165" s="70"/>
    </row>
    <row r="166" spans="1:13" ht="15.75" x14ac:dyDescent="0.25">
      <c r="A166" s="297"/>
      <c r="G166" s="335"/>
      <c r="H166" s="335"/>
      <c r="I166" s="335"/>
      <c r="J166" s="334"/>
      <c r="M166" s="70"/>
    </row>
    <row r="167" spans="1:13" ht="15.75" x14ac:dyDescent="0.25">
      <c r="A167" s="297"/>
    </row>
    <row r="168" spans="1:13" ht="15.75" x14ac:dyDescent="0.25">
      <c r="A168" s="297"/>
    </row>
    <row r="169" spans="1:13" ht="15.75" x14ac:dyDescent="0.25">
      <c r="A169" s="297"/>
    </row>
    <row r="170" spans="1:13" ht="15.75" x14ac:dyDescent="0.25">
      <c r="A170" s="297"/>
    </row>
    <row r="171" spans="1:13" ht="15.75" x14ac:dyDescent="0.25">
      <c r="A171" s="297"/>
    </row>
    <row r="172" spans="1:13" ht="15.75" x14ac:dyDescent="0.25">
      <c r="A172" s="297"/>
    </row>
  </sheetData>
  <mergeCells count="2">
    <mergeCell ref="A1:M1"/>
    <mergeCell ref="A2:M2"/>
  </mergeCells>
  <dataValidations disablePrompts="1" count="2">
    <dataValidation type="list" allowBlank="1" showInputMessage="1" showErrorMessage="1" promptTitle="End of Reporting Period" prompt="Use Drop Down Menu to enter end of reporting period." sqref="E86:E95 E65:E74 E17:E18 E30:E32 E44:E53 E107" xr:uid="{7A6F3D52-1B9B-4E88-9C82-26A89DF1B9E8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86:B93 B30:B32 B44:B53 B65:B74 B17:B18" xr:uid="{0A2519D3-0A1A-40E8-9D1F-31B4AC26F06A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E108:E1048576</xm:sqref>
        </x14:dataValidation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B108:B1048576</xm:sqref>
        </x14:dataValidation>
        <x14:dataValidation type="list" allowBlank="1" showInputMessage="1" showErrorMessage="1" promptTitle="Bulletin Lines" prompt="Use Drop Down to select one of bulletin lines." xr:uid="{77245A51-034F-4EF3-A4A2-108D22817FB0}">
          <x14:formula1>
            <xm:f>'R:\CL Pricing\MultiLine\COVID 19\State Responses\CA\All Lines\[Covid19RptFormsMay1420Final.xlsx]LineInfo'!#REF!</xm:f>
          </x14:formula1>
          <xm:sqref>B107 B94:B95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5" t="s">
        <v>236</v>
      </c>
      <c r="B1" s="275"/>
      <c r="D1" s="275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79" t="s">
        <v>289</v>
      </c>
    </row>
    <row r="17" spans="2:2" x14ac:dyDescent="0.25">
      <c r="B17" s="145"/>
    </row>
    <row r="45" spans="2:2" x14ac:dyDescent="0.25">
      <c r="B45" s="274"/>
    </row>
    <row r="46" spans="2:2" x14ac:dyDescent="0.25">
      <c r="B46" s="274"/>
    </row>
    <row r="47" spans="2:2" x14ac:dyDescent="0.25">
      <c r="B47" s="274"/>
    </row>
    <row r="48" spans="2:2" x14ac:dyDescent="0.25">
      <c r="B48" s="274"/>
    </row>
    <row r="49" spans="2:2" x14ac:dyDescent="0.25">
      <c r="B49" s="274"/>
    </row>
    <row r="50" spans="2:2" x14ac:dyDescent="0.25">
      <c r="B50" s="274"/>
    </row>
    <row r="51" spans="2:2" x14ac:dyDescent="0.25">
      <c r="B51" s="274"/>
    </row>
    <row r="52" spans="2:2" x14ac:dyDescent="0.25">
      <c r="B52" s="274"/>
    </row>
    <row r="53" spans="2:2" x14ac:dyDescent="0.25">
      <c r="B53" s="274"/>
    </row>
    <row r="54" spans="2:2" x14ac:dyDescent="0.25">
      <c r="B54" s="274"/>
    </row>
    <row r="55" spans="2:2" x14ac:dyDescent="0.25">
      <c r="B55" s="274"/>
    </row>
    <row r="56" spans="2:2" x14ac:dyDescent="0.25">
      <c r="B56" s="274"/>
    </row>
    <row r="57" spans="2:2" x14ac:dyDescent="0.25">
      <c r="B57" s="274"/>
    </row>
    <row r="58" spans="2:2" x14ac:dyDescent="0.25">
      <c r="B58" s="274"/>
    </row>
    <row r="59" spans="2:2" x14ac:dyDescent="0.25">
      <c r="B59" s="274"/>
    </row>
    <row r="60" spans="2:2" x14ac:dyDescent="0.25">
      <c r="B60" s="274"/>
    </row>
    <row r="61" spans="2:2" x14ac:dyDescent="0.25">
      <c r="B61" s="274"/>
    </row>
    <row r="62" spans="2:2" x14ac:dyDescent="0.25">
      <c r="B62" s="274"/>
    </row>
    <row r="63" spans="2:2" x14ac:dyDescent="0.25">
      <c r="B63" s="27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8515625" defaultRowHeight="15" x14ac:dyDescent="0.25"/>
  <cols>
    <col min="1" max="1" width="10.42578125" style="145" bestFit="1" customWidth="1"/>
    <col min="2" max="2" width="14.28515625" style="145" customWidth="1"/>
    <col min="3" max="3" width="15.7109375" style="145" bestFit="1" customWidth="1"/>
    <col min="4" max="4" width="11.28515625" style="145" customWidth="1"/>
    <col min="5" max="5" width="13.7109375" style="145" customWidth="1"/>
    <col min="6" max="6" width="11.42578125" style="145" bestFit="1" customWidth="1"/>
    <col min="7" max="7" width="5.5703125" style="145" customWidth="1"/>
    <col min="8" max="8" width="7" style="145" bestFit="1" customWidth="1"/>
    <col min="9" max="9" width="9.42578125" style="145" customWidth="1"/>
    <col min="10" max="13" width="14" style="145" customWidth="1"/>
    <col min="14" max="15" width="13.7109375" style="145" bestFit="1" customWidth="1"/>
    <col min="16" max="16" width="18.28515625" style="145" bestFit="1" customWidth="1"/>
    <col min="17" max="17" width="8.5703125" style="145" bestFit="1" customWidth="1"/>
    <col min="18" max="18" width="12.7109375" style="145" bestFit="1" customWidth="1"/>
    <col min="19" max="19" width="14.5703125" style="145" customWidth="1"/>
    <col min="20" max="20" width="13.7109375" style="145" bestFit="1" customWidth="1"/>
    <col min="21" max="21" width="25.7109375" style="145" customWidth="1"/>
    <col min="22" max="33" width="9.28515625" style="145" customWidth="1"/>
    <col min="34" max="16384" width="9.28515625" style="145"/>
  </cols>
  <sheetData>
    <row r="1" spans="1:38" x14ac:dyDescent="0.25">
      <c r="A1" s="406" t="s">
        <v>166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7" t="s">
        <v>53</v>
      </c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145" t="s">
        <v>288</v>
      </c>
    </row>
    <row r="2" spans="1:38" x14ac:dyDescent="0.25">
      <c r="V2" s="149" t="s">
        <v>159</v>
      </c>
      <c r="W2" s="149" t="s">
        <v>159</v>
      </c>
      <c r="X2" s="149"/>
      <c r="Y2" s="149"/>
      <c r="Z2" s="149"/>
      <c r="AA2" s="149"/>
      <c r="AB2" s="149"/>
      <c r="AC2" s="149"/>
      <c r="AD2" s="149"/>
      <c r="AE2" s="149"/>
      <c r="AF2" s="149" t="s">
        <v>72</v>
      </c>
      <c r="AG2" s="149" t="s">
        <v>158</v>
      </c>
    </row>
    <row r="3" spans="1:38" x14ac:dyDescent="0.25">
      <c r="A3" s="145" t="s">
        <v>43</v>
      </c>
      <c r="B3" s="145" t="s">
        <v>45</v>
      </c>
      <c r="C3" s="145" t="s">
        <v>44</v>
      </c>
      <c r="D3" s="145" t="s">
        <v>46</v>
      </c>
      <c r="E3" s="145" t="s">
        <v>34</v>
      </c>
      <c r="F3" s="145" t="s">
        <v>35</v>
      </c>
      <c r="G3" s="145" t="s">
        <v>36</v>
      </c>
      <c r="H3" s="145" t="s">
        <v>47</v>
      </c>
      <c r="I3" s="145" t="s">
        <v>48</v>
      </c>
      <c r="J3" s="145" t="s">
        <v>49</v>
      </c>
      <c r="K3" s="145" t="s">
        <v>56</v>
      </c>
      <c r="L3" s="145" t="s">
        <v>161</v>
      </c>
      <c r="M3" s="145" t="s">
        <v>162</v>
      </c>
      <c r="N3" s="145" t="s">
        <v>163</v>
      </c>
      <c r="O3" s="145" t="s">
        <v>164</v>
      </c>
      <c r="P3" s="145" t="s">
        <v>165</v>
      </c>
      <c r="Q3" s="145" t="s">
        <v>50</v>
      </c>
      <c r="R3" s="145" t="s">
        <v>40</v>
      </c>
      <c r="S3" s="145" t="s">
        <v>38</v>
      </c>
      <c r="T3" s="145" t="s">
        <v>51</v>
      </c>
      <c r="U3" s="145" t="s">
        <v>148</v>
      </c>
      <c r="V3" s="145" t="s">
        <v>149</v>
      </c>
      <c r="W3" s="145" t="s">
        <v>216</v>
      </c>
      <c r="X3" s="145" t="s">
        <v>217</v>
      </c>
      <c r="Y3" s="145" t="s">
        <v>218</v>
      </c>
      <c r="Z3" s="145" t="s">
        <v>219</v>
      </c>
      <c r="AA3" s="145" t="s">
        <v>220</v>
      </c>
      <c r="AB3" s="145" t="s">
        <v>221</v>
      </c>
      <c r="AC3" s="145" t="s">
        <v>222</v>
      </c>
      <c r="AD3" s="145" t="s">
        <v>223</v>
      </c>
      <c r="AE3" s="145" t="s">
        <v>150</v>
      </c>
      <c r="AF3" s="145" t="s">
        <v>151</v>
      </c>
      <c r="AG3" s="145" t="s">
        <v>153</v>
      </c>
      <c r="AH3" s="145" t="s">
        <v>152</v>
      </c>
      <c r="AI3" s="145" t="s">
        <v>154</v>
      </c>
      <c r="AJ3" s="145" t="s">
        <v>181</v>
      </c>
      <c r="AK3" s="145" t="s">
        <v>204</v>
      </c>
      <c r="AL3" s="145" t="s">
        <v>205</v>
      </c>
    </row>
    <row r="4" spans="1:38" x14ac:dyDescent="0.25">
      <c r="A4" s="145" t="str">
        <f>'Cover Page'!B9</f>
        <v>Hanover American Insurance Company</v>
      </c>
      <c r="B4" s="145">
        <f>'Cover Page'!L9</f>
        <v>36064</v>
      </c>
      <c r="C4" s="145" t="str">
        <f>'Cover Page'!B13</f>
        <v>The Hanover Insurance Group</v>
      </c>
      <c r="D4" s="146">
        <f>'Cover Page'!L13</f>
        <v>88</v>
      </c>
      <c r="E4" s="145" t="str">
        <f>'Cover Page'!B17</f>
        <v>440 Lincoln St</v>
      </c>
      <c r="F4" s="145" t="str">
        <f>'Cover Page'!B20</f>
        <v>Worcester</v>
      </c>
      <c r="G4" s="145" t="str">
        <f>'Cover Page'!I20</f>
        <v>MA</v>
      </c>
      <c r="H4" s="146">
        <f>'Cover Page'!L20</f>
        <v>1653</v>
      </c>
      <c r="I4" s="145" t="b">
        <v>1</v>
      </c>
      <c r="J4" s="145" t="b">
        <v>0</v>
      </c>
      <c r="K4" s="147">
        <f>'Cover Page'!B32</f>
        <v>44316</v>
      </c>
      <c r="L4" s="165" t="str">
        <f>'Cover Page'!B35</f>
        <v>Kim Brown</v>
      </c>
      <c r="M4" s="165" t="str">
        <f>'Cover Page'!B38</f>
        <v>VP, Chief Compliance Officer</v>
      </c>
      <c r="N4" s="207" t="str">
        <f>'Cover Page'!I35</f>
        <v>508-855-2761</v>
      </c>
      <c r="O4" s="207" t="str">
        <f>'Cover Page'!L35</f>
        <v>508-635-8892</v>
      </c>
      <c r="P4" s="145" t="str">
        <f>'Cover Page'!I38</f>
        <v>kimbrown@hanover.com</v>
      </c>
      <c r="Q4" s="145" t="str">
        <f>'Cover Page'!B42</f>
        <v>Gregory A. Popolizio</v>
      </c>
      <c r="R4" s="145" t="str">
        <f>'Cover Page'!B46</f>
        <v>Senior Compliance Consultant</v>
      </c>
      <c r="S4" s="207" t="str">
        <f>'Cover Page'!I42</f>
        <v>508-855-4826</v>
      </c>
      <c r="T4" s="207" t="str">
        <f>'Cover Page'!L42</f>
        <v>508-635-0990</v>
      </c>
      <c r="U4" s="145" t="str">
        <f>'Cover Page'!I46</f>
        <v>gpopolizio@hanover.com</v>
      </c>
      <c r="V4" s="146">
        <f>Questionnaire!U10</f>
        <v>0</v>
      </c>
      <c r="W4" s="146">
        <f>Questionnaire!U12</f>
        <v>0</v>
      </c>
      <c r="X4" s="146">
        <f>Questionnaire!U13</f>
        <v>0</v>
      </c>
      <c r="Y4" s="146">
        <f>Questionnaire!U14</f>
        <v>1</v>
      </c>
      <c r="Z4" s="146">
        <f>Questionnaire!U15</f>
        <v>1</v>
      </c>
      <c r="AA4" s="146">
        <f>Questionnaire!U16</f>
        <v>1</v>
      </c>
      <c r="AB4" s="146">
        <f>Questionnaire!U17</f>
        <v>0</v>
      </c>
      <c r="AC4" s="146">
        <f>Questionnaire!U18</f>
        <v>0</v>
      </c>
      <c r="AD4" s="146">
        <f>Questionnaire!E19</f>
        <v>0</v>
      </c>
      <c r="AE4" s="146">
        <f>Questionnaire!U22</f>
        <v>0</v>
      </c>
      <c r="AF4" s="146">
        <f>Questionnaire!U26</f>
        <v>0</v>
      </c>
      <c r="AG4" s="146">
        <f>Questionnaire!U28</f>
        <v>1</v>
      </c>
      <c r="AH4" s="146">
        <f>Questionnaire!U34</f>
        <v>0</v>
      </c>
      <c r="AI4" s="146">
        <f>Questionnaire!U35</f>
        <v>1</v>
      </c>
      <c r="AJ4" s="165" t="str">
        <f>Questionnaire!E37</f>
        <v>20-1096</v>
      </c>
      <c r="AK4" s="145" t="str">
        <f>'Explanatory Memorandum'!C14</f>
        <v>Please see attached explanatory memo.</v>
      </c>
      <c r="AL4" s="145" t="str">
        <f>'Explanatory Memorandum'!C33</f>
        <v>Please see attached explnatory memo.</v>
      </c>
    </row>
    <row r="6" spans="1:38" x14ac:dyDescent="0.25">
      <c r="I6" s="239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7109375" bestFit="1" customWidth="1"/>
    <col min="2" max="2" width="9.5703125" bestFit="1" customWidth="1"/>
    <col min="3" max="3" width="8.7109375" style="231" customWidth="1"/>
    <col min="4" max="4" width="7.5703125" style="232" customWidth="1"/>
    <col min="5" max="6" width="6.42578125" style="232" customWidth="1"/>
    <col min="7" max="7" width="9.28515625" style="233" customWidth="1"/>
    <col min="8" max="8" width="7.42578125" style="231" customWidth="1"/>
    <col min="9" max="9" width="6" style="232" customWidth="1"/>
    <col min="10" max="10" width="4" style="232" customWidth="1"/>
    <col min="11" max="11" width="5.7109375" style="232" customWidth="1"/>
    <col min="12" max="12" width="9" style="232" bestFit="1" customWidth="1"/>
    <col min="13" max="13" width="9.5703125" style="232" customWidth="1"/>
    <col min="14" max="14" width="11.7109375" style="232" customWidth="1"/>
    <col min="15" max="15" width="12.42578125" style="232" customWidth="1"/>
    <col min="16" max="16" width="8.28515625" style="233" customWidth="1"/>
    <col min="17" max="17" width="6.42578125" style="225" customWidth="1"/>
    <col min="18" max="18" width="5.28515625" style="225" customWidth="1"/>
    <col min="19" max="19" width="7.28515625" style="225" customWidth="1"/>
    <col min="20" max="20" width="6.42578125" style="225" customWidth="1"/>
    <col min="21" max="21" width="6.28515625" style="233" bestFit="1" customWidth="1"/>
  </cols>
  <sheetData>
    <row r="1" spans="1:27" x14ac:dyDescent="0.25">
      <c r="A1" s="219"/>
      <c r="B1" s="219"/>
      <c r="C1" s="408" t="s">
        <v>184</v>
      </c>
      <c r="D1" s="409"/>
      <c r="E1" s="409"/>
      <c r="F1" s="409"/>
      <c r="G1" s="410"/>
      <c r="H1" s="411" t="s">
        <v>185</v>
      </c>
      <c r="I1" s="412"/>
      <c r="J1" s="412"/>
      <c r="K1" s="412"/>
      <c r="L1" s="412"/>
      <c r="M1" s="412"/>
      <c r="N1" s="412"/>
      <c r="O1" s="412"/>
      <c r="P1" s="413"/>
      <c r="Q1" s="408" t="s">
        <v>186</v>
      </c>
      <c r="R1" s="409"/>
      <c r="S1" s="409"/>
      <c r="T1" s="409"/>
      <c r="U1" s="410"/>
    </row>
    <row r="2" spans="1:27" s="216" customFormat="1" ht="60.75" thickBot="1" x14ac:dyDescent="0.3">
      <c r="A2" s="220" t="s">
        <v>174</v>
      </c>
      <c r="B2" s="221" t="s">
        <v>173</v>
      </c>
      <c r="C2" s="226" t="s">
        <v>187</v>
      </c>
      <c r="D2" s="222" t="s">
        <v>188</v>
      </c>
      <c r="E2" s="222" t="s">
        <v>189</v>
      </c>
      <c r="F2" s="222" t="s">
        <v>203</v>
      </c>
      <c r="G2" s="227" t="s">
        <v>190</v>
      </c>
      <c r="H2" s="234" t="s">
        <v>191</v>
      </c>
      <c r="I2" s="223" t="s">
        <v>192</v>
      </c>
      <c r="J2" s="223" t="s">
        <v>58</v>
      </c>
      <c r="K2" s="223" t="s">
        <v>193</v>
      </c>
      <c r="L2" s="223" t="s">
        <v>194</v>
      </c>
      <c r="M2" s="223" t="s">
        <v>195</v>
      </c>
      <c r="N2" s="223" t="s">
        <v>196</v>
      </c>
      <c r="O2" s="223" t="s">
        <v>212</v>
      </c>
      <c r="P2" s="235" t="s">
        <v>197</v>
      </c>
      <c r="Q2" s="222" t="s">
        <v>198</v>
      </c>
      <c r="R2" s="222" t="s">
        <v>199</v>
      </c>
      <c r="S2" s="222" t="s">
        <v>200</v>
      </c>
      <c r="T2" s="222" t="s">
        <v>202</v>
      </c>
      <c r="U2" s="227" t="s">
        <v>201</v>
      </c>
    </row>
    <row r="3" spans="1:27" ht="15.75" thickTop="1" x14ac:dyDescent="0.25">
      <c r="A3" s="145">
        <f>'Cover Page'!$L$9</f>
        <v>36064</v>
      </c>
      <c r="B3" s="145" t="s">
        <v>78</v>
      </c>
      <c r="C3" s="228">
        <f>Questionnaire!$U$44</f>
        <v>0</v>
      </c>
      <c r="D3" s="229">
        <f>Questionnaire!$U$45</f>
        <v>0</v>
      </c>
      <c r="E3" s="229">
        <f>Questionnaire!$U$46</f>
        <v>0</v>
      </c>
      <c r="F3" s="229">
        <f>Questionnaire!$U$47</f>
        <v>0</v>
      </c>
      <c r="G3" s="230">
        <f>Questionnaire!$U$48</f>
        <v>0</v>
      </c>
      <c r="H3" s="228">
        <f>Questionnaire!$U$55</f>
        <v>0</v>
      </c>
      <c r="I3" s="229">
        <f>Questionnaire!$U$58</f>
        <v>0</v>
      </c>
      <c r="J3" s="229">
        <f>Questionnaire!$U$59</f>
        <v>0</v>
      </c>
      <c r="K3" s="229">
        <f>Questionnaire!$U$60</f>
        <v>0</v>
      </c>
      <c r="L3" s="229">
        <f>Questionnaire!$U$61</f>
        <v>0</v>
      </c>
      <c r="M3" s="236">
        <f>Questionnaire!$U$68</f>
        <v>0</v>
      </c>
      <c r="N3" s="237">
        <f>Questionnaire!$U$69</f>
        <v>0</v>
      </c>
      <c r="O3" s="259">
        <f>Questionnaire!G70</f>
        <v>0</v>
      </c>
      <c r="P3" s="238">
        <f>Questionnaire!$U$73</f>
        <v>0</v>
      </c>
      <c r="Q3" s="224">
        <f>Questionnaire!$U$81</f>
        <v>0</v>
      </c>
      <c r="R3" s="224">
        <f>Questionnaire!$U$82</f>
        <v>0</v>
      </c>
      <c r="S3" s="224">
        <f>Questionnaire!$U$83</f>
        <v>0</v>
      </c>
      <c r="T3" s="224">
        <f>Questionnaire!$U$84</f>
        <v>0</v>
      </c>
      <c r="U3" s="230">
        <f>Questionnaire!$U$85</f>
        <v>0</v>
      </c>
    </row>
    <row r="4" spans="1:27" x14ac:dyDescent="0.25">
      <c r="A4" s="145">
        <f>'Cover Page'!$L$9</f>
        <v>36064</v>
      </c>
      <c r="B4" s="145" t="s">
        <v>227</v>
      </c>
      <c r="C4" s="228">
        <f>Questionnaire!$V$44</f>
        <v>0</v>
      </c>
      <c r="D4" s="229">
        <f>Questionnaire!$V$45</f>
        <v>0</v>
      </c>
      <c r="E4" s="229">
        <f>Questionnaire!$V$46</f>
        <v>0</v>
      </c>
      <c r="F4" s="229">
        <f>Questionnaire!$V$47</f>
        <v>0</v>
      </c>
      <c r="G4" s="230">
        <f>Questionnaire!$V$48</f>
        <v>0</v>
      </c>
      <c r="H4" s="228">
        <f>Questionnaire!$V$55</f>
        <v>0</v>
      </c>
      <c r="I4" s="229">
        <f>Questionnaire!$V$58</f>
        <v>0</v>
      </c>
      <c r="J4" s="229">
        <f>Questionnaire!$V$59</f>
        <v>0</v>
      </c>
      <c r="K4" s="229">
        <f>Questionnaire!$V$60</f>
        <v>0</v>
      </c>
      <c r="L4" s="229">
        <f>Questionnaire!$V$61</f>
        <v>0</v>
      </c>
      <c r="M4" s="236">
        <f>Questionnaire!$V$68</f>
        <v>0</v>
      </c>
      <c r="N4" s="237">
        <f>Questionnaire!$V$69</f>
        <v>0</v>
      </c>
      <c r="O4" s="259">
        <f>Questionnaire!H70</f>
        <v>0</v>
      </c>
      <c r="P4" s="238">
        <f>Questionnaire!$V$73</f>
        <v>0</v>
      </c>
      <c r="Q4" s="224">
        <f>Questionnaire!$V$81</f>
        <v>0</v>
      </c>
      <c r="R4" s="224">
        <f>Questionnaire!$V$82</f>
        <v>0</v>
      </c>
      <c r="S4" s="224">
        <f>Questionnaire!$V$83</f>
        <v>0</v>
      </c>
      <c r="T4" s="224">
        <f>Questionnaire!$V$84</f>
        <v>0</v>
      </c>
      <c r="U4" s="230">
        <f>Questionnaire!$V$85</f>
        <v>0</v>
      </c>
    </row>
    <row r="5" spans="1:27" x14ac:dyDescent="0.25">
      <c r="A5" s="145">
        <f>'Cover Page'!$L$9</f>
        <v>36064</v>
      </c>
      <c r="B5" s="145" t="s">
        <v>79</v>
      </c>
      <c r="C5" s="228">
        <f>Questionnaire!$W$44</f>
        <v>1</v>
      </c>
      <c r="D5" s="229">
        <f>Questionnaire!$W$45</f>
        <v>1</v>
      </c>
      <c r="E5" s="229">
        <f>Questionnaire!$W$46</f>
        <v>0</v>
      </c>
      <c r="F5" s="229">
        <f>Questionnaire!$W$47</f>
        <v>0</v>
      </c>
      <c r="G5" s="230">
        <f>Questionnaire!$W$48</f>
        <v>0</v>
      </c>
      <c r="H5" s="228">
        <f>Questionnaire!$W$55</f>
        <v>1</v>
      </c>
      <c r="I5" s="229">
        <f>Questionnaire!$W$58</f>
        <v>0</v>
      </c>
      <c r="J5" s="229">
        <f>Questionnaire!$W$59</f>
        <v>1</v>
      </c>
      <c r="K5" s="229">
        <f>Questionnaire!$W$60</f>
        <v>0</v>
      </c>
      <c r="L5" s="229">
        <f>Questionnaire!$W$61</f>
        <v>0</v>
      </c>
      <c r="M5" s="236">
        <f>Questionnaire!$W$68</f>
        <v>0</v>
      </c>
      <c r="N5" s="237">
        <f>Questionnaire!$W$69</f>
        <v>0</v>
      </c>
      <c r="O5" s="259" t="str">
        <f>Questionnaire!I70</f>
        <v>SEM*</v>
      </c>
      <c r="P5" s="238">
        <f>Questionnaire!$W$73</f>
        <v>1</v>
      </c>
      <c r="Q5" s="224">
        <f>Questionnaire!$W$81</f>
        <v>1</v>
      </c>
      <c r="R5" s="224">
        <f>Questionnaire!$W$82</f>
        <v>1</v>
      </c>
      <c r="S5" s="224">
        <f>Questionnaire!$W$83</f>
        <v>1</v>
      </c>
      <c r="T5" s="224">
        <f>Questionnaire!$W$84</f>
        <v>1</v>
      </c>
      <c r="U5" s="230">
        <f>Questionnaire!$W$85</f>
        <v>0</v>
      </c>
    </row>
    <row r="6" spans="1:27" x14ac:dyDescent="0.25">
      <c r="A6" s="145">
        <f>'Cover Page'!$L$9</f>
        <v>36064</v>
      </c>
      <c r="B6" s="145" t="s">
        <v>80</v>
      </c>
      <c r="C6" s="228">
        <f>Questionnaire!$X$44</f>
        <v>1</v>
      </c>
      <c r="D6" s="229">
        <f>Questionnaire!$X$45</f>
        <v>1</v>
      </c>
      <c r="E6" s="229">
        <f>Questionnaire!$X$46</f>
        <v>0</v>
      </c>
      <c r="F6" s="229">
        <f>Questionnaire!$X$47</f>
        <v>0</v>
      </c>
      <c r="G6" s="230">
        <f>Questionnaire!$X$48</f>
        <v>0</v>
      </c>
      <c r="H6" s="228">
        <f>Questionnaire!$X$55</f>
        <v>1</v>
      </c>
      <c r="I6" s="229">
        <f>Questionnaire!$X$58</f>
        <v>0</v>
      </c>
      <c r="J6" s="229">
        <f>Questionnaire!$X$59</f>
        <v>1</v>
      </c>
      <c r="K6" s="229">
        <f>Questionnaire!$X$60</f>
        <v>1</v>
      </c>
      <c r="L6" s="229">
        <f>Questionnaire!$X$61</f>
        <v>0</v>
      </c>
      <c r="M6" s="236">
        <f>Questionnaire!$X$68</f>
        <v>0</v>
      </c>
      <c r="N6" s="237">
        <f>Questionnaire!$X$69</f>
        <v>0</v>
      </c>
      <c r="O6" s="259" t="str">
        <f>Questionnaire!J70</f>
        <v>SEM*</v>
      </c>
      <c r="P6" s="238">
        <f>Questionnaire!$X$73</f>
        <v>1</v>
      </c>
      <c r="Q6" s="224">
        <f>Questionnaire!$X$81</f>
        <v>1</v>
      </c>
      <c r="R6" s="224">
        <f>Questionnaire!$X$82</f>
        <v>1</v>
      </c>
      <c r="S6" s="224">
        <f>Questionnaire!$X$83</f>
        <v>1</v>
      </c>
      <c r="T6" s="224">
        <f>Questionnaire!$X$84</f>
        <v>1</v>
      </c>
      <c r="U6" s="230">
        <f>Questionnaire!$X$85</f>
        <v>0</v>
      </c>
    </row>
    <row r="7" spans="1:27" x14ac:dyDescent="0.25">
      <c r="A7" s="145">
        <f>'Cover Page'!$L$9</f>
        <v>36064</v>
      </c>
      <c r="B7" s="145" t="s">
        <v>229</v>
      </c>
      <c r="C7" s="228">
        <f>Questionnaire!$Y$44</f>
        <v>1</v>
      </c>
      <c r="D7" s="229">
        <f>Questionnaire!$Y$45</f>
        <v>1</v>
      </c>
      <c r="E7" s="197">
        <f>Questionnaire!$Y$46</f>
        <v>0</v>
      </c>
      <c r="F7" s="197">
        <f>Questionnaire!$Y$47</f>
        <v>0</v>
      </c>
      <c r="G7" s="230">
        <f>Questionnaire!$Y$48</f>
        <v>0</v>
      </c>
      <c r="H7" s="228">
        <f>Questionnaire!$Y$55</f>
        <v>1</v>
      </c>
      <c r="I7" s="229">
        <f>Questionnaire!$Y$58</f>
        <v>0</v>
      </c>
      <c r="J7" s="229">
        <f>Questionnaire!$Y$59</f>
        <v>1</v>
      </c>
      <c r="K7" s="229">
        <f>Questionnaire!$Y$60</f>
        <v>1</v>
      </c>
      <c r="L7" s="229">
        <f>Questionnaire!$Y$61</f>
        <v>0</v>
      </c>
      <c r="M7" s="236">
        <f>Questionnaire!$Y$68</f>
        <v>0</v>
      </c>
      <c r="N7" s="237">
        <f>Questionnaire!$Y$69</f>
        <v>0</v>
      </c>
      <c r="O7" s="259" t="str">
        <f>Questionnaire!K70</f>
        <v>SEM*</v>
      </c>
      <c r="P7" s="238">
        <f>Questionnaire!$Y$73</f>
        <v>1</v>
      </c>
      <c r="Q7" s="224">
        <f>Questionnaire!$Y$81</f>
        <v>1</v>
      </c>
      <c r="R7" s="224">
        <f>Questionnaire!$Y$82</f>
        <v>1</v>
      </c>
      <c r="S7" s="224">
        <f>Questionnaire!$Y$83</f>
        <v>1</v>
      </c>
      <c r="T7" s="224">
        <f>Questionnaire!$Y$84</f>
        <v>1</v>
      </c>
      <c r="U7" s="230">
        <f>Questionnaire!$Y$85</f>
        <v>0</v>
      </c>
    </row>
    <row r="8" spans="1:27" x14ac:dyDescent="0.25">
      <c r="A8" s="145">
        <f>'Cover Page'!$L$9</f>
        <v>36064</v>
      </c>
      <c r="B8" s="145" t="s">
        <v>230</v>
      </c>
      <c r="C8" s="228">
        <f>Questionnaire!$Z$44</f>
        <v>0</v>
      </c>
      <c r="D8" s="229">
        <f>Questionnaire!$Z$45</f>
        <v>0</v>
      </c>
      <c r="E8" s="229">
        <f>Questionnaire!$Z$46</f>
        <v>0</v>
      </c>
      <c r="F8" s="229">
        <f>Questionnaire!$Z$47</f>
        <v>0</v>
      </c>
      <c r="G8" s="230">
        <f>Questionnaire!$Z$48</f>
        <v>0</v>
      </c>
      <c r="H8" s="228">
        <f>Questionnaire!$Z$55</f>
        <v>0</v>
      </c>
      <c r="I8" s="229">
        <f>Questionnaire!$Z$58</f>
        <v>0</v>
      </c>
      <c r="J8" s="229">
        <f>Questionnaire!$Z$59</f>
        <v>0</v>
      </c>
      <c r="K8" s="229">
        <f>Questionnaire!$Z$60</f>
        <v>1</v>
      </c>
      <c r="L8" s="229">
        <f>Questionnaire!$Z$61</f>
        <v>0</v>
      </c>
      <c r="M8" s="236">
        <f>Questionnaire!$Z$68</f>
        <v>0</v>
      </c>
      <c r="N8" s="237">
        <f>Questionnaire!$Z$69</f>
        <v>0</v>
      </c>
      <c r="O8" s="259">
        <f>Questionnaire!L70</f>
        <v>0</v>
      </c>
      <c r="P8" s="238">
        <f>Questionnaire!$Z$73</f>
        <v>0</v>
      </c>
      <c r="Q8" s="224">
        <f>Questionnaire!$Z$81</f>
        <v>0</v>
      </c>
      <c r="R8" s="224">
        <f>Questionnaire!$Z$82</f>
        <v>0</v>
      </c>
      <c r="S8" s="224">
        <f>Questionnaire!$Z$83</f>
        <v>0</v>
      </c>
      <c r="T8" s="224">
        <f>Questionnaire!$Z$84</f>
        <v>0</v>
      </c>
      <c r="U8" s="230">
        <f>Questionnaire!$Z$85</f>
        <v>0</v>
      </c>
    </row>
    <row r="9" spans="1:27" x14ac:dyDescent="0.25">
      <c r="A9" s="145">
        <f>'Cover Page'!$L$9</f>
        <v>36064</v>
      </c>
      <c r="B9" s="145" t="s">
        <v>156</v>
      </c>
      <c r="C9" s="228">
        <f>Questionnaire!$AA$44</f>
        <v>0</v>
      </c>
      <c r="D9" s="229">
        <f>Questionnaire!$AA$45</f>
        <v>0</v>
      </c>
      <c r="E9" s="229">
        <f>Questionnaire!$AA$46</f>
        <v>0</v>
      </c>
      <c r="F9" s="229">
        <f>Questionnaire!$AA$47</f>
        <v>0</v>
      </c>
      <c r="G9" s="230">
        <f>Questionnaire!$AA$48</f>
        <v>0</v>
      </c>
      <c r="H9" s="228">
        <f>Questionnaire!$AA$55</f>
        <v>0</v>
      </c>
      <c r="I9" s="229">
        <f>Questionnaire!$AA$58</f>
        <v>0</v>
      </c>
      <c r="J9" s="229">
        <f>Questionnaire!$AA$59</f>
        <v>0</v>
      </c>
      <c r="K9" s="229">
        <f>Questionnaire!$AA$60</f>
        <v>0</v>
      </c>
      <c r="L9" s="229">
        <f>Questionnaire!$AA$61</f>
        <v>0</v>
      </c>
      <c r="M9" s="236">
        <f>Questionnaire!$AA$68</f>
        <v>0</v>
      </c>
      <c r="N9" s="237">
        <f>Questionnaire!$AA$69</f>
        <v>0</v>
      </c>
      <c r="O9" s="259">
        <f>Questionnaire!M70</f>
        <v>0</v>
      </c>
      <c r="P9" s="238">
        <f>Questionnaire!$AA$73</f>
        <v>0</v>
      </c>
      <c r="Q9" s="224">
        <f>Questionnaire!$AA$81</f>
        <v>0</v>
      </c>
      <c r="R9" s="224">
        <f>Questionnaire!$AA$82</f>
        <v>0</v>
      </c>
      <c r="S9" s="224">
        <f>Questionnaire!$AA$83</f>
        <v>0</v>
      </c>
      <c r="T9" s="224">
        <f>Questionnaire!$AA$84</f>
        <v>0</v>
      </c>
      <c r="U9" s="230">
        <f>Questionnaire!$AA$85</f>
        <v>0</v>
      </c>
    </row>
    <row r="14" spans="1:27" x14ac:dyDescent="0.25">
      <c r="V14" s="206"/>
      <c r="W14" s="206"/>
      <c r="X14" s="206"/>
      <c r="Y14" s="205"/>
      <c r="Z14" s="200"/>
      <c r="AA14" s="200"/>
    </row>
    <row r="15" spans="1:27" x14ac:dyDescent="0.25">
      <c r="V15" s="206"/>
      <c r="W15" s="206"/>
      <c r="X15" s="206"/>
      <c r="Y15" s="205"/>
      <c r="Z15" s="200"/>
      <c r="AA15" s="200"/>
    </row>
    <row r="16" spans="1:27" x14ac:dyDescent="0.25">
      <c r="V16" s="206"/>
      <c r="W16" s="206"/>
      <c r="X16" s="206"/>
      <c r="Y16" s="205"/>
      <c r="Z16" s="200"/>
      <c r="AA16" s="200"/>
    </row>
    <row r="17" spans="22:27" x14ac:dyDescent="0.25">
      <c r="V17" s="206"/>
      <c r="W17" s="206"/>
      <c r="X17" s="206"/>
      <c r="Y17" s="205"/>
      <c r="Z17" s="200"/>
      <c r="AA17" s="200"/>
    </row>
    <row r="18" spans="22:27" x14ac:dyDescent="0.25">
      <c r="V18" s="206"/>
      <c r="W18" s="206"/>
      <c r="X18" s="206"/>
      <c r="Y18" s="205"/>
      <c r="Z18" s="200"/>
      <c r="AA18" s="200"/>
    </row>
    <row r="19" spans="22:27" x14ac:dyDescent="0.25">
      <c r="V19" s="206"/>
      <c r="W19" s="206"/>
      <c r="X19" s="206"/>
      <c r="Y19" s="205"/>
      <c r="Z19" s="200"/>
      <c r="AA19" s="200"/>
    </row>
    <row r="20" spans="22:27" x14ac:dyDescent="0.25">
      <c r="V20" s="206"/>
      <c r="W20" s="206"/>
      <c r="X20" s="206"/>
      <c r="Y20" s="205"/>
      <c r="Z20" s="200"/>
      <c r="AA20" s="200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28515625" style="278"/>
  </cols>
  <sheetData>
    <row r="1" spans="1:2" x14ac:dyDescent="0.25">
      <c r="A1" s="143" t="s">
        <v>98</v>
      </c>
      <c r="B1" s="278" t="s">
        <v>239</v>
      </c>
    </row>
    <row r="2" spans="1:2" x14ac:dyDescent="0.25">
      <c r="A2" s="143" t="s">
        <v>99</v>
      </c>
      <c r="B2" s="278" t="s">
        <v>240</v>
      </c>
    </row>
    <row r="3" spans="1:2" x14ac:dyDescent="0.25">
      <c r="A3" s="143" t="s">
        <v>100</v>
      </c>
      <c r="B3" s="278" t="s">
        <v>241</v>
      </c>
    </row>
    <row r="4" spans="1:2" x14ac:dyDescent="0.25">
      <c r="A4" s="143" t="s">
        <v>101</v>
      </c>
      <c r="B4" s="278" t="s">
        <v>242</v>
      </c>
    </row>
    <row r="5" spans="1:2" x14ac:dyDescent="0.25">
      <c r="A5" s="143" t="s">
        <v>102</v>
      </c>
      <c r="B5" s="278" t="s">
        <v>238</v>
      </c>
    </row>
    <row r="6" spans="1:2" x14ac:dyDescent="0.25">
      <c r="A6" s="143" t="s">
        <v>103</v>
      </c>
      <c r="B6" s="278" t="s">
        <v>243</v>
      </c>
    </row>
    <row r="7" spans="1:2" x14ac:dyDescent="0.25">
      <c r="A7" s="143" t="s">
        <v>104</v>
      </c>
      <c r="B7" s="278" t="s">
        <v>244</v>
      </c>
    </row>
    <row r="8" spans="1:2" x14ac:dyDescent="0.25">
      <c r="A8" s="143" t="s">
        <v>105</v>
      </c>
      <c r="B8" s="278" t="s">
        <v>245</v>
      </c>
    </row>
    <row r="9" spans="1:2" x14ac:dyDescent="0.25">
      <c r="A9" s="143" t="s">
        <v>106</v>
      </c>
      <c r="B9" s="278" t="s">
        <v>246</v>
      </c>
    </row>
    <row r="10" spans="1:2" x14ac:dyDescent="0.25">
      <c r="A10" s="143" t="s">
        <v>107</v>
      </c>
      <c r="B10" s="278" t="s">
        <v>247</v>
      </c>
    </row>
    <row r="11" spans="1:2" x14ac:dyDescent="0.25">
      <c r="A11" s="143" t="s">
        <v>108</v>
      </c>
      <c r="B11" s="278" t="s">
        <v>248</v>
      </c>
    </row>
    <row r="12" spans="1:2" x14ac:dyDescent="0.25">
      <c r="A12" s="143" t="s">
        <v>109</v>
      </c>
      <c r="B12" s="278" t="s">
        <v>249</v>
      </c>
    </row>
    <row r="13" spans="1:2" x14ac:dyDescent="0.25">
      <c r="A13" s="143" t="s">
        <v>110</v>
      </c>
      <c r="B13" s="278" t="s">
        <v>250</v>
      </c>
    </row>
    <row r="14" spans="1:2" x14ac:dyDescent="0.25">
      <c r="A14" s="143" t="s">
        <v>111</v>
      </c>
      <c r="B14" s="278" t="s">
        <v>251</v>
      </c>
    </row>
    <row r="15" spans="1:2" x14ac:dyDescent="0.25">
      <c r="A15" s="143" t="s">
        <v>112</v>
      </c>
      <c r="B15" s="278" t="s">
        <v>252</v>
      </c>
    </row>
    <row r="16" spans="1:2" x14ac:dyDescent="0.25">
      <c r="A16" s="143" t="s">
        <v>113</v>
      </c>
      <c r="B16" s="278" t="s">
        <v>253</v>
      </c>
    </row>
    <row r="17" spans="1:2" x14ac:dyDescent="0.25">
      <c r="A17" s="143" t="s">
        <v>114</v>
      </c>
      <c r="B17" s="278" t="s">
        <v>254</v>
      </c>
    </row>
    <row r="18" spans="1:2" x14ac:dyDescent="0.25">
      <c r="A18" s="143" t="s">
        <v>115</v>
      </c>
      <c r="B18" s="278" t="s">
        <v>255</v>
      </c>
    </row>
    <row r="19" spans="1:2" x14ac:dyDescent="0.25">
      <c r="A19" s="143" t="s">
        <v>116</v>
      </c>
      <c r="B19" s="278" t="s">
        <v>256</v>
      </c>
    </row>
    <row r="20" spans="1:2" x14ac:dyDescent="0.25">
      <c r="A20" s="143" t="s">
        <v>117</v>
      </c>
      <c r="B20" s="278" t="s">
        <v>257</v>
      </c>
    </row>
    <row r="21" spans="1:2" x14ac:dyDescent="0.25">
      <c r="A21" s="143" t="s">
        <v>118</v>
      </c>
      <c r="B21" s="278" t="s">
        <v>258</v>
      </c>
    </row>
    <row r="22" spans="1:2" x14ac:dyDescent="0.25">
      <c r="A22" s="143" t="s">
        <v>119</v>
      </c>
      <c r="B22" s="278" t="s">
        <v>259</v>
      </c>
    </row>
    <row r="23" spans="1:2" x14ac:dyDescent="0.25">
      <c r="A23" s="143" t="s">
        <v>120</v>
      </c>
      <c r="B23" s="278" t="s">
        <v>260</v>
      </c>
    </row>
    <row r="24" spans="1:2" x14ac:dyDescent="0.25">
      <c r="A24" s="143" t="s">
        <v>121</v>
      </c>
      <c r="B24" s="278" t="s">
        <v>261</v>
      </c>
    </row>
    <row r="25" spans="1:2" x14ac:dyDescent="0.25">
      <c r="A25" s="143" t="s">
        <v>122</v>
      </c>
      <c r="B25" s="278" t="s">
        <v>262</v>
      </c>
    </row>
    <row r="26" spans="1:2" x14ac:dyDescent="0.25">
      <c r="A26" s="143" t="s">
        <v>123</v>
      </c>
      <c r="B26" s="278" t="s">
        <v>263</v>
      </c>
    </row>
    <row r="27" spans="1:2" x14ac:dyDescent="0.25">
      <c r="A27" s="143" t="s">
        <v>124</v>
      </c>
      <c r="B27" s="278" t="s">
        <v>264</v>
      </c>
    </row>
    <row r="28" spans="1:2" x14ac:dyDescent="0.25">
      <c r="A28" s="143" t="s">
        <v>125</v>
      </c>
      <c r="B28" s="278" t="s">
        <v>265</v>
      </c>
    </row>
    <row r="29" spans="1:2" x14ac:dyDescent="0.25">
      <c r="A29" s="143" t="s">
        <v>126</v>
      </c>
      <c r="B29" s="278" t="s">
        <v>266</v>
      </c>
    </row>
    <row r="30" spans="1:2" x14ac:dyDescent="0.25">
      <c r="A30" s="143" t="s">
        <v>127</v>
      </c>
      <c r="B30" s="278" t="s">
        <v>267</v>
      </c>
    </row>
    <row r="31" spans="1:2" x14ac:dyDescent="0.25">
      <c r="A31" s="143" t="s">
        <v>128</v>
      </c>
      <c r="B31" s="278" t="s">
        <v>268</v>
      </c>
    </row>
    <row r="32" spans="1:2" x14ac:dyDescent="0.25">
      <c r="A32" s="143" t="s">
        <v>129</v>
      </c>
      <c r="B32" s="278" t="s">
        <v>269</v>
      </c>
    </row>
    <row r="33" spans="1:2" x14ac:dyDescent="0.25">
      <c r="A33" s="143" t="s">
        <v>130</v>
      </c>
      <c r="B33" s="278" t="s">
        <v>270</v>
      </c>
    </row>
    <row r="34" spans="1:2" x14ac:dyDescent="0.25">
      <c r="A34" s="143" t="s">
        <v>131</v>
      </c>
      <c r="B34" s="278" t="s">
        <v>271</v>
      </c>
    </row>
    <row r="35" spans="1:2" x14ac:dyDescent="0.25">
      <c r="A35" s="143" t="s">
        <v>132</v>
      </c>
      <c r="B35" s="278" t="s">
        <v>272</v>
      </c>
    </row>
    <row r="36" spans="1:2" x14ac:dyDescent="0.25">
      <c r="A36" s="143" t="s">
        <v>133</v>
      </c>
      <c r="B36" s="278" t="s">
        <v>273</v>
      </c>
    </row>
    <row r="37" spans="1:2" x14ac:dyDescent="0.25">
      <c r="A37" s="143" t="s">
        <v>134</v>
      </c>
      <c r="B37" s="278" t="s">
        <v>274</v>
      </c>
    </row>
    <row r="38" spans="1:2" x14ac:dyDescent="0.25">
      <c r="A38" s="143" t="s">
        <v>135</v>
      </c>
      <c r="B38" s="278" t="s">
        <v>275</v>
      </c>
    </row>
    <row r="39" spans="1:2" x14ac:dyDescent="0.25">
      <c r="A39" s="143" t="s">
        <v>136</v>
      </c>
      <c r="B39" s="278" t="s">
        <v>276</v>
      </c>
    </row>
    <row r="40" spans="1:2" x14ac:dyDescent="0.25">
      <c r="A40" s="143" t="s">
        <v>137</v>
      </c>
      <c r="B40" s="278" t="s">
        <v>277</v>
      </c>
    </row>
    <row r="41" spans="1:2" x14ac:dyDescent="0.25">
      <c r="A41" s="143" t="s">
        <v>138</v>
      </c>
      <c r="B41" s="278" t="s">
        <v>278</v>
      </c>
    </row>
    <row r="42" spans="1:2" x14ac:dyDescent="0.25">
      <c r="A42" s="143" t="s">
        <v>139</v>
      </c>
      <c r="B42" s="278" t="s">
        <v>279</v>
      </c>
    </row>
    <row r="43" spans="1:2" x14ac:dyDescent="0.25">
      <c r="A43" s="143" t="s">
        <v>140</v>
      </c>
      <c r="B43" s="278" t="s">
        <v>280</v>
      </c>
    </row>
    <row r="44" spans="1:2" x14ac:dyDescent="0.25">
      <c r="A44" s="143" t="s">
        <v>141</v>
      </c>
      <c r="B44" s="278" t="s">
        <v>281</v>
      </c>
    </row>
    <row r="45" spans="1:2" x14ac:dyDescent="0.25">
      <c r="A45" s="143" t="s">
        <v>142</v>
      </c>
      <c r="B45" s="278" t="s">
        <v>282</v>
      </c>
    </row>
    <row r="46" spans="1:2" x14ac:dyDescent="0.25">
      <c r="A46" s="143" t="s">
        <v>143</v>
      </c>
      <c r="B46" s="278" t="s">
        <v>283</v>
      </c>
    </row>
    <row r="47" spans="1:2" x14ac:dyDescent="0.25">
      <c r="A47" s="143" t="s">
        <v>144</v>
      </c>
      <c r="B47" s="278" t="s">
        <v>284</v>
      </c>
    </row>
    <row r="48" spans="1:2" x14ac:dyDescent="0.25">
      <c r="A48" s="143" t="s">
        <v>145</v>
      </c>
      <c r="B48" s="278" t="s">
        <v>285</v>
      </c>
    </row>
    <row r="49" spans="1:2" x14ac:dyDescent="0.25">
      <c r="A49" s="143" t="s">
        <v>146</v>
      </c>
      <c r="B49" s="278" t="s">
        <v>286</v>
      </c>
    </row>
    <row r="50" spans="1:2" x14ac:dyDescent="0.25">
      <c r="A50" s="143" t="s">
        <v>147</v>
      </c>
      <c r="B50" s="278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E652B-DCE6-44F1-AD26-11A62B4938BE}">
  <ds:schemaRefs>
    <ds:schemaRef ds:uri="85005b37-47b3-4378-be48-9b7306cc7a3a"/>
    <ds:schemaRef ds:uri="http://purl.org/dc/terms/"/>
    <ds:schemaRef ds:uri="http://schemas.microsoft.com/office/infopath/2007/PartnerControls"/>
    <ds:schemaRef ds:uri="http://purl.org/dc/dcmitype/"/>
    <ds:schemaRef ds:uri="155cffcc-d6b1-4367-a6f5-cb0ec3af6fcf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</Properties>
</file>