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7) Projects\CA Auto\Prem_Refund\FSA\Round_3_2020Q4\work\06_CDI_Tempate_Final\"/>
    </mc:Choice>
  </mc:AlternateContent>
  <bookViews>
    <workbookView xWindow="-120" yWindow="-120" windowWidth="20730" windowHeight="11160"/>
  </bookViews>
  <sheets>
    <sheet name="SupportExhibit_FSA" sheetId="16" r:id="rId1"/>
    <sheet name="Supporting Data&gt;&gt;" sheetId="17" r:id="rId2"/>
    <sheet name="1.FSA CM Trend Summary" sheetId="18" r:id="rId3"/>
    <sheet name="2.Mileage" sheetId="20" r:id="rId4"/>
    <sheet name="3.Refund to Date" sheetId="13" r:id="rId5"/>
    <sheet name="4.Filed Rate Template" sheetId="22" r:id="rId6"/>
    <sheet name="5.Expense Analysis" sheetId="30" r:id="rId7"/>
    <sheet name="6.Agent Commissions Exp Ratio" sheetId="2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BulletinLine" localSheetId="6">[1]LineInfo!$A$2:$A$7</definedName>
    <definedName name="BulletinLine">[2]LineInfo!$A$2:$A$7</definedName>
    <definedName name="LOB">[3]InputSheet!$C$10</definedName>
    <definedName name="Period" localSheetId="6">[1]LineInfo!$D$2:$D$5</definedName>
    <definedName name="Period">[2]LineInfo!$D$2:$D$5</definedName>
    <definedName name="_xlnm.Print_Area" localSheetId="2">'1.FSA CM Trend Summary'!$A$1:$J$37</definedName>
    <definedName name="_xlnm.Print_Area" localSheetId="3">'2.Mileage'!$A$1:$K$30</definedName>
    <definedName name="_xlnm.Print_Area" localSheetId="6">'5.Expense Analysis'!$A$1:$M$53</definedName>
    <definedName name="_xlnm.Print_Area" localSheetId="7">'6.Agent Commissions Exp Ratio'!$A$1:$E$29</definedName>
    <definedName name="_xlnm.Print_Area" localSheetId="0">SupportExhibit_FSA!$A$1:$L$40</definedName>
    <definedName name="StateAbb">[3]InputSheet!$C$8</definedName>
    <definedName name="year" localSheetId="6">'[4]Inputs ----&gt;'!$B$3</definedName>
    <definedName name="year">'[5]Inputs ----&gt;'!$B$3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29" l="1"/>
  <c r="D27" i="29"/>
  <c r="D26" i="29"/>
  <c r="D25" i="29"/>
  <c r="D24" i="29"/>
  <c r="D23" i="29"/>
  <c r="D22" i="29"/>
  <c r="D21" i="29"/>
  <c r="D20" i="29"/>
  <c r="D19" i="29"/>
  <c r="J28" i="20" l="1"/>
  <c r="I28" i="20"/>
  <c r="H28" i="20"/>
  <c r="G28" i="20"/>
  <c r="F28" i="20"/>
  <c r="E28" i="20"/>
  <c r="D28" i="20"/>
  <c r="C28" i="20"/>
  <c r="I31" i="18" l="1"/>
  <c r="I30" i="18"/>
  <c r="F30" i="18"/>
  <c r="H31" i="18"/>
  <c r="H30" i="18"/>
  <c r="H29" i="18"/>
  <c r="I29" i="18" s="1"/>
  <c r="H28" i="18"/>
  <c r="I28" i="18" s="1"/>
  <c r="H19" i="18"/>
  <c r="H18" i="18"/>
  <c r="H17" i="18"/>
  <c r="H16" i="18"/>
  <c r="E30" i="18"/>
  <c r="E28" i="18"/>
  <c r="F28" i="18" s="1"/>
  <c r="E27" i="18"/>
  <c r="F27" i="18" s="1"/>
  <c r="E18" i="18"/>
  <c r="E17" i="18"/>
  <c r="E16" i="18"/>
  <c r="E15" i="18"/>
  <c r="H32" i="18"/>
  <c r="H27" i="18"/>
  <c r="H26" i="18"/>
  <c r="I26" i="18" s="1"/>
  <c r="G37" i="18"/>
  <c r="H24" i="18"/>
  <c r="H23" i="18"/>
  <c r="H21" i="18"/>
  <c r="H20" i="18"/>
  <c r="H15" i="18"/>
  <c r="H14" i="18"/>
  <c r="G36" i="18"/>
  <c r="H12" i="18"/>
  <c r="E34" i="18"/>
  <c r="F34" i="18" s="1"/>
  <c r="H33" i="18"/>
  <c r="I33" i="18" s="1"/>
  <c r="E32" i="18"/>
  <c r="E31" i="18"/>
  <c r="F31" i="18" s="1"/>
  <c r="E29" i="18"/>
  <c r="F29" i="18" s="1"/>
  <c r="E26" i="18"/>
  <c r="E25" i="18"/>
  <c r="F25" i="18" s="1"/>
  <c r="E24" i="18"/>
  <c r="E23" i="18"/>
  <c r="E22" i="18"/>
  <c r="E20" i="18"/>
  <c r="E19" i="18"/>
  <c r="E13" i="18"/>
  <c r="E12" i="18"/>
  <c r="E33" i="18"/>
  <c r="C37" i="18"/>
  <c r="E21" i="18"/>
  <c r="C36" i="18"/>
  <c r="I27" i="18" l="1"/>
  <c r="F32" i="18"/>
  <c r="I32" i="18"/>
  <c r="F33" i="18"/>
  <c r="H22" i="18"/>
  <c r="H34" i="18"/>
  <c r="I34" i="18" s="1"/>
  <c r="D36" i="18"/>
  <c r="D37" i="18"/>
  <c r="H13" i="18"/>
  <c r="H25" i="18"/>
  <c r="I25" i="18" s="1"/>
  <c r="E14" i="18"/>
  <c r="F26" i="18" s="1"/>
  <c r="J29" i="20" l="1"/>
  <c r="H29" i="20"/>
  <c r="I29" i="20"/>
  <c r="G29" i="20"/>
  <c r="F29" i="20"/>
  <c r="E29" i="20"/>
  <c r="D29" i="20"/>
  <c r="C29" i="20"/>
  <c r="E23" i="30" l="1"/>
  <c r="D18" i="29"/>
  <c r="E20" i="30" l="1"/>
  <c r="E19" i="30"/>
  <c r="E17" i="30"/>
  <c r="E16" i="30"/>
  <c r="E21" i="30" s="1"/>
  <c r="E7" i="16" l="1"/>
  <c r="H11" i="18"/>
  <c r="H36" i="18" l="1"/>
  <c r="H37" i="18"/>
  <c r="A9" i="16"/>
  <c r="A10" i="16" s="1"/>
  <c r="A11" i="16" s="1"/>
  <c r="A13" i="16" s="1"/>
  <c r="I37" i="18" l="1"/>
  <c r="A15" i="16"/>
  <c r="A17" i="16" s="1"/>
  <c r="A27" i="16" l="1"/>
  <c r="E11" i="18" l="1"/>
  <c r="E36" i="18" l="1"/>
  <c r="E37" i="18"/>
  <c r="F37" i="18" l="1"/>
  <c r="E25" i="16" l="1"/>
  <c r="E27" i="16" s="1"/>
</calcChain>
</file>

<file path=xl/sharedStrings.xml><?xml version="1.0" encoding="utf-8"?>
<sst xmlns="http://schemas.openxmlformats.org/spreadsheetml/2006/main" count="264" uniqueCount="205">
  <si>
    <t>Total</t>
  </si>
  <si>
    <t>Combined Ratio</t>
  </si>
  <si>
    <t>Refund</t>
  </si>
  <si>
    <t>COVID-19 Assumptions</t>
  </si>
  <si>
    <t>Indicated Refund</t>
  </si>
  <si>
    <t>Non-Pay Cancels</t>
  </si>
  <si>
    <t>Expense Analysis</t>
  </si>
  <si>
    <t/>
  </si>
  <si>
    <t>(Amounts in Thousands)</t>
  </si>
  <si>
    <t>Expense</t>
  </si>
  <si>
    <t>Component</t>
  </si>
  <si>
    <t>Amount</t>
  </si>
  <si>
    <t>%</t>
  </si>
  <si>
    <t>Premiums Written</t>
  </si>
  <si>
    <t>Commissions and Brokerage</t>
  </si>
  <si>
    <t>Taxes, Licenses, &amp; Fees</t>
  </si>
  <si>
    <t>Premiums Earned</t>
  </si>
  <si>
    <t>Other Acquisition &amp; General</t>
  </si>
  <si>
    <t>Other Income less Other Expenses</t>
  </si>
  <si>
    <t>Private Passenger Auto</t>
  </si>
  <si>
    <t>Notes:</t>
  </si>
  <si>
    <t>(10)</t>
  </si>
  <si>
    <t>Derivation of Indicated  Refund</t>
  </si>
  <si>
    <t xml:space="preserve">Frequency Change </t>
  </si>
  <si>
    <t>Severity Change</t>
  </si>
  <si>
    <t>Formula</t>
  </si>
  <si>
    <t>Comments</t>
  </si>
  <si>
    <t>Refund to Date</t>
  </si>
  <si>
    <t>Company Name:</t>
  </si>
  <si>
    <t>NAIC Code:</t>
  </si>
  <si>
    <t>Group Name:</t>
  </si>
  <si>
    <t>NAIC Group Code:</t>
  </si>
  <si>
    <t>Average</t>
  </si>
  <si>
    <t>Number of</t>
  </si>
  <si>
    <t>Aggregate Premium</t>
  </si>
  <si>
    <t>Percentage of</t>
  </si>
  <si>
    <t>In-Force Policies</t>
  </si>
  <si>
    <t>Bulletin</t>
  </si>
  <si>
    <t>Percentage</t>
  </si>
  <si>
    <t>Prior to and Subject to</t>
  </si>
  <si>
    <t>Premium</t>
  </si>
  <si>
    <t>Refund, Applied</t>
  </si>
  <si>
    <t>that are Subject</t>
  </si>
  <si>
    <t>Line of</t>
  </si>
  <si>
    <t>Latest CDI</t>
  </si>
  <si>
    <t>End of Reporting</t>
  </si>
  <si>
    <t>of Refund</t>
  </si>
  <si>
    <t>Application</t>
  </si>
  <si>
    <t>Aggregate  Premium</t>
  </si>
  <si>
    <t>Per Policy</t>
  </si>
  <si>
    <t>to Each</t>
  </si>
  <si>
    <t>to Refund at</t>
  </si>
  <si>
    <t>Policyholders</t>
  </si>
  <si>
    <t>NAIC #</t>
  </si>
  <si>
    <t>Insurance</t>
  </si>
  <si>
    <t>Program</t>
  </si>
  <si>
    <t>Filing No.</t>
  </si>
  <si>
    <t>Period</t>
  </si>
  <si>
    <t>Applied</t>
  </si>
  <si>
    <t>Before Refund</t>
  </si>
  <si>
    <t>After Refund</t>
  </si>
  <si>
    <t>Policyholder</t>
  </si>
  <si>
    <t>End of Period</t>
  </si>
  <si>
    <t>Receiving Refund</t>
  </si>
  <si>
    <t>PPA</t>
  </si>
  <si>
    <t>April*</t>
  </si>
  <si>
    <t>May*</t>
  </si>
  <si>
    <t>Overall Totals</t>
  </si>
  <si>
    <t>Selected Additional Refund</t>
  </si>
  <si>
    <t>Cal Month</t>
  </si>
  <si>
    <t>Exposures</t>
  </si>
  <si>
    <t>Paid Count</t>
  </si>
  <si>
    <t>Frequency</t>
  </si>
  <si>
    <t>MoM</t>
  </si>
  <si>
    <t>Paid Amount</t>
  </si>
  <si>
    <t>Severity</t>
  </si>
  <si>
    <t>(1)</t>
  </si>
  <si>
    <t>MAX PLR</t>
  </si>
  <si>
    <t>Coverage/Form/Program</t>
  </si>
  <si>
    <t>Latest Year Adjusted Annual Premium ($)</t>
  </si>
  <si>
    <t>Change at Minimum %</t>
  </si>
  <si>
    <t>Bodily Injury</t>
  </si>
  <si>
    <t>Property Damage</t>
  </si>
  <si>
    <t>Uninsured Motorist</t>
  </si>
  <si>
    <t>Medical Payment</t>
  </si>
  <si>
    <t>Collision</t>
  </si>
  <si>
    <t>Comprehensive</t>
  </si>
  <si>
    <t>Towing</t>
  </si>
  <si>
    <t>Combined</t>
  </si>
  <si>
    <t>Change at Maximum %</t>
  </si>
  <si>
    <t>Proposed %</t>
  </si>
  <si>
    <t>Lines (2) -(6)</t>
  </si>
  <si>
    <t>(7)</t>
  </si>
  <si>
    <t>Permissible Loss Ratio</t>
  </si>
  <si>
    <t>(8)</t>
  </si>
  <si>
    <t>(11)</t>
  </si>
  <si>
    <t>(9a)</t>
  </si>
  <si>
    <t>(9b)</t>
  </si>
  <si>
    <t>(9c)</t>
  </si>
  <si>
    <t>(9d)</t>
  </si>
  <si>
    <t>= (8) *  [1 + (9a)] * [1 + (9b)] * [1 + (9d)]</t>
  </si>
  <si>
    <t>Permissible Loss &amp; DCC Ratio</t>
  </si>
  <si>
    <t>= Permissible Loss &amp; DCC Ratio (7) + Expenses (2) to (6)</t>
  </si>
  <si>
    <t>Permissible Loss &amp; DCC Ratio (7) + Expenses (2) to (6)</t>
  </si>
  <si>
    <t>Adjusted Loss &amp; DCC Ratio</t>
  </si>
  <si>
    <t>2019Q3 (Filed)</t>
  </si>
  <si>
    <t>Credibility Adjusted LossDCCERatio</t>
  </si>
  <si>
    <t>Filed Loss &amp; DCC Ratio as of 2019Q3</t>
  </si>
  <si>
    <t>CA CDI External Indication Rate Template 2019Q3 Filing; See Tab "4.Filed Rate Template"</t>
  </si>
  <si>
    <t>FARMERS SPECIALTY INSURANCE COMPANY</t>
  </si>
  <si>
    <t xml:space="preserve">FARMERS INSURANCE GROUP OF COMPANIES  </t>
  </si>
  <si>
    <t>Farmers Specialty Auto</t>
  </si>
  <si>
    <t>19-1539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</si>
  <si>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</si>
  <si>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</si>
  <si>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</si>
  <si>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</si>
  <si>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</si>
  <si>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</si>
  <si>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</si>
  <si>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</si>
  <si>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</si>
  <si>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</si>
  <si>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</si>
  <si>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</si>
  <si>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</si>
  <si>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</si>
  <si>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</si>
  <si>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</si>
  <si>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</si>
  <si>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</si>
  <si>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</si>
  <si>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</si>
  <si>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Expense Ratio Increase</t>
  </si>
  <si>
    <t>202009</t>
  </si>
  <si>
    <t>Month</t>
  </si>
  <si>
    <t>Vehicle Average Mileage</t>
  </si>
  <si>
    <t>Calendar Month Paid Loss Trends; See Tab "1.FSA CM Trend Summary"</t>
  </si>
  <si>
    <t>Mileage Decrease</t>
  </si>
  <si>
    <t>Mileage Decrease Impact; See Tab "2.Mileage"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</si>
  <si>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</si>
  <si>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</si>
  <si>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</si>
  <si>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</si>
  <si>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</si>
  <si>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</si>
  <si>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</si>
  <si>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</si>
  <si>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</si>
  <si>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</si>
  <si>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</si>
  <si>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</si>
  <si>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</si>
  <si>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</si>
  <si>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</si>
  <si>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</si>
  <si>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</si>
  <si>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</si>
  <si>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</si>
  <si>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</si>
  <si>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</si>
  <si>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(12)</t>
  </si>
  <si>
    <t>Expense Ratio - Agent Commissions</t>
  </si>
  <si>
    <t>(5)</t>
  </si>
  <si>
    <t>Actual Loss &amp; DCC Ratio from Filed CA Rate Template as of 2019Q3</t>
  </si>
  <si>
    <t>= 1.00 - [(11) + (2) + (3) + (6) + (9c) + (10)] / [(1) - (4) - (5)]</t>
  </si>
  <si>
    <t>Farmers Specialty Insurance</t>
  </si>
  <si>
    <t>Adjusting and Other</t>
  </si>
  <si>
    <t>SOURCES</t>
  </si>
  <si>
    <t>Financials underlying Annual Statement Page 14</t>
  </si>
  <si>
    <t>Lines 35</t>
  </si>
  <si>
    <t>column 1</t>
  </si>
  <si>
    <t>Financials underlying Insurance Expense Exhibit Part III</t>
  </si>
  <si>
    <t>columns 23</t>
  </si>
  <si>
    <t>column 25</t>
  </si>
  <si>
    <t>column 2</t>
  </si>
  <si>
    <t>columns 27 and 29</t>
  </si>
  <si>
    <t>columns 31</t>
  </si>
  <si>
    <t>columns 11</t>
  </si>
  <si>
    <t>Insurance Expense Exhibit Information</t>
  </si>
  <si>
    <t>Insurance Expense Exhibit; See Tab "5.Expense Analysis"</t>
  </si>
  <si>
    <t>Assumption based on increased billing flexibility offered to customers</t>
  </si>
  <si>
    <t>Expense Ratio Increase due to Agent Comissions; See Tab "6.Agent Commissions Exp Ratio"</t>
  </si>
  <si>
    <t>Average Increase in Expense Ratio</t>
  </si>
  <si>
    <t>MoM Change</t>
  </si>
  <si>
    <t>Vehicle Inforce</t>
  </si>
  <si>
    <t>BI Mileage Factor</t>
  </si>
  <si>
    <t>PD Mileage Factor</t>
  </si>
  <si>
    <t>COLL Mileage Factor</t>
  </si>
  <si>
    <t>COMP Mileage Factor</t>
  </si>
  <si>
    <t>MED Mileage Factor</t>
  </si>
  <si>
    <t>Premium Impact</t>
  </si>
  <si>
    <t>UMBI Mileage Factor</t>
  </si>
  <si>
    <t>UMPD Mileage Factor</t>
  </si>
  <si>
    <t>Baseline</t>
  </si>
  <si>
    <t>201903-201912</t>
  </si>
  <si>
    <t>202003-202012</t>
  </si>
  <si>
    <t>202010</t>
  </si>
  <si>
    <t>202011</t>
  </si>
  <si>
    <t>202012</t>
  </si>
  <si>
    <t>2020.10</t>
  </si>
  <si>
    <t>2020.11</t>
  </si>
  <si>
    <t>2020.12</t>
  </si>
  <si>
    <t>*Please refer to the explanatory memo for additional details</t>
  </si>
  <si>
    <t>Premium Refund as a % of total premium during March - December 2020; See Tab "3.Refund to Date"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</si>
</sst>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[$-409]d\-mmm\-yyyy;@"/>
    <numFmt numFmtId="167" formatCode="&quot;[&quot;#&quot;]&quot;"/>
    <numFmt numFmtId="168" formatCode="&quot;$&quot;#,##0"/>
    <numFmt numFmtId="169" formatCode="_(* #,##0_);_(* \(#,##0\);_(* &quot;-&quot;??_);_(@_)"/>
    <numFmt numFmtId="170" formatCode="_(* #,##0.0000_);_(* \(#,##0.0000\);_(* &quot;-&quot;??_);_(@_)"/>
    <numFmt numFmtId="171" formatCode="0.0000000000000000%"/>
    <numFmt numFmtId="172" formatCode="0.0000"/>
    <numFmt numFmtId="173" formatCode="_(* #,##0.000_);_(* \(#,##0.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7.2"/>
      <color indexed="1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/>
    <xf numFmtId="166" fontId="1" fillId="0" borderId="0"/>
    <xf numFmtId="43" fontId="14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3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9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0" xfId="0" applyFont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4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9" fillId="0" borderId="0" xfId="0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quotePrefix="1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quotePrefix="1" applyNumberFormat="1" applyFont="1" applyBorder="1" applyAlignment="1">
      <alignment horizontal="right"/>
    </xf>
    <xf numFmtId="0" fontId="2" fillId="0" borderId="0" xfId="0" applyFont="1" applyBorder="1"/>
    <xf numFmtId="164" fontId="1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0" xfId="0" quotePrefix="1" applyBorder="1" applyAlignment="1">
      <alignment horizontal="right"/>
    </xf>
    <xf numFmtId="164" fontId="12" fillId="0" borderId="0" xfId="1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Border="1"/>
    <xf numFmtId="1" fontId="15" fillId="0" borderId="7" xfId="4" applyNumberFormat="1" applyFont="1" applyBorder="1" applyAlignment="1">
      <alignment horizontal="left" vertical="center"/>
    </xf>
    <xf numFmtId="49" fontId="16" fillId="3" borderId="27" xfId="4" applyNumberFormat="1" applyFont="1" applyFill="1" applyBorder="1" applyAlignment="1"/>
    <xf numFmtId="49" fontId="16" fillId="3" borderId="27" xfId="4" applyNumberFormat="1" applyFont="1" applyFill="1" applyBorder="1" applyAlignment="1">
      <alignment horizontal="left"/>
    </xf>
    <xf numFmtId="9" fontId="17" fillId="3" borderId="27" xfId="1" applyNumberFormat="1" applyFont="1" applyFill="1" applyBorder="1" applyAlignment="1"/>
    <xf numFmtId="6" fontId="17" fillId="0" borderId="8" xfId="4" applyNumberFormat="1" applyFont="1" applyFill="1" applyBorder="1" applyAlignment="1"/>
    <xf numFmtId="9" fontId="17" fillId="0" borderId="8" xfId="1" applyNumberFormat="1" applyFont="1" applyFill="1" applyBorder="1" applyAlignment="1"/>
    <xf numFmtId="1" fontId="16" fillId="0" borderId="8" xfId="4" applyNumberFormat="1" applyFont="1" applyFill="1" applyBorder="1" applyAlignment="1">
      <alignment horizontal="center"/>
    </xf>
    <xf numFmtId="1" fontId="16" fillId="3" borderId="28" xfId="4" applyNumberFormat="1" applyFont="1" applyFill="1" applyBorder="1" applyAlignment="1">
      <alignment horizontal="left"/>
    </xf>
    <xf numFmtId="1" fontId="17" fillId="0" borderId="9" xfId="4" applyNumberFormat="1" applyFont="1" applyBorder="1" applyAlignment="1">
      <alignment horizontal="left" vertical="center"/>
    </xf>
    <xf numFmtId="166" fontId="17" fillId="0" borderId="0" xfId="4" applyFont="1" applyBorder="1" applyAlignment="1">
      <alignment vertical="center"/>
    </xf>
    <xf numFmtId="166" fontId="17" fillId="0" borderId="0" xfId="4" applyFont="1" applyBorder="1" applyAlignment="1">
      <alignment horizontal="left" vertical="center"/>
    </xf>
    <xf numFmtId="9" fontId="17" fillId="0" borderId="0" xfId="1" applyNumberFormat="1" applyFont="1" applyBorder="1" applyAlignment="1">
      <alignment horizontal="left"/>
    </xf>
    <xf numFmtId="6" fontId="17" fillId="0" borderId="0" xfId="4" applyNumberFormat="1" applyFont="1" applyFill="1" applyBorder="1" applyAlignment="1">
      <alignment horizontal="left"/>
    </xf>
    <xf numFmtId="6" fontId="17" fillId="0" borderId="0" xfId="4" applyNumberFormat="1" applyFont="1" applyBorder="1" applyAlignment="1">
      <alignment horizontal="left"/>
    </xf>
    <xf numFmtId="1" fontId="17" fillId="0" borderId="0" xfId="4" applyNumberFormat="1" applyFont="1" applyBorder="1" applyAlignment="1">
      <alignment horizontal="center"/>
    </xf>
    <xf numFmtId="1" fontId="17" fillId="0" borderId="10" xfId="4" applyNumberFormat="1" applyFont="1" applyBorder="1" applyAlignment="1">
      <alignment horizontal="left"/>
    </xf>
    <xf numFmtId="1" fontId="15" fillId="0" borderId="9" xfId="4" applyNumberFormat="1" applyFont="1" applyBorder="1" applyAlignment="1">
      <alignment horizontal="left" vertical="center"/>
    </xf>
    <xf numFmtId="49" fontId="16" fillId="3" borderId="21" xfId="4" applyNumberFormat="1" applyFont="1" applyFill="1" applyBorder="1" applyAlignment="1">
      <alignment horizontal="left"/>
    </xf>
    <xf numFmtId="9" fontId="17" fillId="3" borderId="21" xfId="1" applyNumberFormat="1" applyFont="1" applyFill="1" applyBorder="1" applyAlignment="1"/>
    <xf numFmtId="6" fontId="17" fillId="0" borderId="0" xfId="4" applyNumberFormat="1" applyFont="1" applyFill="1" applyBorder="1" applyAlignment="1"/>
    <xf numFmtId="9" fontId="17" fillId="0" borderId="0" xfId="1" applyNumberFormat="1" applyFont="1" applyFill="1" applyBorder="1" applyAlignment="1"/>
    <xf numFmtId="1" fontId="16" fillId="0" borderId="0" xfId="4" applyNumberFormat="1" applyFont="1" applyFill="1" applyBorder="1" applyAlignment="1">
      <alignment horizontal="center"/>
    </xf>
    <xf numFmtId="1" fontId="16" fillId="3" borderId="29" xfId="4" applyNumberFormat="1" applyFont="1" applyFill="1" applyBorder="1" applyAlignment="1">
      <alignment horizontal="left"/>
    </xf>
    <xf numFmtId="1" fontId="17" fillId="0" borderId="30" xfId="4" applyNumberFormat="1" applyFont="1" applyFill="1" applyBorder="1" applyAlignment="1">
      <alignment horizontal="left" vertical="center"/>
    </xf>
    <xf numFmtId="166" fontId="17" fillId="0" borderId="12" xfId="4" applyNumberFormat="1" applyFont="1" applyFill="1" applyBorder="1" applyAlignment="1">
      <alignment vertical="center"/>
    </xf>
    <xf numFmtId="166" fontId="17" fillId="0" borderId="12" xfId="4" applyNumberFormat="1" applyFont="1" applyFill="1" applyBorder="1" applyAlignment="1">
      <alignment horizontal="left" vertical="center"/>
    </xf>
    <xf numFmtId="9" fontId="17" fillId="0" borderId="12" xfId="1" applyNumberFormat="1" applyFont="1" applyFill="1" applyBorder="1" applyAlignment="1">
      <alignment horizontal="left"/>
    </xf>
    <xf numFmtId="6" fontId="17" fillId="0" borderId="12" xfId="4" applyNumberFormat="1" applyFont="1" applyFill="1" applyBorder="1" applyAlignment="1">
      <alignment horizontal="left"/>
    </xf>
    <xf numFmtId="1" fontId="17" fillId="0" borderId="12" xfId="4" applyNumberFormat="1" applyFont="1" applyFill="1" applyBorder="1" applyAlignment="1">
      <alignment horizontal="center"/>
    </xf>
    <xf numFmtId="1" fontId="17" fillId="0" borderId="13" xfId="4" applyNumberFormat="1" applyFont="1" applyFill="1" applyBorder="1" applyAlignment="1">
      <alignment horizontal="center"/>
    </xf>
    <xf numFmtId="1" fontId="18" fillId="0" borderId="31" xfId="5" applyNumberFormat="1" applyFont="1" applyFill="1" applyBorder="1" applyAlignment="1">
      <alignment horizontal="left"/>
    </xf>
    <xf numFmtId="166" fontId="18" fillId="0" borderId="31" xfId="5" applyFont="1" applyFill="1" applyBorder="1" applyAlignment="1"/>
    <xf numFmtId="166" fontId="18" fillId="0" borderId="31" xfId="5" applyFont="1" applyFill="1" applyBorder="1" applyAlignment="1">
      <alignment horizontal="left"/>
    </xf>
    <xf numFmtId="9" fontId="18" fillId="0" borderId="31" xfId="1" applyNumberFormat="1" applyFont="1" applyFill="1" applyBorder="1"/>
    <xf numFmtId="6" fontId="18" fillId="0" borderId="31" xfId="5" applyNumberFormat="1" applyFont="1" applyFill="1" applyBorder="1"/>
    <xf numFmtId="1" fontId="18" fillId="0" borderId="31" xfId="5" applyNumberFormat="1" applyFont="1" applyBorder="1" applyAlignment="1">
      <alignment horizontal="center"/>
    </xf>
    <xf numFmtId="166" fontId="19" fillId="0" borderId="0" xfId="5" applyFont="1" applyAlignment="1">
      <alignment horizontal="center"/>
    </xf>
    <xf numFmtId="167" fontId="20" fillId="0" borderId="0" xfId="5" applyNumberFormat="1" applyFont="1" applyFill="1" applyBorder="1" applyAlignment="1">
      <alignment horizontal="center"/>
    </xf>
    <xf numFmtId="167" fontId="20" fillId="0" borderId="32" xfId="5" applyNumberFormat="1" applyFont="1" applyFill="1" applyBorder="1" applyAlignment="1">
      <alignment horizontal="center"/>
    </xf>
    <xf numFmtId="1" fontId="20" fillId="4" borderId="0" xfId="5" applyNumberFormat="1" applyFont="1" applyFill="1" applyBorder="1" applyAlignment="1">
      <alignment horizontal="center"/>
    </xf>
    <xf numFmtId="167" fontId="20" fillId="4" borderId="0" xfId="5" applyNumberFormat="1" applyFont="1" applyFill="1" applyBorder="1" applyAlignment="1">
      <alignment horizontal="right"/>
    </xf>
    <xf numFmtId="9" fontId="20" fillId="5" borderId="0" xfId="1" applyNumberFormat="1" applyFont="1" applyFill="1" applyBorder="1" applyAlignment="1">
      <alignment horizontal="right"/>
    </xf>
    <xf numFmtId="6" fontId="20" fillId="5" borderId="0" xfId="5" applyNumberFormat="1" applyFont="1" applyFill="1" applyBorder="1" applyAlignment="1">
      <alignment horizontal="right"/>
    </xf>
    <xf numFmtId="6" fontId="21" fillId="5" borderId="0" xfId="5" applyNumberFormat="1" applyFont="1" applyFill="1" applyBorder="1" applyAlignment="1">
      <alignment horizontal="right"/>
    </xf>
    <xf numFmtId="9" fontId="21" fillId="5" borderId="0" xfId="1" applyNumberFormat="1" applyFont="1" applyFill="1" applyBorder="1" applyAlignment="1">
      <alignment horizontal="right"/>
    </xf>
    <xf numFmtId="1" fontId="20" fillId="5" borderId="0" xfId="5" applyNumberFormat="1" applyFont="1" applyFill="1" applyBorder="1" applyAlignment="1">
      <alignment horizontal="right"/>
    </xf>
    <xf numFmtId="1" fontId="21" fillId="5" borderId="33" xfId="5" applyNumberFormat="1" applyFont="1" applyFill="1" applyBorder="1" applyAlignment="1">
      <alignment horizontal="right"/>
    </xf>
    <xf numFmtId="166" fontId="19" fillId="4" borderId="0" xfId="5" applyFont="1" applyFill="1" applyAlignment="1">
      <alignment horizontal="right"/>
    </xf>
    <xf numFmtId="6" fontId="19" fillId="5" borderId="0" xfId="5" applyNumberFormat="1" applyFont="1" applyFill="1" applyAlignment="1">
      <alignment horizontal="right"/>
    </xf>
    <xf numFmtId="1" fontId="18" fillId="5" borderId="33" xfId="5" applyNumberFormat="1" applyFont="1" applyFill="1" applyBorder="1" applyAlignment="1">
      <alignment horizontal="right"/>
    </xf>
    <xf numFmtId="1" fontId="20" fillId="5" borderId="33" xfId="5" applyNumberFormat="1" applyFont="1" applyFill="1" applyBorder="1" applyAlignment="1">
      <alignment horizontal="right"/>
    </xf>
    <xf numFmtId="1" fontId="20" fillId="4" borderId="31" xfId="5" applyNumberFormat="1" applyFont="1" applyFill="1" applyBorder="1" applyAlignment="1">
      <alignment horizontal="center" wrapText="1"/>
    </xf>
    <xf numFmtId="166" fontId="20" fillId="4" borderId="31" xfId="5" applyFont="1" applyFill="1" applyBorder="1" applyAlignment="1">
      <alignment horizontal="right" wrapText="1"/>
    </xf>
    <xf numFmtId="9" fontId="20" fillId="5" borderId="31" xfId="1" applyNumberFormat="1" applyFont="1" applyFill="1" applyBorder="1" applyAlignment="1">
      <alignment horizontal="right" wrapText="1"/>
    </xf>
    <xf numFmtId="6" fontId="20" fillId="5" borderId="31" xfId="5" applyNumberFormat="1" applyFont="1" applyFill="1" applyBorder="1" applyAlignment="1">
      <alignment horizontal="right" wrapText="1"/>
    </xf>
    <xf numFmtId="6" fontId="21" fillId="5" borderId="31" xfId="5" applyNumberFormat="1" applyFont="1" applyFill="1" applyBorder="1" applyAlignment="1">
      <alignment horizontal="right" wrapText="1"/>
    </xf>
    <xf numFmtId="9" fontId="21" fillId="5" borderId="31" xfId="1" applyNumberFormat="1" applyFont="1" applyFill="1" applyBorder="1" applyAlignment="1">
      <alignment horizontal="right"/>
    </xf>
    <xf numFmtId="1" fontId="21" fillId="5" borderId="31" xfId="1" applyNumberFormat="1" applyFont="1" applyFill="1" applyBorder="1" applyAlignment="1">
      <alignment horizontal="right"/>
    </xf>
    <xf numFmtId="1" fontId="20" fillId="5" borderId="34" xfId="5" applyNumberFormat="1" applyFont="1" applyFill="1" applyBorder="1" applyAlignment="1">
      <alignment horizontal="right"/>
    </xf>
    <xf numFmtId="1" fontId="19" fillId="0" borderId="0" xfId="5" applyNumberFormat="1" applyFont="1" applyAlignment="1">
      <alignment horizontal="center"/>
    </xf>
    <xf numFmtId="166" fontId="20" fillId="0" borderId="0" xfId="5" applyFont="1" applyFill="1" applyBorder="1" applyAlignment="1">
      <alignment horizontal="left" wrapText="1"/>
    </xf>
    <xf numFmtId="166" fontId="19" fillId="0" borderId="0" xfId="5" applyFont="1" applyAlignment="1"/>
    <xf numFmtId="166" fontId="20" fillId="0" borderId="0" xfId="5" applyFont="1" applyFill="1" applyBorder="1" applyAlignment="1">
      <alignment wrapText="1"/>
    </xf>
    <xf numFmtId="9" fontId="20" fillId="0" borderId="0" xfId="1" applyNumberFormat="1" applyFont="1" applyFill="1" applyBorder="1" applyAlignment="1">
      <alignment horizontal="center" wrapText="1"/>
    </xf>
    <xf numFmtId="6" fontId="20" fillId="0" borderId="0" xfId="5" applyNumberFormat="1" applyFont="1" applyFill="1" applyBorder="1" applyAlignment="1">
      <alignment horizontal="center" wrapText="1"/>
    </xf>
    <xf numFmtId="6" fontId="21" fillId="0" borderId="0" xfId="5" applyNumberFormat="1" applyFont="1" applyFill="1" applyBorder="1" applyAlignment="1">
      <alignment horizontal="center" wrapText="1"/>
    </xf>
    <xf numFmtId="9" fontId="21" fillId="0" borderId="0" xfId="1" applyNumberFormat="1" applyFont="1" applyFill="1" applyBorder="1" applyAlignment="1">
      <alignment horizontal="center"/>
    </xf>
    <xf numFmtId="1" fontId="20" fillId="0" borderId="0" xfId="5" applyNumberFormat="1" applyFont="1" applyFill="1" applyBorder="1" applyAlignment="1">
      <alignment horizontal="center"/>
    </xf>
    <xf numFmtId="1" fontId="22" fillId="0" borderId="35" xfId="6" applyNumberFormat="1" applyFont="1" applyFill="1" applyBorder="1" applyAlignment="1">
      <alignment horizontal="center"/>
    </xf>
    <xf numFmtId="1" fontId="22" fillId="0" borderId="35" xfId="6" applyNumberFormat="1" applyFont="1" applyFill="1" applyBorder="1" applyAlignment="1">
      <alignment horizontal="right"/>
    </xf>
    <xf numFmtId="9" fontId="22" fillId="0" borderId="35" xfId="1" applyFont="1" applyFill="1" applyBorder="1" applyAlignment="1">
      <alignment horizontal="right"/>
    </xf>
    <xf numFmtId="168" fontId="22" fillId="0" borderId="35" xfId="3" applyNumberFormat="1" applyFont="1" applyFill="1" applyBorder="1" applyAlignment="1">
      <alignment horizontal="right"/>
    </xf>
    <xf numFmtId="168" fontId="22" fillId="0" borderId="35" xfId="6" applyNumberFormat="1" applyFont="1" applyFill="1" applyBorder="1" applyAlignment="1">
      <alignment horizontal="right"/>
    </xf>
    <xf numFmtId="169" fontId="22" fillId="0" borderId="35" xfId="2" applyNumberFormat="1" applyFont="1" applyFill="1" applyBorder="1" applyAlignment="1">
      <alignment horizontal="right"/>
    </xf>
    <xf numFmtId="168" fontId="22" fillId="0" borderId="35" xfId="1" applyNumberFormat="1" applyFont="1" applyFill="1" applyBorder="1" applyAlignment="1">
      <alignment horizontal="right"/>
    </xf>
    <xf numFmtId="169" fontId="22" fillId="0" borderId="35" xfId="1" applyNumberFormat="1" applyFont="1" applyFill="1" applyBorder="1" applyAlignment="1">
      <alignment horizontal="right"/>
    </xf>
    <xf numFmtId="0" fontId="2" fillId="0" borderId="0" xfId="0" applyFont="1"/>
    <xf numFmtId="1" fontId="2" fillId="0" borderId="19" xfId="0" applyNumberFormat="1" applyFont="1" applyBorder="1" applyAlignment="1"/>
    <xf numFmtId="0" fontId="0" fillId="0" borderId="38" xfId="0" applyBorder="1"/>
    <xf numFmtId="0" fontId="2" fillId="0" borderId="19" xfId="0" applyNumberFormat="1" applyFont="1" applyBorder="1" applyAlignment="1"/>
    <xf numFmtId="169" fontId="0" fillId="0" borderId="38" xfId="2" applyNumberFormat="1" applyFont="1" applyBorder="1"/>
    <xf numFmtId="169" fontId="0" fillId="0" borderId="18" xfId="2" applyNumberFormat="1" applyFont="1" applyBorder="1"/>
    <xf numFmtId="170" fontId="0" fillId="0" borderId="0" xfId="2" applyNumberFormat="1" applyFont="1" applyBorder="1"/>
    <xf numFmtId="169" fontId="0" fillId="0" borderId="0" xfId="2" applyNumberFormat="1" applyFont="1" applyBorder="1"/>
    <xf numFmtId="37" fontId="0" fillId="0" borderId="0" xfId="0" applyNumberFormat="1"/>
    <xf numFmtId="0" fontId="2" fillId="3" borderId="17" xfId="0" applyNumberFormat="1" applyFont="1" applyFill="1" applyBorder="1" applyAlignment="1"/>
    <xf numFmtId="169" fontId="0" fillId="3" borderId="39" xfId="2" applyNumberFormat="1" applyFont="1" applyFill="1" applyBorder="1"/>
    <xf numFmtId="169" fontId="0" fillId="3" borderId="15" xfId="2" applyNumberFormat="1" applyFont="1" applyFill="1" applyBorder="1"/>
    <xf numFmtId="170" fontId="0" fillId="3" borderId="16" xfId="2" applyNumberFormat="1" applyFont="1" applyFill="1" applyBorder="1"/>
    <xf numFmtId="0" fontId="0" fillId="3" borderId="17" xfId="0" applyFill="1" applyBorder="1"/>
    <xf numFmtId="169" fontId="0" fillId="3" borderId="16" xfId="2" applyNumberFormat="1" applyFont="1" applyFill="1" applyBorder="1"/>
    <xf numFmtId="0" fontId="2" fillId="3" borderId="19" xfId="0" applyNumberFormat="1" applyFont="1" applyFill="1" applyBorder="1" applyAlignment="1"/>
    <xf numFmtId="169" fontId="0" fillId="3" borderId="38" xfId="2" applyNumberFormat="1" applyFont="1" applyFill="1" applyBorder="1"/>
    <xf numFmtId="169" fontId="0" fillId="3" borderId="18" xfId="2" applyNumberFormat="1" applyFont="1" applyFill="1" applyBorder="1"/>
    <xf numFmtId="170" fontId="0" fillId="3" borderId="0" xfId="2" applyNumberFormat="1" applyFont="1" applyFill="1" applyBorder="1"/>
    <xf numFmtId="0" fontId="0" fillId="3" borderId="19" xfId="0" applyFill="1" applyBorder="1"/>
    <xf numFmtId="169" fontId="0" fillId="3" borderId="0" xfId="2" applyNumberFormat="1" applyFont="1" applyFill="1" applyBorder="1"/>
    <xf numFmtId="169" fontId="0" fillId="3" borderId="40" xfId="2" applyNumberFormat="1" applyFont="1" applyFill="1" applyBorder="1"/>
    <xf numFmtId="170" fontId="0" fillId="3" borderId="21" xfId="2" applyNumberFormat="1" applyFont="1" applyFill="1" applyBorder="1"/>
    <xf numFmtId="169" fontId="0" fillId="3" borderId="21" xfId="2" applyNumberFormat="1" applyFont="1" applyFill="1" applyBorder="1"/>
    <xf numFmtId="164" fontId="0" fillId="0" borderId="19" xfId="1" applyNumberFormat="1" applyFont="1" applyBorder="1"/>
    <xf numFmtId="164" fontId="0" fillId="3" borderId="17" xfId="1" applyNumberFormat="1" applyFont="1" applyFill="1" applyBorder="1"/>
    <xf numFmtId="164" fontId="0" fillId="3" borderId="19" xfId="1" applyNumberFormat="1" applyFont="1" applyFill="1" applyBorder="1"/>
    <xf numFmtId="0" fontId="0" fillId="0" borderId="40" xfId="0" applyBorder="1"/>
    <xf numFmtId="0" fontId="0" fillId="0" borderId="21" xfId="0" applyBorder="1"/>
    <xf numFmtId="0" fontId="2" fillId="0" borderId="17" xfId="0" applyFont="1" applyBorder="1" applyAlignment="1">
      <alignment horizontal="right"/>
    </xf>
    <xf numFmtId="169" fontId="0" fillId="0" borderId="39" xfId="0" applyNumberFormat="1" applyBorder="1"/>
    <xf numFmtId="169" fontId="0" fillId="0" borderId="15" xfId="0" applyNumberFormat="1" applyBorder="1"/>
    <xf numFmtId="170" fontId="0" fillId="0" borderId="16" xfId="2" applyNumberFormat="1" applyFont="1" applyBorder="1"/>
    <xf numFmtId="169" fontId="0" fillId="0" borderId="16" xfId="0" applyNumberFormat="1" applyBorder="1"/>
    <xf numFmtId="169" fontId="0" fillId="0" borderId="16" xfId="2" applyNumberFormat="1" applyFont="1" applyBorder="1"/>
    <xf numFmtId="0" fontId="2" fillId="0" borderId="24" xfId="0" applyFont="1" applyBorder="1" applyAlignment="1">
      <alignment horizontal="right"/>
    </xf>
    <xf numFmtId="169" fontId="0" fillId="0" borderId="40" xfId="0" applyNumberFormat="1" applyBorder="1"/>
    <xf numFmtId="169" fontId="0" fillId="0" borderId="20" xfId="0" applyNumberFormat="1" applyBorder="1"/>
    <xf numFmtId="170" fontId="0" fillId="0" borderId="21" xfId="2" applyNumberFormat="1" applyFont="1" applyBorder="1"/>
    <xf numFmtId="169" fontId="0" fillId="0" borderId="21" xfId="0" applyNumberFormat="1" applyBorder="1"/>
    <xf numFmtId="169" fontId="0" fillId="0" borderId="21" xfId="2" applyNumberFormat="1" applyFont="1" applyBorder="1"/>
    <xf numFmtId="9" fontId="0" fillId="0" borderId="0" xfId="1" applyFont="1"/>
    <xf numFmtId="0" fontId="10" fillId="0" borderId="0" xfId="0" applyFont="1"/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shrinkToFit="1"/>
    </xf>
    <xf numFmtId="37" fontId="0" fillId="0" borderId="26" xfId="0" applyNumberFormat="1" applyBorder="1" applyAlignment="1">
      <alignment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26" xfId="1" applyNumberFormat="1" applyFont="1" applyBorder="1" applyAlignment="1">
      <alignment horizontal="center" vertical="center"/>
    </xf>
    <xf numFmtId="164" fontId="0" fillId="0" borderId="43" xfId="1" applyNumberFormat="1" applyFont="1" applyBorder="1"/>
    <xf numFmtId="164" fontId="0" fillId="0" borderId="15" xfId="1" applyNumberFormat="1" applyFont="1" applyBorder="1"/>
    <xf numFmtId="164" fontId="0" fillId="0" borderId="9" xfId="1" applyNumberFormat="1" applyFont="1" applyBorder="1"/>
    <xf numFmtId="164" fontId="0" fillId="0" borderId="18" xfId="1" applyNumberFormat="1" applyFont="1" applyBorder="1"/>
    <xf numFmtId="0" fontId="0" fillId="0" borderId="44" xfId="0" applyBorder="1" applyAlignment="1">
      <alignment horizontal="left" vertical="center" shrinkToFit="1"/>
    </xf>
    <xf numFmtId="37" fontId="0" fillId="0" borderId="44" xfId="0" applyNumberFormat="1" applyBorder="1" applyAlignment="1">
      <alignment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0" fontId="25" fillId="6" borderId="44" xfId="0" applyFont="1" applyFill="1" applyBorder="1" applyAlignment="1">
      <alignment vertical="center"/>
    </xf>
    <xf numFmtId="37" fontId="25" fillId="6" borderId="44" xfId="0" applyNumberFormat="1" applyFont="1" applyFill="1" applyBorder="1" applyAlignment="1">
      <alignment vertical="center" shrinkToFit="1"/>
    </xf>
    <xf numFmtId="164" fontId="25" fillId="6" borderId="11" xfId="1" applyNumberFormat="1" applyFont="1" applyFill="1" applyBorder="1" applyAlignment="1">
      <alignment horizontal="center" vertical="center" shrinkToFit="1"/>
    </xf>
    <xf numFmtId="164" fontId="25" fillId="6" borderId="44" xfId="1" applyNumberFormat="1" applyFont="1" applyFill="1" applyBorder="1" applyAlignment="1">
      <alignment horizontal="center" vertical="center" shrinkToFit="1"/>
    </xf>
    <xf numFmtId="164" fontId="2" fillId="0" borderId="1" xfId="1" applyNumberFormat="1" applyFont="1" applyBorder="1"/>
    <xf numFmtId="164" fontId="2" fillId="0" borderId="45" xfId="1" applyNumberFormat="1" applyFont="1" applyBorder="1"/>
    <xf numFmtId="0" fontId="26" fillId="0" borderId="0" xfId="0" applyFont="1"/>
    <xf numFmtId="164" fontId="25" fillId="6" borderId="13" xfId="1" applyNumberFormat="1" applyFont="1" applyFill="1" applyBorder="1" applyAlignment="1">
      <alignment horizontal="center" vertical="center" shrinkToFit="1"/>
    </xf>
    <xf numFmtId="0" fontId="0" fillId="6" borderId="0" xfId="0" applyFill="1"/>
    <xf numFmtId="0" fontId="13" fillId="0" borderId="0" xfId="0" applyFont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/>
    <xf numFmtId="0" fontId="23" fillId="0" borderId="0" xfId="0" applyFont="1"/>
    <xf numFmtId="164" fontId="2" fillId="3" borderId="24" xfId="1" applyNumberFormat="1" applyFont="1" applyFill="1" applyBorder="1"/>
    <xf numFmtId="0" fontId="5" fillId="0" borderId="37" xfId="0" applyFont="1" applyBorder="1"/>
    <xf numFmtId="0" fontId="11" fillId="0" borderId="6" xfId="0" applyFont="1" applyBorder="1" applyAlignment="1">
      <alignment horizontal="right"/>
    </xf>
    <xf numFmtId="0" fontId="24" fillId="0" borderId="36" xfId="0" applyFont="1" applyFill="1" applyBorder="1"/>
    <xf numFmtId="0" fontId="24" fillId="0" borderId="37" xfId="0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0" fillId="3" borderId="15" xfId="0" applyFill="1" applyBorder="1"/>
    <xf numFmtId="0" fontId="0" fillId="3" borderId="18" xfId="0" applyFill="1" applyBorder="1"/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169" fontId="0" fillId="0" borderId="0" xfId="2" applyNumberFormat="1" applyFont="1"/>
    <xf numFmtId="164" fontId="28" fillId="0" borderId="0" xfId="1" applyNumberFormat="1" applyFont="1"/>
    <xf numFmtId="171" fontId="0" fillId="0" borderId="0" xfId="0" applyNumberFormat="1"/>
    <xf numFmtId="0" fontId="29" fillId="0" borderId="0" xfId="0" applyFont="1" applyAlignment="1">
      <alignment horizontal="left"/>
    </xf>
    <xf numFmtId="20" fontId="0" fillId="0" borderId="0" xfId="0" quotePrefix="1" applyNumberFormat="1" applyFill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30" fillId="0" borderId="0" xfId="7" applyFont="1" applyFill="1"/>
    <xf numFmtId="0" fontId="31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Continuous"/>
    </xf>
    <xf numFmtId="0" fontId="7" fillId="0" borderId="0" xfId="7" applyFont="1"/>
    <xf numFmtId="0" fontId="32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"/>
    </xf>
    <xf numFmtId="0" fontId="7" fillId="0" borderId="0" xfId="7" applyFont="1" applyProtection="1"/>
    <xf numFmtId="0" fontId="7" fillId="0" borderId="14" xfId="7" applyFont="1" applyBorder="1" applyAlignment="1" applyProtection="1">
      <alignment horizontal="centerContinuous"/>
    </xf>
    <xf numFmtId="0" fontId="7" fillId="2" borderId="0" xfId="7" applyFont="1" applyFill="1" applyProtection="1"/>
    <xf numFmtId="0" fontId="7" fillId="0" borderId="15" xfId="7" applyFont="1" applyFill="1" applyBorder="1" applyAlignment="1" applyProtection="1">
      <alignment horizontal="center"/>
    </xf>
    <xf numFmtId="0" fontId="7" fillId="0" borderId="16" xfId="7" applyFont="1" applyFill="1" applyBorder="1" applyProtection="1"/>
    <xf numFmtId="5" fontId="7" fillId="0" borderId="16" xfId="7" applyNumberFormat="1" applyFont="1" applyFill="1" applyBorder="1" applyProtection="1">
      <protection locked="0"/>
    </xf>
    <xf numFmtId="164" fontId="7" fillId="0" borderId="16" xfId="7" applyNumberFormat="1" applyFont="1" applyFill="1" applyBorder="1" applyProtection="1"/>
    <xf numFmtId="164" fontId="7" fillId="0" borderId="17" xfId="7" applyNumberFormat="1" applyFont="1" applyFill="1" applyBorder="1" applyProtection="1"/>
    <xf numFmtId="0" fontId="7" fillId="0" borderId="18" xfId="7" applyFont="1" applyFill="1" applyBorder="1" applyAlignment="1" applyProtection="1">
      <alignment horizontal="center"/>
    </xf>
    <xf numFmtId="0" fontId="7" fillId="0" borderId="0" xfId="7" applyFont="1" applyFill="1" applyBorder="1" applyProtection="1"/>
    <xf numFmtId="5" fontId="7" fillId="0" borderId="0" xfId="7" applyNumberFormat="1" applyFont="1" applyFill="1" applyBorder="1" applyProtection="1">
      <protection locked="0"/>
    </xf>
    <xf numFmtId="164" fontId="7" fillId="0" borderId="0" xfId="7" applyNumberFormat="1" applyFont="1" applyFill="1" applyBorder="1" applyProtection="1"/>
    <xf numFmtId="164" fontId="7" fillId="0" borderId="19" xfId="7" applyNumberFormat="1" applyFont="1" applyFill="1" applyBorder="1" applyProtection="1"/>
    <xf numFmtId="5" fontId="7" fillId="0" borderId="0" xfId="7" applyNumberFormat="1" applyFont="1" applyFill="1" applyBorder="1" applyProtection="1"/>
    <xf numFmtId="169" fontId="7" fillId="0" borderId="0" xfId="7" applyNumberFormat="1" applyFont="1" applyFill="1" applyBorder="1" applyProtection="1">
      <protection locked="0"/>
    </xf>
    <xf numFmtId="0" fontId="7" fillId="0" borderId="46" xfId="7" applyFont="1" applyFill="1" applyBorder="1" applyAlignment="1" applyProtection="1">
      <alignment horizontal="center"/>
    </xf>
    <xf numFmtId="0" fontId="7" fillId="0" borderId="3" xfId="7" applyFont="1" applyFill="1" applyBorder="1" applyProtection="1"/>
    <xf numFmtId="5" fontId="7" fillId="0" borderId="3" xfId="7" applyNumberFormat="1" applyFont="1" applyFill="1" applyBorder="1" applyProtection="1">
      <protection locked="0"/>
    </xf>
    <xf numFmtId="164" fontId="7" fillId="0" borderId="3" xfId="7" applyNumberFormat="1" applyFont="1" applyFill="1" applyBorder="1" applyProtection="1"/>
    <xf numFmtId="164" fontId="7" fillId="0" borderId="4" xfId="7" applyNumberFormat="1" applyFont="1" applyFill="1" applyBorder="1" applyProtection="1"/>
    <xf numFmtId="0" fontId="7" fillId="0" borderId="22" xfId="7" applyFont="1" applyFill="1" applyBorder="1" applyAlignment="1" applyProtection="1">
      <alignment horizontal="center"/>
    </xf>
    <xf numFmtId="0" fontId="7" fillId="0" borderId="23" xfId="7" applyFont="1" applyFill="1" applyBorder="1" applyProtection="1"/>
    <xf numFmtId="164" fontId="7" fillId="0" borderId="23" xfId="7" applyNumberFormat="1" applyFont="1" applyFill="1" applyBorder="1" applyProtection="1"/>
    <xf numFmtId="164" fontId="7" fillId="0" borderId="47" xfId="7" applyNumberFormat="1" applyFont="1" applyFill="1" applyBorder="1" applyProtection="1"/>
    <xf numFmtId="5" fontId="7" fillId="0" borderId="0" xfId="7" applyNumberFormat="1" applyFont="1" applyProtection="1"/>
    <xf numFmtId="164" fontId="7" fillId="0" borderId="0" xfId="7" applyNumberFormat="1" applyFont="1" applyProtection="1"/>
    <xf numFmtId="0" fontId="7" fillId="0" borderId="0" xfId="7" applyFont="1" applyAlignment="1"/>
    <xf numFmtId="0" fontId="7" fillId="0" borderId="23" xfId="7" applyFont="1" applyBorder="1" applyProtection="1"/>
    <xf numFmtId="5" fontId="7" fillId="0" borderId="23" xfId="7" applyNumberFormat="1" applyFont="1" applyBorder="1" applyProtection="1"/>
    <xf numFmtId="164" fontId="7" fillId="0" borderId="23" xfId="7" applyNumberFormat="1" applyFont="1" applyBorder="1" applyProtection="1"/>
    <xf numFmtId="164" fontId="7" fillId="0" borderId="47" xfId="7" applyNumberFormat="1" applyFont="1" applyBorder="1" applyProtection="1"/>
    <xf numFmtId="0" fontId="7" fillId="0" borderId="0" xfId="7" applyFont="1" applyFill="1" applyBorder="1" applyAlignment="1" applyProtection="1">
      <alignment horizontal="center"/>
    </xf>
    <xf numFmtId="0" fontId="7" fillId="0" borderId="0" xfId="7" applyFont="1" applyBorder="1" applyProtection="1"/>
    <xf numFmtId="5" fontId="7" fillId="0" borderId="0" xfId="7" applyNumberFormat="1" applyFont="1" applyBorder="1" applyProtection="1"/>
    <xf numFmtId="164" fontId="7" fillId="0" borderId="0" xfId="7" applyNumberFormat="1" applyFont="1" applyBorder="1" applyProtection="1"/>
    <xf numFmtId="0" fontId="32" fillId="0" borderId="0" xfId="7" applyFont="1" applyAlignment="1" applyProtection="1"/>
    <xf numFmtId="0" fontId="7" fillId="0" borderId="0" xfId="7" applyFont="1" applyFill="1"/>
    <xf numFmtId="0" fontId="7" fillId="0" borderId="15" xfId="7" applyFont="1" applyFill="1" applyBorder="1" applyProtection="1"/>
    <xf numFmtId="0" fontId="7" fillId="0" borderId="16" xfId="7" applyFont="1" applyFill="1" applyBorder="1" applyAlignment="1" applyProtection="1">
      <alignment horizontal="left"/>
    </xf>
    <xf numFmtId="0" fontId="7" fillId="0" borderId="17" xfId="7" applyFont="1" applyFill="1" applyBorder="1" applyProtection="1"/>
    <xf numFmtId="0" fontId="7" fillId="0" borderId="18" xfId="7" applyFont="1" applyFill="1" applyBorder="1" applyProtection="1"/>
    <xf numFmtId="0" fontId="7" fillId="0" borderId="19" xfId="7" applyFont="1" applyFill="1" applyBorder="1" applyProtection="1"/>
    <xf numFmtId="0" fontId="7" fillId="0" borderId="46" xfId="7" applyFont="1" applyFill="1" applyBorder="1" applyProtection="1"/>
    <xf numFmtId="0" fontId="7" fillId="0" borderId="4" xfId="7" applyFont="1" applyFill="1" applyBorder="1" applyProtection="1"/>
    <xf numFmtId="0" fontId="7" fillId="0" borderId="0" xfId="7" applyFont="1" applyFill="1" applyBorder="1" applyAlignment="1" applyProtection="1">
      <alignment horizontal="left"/>
    </xf>
    <xf numFmtId="0" fontId="7" fillId="0" borderId="14" xfId="7" applyFont="1" applyFill="1" applyBorder="1" applyProtection="1"/>
    <xf numFmtId="0" fontId="7" fillId="0" borderId="48" xfId="7" applyFont="1" applyFill="1" applyBorder="1" applyProtection="1"/>
    <xf numFmtId="0" fontId="7" fillId="0" borderId="49" xfId="7" applyFont="1" applyFill="1" applyBorder="1" applyProtection="1"/>
    <xf numFmtId="0" fontId="7" fillId="0" borderId="47" xfId="7" applyFont="1" applyFill="1" applyBorder="1" applyProtection="1"/>
    <xf numFmtId="0" fontId="7" fillId="0" borderId="50" xfId="7" applyFont="1" applyFill="1" applyBorder="1" applyProtection="1"/>
    <xf numFmtId="0" fontId="7" fillId="0" borderId="51" xfId="7" applyFont="1" applyFill="1" applyBorder="1" applyProtection="1"/>
    <xf numFmtId="0" fontId="7" fillId="0" borderId="18" xfId="7" applyFont="1" applyBorder="1"/>
    <xf numFmtId="0" fontId="7" fillId="0" borderId="0" xfId="7" applyFont="1" applyBorder="1"/>
    <xf numFmtId="0" fontId="7" fillId="0" borderId="19" xfId="7" applyFont="1" applyBorder="1"/>
    <xf numFmtId="0" fontId="7" fillId="0" borderId="46" xfId="7" applyFont="1" applyBorder="1"/>
    <xf numFmtId="0" fontId="7" fillId="0" borderId="3" xfId="7" applyFont="1" applyBorder="1"/>
    <xf numFmtId="0" fontId="7" fillId="0" borderId="4" xfId="7" applyFont="1" applyBorder="1"/>
    <xf numFmtId="0" fontId="7" fillId="0" borderId="15" xfId="7" applyFont="1" applyBorder="1"/>
    <xf numFmtId="0" fontId="7" fillId="0" borderId="16" xfId="7" applyFont="1" applyBorder="1"/>
    <xf numFmtId="0" fontId="7" fillId="0" borderId="17" xfId="7" applyFont="1" applyBorder="1"/>
    <xf numFmtId="0" fontId="2" fillId="0" borderId="42" xfId="0" applyFont="1" applyBorder="1"/>
    <xf numFmtId="0" fontId="2" fillId="0" borderId="27" xfId="0" applyFont="1" applyBorder="1" applyAlignment="1">
      <alignment wrapText="1"/>
    </xf>
    <xf numFmtId="0" fontId="2" fillId="0" borderId="52" xfId="0" applyFont="1" applyBorder="1"/>
    <xf numFmtId="164" fontId="0" fillId="0" borderId="16" xfId="1" applyNumberFormat="1" applyFont="1" applyFill="1" applyBorder="1"/>
    <xf numFmtId="164" fontId="0" fillId="0" borderId="0" xfId="1" applyNumberFormat="1" applyFont="1" applyFill="1" applyBorder="1"/>
    <xf numFmtId="164" fontId="0" fillId="0" borderId="19" xfId="0" applyNumberFormat="1" applyBorder="1"/>
    <xf numFmtId="164" fontId="0" fillId="3" borderId="16" xfId="1" applyNumberFormat="1" applyFont="1" applyFill="1" applyBorder="1"/>
    <xf numFmtId="164" fontId="0" fillId="3" borderId="17" xfId="0" applyNumberFormat="1" applyFill="1" applyBorder="1"/>
    <xf numFmtId="164" fontId="0" fillId="3" borderId="0" xfId="1" applyNumberFormat="1" applyFont="1" applyFill="1" applyBorder="1"/>
    <xf numFmtId="164" fontId="0" fillId="3" borderId="19" xfId="0" applyNumberFormat="1" applyFill="1" applyBorder="1"/>
    <xf numFmtId="164" fontId="0" fillId="3" borderId="21" xfId="1" applyNumberFormat="1" applyFont="1" applyFill="1" applyBorder="1"/>
    <xf numFmtId="0" fontId="2" fillId="0" borderId="53" xfId="0" applyFont="1" applyBorder="1"/>
    <xf numFmtId="0" fontId="0" fillId="0" borderId="54" xfId="0" applyBorder="1"/>
    <xf numFmtId="164" fontId="2" fillId="0" borderId="55" xfId="0" applyNumberFormat="1" applyFont="1" applyBorder="1"/>
    <xf numFmtId="164" fontId="7" fillId="0" borderId="19" xfId="7" applyNumberFormat="1" applyFont="1" applyBorder="1" applyProtection="1"/>
    <xf numFmtId="0" fontId="7" fillId="0" borderId="56" xfId="7" applyFont="1" applyFill="1" applyBorder="1" applyAlignment="1" applyProtection="1">
      <alignment horizontal="center"/>
    </xf>
    <xf numFmtId="0" fontId="7" fillId="0" borderId="57" xfId="7" applyFont="1" applyBorder="1" applyProtection="1"/>
    <xf numFmtId="5" fontId="7" fillId="0" borderId="57" xfId="7" applyNumberFormat="1" applyFont="1" applyBorder="1" applyProtection="1"/>
    <xf numFmtId="164" fontId="7" fillId="0" borderId="57" xfId="7" applyNumberFormat="1" applyFont="1" applyBorder="1" applyProtection="1"/>
    <xf numFmtId="164" fontId="7" fillId="0" borderId="58" xfId="7" applyNumberFormat="1" applyFont="1" applyBorder="1" applyProtection="1"/>
    <xf numFmtId="0" fontId="2" fillId="0" borderId="59" xfId="0" applyFont="1" applyBorder="1"/>
    <xf numFmtId="0" fontId="2" fillId="0" borderId="59" xfId="0" applyFont="1" applyBorder="1" applyAlignment="1">
      <alignment wrapText="1"/>
    </xf>
    <xf numFmtId="0" fontId="24" fillId="0" borderId="27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0" fillId="3" borderId="39" xfId="0" applyFill="1" applyBorder="1"/>
    <xf numFmtId="0" fontId="0" fillId="3" borderId="38" xfId="0" applyFill="1" applyBorder="1"/>
    <xf numFmtId="0" fontId="0" fillId="3" borderId="40" xfId="0" applyFill="1" applyBorder="1"/>
    <xf numFmtId="0" fontId="0" fillId="0" borderId="38" xfId="0" applyFill="1" applyBorder="1"/>
    <xf numFmtId="169" fontId="0" fillId="0" borderId="38" xfId="2" applyNumberFormat="1" applyFont="1" applyFill="1" applyBorder="1"/>
    <xf numFmtId="0" fontId="2" fillId="0" borderId="38" xfId="0" applyFont="1" applyBorder="1" applyAlignment="1">
      <alignment horizontal="right"/>
    </xf>
    <xf numFmtId="172" fontId="0" fillId="0" borderId="0" xfId="0" applyNumberFormat="1" applyBorder="1"/>
    <xf numFmtId="0" fontId="2" fillId="0" borderId="40" xfId="0" applyFont="1" applyBorder="1" applyAlignment="1">
      <alignment horizontal="right"/>
    </xf>
    <xf numFmtId="0" fontId="2" fillId="0" borderId="54" xfId="0" applyFont="1" applyBorder="1"/>
    <xf numFmtId="164" fontId="1" fillId="0" borderId="54" xfId="1" applyNumberFormat="1" applyFont="1" applyBorder="1"/>
    <xf numFmtId="164" fontId="2" fillId="0" borderId="54" xfId="1" applyNumberFormat="1" applyFont="1" applyBorder="1"/>
    <xf numFmtId="164" fontId="2" fillId="0" borderId="55" xfId="1" applyNumberFormat="1" applyFont="1" applyBorder="1"/>
    <xf numFmtId="0" fontId="2" fillId="0" borderId="36" xfId="0" applyFont="1" applyFill="1" applyBorder="1"/>
    <xf numFmtId="169" fontId="2" fillId="0" borderId="36" xfId="2" applyNumberFormat="1" applyFont="1" applyFill="1" applyBorder="1"/>
    <xf numFmtId="173" fontId="0" fillId="0" borderId="0" xfId="2" applyNumberFormat="1" applyFont="1" applyBorder="1"/>
    <xf numFmtId="173" fontId="0" fillId="0" borderId="19" xfId="2" applyNumberFormat="1" applyFont="1" applyBorder="1"/>
    <xf numFmtId="173" fontId="0" fillId="0" borderId="0" xfId="2" applyNumberFormat="1" applyFont="1" applyFill="1" applyBorder="1"/>
    <xf numFmtId="173" fontId="0" fillId="0" borderId="19" xfId="2" applyNumberFormat="1" applyFont="1" applyFill="1" applyBorder="1"/>
    <xf numFmtId="173" fontId="24" fillId="0" borderId="5" xfId="2" applyNumberFormat="1" applyFont="1" applyFill="1" applyBorder="1"/>
    <xf numFmtId="173" fontId="24" fillId="0" borderId="6" xfId="2" applyNumberFormat="1" applyFont="1" applyFill="1" applyBorder="1"/>
    <xf numFmtId="173" fontId="0" fillId="3" borderId="16" xfId="2" applyNumberFormat="1" applyFont="1" applyFill="1" applyBorder="1"/>
    <xf numFmtId="173" fontId="0" fillId="3" borderId="17" xfId="2" applyNumberFormat="1" applyFont="1" applyFill="1" applyBorder="1"/>
    <xf numFmtId="173" fontId="0" fillId="3" borderId="0" xfId="2" applyNumberFormat="1" applyFont="1" applyFill="1" applyBorder="1"/>
    <xf numFmtId="173" fontId="0" fillId="3" borderId="19" xfId="2" applyNumberFormat="1" applyFont="1" applyFill="1" applyBorder="1"/>
    <xf numFmtId="173" fontId="0" fillId="3" borderId="21" xfId="2" applyNumberFormat="1" applyFont="1" applyFill="1" applyBorder="1"/>
    <xf numFmtId="0" fontId="0" fillId="3" borderId="60" xfId="0" applyFill="1" applyBorder="1"/>
    <xf numFmtId="0" fontId="2" fillId="3" borderId="61" xfId="0" applyNumberFormat="1" applyFont="1" applyFill="1" applyBorder="1" applyAlignment="1"/>
    <xf numFmtId="169" fontId="0" fillId="3" borderId="60" xfId="2" applyNumberFormat="1" applyFont="1" applyFill="1" applyBorder="1"/>
    <xf numFmtId="164" fontId="0" fillId="3" borderId="61" xfId="1" applyNumberFormat="1" applyFont="1" applyFill="1" applyBorder="1"/>
    <xf numFmtId="170" fontId="0" fillId="3" borderId="0" xfId="0" applyNumberFormat="1" applyFill="1" applyBorder="1"/>
    <xf numFmtId="170" fontId="0" fillId="3" borderId="21" xfId="0" applyNumberFormat="1" applyFill="1" applyBorder="1"/>
    <xf numFmtId="0" fontId="0" fillId="3" borderId="61" xfId="0" applyFill="1" applyBorder="1"/>
    <xf numFmtId="169" fontId="0" fillId="3" borderId="0" xfId="0" applyNumberFormat="1" applyFill="1" applyBorder="1"/>
    <xf numFmtId="169" fontId="0" fillId="3" borderId="21" xfId="0" applyNumberFormat="1" applyFill="1" applyBorder="1"/>
    <xf numFmtId="173" fontId="0" fillId="3" borderId="61" xfId="2" applyNumberFormat="1" applyFont="1" applyFill="1" applyBorder="1"/>
    <xf numFmtId="173" fontId="0" fillId="0" borderId="21" xfId="2" applyNumberFormat="1" applyFont="1" applyBorder="1"/>
    <xf numFmtId="173" fontId="0" fillId="0" borderId="24" xfId="2" applyNumberFormat="1" applyFont="1" applyBorder="1"/>
    <xf numFmtId="164" fontId="0" fillId="3" borderId="61" xfId="0" applyNumberFormat="1" applyFill="1" applyBorder="1"/>
  </cellXfs>
  <cellStyles count="11">
    <cellStyle name="Comma" xfId="2" builtinId="3"/>
    <cellStyle name="Comma 2" xfId="6"/>
    <cellStyle name="Currency" xfId="3" builtinId="4"/>
    <cellStyle name="Currency 2" xfId="10"/>
    <cellStyle name="Hyperlink 2" xfId="8"/>
    <cellStyle name="Normal" xfId="0" builtinId="0"/>
    <cellStyle name="Normal 2" xfId="4"/>
    <cellStyle name="Normal 2 2" xfId="5"/>
    <cellStyle name="Normal 4" xfId="7"/>
    <cellStyle name="Percent" xfId="1" builtinId="5"/>
    <cellStyle name="Percent 2" xfId="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FIE%20Covid19RptFormsMay1420Final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as3155\PL_Homeact$\2.%20Employees\A_Shen\CA_FA\COVID19_Refund\_Aug_Est\FIE%20Covid19RptFormsMay1420Final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)%20Indication%20Support\PLR%20and%20AAO\2018\2.%20External%20PLR%20-%20SAP%20Expense\2019Q4\CW2018APLR%20(Auto%20Home%20External)%202019Q4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Auto%20State%20Diagnostics%20by%20AQ%20and%20CR%20valued%20at%202020Q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as3155\PL_Homeact$\2.%20Employees\A_Shen\CA_FA\COVID19_Refund\_Aug_Est\Auto%20State%20Diagnostics%20by%20AQ%20and%20CR%20valued%20at%202020Q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otes"/>
      <sheetName val="InputSheet"/>
      <sheetName val="HO"/>
      <sheetName val="LLP"/>
      <sheetName val="FIGFACTPLR"/>
      <sheetName val="FIGPLR"/>
      <sheetName val="FACTPLR"/>
      <sheetName val="FIGFACTExp.Auto"/>
      <sheetName val="FIGExp.Auto"/>
      <sheetName val="Co1Exp.Auto"/>
      <sheetName val="Co2Exp.Auto"/>
      <sheetName val="Co3Exp.Auto"/>
      <sheetName val="Co4Exp.Auto"/>
      <sheetName val="Co5Exp.Auto"/>
      <sheetName val="FACTExp.Auto"/>
      <sheetName val="CIExp.Auto"/>
      <sheetName val="NBExp.Auto"/>
      <sheetName val="EXExp.Auto"/>
      <sheetName val="FIGFACTExp.Fire"/>
      <sheetName val="FIGExp.Fire"/>
      <sheetName val="Co1Exp.Fire"/>
      <sheetName val="Co2Exp.Fire"/>
      <sheetName val="Co3Exp.Fire"/>
      <sheetName val="Co4Exp.Fire"/>
      <sheetName val="Co5Exp.Fire"/>
      <sheetName val="FACTExp.Fire"/>
      <sheetName val="CIExp.Fire"/>
      <sheetName val="EXExp.Fire"/>
      <sheetName val="NBExp.Fire"/>
      <sheetName val="UEPR"/>
      <sheetName val="LossRes"/>
      <sheetName val="InvIncRatio"/>
      <sheetName val="NetRealCapGains"/>
      <sheetName val="FedTax"/>
      <sheetName val="Agency Point"/>
      <sheetName val="Advertising"/>
      <sheetName val="OILOE"/>
      <sheetName val="Expense data - 2016"/>
      <sheetName val="Expense data - 2017"/>
      <sheetName val="Expense data - 2018"/>
      <sheetName val="A&amp;O Selected"/>
      <sheetName val="Management Company Fee"/>
      <sheetName val="Countrywide Expense Ratios"/>
      <sheetName val="EAE Commission"/>
      <sheetName val="EAE AP Adjustment"/>
      <sheetName val="FIGdata"/>
      <sheetName val="StateMappings"/>
      <sheetName val="Auto CompanyTable"/>
      <sheetName val="HO CompanyTable"/>
      <sheetName val="LLP CompanyTable"/>
      <sheetName val="DF CompanyTable"/>
      <sheetName val="IA CompanyTables"/>
      <sheetName val="Lookups"/>
    </sheetNames>
    <sheetDataSet>
      <sheetData sheetId="0"/>
      <sheetData sheetId="1"/>
      <sheetData sheetId="2">
        <row r="8">
          <cell r="C8" t="str">
            <v>CW</v>
          </cell>
        </row>
        <row r="10">
          <cell r="C10" t="str">
            <v>ALI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BreakPreview" zoomScaleNormal="115" zoomScaleSheetLayoutView="100" workbookViewId="0"/>
  </sheetViews>
  <sheetFormatPr defaultRowHeight="15" x14ac:dyDescent="0.25"/>
  <cols>
    <col min="1" max="1" width="12.28515625" customWidth="1"/>
    <col min="2" max="2" width="3.28515625" customWidth="1"/>
    <col min="3" max="3" width="35.42578125" bestFit="1" customWidth="1"/>
    <col min="4" max="4" width="19.5703125" customWidth="1"/>
    <col min="5" max="5" width="14.28515625" style="20" customWidth="1"/>
    <col min="6" max="6" width="12" bestFit="1" customWidth="1"/>
    <col min="7" max="7" width="9" customWidth="1"/>
    <col min="8" max="8" width="28.5703125" customWidth="1"/>
  </cols>
  <sheetData>
    <row r="1" spans="1:16" s="192" customFormat="1" ht="15.75" x14ac:dyDescent="0.25">
      <c r="A1" s="189" t="s">
        <v>111</v>
      </c>
      <c r="B1" s="190"/>
      <c r="C1" s="190"/>
      <c r="D1" s="190"/>
      <c r="E1" s="190"/>
      <c r="F1" s="191"/>
    </row>
    <row r="2" spans="1:16" s="192" customFormat="1" ht="15.75" x14ac:dyDescent="0.25">
      <c r="A2" s="189" t="s">
        <v>22</v>
      </c>
      <c r="B2" s="190"/>
      <c r="C2" s="190"/>
      <c r="D2" s="190"/>
      <c r="E2" s="190"/>
      <c r="F2" s="191"/>
    </row>
    <row r="3" spans="1:16" x14ac:dyDescent="0.25">
      <c r="A3" s="207"/>
      <c r="B3" s="34"/>
      <c r="C3" s="34"/>
      <c r="D3" s="34"/>
      <c r="E3" s="34"/>
      <c r="F3" s="6"/>
    </row>
    <row r="4" spans="1:16" x14ac:dyDescent="0.25">
      <c r="A4" s="6"/>
      <c r="B4" s="6"/>
      <c r="C4" s="6"/>
      <c r="D4" s="6"/>
      <c r="E4" s="7"/>
      <c r="F4" s="6"/>
      <c r="I4" s="40"/>
    </row>
    <row r="5" spans="1:16" x14ac:dyDescent="0.25">
      <c r="A5" s="6"/>
      <c r="B5" s="6"/>
      <c r="C5" s="6"/>
      <c r="D5" s="6"/>
      <c r="E5" s="7" t="s">
        <v>0</v>
      </c>
      <c r="F5" s="38" t="s">
        <v>26</v>
      </c>
      <c r="I5" s="4"/>
    </row>
    <row r="6" spans="1:16" x14ac:dyDescent="0.25">
      <c r="A6" s="6"/>
      <c r="B6" s="6"/>
      <c r="C6" s="6"/>
      <c r="D6" s="6"/>
      <c r="E6" s="7"/>
      <c r="F6" s="6"/>
      <c r="I6" s="4"/>
    </row>
    <row r="7" spans="1:16" x14ac:dyDescent="0.25">
      <c r="A7" s="26">
        <v>-1</v>
      </c>
      <c r="B7" s="6" t="s">
        <v>1</v>
      </c>
      <c r="C7" s="6"/>
      <c r="D7" s="6"/>
      <c r="E7" s="21">
        <f>SUM(E9:E15)</f>
        <v>0.9944498194030803</v>
      </c>
      <c r="F7" t="s">
        <v>103</v>
      </c>
      <c r="I7" s="4"/>
    </row>
    <row r="8" spans="1:16" x14ac:dyDescent="0.25">
      <c r="A8" s="16"/>
      <c r="B8" s="6"/>
      <c r="C8" s="6"/>
      <c r="D8" s="6"/>
      <c r="E8" s="7"/>
      <c r="F8" s="6"/>
      <c r="I8" s="4"/>
    </row>
    <row r="9" spans="1:16" x14ac:dyDescent="0.25">
      <c r="A9" s="26">
        <f>+A7-1</f>
        <v>-2</v>
      </c>
      <c r="C9" s="6" t="s">
        <v>167</v>
      </c>
      <c r="D9" s="6"/>
      <c r="E9" s="36">
        <v>0.11213940056966579</v>
      </c>
      <c r="F9" s="6" t="s">
        <v>180</v>
      </c>
      <c r="I9" s="4"/>
      <c r="P9" s="1"/>
    </row>
    <row r="10" spans="1:16" x14ac:dyDescent="0.25">
      <c r="A10" s="26">
        <f>+A9-1</f>
        <v>-3</v>
      </c>
      <c r="C10" s="6" t="s">
        <v>14</v>
      </c>
      <c r="D10" s="6"/>
      <c r="E10" s="36">
        <v>0.10763842112353496</v>
      </c>
      <c r="F10" s="6" t="s">
        <v>180</v>
      </c>
      <c r="I10" s="4"/>
      <c r="P10" s="1"/>
    </row>
    <row r="11" spans="1:16" x14ac:dyDescent="0.25">
      <c r="A11" s="26">
        <f>+A10-1</f>
        <v>-4</v>
      </c>
      <c r="C11" s="6" t="s">
        <v>15</v>
      </c>
      <c r="D11" s="6"/>
      <c r="E11" s="36">
        <v>2.7440698867345775E-2</v>
      </c>
      <c r="F11" s="6" t="s">
        <v>180</v>
      </c>
      <c r="I11" s="4"/>
      <c r="P11" s="1"/>
    </row>
    <row r="12" spans="1:16" x14ac:dyDescent="0.25">
      <c r="A12" s="209" t="s">
        <v>163</v>
      </c>
      <c r="C12" s="6" t="s">
        <v>17</v>
      </c>
      <c r="D12" s="6"/>
      <c r="E12" s="36">
        <v>0.16853434256822683</v>
      </c>
      <c r="F12" s="6" t="s">
        <v>180</v>
      </c>
      <c r="I12" s="4"/>
      <c r="O12" s="1"/>
      <c r="P12" s="1"/>
    </row>
    <row r="13" spans="1:16" x14ac:dyDescent="0.25">
      <c r="A13" s="26">
        <f>+A11-2</f>
        <v>-6</v>
      </c>
      <c r="C13" s="6" t="s">
        <v>18</v>
      </c>
      <c r="D13" s="6"/>
      <c r="E13" s="37">
        <v>-2.8532568522515598E-2</v>
      </c>
      <c r="F13" s="6" t="s">
        <v>180</v>
      </c>
      <c r="H13" s="2"/>
      <c r="I13" s="4"/>
    </row>
    <row r="14" spans="1:16" x14ac:dyDescent="0.25">
      <c r="A14" s="26"/>
      <c r="B14" s="6"/>
      <c r="C14" s="6"/>
      <c r="D14" s="6"/>
      <c r="E14" s="37"/>
      <c r="F14" s="6"/>
      <c r="H14" s="2"/>
      <c r="I14" s="4"/>
    </row>
    <row r="15" spans="1:16" x14ac:dyDescent="0.25">
      <c r="A15" s="28">
        <f>+A13-1</f>
        <v>-7</v>
      </c>
      <c r="C15" s="17" t="s">
        <v>101</v>
      </c>
      <c r="E15" s="36">
        <v>0.60722952479682257</v>
      </c>
      <c r="F15" s="17" t="s">
        <v>108</v>
      </c>
      <c r="H15" s="6"/>
      <c r="I15" s="1"/>
    </row>
    <row r="16" spans="1:16" x14ac:dyDescent="0.25">
      <c r="A16" s="3"/>
      <c r="F16" s="6"/>
      <c r="H16" s="6"/>
      <c r="I16" s="1"/>
    </row>
    <row r="17" spans="1:14" x14ac:dyDescent="0.25">
      <c r="A17" s="28">
        <f>+A15-1</f>
        <v>-8</v>
      </c>
      <c r="B17" s="6" t="s">
        <v>107</v>
      </c>
      <c r="C17" s="6"/>
      <c r="D17" s="6"/>
      <c r="E17" s="36">
        <v>0.65067959809262044</v>
      </c>
      <c r="F17" s="17" t="s">
        <v>108</v>
      </c>
      <c r="H17" s="6"/>
      <c r="I17" s="1"/>
      <c r="K17" s="2"/>
    </row>
    <row r="18" spans="1:14" x14ac:dyDescent="0.25">
      <c r="A18" s="16"/>
      <c r="E18" s="41"/>
      <c r="F18" s="42"/>
      <c r="H18" s="6"/>
      <c r="I18" s="1"/>
      <c r="K18" s="2"/>
    </row>
    <row r="19" spans="1:14" x14ac:dyDescent="0.25">
      <c r="A19" s="16"/>
      <c r="B19" s="23" t="s">
        <v>3</v>
      </c>
      <c r="C19" s="6"/>
      <c r="D19" s="6"/>
      <c r="E19" s="19"/>
      <c r="F19" s="6"/>
      <c r="H19" s="6"/>
      <c r="I19" s="1"/>
    </row>
    <row r="20" spans="1:14" x14ac:dyDescent="0.25">
      <c r="A20" s="27" t="s">
        <v>96</v>
      </c>
      <c r="B20" s="6" t="s">
        <v>23</v>
      </c>
      <c r="C20" s="6"/>
      <c r="D20" s="6"/>
      <c r="E20" s="37">
        <v>-0.14864742240479556</v>
      </c>
      <c r="F20" s="17" t="s">
        <v>137</v>
      </c>
      <c r="H20" s="6"/>
      <c r="I20" s="1"/>
      <c r="K20" s="2"/>
      <c r="N20" s="9"/>
    </row>
    <row r="21" spans="1:14" x14ac:dyDescent="0.25">
      <c r="A21" s="16" t="s">
        <v>97</v>
      </c>
      <c r="B21" s="6" t="s">
        <v>24</v>
      </c>
      <c r="C21" s="6"/>
      <c r="D21" s="6"/>
      <c r="E21" s="37">
        <v>0.11609334840354757</v>
      </c>
      <c r="F21" s="17" t="s">
        <v>137</v>
      </c>
      <c r="H21" s="6"/>
      <c r="I21" s="1"/>
      <c r="K21" s="2"/>
    </row>
    <row r="22" spans="1:14" x14ac:dyDescent="0.25">
      <c r="A22" s="16" t="s">
        <v>98</v>
      </c>
      <c r="B22" s="6" t="s">
        <v>5</v>
      </c>
      <c r="C22" s="6"/>
      <c r="D22" s="6"/>
      <c r="E22" s="37">
        <v>0.02</v>
      </c>
      <c r="F22" s="17" t="s">
        <v>181</v>
      </c>
      <c r="H22" s="6"/>
      <c r="I22" s="1"/>
      <c r="K22" s="2"/>
    </row>
    <row r="23" spans="1:14" x14ac:dyDescent="0.25">
      <c r="A23" s="35" t="s">
        <v>99</v>
      </c>
      <c r="B23" s="17" t="s">
        <v>138</v>
      </c>
      <c r="C23" s="6"/>
      <c r="D23" s="6"/>
      <c r="E23" s="39">
        <v>-1.104298428480488E-2</v>
      </c>
      <c r="F23" s="17" t="s">
        <v>139</v>
      </c>
      <c r="H23" s="6"/>
      <c r="I23" s="1"/>
      <c r="K23" s="2"/>
    </row>
    <row r="24" spans="1:14" x14ac:dyDescent="0.25">
      <c r="A24" s="35" t="s">
        <v>21</v>
      </c>
      <c r="B24" s="17" t="s">
        <v>133</v>
      </c>
      <c r="C24" s="6"/>
      <c r="D24" s="6"/>
      <c r="E24" s="36">
        <v>1.4244662865306989E-2</v>
      </c>
      <c r="F24" s="17" t="s">
        <v>182</v>
      </c>
      <c r="H24" s="6"/>
      <c r="I24" s="1"/>
      <c r="K24" s="2"/>
    </row>
    <row r="25" spans="1:14" x14ac:dyDescent="0.25">
      <c r="A25" s="26" t="s">
        <v>95</v>
      </c>
      <c r="B25" s="17" t="s">
        <v>104</v>
      </c>
      <c r="E25" s="24">
        <f>E17*(1+E20)*(1+E21)/(1+E23)</f>
        <v>0.62517233168156883</v>
      </c>
      <c r="F25" t="s">
        <v>25</v>
      </c>
      <c r="H25" s="6"/>
      <c r="I25" s="1"/>
      <c r="K25" s="2"/>
    </row>
    <row r="26" spans="1:14" x14ac:dyDescent="0.25">
      <c r="A26" s="3"/>
      <c r="F26" s="6"/>
      <c r="M26" s="2"/>
    </row>
    <row r="27" spans="1:14" x14ac:dyDescent="0.25">
      <c r="A27" s="30">
        <f>+A25-1</f>
        <v>-12</v>
      </c>
      <c r="B27" s="31" t="s">
        <v>4</v>
      </c>
      <c r="C27" s="31"/>
      <c r="D27" s="31"/>
      <c r="E27" s="32">
        <f>1-(E25+E9+E10+E13+E22+E24)/(E7-E11-E12)</f>
        <v>-6.535894581779389E-2</v>
      </c>
      <c r="F27" s="6"/>
      <c r="M27" s="2"/>
    </row>
    <row r="28" spans="1:14" x14ac:dyDescent="0.25">
      <c r="A28" s="30"/>
      <c r="B28" s="31" t="s">
        <v>27</v>
      </c>
      <c r="C28" s="31"/>
      <c r="D28" s="31"/>
      <c r="E28" s="32">
        <v>4.2448595859058282E-2</v>
      </c>
      <c r="F28" s="6" t="s">
        <v>204</v>
      </c>
      <c r="M28" s="2"/>
    </row>
    <row r="29" spans="1:14" x14ac:dyDescent="0.25">
      <c r="A29" s="30"/>
      <c r="B29" s="31" t="s">
        <v>68</v>
      </c>
      <c r="C29" s="31"/>
      <c r="D29" s="31"/>
      <c r="E29" s="33">
        <v>0</v>
      </c>
      <c r="F29" s="6"/>
      <c r="M29" s="2"/>
    </row>
    <row r="30" spans="1:14" x14ac:dyDescent="0.25">
      <c r="A30" s="6"/>
      <c r="F30" s="6"/>
    </row>
    <row r="31" spans="1:14" x14ac:dyDescent="0.25">
      <c r="A31" s="6"/>
      <c r="F31" s="6"/>
    </row>
    <row r="32" spans="1:14" x14ac:dyDescent="0.25">
      <c r="A32" s="29" t="s">
        <v>20</v>
      </c>
      <c r="E32" s="19"/>
      <c r="F32" s="6"/>
    </row>
    <row r="33" spans="1:9" x14ac:dyDescent="0.25">
      <c r="A33" s="25" t="s">
        <v>91</v>
      </c>
      <c r="B33" t="s">
        <v>179</v>
      </c>
      <c r="F33" s="6"/>
      <c r="I33" s="8"/>
    </row>
    <row r="34" spans="1:9" x14ac:dyDescent="0.25">
      <c r="A34" s="25" t="s">
        <v>92</v>
      </c>
      <c r="B34" t="s">
        <v>93</v>
      </c>
      <c r="F34" s="6"/>
      <c r="I34" s="8"/>
    </row>
    <row r="35" spans="1:9" x14ac:dyDescent="0.25">
      <c r="A35" s="25" t="s">
        <v>76</v>
      </c>
      <c r="B35" s="18" t="s">
        <v>102</v>
      </c>
      <c r="F35" s="6"/>
      <c r="I35" s="8"/>
    </row>
    <row r="36" spans="1:9" x14ac:dyDescent="0.25">
      <c r="A36" s="208" t="s">
        <v>94</v>
      </c>
      <c r="B36" s="18" t="s">
        <v>164</v>
      </c>
      <c r="F36" s="6"/>
    </row>
    <row r="37" spans="1:9" x14ac:dyDescent="0.25">
      <c r="A37" s="208" t="s">
        <v>95</v>
      </c>
      <c r="B37" s="18" t="s">
        <v>100</v>
      </c>
      <c r="E37" s="19"/>
      <c r="F37" s="6"/>
    </row>
    <row r="38" spans="1:9" x14ac:dyDescent="0.25">
      <c r="A38" s="208" t="s">
        <v>161</v>
      </c>
      <c r="B38" s="18" t="s">
        <v>165</v>
      </c>
      <c r="E38" s="19"/>
      <c r="F38" s="16"/>
    </row>
    <row r="39" spans="1:9" x14ac:dyDescent="0.25">
      <c r="E39" s="22"/>
      <c r="F39" s="1"/>
    </row>
  </sheetData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"/>
  <sheetViews>
    <sheetView workbookViewId="0"/>
  </sheetViews>
  <sheetFormatPr defaultRowHeight="15" x14ac:dyDescent="0.25"/>
  <cols>
    <col min="1" max="16384" width="9.140625" style="18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view="pageBreakPreview" zoomScaleNormal="85" zoomScaleSheetLayoutView="100" workbookViewId="0"/>
  </sheetViews>
  <sheetFormatPr defaultRowHeight="15" x14ac:dyDescent="0.25"/>
  <cols>
    <col min="1" max="1" width="6" customWidth="1"/>
    <col min="3" max="3" width="10" bestFit="1" customWidth="1"/>
    <col min="4" max="4" width="10.5703125" bestFit="1" customWidth="1"/>
    <col min="5" max="5" width="10.28515625" bestFit="1" customWidth="1"/>
    <col min="6" max="6" width="6.85546875" bestFit="1" customWidth="1"/>
    <col min="7" max="7" width="12.5703125" bestFit="1" customWidth="1"/>
    <col min="8" max="8" width="8.28515625" bestFit="1" customWidth="1"/>
    <col min="9" max="9" width="6.140625" bestFit="1" customWidth="1"/>
    <col min="10" max="10" width="2.140625" customWidth="1"/>
    <col min="15" max="15" width="12.5703125" bestFit="1" customWidth="1"/>
  </cols>
  <sheetData>
    <row r="2" spans="1:9" x14ac:dyDescent="0.25">
      <c r="B2" s="119" t="s">
        <v>111</v>
      </c>
    </row>
    <row r="4" spans="1:9" x14ac:dyDescent="0.25">
      <c r="A4" s="194"/>
      <c r="B4" s="195" t="s">
        <v>69</v>
      </c>
      <c r="C4" s="196" t="s">
        <v>70</v>
      </c>
      <c r="D4" s="197" t="s">
        <v>71</v>
      </c>
      <c r="E4" s="198" t="s">
        <v>72</v>
      </c>
      <c r="F4" s="199" t="s">
        <v>73</v>
      </c>
      <c r="G4" s="197" t="s">
        <v>74</v>
      </c>
      <c r="H4" s="198" t="s">
        <v>75</v>
      </c>
      <c r="I4" s="199" t="s">
        <v>73</v>
      </c>
    </row>
    <row r="5" spans="1:9" hidden="1" x14ac:dyDescent="0.25">
      <c r="A5" s="12"/>
      <c r="B5" s="120">
        <v>201807</v>
      </c>
      <c r="C5" s="121"/>
      <c r="D5" s="12"/>
      <c r="E5" s="6"/>
      <c r="F5" s="13"/>
      <c r="G5" s="6"/>
      <c r="H5" s="6"/>
      <c r="I5" s="13"/>
    </row>
    <row r="6" spans="1:9" hidden="1" x14ac:dyDescent="0.25">
      <c r="A6" s="12"/>
      <c r="B6" s="122">
        <v>201808</v>
      </c>
      <c r="C6" s="121"/>
      <c r="D6" s="12"/>
      <c r="E6" s="6"/>
      <c r="F6" s="13"/>
      <c r="G6" s="6"/>
      <c r="H6" s="6"/>
      <c r="I6" s="13"/>
    </row>
    <row r="7" spans="1:9" hidden="1" x14ac:dyDescent="0.25">
      <c r="A7" s="12"/>
      <c r="B7" s="122">
        <v>201809</v>
      </c>
      <c r="C7" s="121"/>
      <c r="D7" s="12"/>
      <c r="E7" s="6"/>
      <c r="F7" s="13"/>
      <c r="G7" s="6"/>
      <c r="H7" s="6"/>
      <c r="I7" s="13"/>
    </row>
    <row r="8" spans="1:9" hidden="1" x14ac:dyDescent="0.25">
      <c r="A8" s="12"/>
      <c r="B8" s="122">
        <v>201810</v>
      </c>
      <c r="C8" s="121"/>
      <c r="D8" s="12"/>
      <c r="E8" s="6"/>
      <c r="F8" s="13"/>
      <c r="G8" s="6"/>
      <c r="H8" s="6"/>
      <c r="I8" s="13"/>
    </row>
    <row r="9" spans="1:9" hidden="1" x14ac:dyDescent="0.25">
      <c r="A9" s="12"/>
      <c r="B9" s="122">
        <v>201811</v>
      </c>
      <c r="C9" s="121"/>
      <c r="D9" s="12"/>
      <c r="E9" s="6"/>
      <c r="F9" s="13"/>
      <c r="G9" s="6"/>
      <c r="H9" s="6"/>
      <c r="I9" s="13"/>
    </row>
    <row r="10" spans="1:9" hidden="1" x14ac:dyDescent="0.25">
      <c r="A10" s="12"/>
      <c r="B10" s="122">
        <v>201812</v>
      </c>
      <c r="C10" s="121"/>
      <c r="D10" s="12"/>
      <c r="E10" s="6"/>
      <c r="F10" s="13"/>
      <c r="G10" s="6"/>
      <c r="H10" s="6"/>
      <c r="I10" s="13"/>
    </row>
    <row r="11" spans="1:9" x14ac:dyDescent="0.25">
      <c r="A11" s="12"/>
      <c r="B11" s="122">
        <v>201901</v>
      </c>
      <c r="C11" s="123">
        <v>8347</v>
      </c>
      <c r="D11" s="124">
        <v>1537</v>
      </c>
      <c r="E11" s="125">
        <f>D11/C11</f>
        <v>0.18413801365760155</v>
      </c>
      <c r="F11" s="13"/>
      <c r="G11" s="126">
        <v>5509028.1800000016</v>
      </c>
      <c r="H11" s="126">
        <f>G11/D11</f>
        <v>3584.2733767078735</v>
      </c>
      <c r="I11" s="13"/>
    </row>
    <row r="12" spans="1:9" x14ac:dyDescent="0.25">
      <c r="A12" s="12"/>
      <c r="B12" s="122">
        <v>201902</v>
      </c>
      <c r="C12" s="123">
        <v>7384</v>
      </c>
      <c r="D12" s="124">
        <v>1331</v>
      </c>
      <c r="E12" s="125">
        <f t="shared" ref="E12:E34" si="0">D12/C12</f>
        <v>0.1802546045503792</v>
      </c>
      <c r="F12" s="13"/>
      <c r="G12" s="126">
        <v>5300250.6700000018</v>
      </c>
      <c r="H12" s="126">
        <f t="shared" ref="H12:H34" si="1">G12/D12</f>
        <v>3982.1567768595055</v>
      </c>
      <c r="I12" s="13"/>
    </row>
    <row r="13" spans="1:9" x14ac:dyDescent="0.25">
      <c r="A13" s="200"/>
      <c r="B13" s="128">
        <v>201903</v>
      </c>
      <c r="C13" s="129">
        <v>8019</v>
      </c>
      <c r="D13" s="130">
        <v>1292</v>
      </c>
      <c r="E13" s="131">
        <f t="shared" si="0"/>
        <v>0.16111734630253149</v>
      </c>
      <c r="F13" s="132"/>
      <c r="G13" s="133">
        <v>4939394.9699999979</v>
      </c>
      <c r="H13" s="133">
        <f t="shared" si="1"/>
        <v>3823.0611222910202</v>
      </c>
      <c r="I13" s="132"/>
    </row>
    <row r="14" spans="1:9" x14ac:dyDescent="0.25">
      <c r="A14" s="201"/>
      <c r="B14" s="134">
        <v>201904</v>
      </c>
      <c r="C14" s="135">
        <v>7621</v>
      </c>
      <c r="D14" s="136">
        <v>1414</v>
      </c>
      <c r="E14" s="137">
        <f t="shared" si="0"/>
        <v>0.18553995538643223</v>
      </c>
      <c r="F14" s="138"/>
      <c r="G14" s="139">
        <v>5316080.2399999984</v>
      </c>
      <c r="H14" s="139">
        <f t="shared" si="1"/>
        <v>3759.6041301272971</v>
      </c>
      <c r="I14" s="138"/>
    </row>
    <row r="15" spans="1:9" x14ac:dyDescent="0.25">
      <c r="A15" s="201"/>
      <c r="B15" s="134">
        <v>201905</v>
      </c>
      <c r="C15" s="135">
        <v>7732</v>
      </c>
      <c r="D15" s="136">
        <v>1326</v>
      </c>
      <c r="E15" s="137">
        <f t="shared" si="0"/>
        <v>0.17149508535954475</v>
      </c>
      <c r="F15" s="138"/>
      <c r="G15" s="139">
        <v>5790714.7799999984</v>
      </c>
      <c r="H15" s="139">
        <f t="shared" si="1"/>
        <v>4367.0548868778269</v>
      </c>
      <c r="I15" s="138"/>
    </row>
    <row r="16" spans="1:9" x14ac:dyDescent="0.25">
      <c r="A16" s="201"/>
      <c r="B16" s="134">
        <v>201906</v>
      </c>
      <c r="C16" s="135">
        <v>7380</v>
      </c>
      <c r="D16" s="136">
        <v>1252</v>
      </c>
      <c r="E16" s="137">
        <f t="shared" si="0"/>
        <v>0.16964769647696476</v>
      </c>
      <c r="F16" s="138"/>
      <c r="G16" s="139">
        <v>5130756.3900000006</v>
      </c>
      <c r="H16" s="139">
        <f t="shared" si="1"/>
        <v>4098.0482348242813</v>
      </c>
      <c r="I16" s="138"/>
    </row>
    <row r="17" spans="1:9" x14ac:dyDescent="0.25">
      <c r="A17" s="201"/>
      <c r="B17" s="134">
        <v>201907</v>
      </c>
      <c r="C17" s="135">
        <v>7516</v>
      </c>
      <c r="D17" s="136">
        <v>1219</v>
      </c>
      <c r="E17" s="137">
        <f t="shared" si="0"/>
        <v>0.16218733368813198</v>
      </c>
      <c r="F17" s="138"/>
      <c r="G17" s="139">
        <v>4960575.8099999996</v>
      </c>
      <c r="H17" s="139">
        <f t="shared" si="1"/>
        <v>4069.3813043478258</v>
      </c>
      <c r="I17" s="138"/>
    </row>
    <row r="18" spans="1:9" x14ac:dyDescent="0.25">
      <c r="A18" s="201"/>
      <c r="B18" s="134">
        <v>201908</v>
      </c>
      <c r="C18" s="135">
        <v>7410</v>
      </c>
      <c r="D18" s="136">
        <v>1327</v>
      </c>
      <c r="E18" s="137">
        <f t="shared" si="0"/>
        <v>0.17908232118758435</v>
      </c>
      <c r="F18" s="138"/>
      <c r="G18" s="139">
        <v>5231041.0200000014</v>
      </c>
      <c r="H18" s="139">
        <f t="shared" si="1"/>
        <v>3942.0052901281097</v>
      </c>
      <c r="I18" s="138"/>
    </row>
    <row r="19" spans="1:9" x14ac:dyDescent="0.25">
      <c r="A19" s="201"/>
      <c r="B19" s="134">
        <v>201909</v>
      </c>
      <c r="C19" s="135">
        <v>7056</v>
      </c>
      <c r="D19" s="136">
        <v>1110</v>
      </c>
      <c r="E19" s="329">
        <f t="shared" si="0"/>
        <v>0.15731292517006804</v>
      </c>
      <c r="F19" s="138"/>
      <c r="G19" s="139">
        <v>4177343.18</v>
      </c>
      <c r="H19" s="332">
        <f t="shared" si="1"/>
        <v>3763.3722342342344</v>
      </c>
      <c r="I19" s="138"/>
    </row>
    <row r="20" spans="1:9" x14ac:dyDescent="0.25">
      <c r="A20" s="201"/>
      <c r="B20" s="134">
        <v>201910</v>
      </c>
      <c r="C20" s="135">
        <v>7131</v>
      </c>
      <c r="D20" s="136">
        <v>1349</v>
      </c>
      <c r="E20" s="329">
        <f t="shared" si="0"/>
        <v>0.18917402888795401</v>
      </c>
      <c r="F20" s="138"/>
      <c r="G20" s="139">
        <v>5538685.9600000028</v>
      </c>
      <c r="H20" s="332">
        <f t="shared" si="1"/>
        <v>4105.7716530763546</v>
      </c>
      <c r="I20" s="138"/>
    </row>
    <row r="21" spans="1:9" x14ac:dyDescent="0.25">
      <c r="A21" s="201"/>
      <c r="B21" s="134">
        <v>201911</v>
      </c>
      <c r="C21" s="135">
        <v>6734</v>
      </c>
      <c r="D21" s="136">
        <v>1017</v>
      </c>
      <c r="E21" s="329">
        <f t="shared" si="0"/>
        <v>0.15102465102465101</v>
      </c>
      <c r="F21" s="138"/>
      <c r="G21" s="139">
        <v>4373091.3199999994</v>
      </c>
      <c r="H21" s="332">
        <f t="shared" si="1"/>
        <v>4299.9914650934115</v>
      </c>
      <c r="I21" s="138"/>
    </row>
    <row r="22" spans="1:9" x14ac:dyDescent="0.25">
      <c r="A22" s="325"/>
      <c r="B22" s="326">
        <v>201912</v>
      </c>
      <c r="C22" s="140">
        <v>6828</v>
      </c>
      <c r="D22" s="327">
        <v>1141</v>
      </c>
      <c r="E22" s="330">
        <f t="shared" si="0"/>
        <v>0.16710603397773871</v>
      </c>
      <c r="F22" s="331"/>
      <c r="G22" s="142">
        <v>4680852.1900000004</v>
      </c>
      <c r="H22" s="333">
        <f t="shared" si="1"/>
        <v>4102.4120858895712</v>
      </c>
      <c r="I22" s="331"/>
    </row>
    <row r="23" spans="1:9" x14ac:dyDescent="0.25">
      <c r="A23" s="12"/>
      <c r="B23" s="122">
        <v>202001</v>
      </c>
      <c r="C23" s="123">
        <v>6702</v>
      </c>
      <c r="D23" s="124">
        <v>1280</v>
      </c>
      <c r="E23" s="125">
        <f t="shared" si="0"/>
        <v>0.19098776484631452</v>
      </c>
      <c r="F23" s="143"/>
      <c r="G23" s="126">
        <v>5416404.0200000005</v>
      </c>
      <c r="H23" s="126">
        <f t="shared" si="1"/>
        <v>4231.565640625</v>
      </c>
      <c r="I23" s="143"/>
    </row>
    <row r="24" spans="1:9" x14ac:dyDescent="0.25">
      <c r="A24" s="12"/>
      <c r="B24" s="122">
        <v>202002</v>
      </c>
      <c r="C24" s="123">
        <v>6132</v>
      </c>
      <c r="D24" s="124">
        <v>1186</v>
      </c>
      <c r="E24" s="125">
        <f t="shared" si="0"/>
        <v>0.19341161121983039</v>
      </c>
      <c r="F24" s="143"/>
      <c r="G24" s="126">
        <v>5370882.9800000014</v>
      </c>
      <c r="H24" s="126">
        <f t="shared" si="1"/>
        <v>4528.5691231028677</v>
      </c>
      <c r="I24" s="143"/>
    </row>
    <row r="25" spans="1:9" x14ac:dyDescent="0.25">
      <c r="A25" s="200"/>
      <c r="B25" s="128">
        <v>202003</v>
      </c>
      <c r="C25" s="129">
        <v>6367</v>
      </c>
      <c r="D25" s="130">
        <v>1161</v>
      </c>
      <c r="E25" s="131">
        <f t="shared" si="0"/>
        <v>0.18234647400659651</v>
      </c>
      <c r="F25" s="144">
        <f t="shared" ref="F24:F34" si="2">E25/E13-1</f>
        <v>0.13176190020038492</v>
      </c>
      <c r="G25" s="133">
        <v>5035663.3999999985</v>
      </c>
      <c r="H25" s="133">
        <f t="shared" si="1"/>
        <v>4337.3500430663207</v>
      </c>
      <c r="I25" s="144">
        <f t="shared" ref="I24:I34" si="3">H25/H13-1</f>
        <v>0.13452280890217794</v>
      </c>
    </row>
    <row r="26" spans="1:9" x14ac:dyDescent="0.25">
      <c r="A26" s="201"/>
      <c r="B26" s="134">
        <v>202004</v>
      </c>
      <c r="C26" s="135">
        <v>5946</v>
      </c>
      <c r="D26" s="136">
        <v>885</v>
      </c>
      <c r="E26" s="137">
        <f t="shared" si="0"/>
        <v>0.14883955600403634</v>
      </c>
      <c r="F26" s="145">
        <f t="shared" si="2"/>
        <v>-0.19780321336155515</v>
      </c>
      <c r="G26" s="139">
        <v>4243775.9499999974</v>
      </c>
      <c r="H26" s="139">
        <f t="shared" si="1"/>
        <v>4795.2270621468897</v>
      </c>
      <c r="I26" s="145">
        <f t="shared" si="3"/>
        <v>0.27546063260243492</v>
      </c>
    </row>
    <row r="27" spans="1:9" x14ac:dyDescent="0.25">
      <c r="A27" s="201"/>
      <c r="B27" s="134">
        <v>202005</v>
      </c>
      <c r="C27" s="135">
        <v>5985</v>
      </c>
      <c r="D27" s="136">
        <v>786</v>
      </c>
      <c r="E27" s="137">
        <f t="shared" si="0"/>
        <v>0.13132832080200502</v>
      </c>
      <c r="F27" s="145">
        <f t="shared" si="2"/>
        <v>-0.23421525155271283</v>
      </c>
      <c r="G27" s="139">
        <v>3766352.3300000019</v>
      </c>
      <c r="H27" s="139">
        <f t="shared" si="1"/>
        <v>4791.7968575063642</v>
      </c>
      <c r="I27" s="145">
        <f t="shared" si="3"/>
        <v>9.7260506595602036E-2</v>
      </c>
    </row>
    <row r="28" spans="1:9" x14ac:dyDescent="0.25">
      <c r="A28" s="201"/>
      <c r="B28" s="134">
        <v>202006</v>
      </c>
      <c r="C28" s="135">
        <v>5710</v>
      </c>
      <c r="D28" s="136">
        <v>849</v>
      </c>
      <c r="E28" s="137">
        <f t="shared" si="0"/>
        <v>0.14868651488616463</v>
      </c>
      <c r="F28" s="145">
        <f t="shared" si="2"/>
        <v>-0.12355712471254388</v>
      </c>
      <c r="G28" s="139">
        <v>3491994.0600000015</v>
      </c>
      <c r="H28" s="139">
        <f t="shared" si="1"/>
        <v>4113.0672084805674</v>
      </c>
      <c r="I28" s="145">
        <f t="shared" si="3"/>
        <v>3.6649089507190258E-3</v>
      </c>
    </row>
    <row r="29" spans="1:9" x14ac:dyDescent="0.25">
      <c r="A29" s="201"/>
      <c r="B29" s="134">
        <v>202007</v>
      </c>
      <c r="C29" s="135">
        <v>5816</v>
      </c>
      <c r="D29" s="136">
        <v>809</v>
      </c>
      <c r="E29" s="137">
        <f t="shared" si="0"/>
        <v>0.1390990371389271</v>
      </c>
      <c r="F29" s="145">
        <f t="shared" si="2"/>
        <v>-0.14235573163562254</v>
      </c>
      <c r="G29" s="139">
        <v>3824923.5</v>
      </c>
      <c r="H29" s="139">
        <f t="shared" si="1"/>
        <v>4727.9647713226204</v>
      </c>
      <c r="I29" s="145">
        <f t="shared" si="3"/>
        <v>0.16183872134841426</v>
      </c>
    </row>
    <row r="30" spans="1:9" x14ac:dyDescent="0.25">
      <c r="A30" s="201"/>
      <c r="B30" s="134">
        <v>202008</v>
      </c>
      <c r="C30" s="135">
        <v>5716</v>
      </c>
      <c r="D30" s="136">
        <v>797</v>
      </c>
      <c r="E30" s="137">
        <f t="shared" si="0"/>
        <v>0.13943317004898531</v>
      </c>
      <c r="F30" s="145">
        <f t="shared" si="2"/>
        <v>-0.22140181607914011</v>
      </c>
      <c r="G30" s="139">
        <v>3384732.3100000005</v>
      </c>
      <c r="H30" s="139">
        <f t="shared" si="1"/>
        <v>4246.8410414052705</v>
      </c>
      <c r="I30" s="145">
        <f t="shared" si="3"/>
        <v>7.7330122321386918E-2</v>
      </c>
    </row>
    <row r="31" spans="1:9" x14ac:dyDescent="0.25">
      <c r="A31" s="201"/>
      <c r="B31" s="134">
        <v>202009</v>
      </c>
      <c r="C31" s="135">
        <v>5436</v>
      </c>
      <c r="D31" s="136">
        <v>799</v>
      </c>
      <c r="E31" s="137">
        <f t="shared" si="0"/>
        <v>0.14698307579102282</v>
      </c>
      <c r="F31" s="145">
        <f t="shared" si="2"/>
        <v>-6.5664339836525198E-2</v>
      </c>
      <c r="G31" s="139">
        <v>3666040.9899999984</v>
      </c>
      <c r="H31" s="139">
        <f t="shared" si="1"/>
        <v>4588.2865957446784</v>
      </c>
      <c r="I31" s="145">
        <f t="shared" si="3"/>
        <v>0.21919552735348713</v>
      </c>
    </row>
    <row r="32" spans="1:9" x14ac:dyDescent="0.25">
      <c r="A32" s="201"/>
      <c r="B32" s="134">
        <v>202010</v>
      </c>
      <c r="C32" s="135">
        <v>5552</v>
      </c>
      <c r="D32" s="136">
        <v>764</v>
      </c>
      <c r="E32" s="137">
        <f t="shared" si="0"/>
        <v>0.13760806916426513</v>
      </c>
      <c r="F32" s="145">
        <f t="shared" si="2"/>
        <v>-0.27258477300935913</v>
      </c>
      <c r="G32" s="139">
        <v>3282256.2300000004</v>
      </c>
      <c r="H32" s="139">
        <f t="shared" si="1"/>
        <v>4296.1468979057599</v>
      </c>
      <c r="I32" s="145">
        <f t="shared" si="3"/>
        <v>4.6367713773551422E-2</v>
      </c>
    </row>
    <row r="33" spans="1:9" x14ac:dyDescent="0.25">
      <c r="A33" s="201"/>
      <c r="B33" s="134">
        <v>202011</v>
      </c>
      <c r="C33" s="135">
        <v>5292</v>
      </c>
      <c r="D33" s="136">
        <v>684</v>
      </c>
      <c r="E33" s="137">
        <f t="shared" si="0"/>
        <v>0.12925170068027211</v>
      </c>
      <c r="F33" s="145">
        <f t="shared" si="2"/>
        <v>-0.1441681884159759</v>
      </c>
      <c r="G33" s="139">
        <v>3205727.6600000011</v>
      </c>
      <c r="H33" s="139">
        <f t="shared" si="1"/>
        <v>4686.7363450292414</v>
      </c>
      <c r="I33" s="145">
        <f t="shared" si="3"/>
        <v>8.9940848272690221E-2</v>
      </c>
    </row>
    <row r="34" spans="1:9" x14ac:dyDescent="0.25">
      <c r="A34" s="325"/>
      <c r="B34" s="326">
        <v>202012</v>
      </c>
      <c r="C34" s="140">
        <v>5415</v>
      </c>
      <c r="D34" s="327">
        <v>726</v>
      </c>
      <c r="E34" s="141">
        <f t="shared" si="0"/>
        <v>0.13407202216066483</v>
      </c>
      <c r="F34" s="328">
        <f t="shared" si="2"/>
        <v>-0.19768293837596884</v>
      </c>
      <c r="G34" s="142">
        <v>3233883.8900000011</v>
      </c>
      <c r="H34" s="142">
        <f t="shared" si="1"/>
        <v>4454.3855234159792</v>
      </c>
      <c r="I34" s="328">
        <f t="shared" si="3"/>
        <v>8.5796704513677824E-2</v>
      </c>
    </row>
    <row r="35" spans="1:9" ht="6.75" customHeight="1" x14ac:dyDescent="0.25">
      <c r="A35" s="14"/>
      <c r="B35" s="15"/>
      <c r="C35" s="146"/>
      <c r="D35" s="14"/>
      <c r="E35" s="147"/>
      <c r="F35" s="15"/>
      <c r="G35" s="147"/>
      <c r="H35" s="147"/>
      <c r="I35" s="15"/>
    </row>
    <row r="36" spans="1:9" x14ac:dyDescent="0.25">
      <c r="A36" s="10"/>
      <c r="B36" s="148" t="s">
        <v>195</v>
      </c>
      <c r="C36" s="149">
        <f>SUM(C13:C22)</f>
        <v>73427</v>
      </c>
      <c r="D36" s="150">
        <f>SUM(D13:D22)</f>
        <v>12447</v>
      </c>
      <c r="E36" s="151">
        <f>D36/C36</f>
        <v>0.169515300911109</v>
      </c>
      <c r="F36" s="11"/>
      <c r="G36" s="152">
        <f>SUM(G13:G22)</f>
        <v>50138535.859999992</v>
      </c>
      <c r="H36" s="153">
        <f>G36/D36</f>
        <v>4028.1622768538596</v>
      </c>
      <c r="I36" s="11"/>
    </row>
    <row r="37" spans="1:9" x14ac:dyDescent="0.25">
      <c r="A37" s="14"/>
      <c r="B37" s="154" t="s">
        <v>196</v>
      </c>
      <c r="C37" s="155">
        <f>SUM(C25:C34)</f>
        <v>57235</v>
      </c>
      <c r="D37" s="156">
        <f>SUM(D25:D34)</f>
        <v>8260</v>
      </c>
      <c r="E37" s="157">
        <f>D37/C37</f>
        <v>0.14431728837249935</v>
      </c>
      <c r="F37" s="193">
        <f>E37/E36-1</f>
        <v>-0.14864742240479556</v>
      </c>
      <c r="G37" s="158">
        <f>SUM(G25:G34)</f>
        <v>37135350.32</v>
      </c>
      <c r="H37" s="159">
        <f>G37/D37</f>
        <v>4495.8051234866825</v>
      </c>
      <c r="I37" s="193">
        <f>H37/H36-1</f>
        <v>0.11609334840354757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Normal="100" zoomScaleSheetLayoutView="100" workbookViewId="0"/>
  </sheetViews>
  <sheetFormatPr defaultRowHeight="15" x14ac:dyDescent="0.25"/>
  <cols>
    <col min="1" max="1" width="14.42578125" bestFit="1" customWidth="1"/>
    <col min="2" max="2" width="14.5703125" bestFit="1" customWidth="1"/>
  </cols>
  <sheetData>
    <row r="1" spans="1:11" ht="15.75" thickBot="1" x14ac:dyDescent="0.3">
      <c r="A1" s="119" t="s">
        <v>111</v>
      </c>
      <c r="D1" s="119"/>
    </row>
    <row r="2" spans="1:11" ht="45" x14ac:dyDescent="0.25">
      <c r="A2" s="296" t="s">
        <v>135</v>
      </c>
      <c r="B2" s="297" t="s">
        <v>185</v>
      </c>
      <c r="C2" s="297" t="s">
        <v>136</v>
      </c>
      <c r="D2" s="298" t="s">
        <v>186</v>
      </c>
      <c r="E2" s="298" t="s">
        <v>187</v>
      </c>
      <c r="F2" s="298" t="s">
        <v>188</v>
      </c>
      <c r="G2" s="298" t="s">
        <v>189</v>
      </c>
      <c r="H2" s="298" t="s">
        <v>190</v>
      </c>
      <c r="I2" s="298" t="s">
        <v>192</v>
      </c>
      <c r="J2" s="299" t="s">
        <v>193</v>
      </c>
    </row>
    <row r="3" spans="1:11" x14ac:dyDescent="0.25">
      <c r="A3" s="121" t="s">
        <v>113</v>
      </c>
      <c r="B3" s="123">
        <v>98814</v>
      </c>
      <c r="C3" s="123">
        <v>8195.9664470621574</v>
      </c>
      <c r="D3" s="314">
        <v>0.92492417066407606</v>
      </c>
      <c r="E3" s="314">
        <v>0.92159275413651787</v>
      </c>
      <c r="F3" s="314">
        <v>0.91849911555943631</v>
      </c>
      <c r="G3" s="314">
        <v>0.91742309924550192</v>
      </c>
      <c r="H3" s="314">
        <v>0.94838972030137259</v>
      </c>
      <c r="I3" s="314">
        <v>0.93167937878682361</v>
      </c>
      <c r="J3" s="315">
        <v>0.89063106063092923</v>
      </c>
    </row>
    <row r="4" spans="1:11" x14ac:dyDescent="0.25">
      <c r="A4" s="303" t="s">
        <v>114</v>
      </c>
      <c r="B4" s="304">
        <v>97012</v>
      </c>
      <c r="C4" s="304">
        <v>8180.2535150290687</v>
      </c>
      <c r="D4" s="316">
        <v>0.92454092277244038</v>
      </c>
      <c r="E4" s="316">
        <v>0.92129253811344891</v>
      </c>
      <c r="F4" s="316">
        <v>0.91826837462290867</v>
      </c>
      <c r="G4" s="316">
        <v>0.91725349064984174</v>
      </c>
      <c r="H4" s="316">
        <v>0.94759301109018668</v>
      </c>
      <c r="I4" s="316">
        <v>0.93122705423931285</v>
      </c>
      <c r="J4" s="317">
        <v>0.89019405483212277</v>
      </c>
    </row>
    <row r="5" spans="1:11" x14ac:dyDescent="0.25">
      <c r="A5" s="303" t="s">
        <v>115</v>
      </c>
      <c r="B5" s="304">
        <v>95146</v>
      </c>
      <c r="C5" s="304">
        <v>8139.6478885081879</v>
      </c>
      <c r="D5" s="316">
        <v>0.92273060349357849</v>
      </c>
      <c r="E5" s="316">
        <v>0.91910606745351953</v>
      </c>
      <c r="F5" s="316">
        <v>0.91636151760250606</v>
      </c>
      <c r="G5" s="316">
        <v>0.91547143223161664</v>
      </c>
      <c r="H5" s="316">
        <v>0.94654790578706194</v>
      </c>
      <c r="I5" s="316">
        <v>0.92937261044875707</v>
      </c>
      <c r="J5" s="317">
        <v>0.8875705534000411</v>
      </c>
    </row>
    <row r="6" spans="1:11" x14ac:dyDescent="0.25">
      <c r="A6" s="303" t="s">
        <v>116</v>
      </c>
      <c r="B6" s="304">
        <v>93325</v>
      </c>
      <c r="C6" s="304">
        <v>8108.4125207607822</v>
      </c>
      <c r="D6" s="316">
        <v>0.92165389766943473</v>
      </c>
      <c r="E6" s="316">
        <v>0.91800900070719849</v>
      </c>
      <c r="F6" s="316">
        <v>0.91575629891200605</v>
      </c>
      <c r="G6" s="316">
        <v>0.91488840559041651</v>
      </c>
      <c r="H6" s="316">
        <v>0.94581755949147017</v>
      </c>
      <c r="I6" s="316">
        <v>0.92847571060197387</v>
      </c>
      <c r="J6" s="317">
        <v>0.88634757497738503</v>
      </c>
    </row>
    <row r="7" spans="1:11" x14ac:dyDescent="0.25">
      <c r="A7" s="303" t="s">
        <v>117</v>
      </c>
      <c r="B7" s="304">
        <v>91464</v>
      </c>
      <c r="C7" s="304">
        <v>8086.4509916469869</v>
      </c>
      <c r="D7" s="316">
        <v>0.92078958934662836</v>
      </c>
      <c r="E7" s="316">
        <v>0.91697343217003435</v>
      </c>
      <c r="F7" s="316">
        <v>0.91489043138213388</v>
      </c>
      <c r="G7" s="316">
        <v>0.91398677770472625</v>
      </c>
      <c r="H7" s="316">
        <v>0.94475027685492796</v>
      </c>
      <c r="I7" s="316">
        <v>0.92754558807940979</v>
      </c>
      <c r="J7" s="317">
        <v>0.88518229092967304</v>
      </c>
    </row>
    <row r="8" spans="1:11" x14ac:dyDescent="0.25">
      <c r="A8" s="303" t="s">
        <v>118</v>
      </c>
      <c r="B8" s="304">
        <v>90228</v>
      </c>
      <c r="C8" s="304">
        <v>8067.853332668351</v>
      </c>
      <c r="D8" s="316">
        <v>0.92014399077891573</v>
      </c>
      <c r="E8" s="316">
        <v>0.91611591745356213</v>
      </c>
      <c r="F8" s="316">
        <v>0.91437117372291765</v>
      </c>
      <c r="G8" s="316">
        <v>0.91356359540548537</v>
      </c>
      <c r="H8" s="316">
        <v>0.94454452897739982</v>
      </c>
      <c r="I8" s="316">
        <v>0.9266965406869383</v>
      </c>
      <c r="J8" s="317">
        <v>0.88379565342131683</v>
      </c>
    </row>
    <row r="9" spans="1:11" x14ac:dyDescent="0.25">
      <c r="A9" s="303" t="s">
        <v>119</v>
      </c>
      <c r="B9" s="304">
        <v>89004</v>
      </c>
      <c r="C9" s="304">
        <v>8062.6910644465415</v>
      </c>
      <c r="D9" s="316">
        <v>0.92000928048177588</v>
      </c>
      <c r="E9" s="316">
        <v>0.91592730663790378</v>
      </c>
      <c r="F9" s="316">
        <v>0.91411403862639307</v>
      </c>
      <c r="G9" s="316">
        <v>0.91318227269301333</v>
      </c>
      <c r="H9" s="316">
        <v>0.94382123853730338</v>
      </c>
      <c r="I9" s="316">
        <v>0.92643744436288655</v>
      </c>
      <c r="J9" s="317">
        <v>0.88377333430105987</v>
      </c>
    </row>
    <row r="10" spans="1:11" x14ac:dyDescent="0.25">
      <c r="A10" s="303" t="s">
        <v>120</v>
      </c>
      <c r="B10" s="304">
        <v>88014</v>
      </c>
      <c r="C10" s="304">
        <v>8049.3060763060421</v>
      </c>
      <c r="D10" s="316">
        <v>0.91949203535801116</v>
      </c>
      <c r="E10" s="316">
        <v>0.9152840570818277</v>
      </c>
      <c r="F10" s="316">
        <v>0.91326826905921021</v>
      </c>
      <c r="G10" s="316">
        <v>0.91237475866273754</v>
      </c>
      <c r="H10" s="316">
        <v>0.94285844800360952</v>
      </c>
      <c r="I10" s="316">
        <v>0.92585078207617166</v>
      </c>
      <c r="J10" s="317">
        <v>0.88319694415946093</v>
      </c>
    </row>
    <row r="11" spans="1:11" x14ac:dyDescent="0.25">
      <c r="A11" s="303" t="s">
        <v>121</v>
      </c>
      <c r="B11" s="304">
        <v>86350</v>
      </c>
      <c r="C11" s="304">
        <v>8055.5770874348582</v>
      </c>
      <c r="D11" s="316">
        <v>0.92069138390272132</v>
      </c>
      <c r="E11" s="316">
        <v>0.91673237984944989</v>
      </c>
      <c r="F11" s="316">
        <v>0.91505569600458714</v>
      </c>
      <c r="G11" s="316">
        <v>0.91408723542397097</v>
      </c>
      <c r="H11" s="316">
        <v>0.94335859625057195</v>
      </c>
      <c r="I11" s="316">
        <v>0.9269790838096772</v>
      </c>
      <c r="J11" s="317">
        <v>0.8844666343392148</v>
      </c>
    </row>
    <row r="12" spans="1:11" x14ac:dyDescent="0.25">
      <c r="A12" s="303" t="s">
        <v>122</v>
      </c>
      <c r="B12" s="304">
        <v>84210</v>
      </c>
      <c r="C12" s="304">
        <v>8065.6486937418358</v>
      </c>
      <c r="D12" s="316">
        <v>0.92233056644104017</v>
      </c>
      <c r="E12" s="316">
        <v>0.91882364327277077</v>
      </c>
      <c r="F12" s="316">
        <v>0.91779481681987507</v>
      </c>
      <c r="G12" s="316">
        <v>0.91644471147427153</v>
      </c>
      <c r="H12" s="316">
        <v>0.94471916132789757</v>
      </c>
      <c r="I12" s="316">
        <v>0.92850557381380983</v>
      </c>
      <c r="J12" s="317">
        <v>0.88669137871918935</v>
      </c>
    </row>
    <row r="13" spans="1:11" x14ac:dyDescent="0.25">
      <c r="A13" s="303" t="s">
        <v>123</v>
      </c>
      <c r="B13" s="304">
        <v>82863</v>
      </c>
      <c r="C13" s="304">
        <v>8072.6886728696763</v>
      </c>
      <c r="D13" s="316">
        <v>0.92382717256193958</v>
      </c>
      <c r="E13" s="316">
        <v>0.92076507005539276</v>
      </c>
      <c r="F13" s="316">
        <v>0.92095455662670345</v>
      </c>
      <c r="G13" s="316">
        <v>0.91936653332244789</v>
      </c>
      <c r="H13" s="316">
        <v>0.946714438502674</v>
      </c>
      <c r="I13" s="316">
        <v>0.93023390752493207</v>
      </c>
      <c r="J13" s="317">
        <v>0.88886528217401395</v>
      </c>
    </row>
    <row r="14" spans="1:11" x14ac:dyDescent="0.25">
      <c r="A14" s="303" t="s">
        <v>124</v>
      </c>
      <c r="B14" s="304">
        <v>80829</v>
      </c>
      <c r="C14" s="304">
        <v>8052.3740860334783</v>
      </c>
      <c r="D14" s="316">
        <v>0.92384609484219748</v>
      </c>
      <c r="E14" s="316">
        <v>0.92097994531665628</v>
      </c>
      <c r="F14" s="316">
        <v>0.92186921377227071</v>
      </c>
      <c r="G14" s="316">
        <v>0.92017309622031451</v>
      </c>
      <c r="H14" s="316">
        <v>0.94671726549312762</v>
      </c>
      <c r="I14" s="316">
        <v>0.93058598430076411</v>
      </c>
      <c r="J14" s="317">
        <v>0.89004470047907525</v>
      </c>
    </row>
    <row r="15" spans="1:11" x14ac:dyDescent="0.25">
      <c r="A15" s="303" t="s">
        <v>125</v>
      </c>
      <c r="B15" s="304">
        <v>79682</v>
      </c>
      <c r="C15" s="304">
        <v>8039.843283301122</v>
      </c>
      <c r="D15" s="316">
        <v>0.92458033181898036</v>
      </c>
      <c r="E15" s="316">
        <v>0.92199787906930064</v>
      </c>
      <c r="F15" s="316">
        <v>0.92413706002961593</v>
      </c>
      <c r="G15" s="316">
        <v>0.92220749737506746</v>
      </c>
      <c r="H15" s="316">
        <v>0.94704688644688662</v>
      </c>
      <c r="I15" s="316">
        <v>0.93149516785795428</v>
      </c>
      <c r="J15" s="317">
        <v>0.89090531548143992</v>
      </c>
    </row>
    <row r="16" spans="1:11" x14ac:dyDescent="0.25">
      <c r="A16" s="312" t="s">
        <v>126</v>
      </c>
      <c r="B16" s="313">
        <v>78378</v>
      </c>
      <c r="C16" s="313">
        <v>8047.9034040164333</v>
      </c>
      <c r="D16" s="318">
        <v>0.92630807114241243</v>
      </c>
      <c r="E16" s="318">
        <v>0.92410157186965758</v>
      </c>
      <c r="F16" s="318">
        <v>0.92764616010224243</v>
      </c>
      <c r="G16" s="318">
        <v>0.92536201806182705</v>
      </c>
      <c r="H16" s="318">
        <v>0.94995935960591138</v>
      </c>
      <c r="I16" s="318">
        <v>0.9334025883860857</v>
      </c>
      <c r="J16" s="319">
        <v>0.89282491445331602</v>
      </c>
      <c r="K16" t="s">
        <v>194</v>
      </c>
    </row>
    <row r="17" spans="1:10" x14ac:dyDescent="0.25">
      <c r="A17" s="300" t="s">
        <v>127</v>
      </c>
      <c r="B17" s="129">
        <v>75332</v>
      </c>
      <c r="C17" s="129">
        <v>7979.5783199702646</v>
      </c>
      <c r="D17" s="320">
        <v>0.92377936335156374</v>
      </c>
      <c r="E17" s="320">
        <v>0.92117173312802003</v>
      </c>
      <c r="F17" s="320">
        <v>0.92516342542105912</v>
      </c>
      <c r="G17" s="320">
        <v>0.92316254715557555</v>
      </c>
      <c r="H17" s="320">
        <v>0.94850337450655786</v>
      </c>
      <c r="I17" s="320">
        <v>0.93126958024416051</v>
      </c>
      <c r="J17" s="321">
        <v>0.89025646030466343</v>
      </c>
    </row>
    <row r="18" spans="1:10" x14ac:dyDescent="0.25">
      <c r="A18" s="301" t="s">
        <v>128</v>
      </c>
      <c r="B18" s="135">
        <v>72907</v>
      </c>
      <c r="C18" s="135">
        <v>7925.3097164881283</v>
      </c>
      <c r="D18" s="322">
        <v>0.92185278505493295</v>
      </c>
      <c r="E18" s="322">
        <v>0.91898721659099947</v>
      </c>
      <c r="F18" s="322">
        <v>0.92279138771019964</v>
      </c>
      <c r="G18" s="322">
        <v>0.92096106416275403</v>
      </c>
      <c r="H18" s="322">
        <v>0.94646532205595302</v>
      </c>
      <c r="I18" s="322">
        <v>0.92937120089311498</v>
      </c>
      <c r="J18" s="323">
        <v>0.88782634073553945</v>
      </c>
    </row>
    <row r="19" spans="1:10" x14ac:dyDescent="0.25">
      <c r="A19" s="301" t="s">
        <v>129</v>
      </c>
      <c r="B19" s="135">
        <v>71525</v>
      </c>
      <c r="C19" s="135">
        <v>7858.9531073051385</v>
      </c>
      <c r="D19" s="322">
        <v>0.91928180356518696</v>
      </c>
      <c r="E19" s="322">
        <v>0.91608968891995812</v>
      </c>
      <c r="F19" s="322">
        <v>0.92006920093592703</v>
      </c>
      <c r="G19" s="322">
        <v>0.91851749122247039</v>
      </c>
      <c r="H19" s="322">
        <v>0.94398653512864972</v>
      </c>
      <c r="I19" s="322">
        <v>0.92731036924832322</v>
      </c>
      <c r="J19" s="323">
        <v>0.88574875699888</v>
      </c>
    </row>
    <row r="20" spans="1:10" x14ac:dyDescent="0.25">
      <c r="A20" s="301" t="s">
        <v>130</v>
      </c>
      <c r="B20" s="135">
        <v>70299</v>
      </c>
      <c r="C20" s="135">
        <v>7793.2365111879262</v>
      </c>
      <c r="D20" s="322">
        <v>0.91657446051864166</v>
      </c>
      <c r="E20" s="322">
        <v>0.91293546138636417</v>
      </c>
      <c r="F20" s="322">
        <v>0.91719493406449903</v>
      </c>
      <c r="G20" s="322">
        <v>0.91578332358484427</v>
      </c>
      <c r="H20" s="322">
        <v>0.94151619870410386</v>
      </c>
      <c r="I20" s="322">
        <v>0.92449442035966622</v>
      </c>
      <c r="J20" s="323">
        <v>0.88208581387882423</v>
      </c>
    </row>
    <row r="21" spans="1:10" x14ac:dyDescent="0.25">
      <c r="A21" s="301" t="s">
        <v>131</v>
      </c>
      <c r="B21" s="135">
        <v>69350</v>
      </c>
      <c r="C21" s="135">
        <v>7746.5296827685652</v>
      </c>
      <c r="D21" s="322">
        <v>0.9149421773612112</v>
      </c>
      <c r="E21" s="322">
        <v>0.91091522710886819</v>
      </c>
      <c r="F21" s="322">
        <v>0.91499754593088822</v>
      </c>
      <c r="G21" s="322">
        <v>0.91363658576853246</v>
      </c>
      <c r="H21" s="322">
        <v>0.93921726068551126</v>
      </c>
      <c r="I21" s="322">
        <v>0.92297444428568509</v>
      </c>
      <c r="J21" s="323">
        <v>0.880661402282786</v>
      </c>
    </row>
    <row r="22" spans="1:10" x14ac:dyDescent="0.25">
      <c r="A22" s="301" t="s">
        <v>132</v>
      </c>
      <c r="B22" s="135">
        <v>67642</v>
      </c>
      <c r="C22" s="135">
        <v>7693.3293811537214</v>
      </c>
      <c r="D22" s="322">
        <v>0.91309507406640833</v>
      </c>
      <c r="E22" s="322">
        <v>0.90881609059460089</v>
      </c>
      <c r="F22" s="322">
        <v>0.91323392011985405</v>
      </c>
      <c r="G22" s="322">
        <v>0.91211517472799397</v>
      </c>
      <c r="H22" s="322">
        <v>0.93558468872686495</v>
      </c>
      <c r="I22" s="322">
        <v>0.92113229980673883</v>
      </c>
      <c r="J22" s="323">
        <v>0.87836923076923068</v>
      </c>
    </row>
    <row r="23" spans="1:10" x14ac:dyDescent="0.25">
      <c r="A23" s="301" t="s">
        <v>134</v>
      </c>
      <c r="B23" s="135">
        <v>66793</v>
      </c>
      <c r="C23" s="135">
        <v>7646.5252496519097</v>
      </c>
      <c r="D23" s="322">
        <v>0.91149967810998178</v>
      </c>
      <c r="E23" s="322">
        <v>0.90693268755707945</v>
      </c>
      <c r="F23" s="322">
        <v>0.91018604490500854</v>
      </c>
      <c r="G23" s="322">
        <v>0.9093549573707369</v>
      </c>
      <c r="H23" s="322">
        <v>0.93284109627946621</v>
      </c>
      <c r="I23" s="322">
        <v>0.91922909880564618</v>
      </c>
      <c r="J23" s="323">
        <v>0.87682004842615024</v>
      </c>
    </row>
    <row r="24" spans="1:10" x14ac:dyDescent="0.25">
      <c r="A24" s="301" t="s">
        <v>197</v>
      </c>
      <c r="B24" s="135">
        <v>66243</v>
      </c>
      <c r="C24" s="135">
        <v>7625.1511480458312</v>
      </c>
      <c r="D24" s="322">
        <v>0.91093806138007027</v>
      </c>
      <c r="E24" s="322">
        <v>0.90625966517216905</v>
      </c>
      <c r="F24" s="322">
        <v>0.90887993013100432</v>
      </c>
      <c r="G24" s="322">
        <v>0.90810748313512757</v>
      </c>
      <c r="H24" s="322">
        <v>0.93178635522005393</v>
      </c>
      <c r="I24" s="322">
        <v>0.91847205743272253</v>
      </c>
      <c r="J24" s="323">
        <v>0.87665835411471305</v>
      </c>
    </row>
    <row r="25" spans="1:10" x14ac:dyDescent="0.25">
      <c r="A25" s="301" t="s">
        <v>198</v>
      </c>
      <c r="B25" s="135">
        <v>64743</v>
      </c>
      <c r="C25" s="135">
        <v>7594.9660658295106</v>
      </c>
      <c r="D25" s="322">
        <v>0.90980669724912355</v>
      </c>
      <c r="E25" s="322">
        <v>0.90501577004463774</v>
      </c>
      <c r="F25" s="322">
        <v>0.90765516010423719</v>
      </c>
      <c r="G25" s="322">
        <v>0.90690941719971552</v>
      </c>
      <c r="H25" s="322">
        <v>0.93169730609828305</v>
      </c>
      <c r="I25" s="322">
        <v>0.91733230423181233</v>
      </c>
      <c r="J25" s="323">
        <v>0.87530141184746002</v>
      </c>
    </row>
    <row r="26" spans="1:10" x14ac:dyDescent="0.25">
      <c r="A26" s="302" t="s">
        <v>199</v>
      </c>
      <c r="B26" s="140">
        <v>63592</v>
      </c>
      <c r="C26" s="140">
        <v>7567.4017565102531</v>
      </c>
      <c r="D26" s="324">
        <v>0.90896554598062651</v>
      </c>
      <c r="E26" s="324">
        <v>0.90415766134104936</v>
      </c>
      <c r="F26" s="324">
        <v>0.90703890201781479</v>
      </c>
      <c r="G26" s="324">
        <v>0.90631363751492544</v>
      </c>
      <c r="H26" s="324">
        <v>0.93286945481702754</v>
      </c>
      <c r="I26" s="324">
        <v>0.91689022883963234</v>
      </c>
      <c r="J26" s="334">
        <v>0.87501080610468085</v>
      </c>
    </row>
    <row r="27" spans="1:10" ht="7.5" customHeight="1" x14ac:dyDescent="0.25">
      <c r="A27" s="305"/>
      <c r="B27" s="6"/>
      <c r="C27" s="126"/>
      <c r="D27" s="306"/>
      <c r="E27" s="6"/>
      <c r="F27" s="6"/>
      <c r="G27" s="6"/>
      <c r="H27" s="6"/>
      <c r="I27" s="6"/>
      <c r="J27" s="13"/>
    </row>
    <row r="28" spans="1:10" x14ac:dyDescent="0.25">
      <c r="A28" s="307" t="s">
        <v>196</v>
      </c>
      <c r="B28" s="147"/>
      <c r="C28" s="159">
        <f>SUMPRODUCT($B17:$B26,C17:C26)/SUM($B17:$B26)</f>
        <v>7750.0048988562312</v>
      </c>
      <c r="D28" s="335">
        <f t="shared" ref="D28:J28" si="0">SUMPRODUCT($B17:$B26,D17:D26)/SUM($B17:$B26)</f>
        <v>0.9153227856007764</v>
      </c>
      <c r="E28" s="335">
        <f t="shared" si="0"/>
        <v>0.91141666351939055</v>
      </c>
      <c r="F28" s="335">
        <f t="shared" si="0"/>
        <v>0.91503222331253797</v>
      </c>
      <c r="G28" s="335">
        <f t="shared" si="0"/>
        <v>0.91377495839960854</v>
      </c>
      <c r="H28" s="335">
        <f t="shared" si="0"/>
        <v>0.93874710730960587</v>
      </c>
      <c r="I28" s="335">
        <f t="shared" si="0"/>
        <v>0.92309503827114192</v>
      </c>
      <c r="J28" s="336">
        <f t="shared" si="0"/>
        <v>0.88113501270592709</v>
      </c>
    </row>
    <row r="29" spans="1:10" ht="15.75" thickBot="1" x14ac:dyDescent="0.3">
      <c r="A29" s="287" t="s">
        <v>191</v>
      </c>
      <c r="B29" s="308"/>
      <c r="C29" s="309">
        <f>C28/C16-1</f>
        <v>-3.7015666094045163E-2</v>
      </c>
      <c r="D29" s="310">
        <f t="shared" ref="D29:J29" si="1">D28/D16-1</f>
        <v>-1.1859213887759679E-2</v>
      </c>
      <c r="E29" s="310">
        <f t="shared" si="1"/>
        <v>-1.3726746860307504E-2</v>
      </c>
      <c r="F29" s="310">
        <f t="shared" si="1"/>
        <v>-1.3597789040935782E-2</v>
      </c>
      <c r="G29" s="310">
        <f t="shared" si="1"/>
        <v>-1.2521650376884574E-2</v>
      </c>
      <c r="H29" s="310">
        <f t="shared" si="1"/>
        <v>-1.1802875757713327E-2</v>
      </c>
      <c r="I29" s="310">
        <f t="shared" si="1"/>
        <v>-1.104298428480488E-2</v>
      </c>
      <c r="J29" s="311">
        <f t="shared" si="1"/>
        <v>-1.3093162565413818E-2</v>
      </c>
    </row>
  </sheetData>
  <pageMargins left="0.7" right="0.7" top="0.75" bottom="0.75" header="0.3" footer="0.3"/>
  <pageSetup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3.85546875" customWidth="1"/>
    <col min="2" max="2" width="20.140625" customWidth="1"/>
    <col min="3" max="3" width="20.42578125" customWidth="1"/>
    <col min="4" max="4" width="11.85546875" bestFit="1" customWidth="1"/>
    <col min="5" max="5" width="17.5703125" bestFit="1" customWidth="1"/>
    <col min="6" max="7" width="13.85546875" customWidth="1"/>
    <col min="8" max="8" width="20.85546875" bestFit="1" customWidth="1"/>
    <col min="9" max="9" width="16.7109375" customWidth="1"/>
    <col min="10" max="10" width="13.7109375" bestFit="1" customWidth="1"/>
    <col min="11" max="11" width="16.5703125" bestFit="1" customWidth="1"/>
    <col min="12" max="12" width="17.7109375" bestFit="1" customWidth="1"/>
    <col min="13" max="13" width="18.42578125" bestFit="1" customWidth="1"/>
  </cols>
  <sheetData>
    <row r="1" spans="1:13" ht="15.75" x14ac:dyDescent="0.25">
      <c r="A1" s="43" t="s">
        <v>28</v>
      </c>
      <c r="B1" s="44" t="s">
        <v>109</v>
      </c>
      <c r="C1" s="44"/>
      <c r="D1" s="45"/>
      <c r="E1" s="46"/>
      <c r="F1" s="47"/>
      <c r="G1" s="47"/>
      <c r="H1" s="47"/>
      <c r="I1" s="47"/>
      <c r="J1" s="47"/>
      <c r="K1" s="48"/>
      <c r="L1" s="49" t="s">
        <v>29</v>
      </c>
      <c r="M1" s="50">
        <v>43699</v>
      </c>
    </row>
    <row r="2" spans="1:13" x14ac:dyDescent="0.25">
      <c r="A2" s="51"/>
      <c r="B2" s="52"/>
      <c r="C2" s="52"/>
      <c r="D2" s="53"/>
      <c r="E2" s="54"/>
      <c r="F2" s="55"/>
      <c r="G2" s="56"/>
      <c r="H2" s="56"/>
      <c r="I2" s="56"/>
      <c r="J2" s="56"/>
      <c r="K2" s="54"/>
      <c r="L2" s="57"/>
      <c r="M2" s="58"/>
    </row>
    <row r="3" spans="1:13" ht="15.75" x14ac:dyDescent="0.25">
      <c r="A3" s="59" t="s">
        <v>30</v>
      </c>
      <c r="B3" s="60" t="s">
        <v>110</v>
      </c>
      <c r="C3" s="60"/>
      <c r="D3" s="60"/>
      <c r="E3" s="61"/>
      <c r="F3" s="62"/>
      <c r="G3" s="62"/>
      <c r="H3" s="62"/>
      <c r="I3" s="62"/>
      <c r="J3" s="62"/>
      <c r="K3" s="63"/>
      <c r="L3" s="64" t="s">
        <v>31</v>
      </c>
      <c r="M3" s="65">
        <v>69</v>
      </c>
    </row>
    <row r="4" spans="1:13" ht="15.75" thickBot="1" x14ac:dyDescent="0.3">
      <c r="A4" s="66"/>
      <c r="B4" s="67"/>
      <c r="C4" s="67"/>
      <c r="D4" s="68"/>
      <c r="E4" s="69"/>
      <c r="F4" s="70"/>
      <c r="G4" s="70"/>
      <c r="H4" s="70"/>
      <c r="I4" s="70"/>
      <c r="J4" s="70"/>
      <c r="K4" s="69"/>
      <c r="L4" s="71"/>
      <c r="M4" s="72"/>
    </row>
    <row r="5" spans="1:13" ht="16.5" thickBot="1" x14ac:dyDescent="0.3">
      <c r="A5" s="73"/>
      <c r="B5" s="74"/>
      <c r="C5" s="74"/>
      <c r="D5" s="75"/>
      <c r="E5" s="76"/>
      <c r="F5" s="77"/>
      <c r="G5" s="77"/>
      <c r="H5" s="77"/>
      <c r="I5" s="77"/>
      <c r="J5" s="76"/>
      <c r="K5" s="78"/>
      <c r="L5" s="78"/>
      <c r="M5" s="79"/>
    </row>
    <row r="6" spans="1:13" ht="16.5" thickTop="1" x14ac:dyDescent="0.25">
      <c r="A6" s="80">
        <v>1</v>
      </c>
      <c r="B6" s="80">
        <v>2</v>
      </c>
      <c r="C6" s="80">
        <v>3</v>
      </c>
      <c r="D6" s="80">
        <v>4</v>
      </c>
      <c r="E6" s="80">
        <v>5</v>
      </c>
      <c r="F6" s="80">
        <v>6</v>
      </c>
      <c r="G6" s="80">
        <v>7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1">
        <v>13</v>
      </c>
    </row>
    <row r="7" spans="1:13" ht="15.75" x14ac:dyDescent="0.25">
      <c r="A7" s="82"/>
      <c r="B7" s="83"/>
      <c r="C7" s="83"/>
      <c r="D7" s="83"/>
      <c r="E7" s="83"/>
      <c r="F7" s="84"/>
      <c r="G7" s="85"/>
      <c r="H7" s="85"/>
      <c r="I7" s="85"/>
      <c r="J7" s="86"/>
      <c r="K7" s="87" t="s">
        <v>32</v>
      </c>
      <c r="L7" s="88" t="s">
        <v>33</v>
      </c>
      <c r="M7" s="89"/>
    </row>
    <row r="8" spans="1:13" ht="15.75" x14ac:dyDescent="0.25">
      <c r="A8" s="82"/>
      <c r="B8" s="83"/>
      <c r="C8" s="83"/>
      <c r="D8" s="83"/>
      <c r="E8" s="90"/>
      <c r="F8" s="84"/>
      <c r="G8" s="85" t="s">
        <v>34</v>
      </c>
      <c r="H8" s="91"/>
      <c r="I8" s="86" t="s">
        <v>32</v>
      </c>
      <c r="J8" s="86" t="s">
        <v>32</v>
      </c>
      <c r="K8" s="87" t="s">
        <v>35</v>
      </c>
      <c r="L8" s="88" t="s">
        <v>36</v>
      </c>
      <c r="M8" s="92"/>
    </row>
    <row r="9" spans="1:13" ht="15.75" x14ac:dyDescent="0.25">
      <c r="A9" s="82"/>
      <c r="B9" s="83" t="s">
        <v>37</v>
      </c>
      <c r="C9" s="83"/>
      <c r="D9" s="83"/>
      <c r="E9" s="83"/>
      <c r="F9" s="84" t="s">
        <v>38</v>
      </c>
      <c r="G9" s="85" t="s">
        <v>39</v>
      </c>
      <c r="H9" s="91"/>
      <c r="I9" s="86" t="s">
        <v>40</v>
      </c>
      <c r="J9" s="86" t="s">
        <v>40</v>
      </c>
      <c r="K9" s="87" t="s">
        <v>41</v>
      </c>
      <c r="L9" s="88" t="s">
        <v>42</v>
      </c>
      <c r="M9" s="93" t="s">
        <v>33</v>
      </c>
    </row>
    <row r="10" spans="1:13" ht="15.75" x14ac:dyDescent="0.25">
      <c r="A10" s="82"/>
      <c r="B10" s="83" t="s">
        <v>43</v>
      </c>
      <c r="C10" s="83"/>
      <c r="D10" s="83" t="s">
        <v>44</v>
      </c>
      <c r="E10" s="83" t="s">
        <v>45</v>
      </c>
      <c r="F10" s="84" t="s">
        <v>46</v>
      </c>
      <c r="G10" s="85" t="s">
        <v>47</v>
      </c>
      <c r="H10" s="85" t="s">
        <v>48</v>
      </c>
      <c r="I10" s="86" t="s">
        <v>49</v>
      </c>
      <c r="J10" s="86" t="s">
        <v>49</v>
      </c>
      <c r="K10" s="87" t="s">
        <v>50</v>
      </c>
      <c r="L10" s="88" t="s">
        <v>51</v>
      </c>
      <c r="M10" s="93" t="s">
        <v>52</v>
      </c>
    </row>
    <row r="11" spans="1:13" ht="32.25" thickBot="1" x14ac:dyDescent="0.3">
      <c r="A11" s="94" t="s">
        <v>53</v>
      </c>
      <c r="B11" s="95" t="s">
        <v>54</v>
      </c>
      <c r="C11" s="95" t="s">
        <v>55</v>
      </c>
      <c r="D11" s="95" t="s">
        <v>56</v>
      </c>
      <c r="E11" s="95" t="s">
        <v>57</v>
      </c>
      <c r="F11" s="96" t="s">
        <v>58</v>
      </c>
      <c r="G11" s="97" t="s">
        <v>46</v>
      </c>
      <c r="H11" s="97" t="s">
        <v>2</v>
      </c>
      <c r="I11" s="98" t="s">
        <v>59</v>
      </c>
      <c r="J11" s="98" t="s">
        <v>60</v>
      </c>
      <c r="K11" s="99" t="s">
        <v>61</v>
      </c>
      <c r="L11" s="100" t="s">
        <v>62</v>
      </c>
      <c r="M11" s="101" t="s">
        <v>63</v>
      </c>
    </row>
    <row r="12" spans="1:13" ht="16.5" thickTop="1" x14ac:dyDescent="0.25">
      <c r="A12" s="102"/>
      <c r="B12" s="103"/>
      <c r="C12" s="104"/>
      <c r="D12" s="105"/>
      <c r="E12" s="103"/>
      <c r="F12" s="106"/>
      <c r="G12" s="107"/>
      <c r="H12" s="107"/>
      <c r="I12" s="108"/>
      <c r="J12" s="108"/>
      <c r="K12" s="109"/>
      <c r="L12" s="110"/>
      <c r="M12" s="110"/>
    </row>
    <row r="13" spans="1:13" x14ac:dyDescent="0.25">
      <c r="A13" s="111">
        <v>43699</v>
      </c>
      <c r="B13" s="112" t="s">
        <v>64</v>
      </c>
      <c r="C13" s="112" t="s">
        <v>111</v>
      </c>
      <c r="D13" s="112" t="s">
        <v>112</v>
      </c>
      <c r="E13" s="112" t="s">
        <v>65</v>
      </c>
      <c r="F13" s="113">
        <v>0.24998906775279539</v>
      </c>
      <c r="G13" s="114">
        <v>7111987</v>
      </c>
      <c r="H13" s="115">
        <v>1777919</v>
      </c>
      <c r="I13" s="115">
        <v>176.20501957286558</v>
      </c>
      <c r="J13" s="115">
        <v>132.15569099648184</v>
      </c>
      <c r="K13" s="113">
        <v>0.24998906775279539</v>
      </c>
      <c r="L13" s="116">
        <v>40362</v>
      </c>
      <c r="M13" s="116">
        <v>40362</v>
      </c>
    </row>
    <row r="14" spans="1:13" x14ac:dyDescent="0.25">
      <c r="A14" s="111">
        <v>43699</v>
      </c>
      <c r="B14" s="112" t="s">
        <v>64</v>
      </c>
      <c r="C14" s="112" t="s">
        <v>111</v>
      </c>
      <c r="D14" s="112" t="s">
        <v>112</v>
      </c>
      <c r="E14" s="112" t="s">
        <v>66</v>
      </c>
      <c r="F14" s="113">
        <v>0.14995958262572029</v>
      </c>
      <c r="G14" s="114">
        <v>6876993</v>
      </c>
      <c r="H14" s="115">
        <v>1031271</v>
      </c>
      <c r="I14" s="115">
        <v>177.27407006418684</v>
      </c>
      <c r="J14" s="115">
        <v>150.69012450699867</v>
      </c>
      <c r="K14" s="113">
        <v>0.14995958262572029</v>
      </c>
      <c r="L14" s="116">
        <v>38793</v>
      </c>
      <c r="M14" s="116">
        <v>38793</v>
      </c>
    </row>
    <row r="15" spans="1:13" x14ac:dyDescent="0.25">
      <c r="A15" s="111">
        <v>43699</v>
      </c>
      <c r="B15" s="112" t="s">
        <v>64</v>
      </c>
      <c r="C15" s="112" t="s">
        <v>111</v>
      </c>
      <c r="D15" s="112" t="s">
        <v>112</v>
      </c>
      <c r="E15" s="112" t="s">
        <v>67</v>
      </c>
      <c r="F15" s="113">
        <v>0.20081449826935202</v>
      </c>
      <c r="G15" s="117">
        <v>13988980</v>
      </c>
      <c r="H15" s="115">
        <v>2809190</v>
      </c>
      <c r="I15" s="117">
        <v>337.9470454655264</v>
      </c>
      <c r="J15" s="117">
        <v>270.08237908875685</v>
      </c>
      <c r="K15" s="113">
        <v>0.20081449826935202</v>
      </c>
      <c r="L15" s="118">
        <v>41394</v>
      </c>
      <c r="M15" s="118">
        <v>41394</v>
      </c>
    </row>
    <row r="16" spans="1:13" x14ac:dyDescent="0.25">
      <c r="C16" t="s">
        <v>203</v>
      </c>
    </row>
  </sheetData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3:B15">
      <formula1>BulletinLine</formula1>
    </dataValidation>
    <dataValidation type="list" allowBlank="1" showInputMessage="1" showErrorMessage="1" promptTitle="End of Reporting Period" prompt="Use Drop Down Menu to enter end of reporting period." sqref="E13:E15">
      <formula1>Period</formula1>
    </dataValidation>
  </dataValidation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view="pageBreakPreview" zoomScaleNormal="85" zoomScaleSheetLayoutView="100" workbookViewId="0">
      <pane xSplit="1" ySplit="5" topLeftCell="B6" activePane="bottomRight" state="frozen"/>
      <selection activeCell="O28" sqref="O28"/>
      <selection pane="topRight" activeCell="O28" sqref="O28"/>
      <selection pane="bottomLeft" activeCell="O28" sqref="O28"/>
      <selection pane="bottomRight" activeCell="B6" sqref="B6"/>
    </sheetView>
  </sheetViews>
  <sheetFormatPr defaultRowHeight="15" x14ac:dyDescent="0.25"/>
  <cols>
    <col min="1" max="1" width="19.28515625" customWidth="1"/>
    <col min="2" max="2" width="20.42578125" customWidth="1"/>
    <col min="3" max="3" width="13.7109375" customWidth="1"/>
    <col min="4" max="4" width="15.7109375" customWidth="1"/>
    <col min="5" max="5" width="1.28515625" customWidth="1"/>
    <col min="6" max="6" width="14.28515625" customWidth="1"/>
    <col min="7" max="8" width="1.42578125" customWidth="1"/>
    <col min="9" max="9" width="20.5703125" customWidth="1"/>
    <col min="10" max="10" width="8.85546875" bestFit="1" customWidth="1"/>
    <col min="11" max="13" width="9.140625" customWidth="1"/>
    <col min="14" max="15" width="12.28515625" customWidth="1"/>
    <col min="16" max="16" width="12.5703125" bestFit="1" customWidth="1"/>
    <col min="17" max="18" width="9.85546875" customWidth="1"/>
    <col min="19" max="19" width="9.140625" customWidth="1"/>
    <col min="20" max="20" width="13.28515625" customWidth="1"/>
    <col min="21" max="21" width="11.85546875" customWidth="1"/>
    <col min="22" max="23" width="9.140625" customWidth="1"/>
  </cols>
  <sheetData>
    <row r="1" spans="1:21" x14ac:dyDescent="0.25">
      <c r="A1" s="119" t="s">
        <v>111</v>
      </c>
    </row>
    <row r="2" spans="1:21" ht="7.5" customHeight="1" x14ac:dyDescent="0.25"/>
    <row r="3" spans="1:21" x14ac:dyDescent="0.25">
      <c r="A3" s="161" t="s">
        <v>105</v>
      </c>
    </row>
    <row r="4" spans="1:21" ht="15.75" thickBot="1" x14ac:dyDescent="0.3">
      <c r="A4" s="119"/>
    </row>
    <row r="5" spans="1:21" ht="30.75" thickBot="1" x14ac:dyDescent="0.3">
      <c r="A5" s="162" t="s">
        <v>78</v>
      </c>
      <c r="B5" s="163" t="s">
        <v>79</v>
      </c>
      <c r="C5" s="164" t="s">
        <v>80</v>
      </c>
      <c r="D5" s="165" t="s">
        <v>89</v>
      </c>
      <c r="F5" s="163" t="s">
        <v>90</v>
      </c>
      <c r="I5" s="202" t="s">
        <v>106</v>
      </c>
      <c r="J5" s="203" t="s">
        <v>77</v>
      </c>
    </row>
    <row r="6" spans="1:21" x14ac:dyDescent="0.25">
      <c r="A6" s="166" t="s">
        <v>81</v>
      </c>
      <c r="B6" s="167">
        <v>29689038.290401649</v>
      </c>
      <c r="C6" s="168">
        <v>-4.7595455092518731E-2</v>
      </c>
      <c r="D6" s="169">
        <v>0.271606762063896</v>
      </c>
      <c r="F6" s="170">
        <v>0.25990000000000002</v>
      </c>
      <c r="I6" s="171">
        <v>0.75678569102109228</v>
      </c>
      <c r="J6" s="172">
        <v>0.595141291788023</v>
      </c>
      <c r="N6" s="204"/>
      <c r="O6" s="127"/>
      <c r="P6" s="204"/>
      <c r="U6" s="127"/>
    </row>
    <row r="7" spans="1:21" x14ac:dyDescent="0.25">
      <c r="A7" s="166" t="s">
        <v>82</v>
      </c>
      <c r="B7" s="167">
        <v>35752476.903164975</v>
      </c>
      <c r="C7" s="168">
        <v>-0.2567661164955492</v>
      </c>
      <c r="D7" s="169">
        <v>-7.6682885306067839E-3</v>
      </c>
      <c r="F7" s="170">
        <v>-7.6682885306067839E-3</v>
      </c>
      <c r="I7" s="173">
        <v>0.59099567001734077</v>
      </c>
      <c r="J7" s="174">
        <v>0.59556261599483218</v>
      </c>
      <c r="N7" s="204"/>
      <c r="O7" s="127"/>
      <c r="P7" s="204"/>
      <c r="U7" s="127"/>
    </row>
    <row r="8" spans="1:21" x14ac:dyDescent="0.25">
      <c r="A8" s="166" t="s">
        <v>83</v>
      </c>
      <c r="B8" s="167">
        <v>6084157.6385372756</v>
      </c>
      <c r="C8" s="168">
        <v>-0.20057997095621644</v>
      </c>
      <c r="D8" s="169">
        <v>6.7348869865106673E-2</v>
      </c>
      <c r="F8" s="170">
        <v>6.7348869865106673E-2</v>
      </c>
      <c r="I8" s="173">
        <v>0.63504378766453295</v>
      </c>
      <c r="J8" s="174">
        <v>0.59497302671505226</v>
      </c>
      <c r="N8" s="204"/>
      <c r="O8" s="127"/>
      <c r="P8" s="204"/>
      <c r="U8" s="127"/>
    </row>
    <row r="9" spans="1:21" x14ac:dyDescent="0.25">
      <c r="A9" s="166" t="s">
        <v>84</v>
      </c>
      <c r="B9" s="167">
        <v>288300.24751713907</v>
      </c>
      <c r="C9" s="168">
        <v>-0.25899743215370707</v>
      </c>
      <c r="D9" s="169">
        <v>-1.0647438613818751E-2</v>
      </c>
      <c r="F9" s="170">
        <v>-1.0647438613818751E-2</v>
      </c>
      <c r="I9" s="173">
        <v>0.59321731186821258</v>
      </c>
      <c r="J9" s="174">
        <v>0.5996015323769478</v>
      </c>
      <c r="N9" s="204"/>
      <c r="O9" s="127"/>
      <c r="P9" s="204"/>
      <c r="U9" s="127"/>
    </row>
    <row r="10" spans="1:21" x14ac:dyDescent="0.25">
      <c r="A10" s="166" t="s">
        <v>85</v>
      </c>
      <c r="B10" s="167">
        <v>31830725.69911981</v>
      </c>
      <c r="C10" s="168">
        <v>-0.13730837803871679</v>
      </c>
      <c r="D10" s="169">
        <v>2.8514781479666938E-2</v>
      </c>
      <c r="F10" s="170">
        <v>2.8514781479666938E-2</v>
      </c>
      <c r="I10" s="173">
        <v>0.64622093615125609</v>
      </c>
      <c r="J10" s="174">
        <v>0.62830495758318039</v>
      </c>
      <c r="N10" s="204"/>
      <c r="O10" s="127"/>
      <c r="P10" s="204"/>
      <c r="U10" s="127"/>
    </row>
    <row r="11" spans="1:21" x14ac:dyDescent="0.25">
      <c r="A11" s="166" t="s">
        <v>86</v>
      </c>
      <c r="B11" s="167">
        <v>7496791.9942977531</v>
      </c>
      <c r="C11" s="168">
        <v>-0.27048232023171914</v>
      </c>
      <c r="D11" s="169">
        <v>-0.13025732730936287</v>
      </c>
      <c r="F11" s="170">
        <v>-0.13025732730936287</v>
      </c>
      <c r="I11" s="173">
        <v>0.54897561136525796</v>
      </c>
      <c r="J11" s="174">
        <v>0.63119314321665532</v>
      </c>
      <c r="N11" s="204"/>
      <c r="O11" s="127"/>
      <c r="P11" s="204"/>
      <c r="U11" s="127"/>
    </row>
    <row r="12" spans="1:21" x14ac:dyDescent="0.25">
      <c r="A12" s="166" t="s">
        <v>87</v>
      </c>
      <c r="B12" s="167">
        <v>93857.912954562184</v>
      </c>
      <c r="C12" s="168">
        <v>-0.13957830628716128</v>
      </c>
      <c r="D12" s="169">
        <v>2.580853663273576E-2</v>
      </c>
      <c r="F12" s="170">
        <v>0</v>
      </c>
      <c r="I12" s="173">
        <v>0.6478413687986897</v>
      </c>
      <c r="J12" s="174">
        <v>0.63154218907678339</v>
      </c>
      <c r="N12" s="204"/>
      <c r="O12" s="127"/>
      <c r="P12" s="204"/>
      <c r="U12" s="127"/>
    </row>
    <row r="13" spans="1:21" x14ac:dyDescent="0.25">
      <c r="A13" s="166" t="s">
        <v>7</v>
      </c>
      <c r="B13" s="167" t="s">
        <v>7</v>
      </c>
      <c r="C13" s="168"/>
      <c r="D13" s="169"/>
      <c r="F13" s="170"/>
      <c r="I13" s="5"/>
      <c r="J13" s="12"/>
      <c r="N13" s="204"/>
    </row>
    <row r="14" spans="1:21" x14ac:dyDescent="0.25">
      <c r="A14" s="166" t="s">
        <v>7</v>
      </c>
      <c r="B14" s="167" t="s">
        <v>7</v>
      </c>
      <c r="C14" s="168"/>
      <c r="D14" s="169"/>
      <c r="F14" s="170"/>
      <c r="I14" s="5"/>
      <c r="J14" s="12"/>
      <c r="N14" s="204"/>
    </row>
    <row r="15" spans="1:21" ht="15.75" thickBot="1" x14ac:dyDescent="0.3">
      <c r="A15" s="175" t="s">
        <v>7</v>
      </c>
      <c r="B15" s="176" t="s">
        <v>7</v>
      </c>
      <c r="C15" s="177"/>
      <c r="D15" s="178"/>
      <c r="F15" s="179"/>
      <c r="I15" s="5"/>
      <c r="J15" s="12"/>
      <c r="N15" s="204"/>
    </row>
    <row r="16" spans="1:21" ht="21.75" thickBot="1" x14ac:dyDescent="0.3">
      <c r="A16" s="180" t="s">
        <v>88</v>
      </c>
      <c r="B16" s="181">
        <v>111235348.68599316</v>
      </c>
      <c r="C16" s="182">
        <v>-0.16451238639143365</v>
      </c>
      <c r="D16" s="187">
        <v>7.3086759403534735E-2</v>
      </c>
      <c r="F16" s="183">
        <v>6.9940413869577153E-2</v>
      </c>
      <c r="I16" s="184">
        <v>0.65067959809262044</v>
      </c>
      <c r="J16" s="185">
        <v>0.60722952479682257</v>
      </c>
      <c r="N16" s="204"/>
      <c r="O16" s="127"/>
      <c r="P16" s="204"/>
      <c r="U16" s="127"/>
    </row>
    <row r="17" spans="9:10" x14ac:dyDescent="0.25">
      <c r="I17" s="160"/>
      <c r="J17" s="186"/>
    </row>
    <row r="18" spans="9:10" x14ac:dyDescent="0.25">
      <c r="I18" s="1"/>
      <c r="J18" s="205"/>
    </row>
    <row r="19" spans="9:10" x14ac:dyDescent="0.25">
      <c r="I19" s="1"/>
      <c r="J19" s="1"/>
    </row>
    <row r="20" spans="9:10" x14ac:dyDescent="0.25">
      <c r="J20" s="206"/>
    </row>
  </sheetData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C51"/>
  <sheetViews>
    <sheetView view="pageBreakPreview" zoomScale="85" zoomScaleNormal="100" zoomScaleSheetLayoutView="85" workbookViewId="0"/>
  </sheetViews>
  <sheetFormatPr defaultColWidth="12.5703125" defaultRowHeight="15.75" x14ac:dyDescent="0.25"/>
  <cols>
    <col min="1" max="1" width="4.85546875" style="213" customWidth="1"/>
    <col min="2" max="2" width="36.7109375" style="213" customWidth="1"/>
    <col min="3" max="3" width="3.5703125" style="213" customWidth="1"/>
    <col min="4" max="4" width="17.85546875" style="213" customWidth="1"/>
    <col min="5" max="5" width="11.28515625" style="213" customWidth="1"/>
    <col min="6" max="6" width="3.5703125" style="213" customWidth="1"/>
    <col min="7" max="7" width="19" style="213" customWidth="1"/>
    <col min="8" max="8" width="11.28515625" style="213" customWidth="1"/>
    <col min="9" max="9" width="3.5703125" style="213" customWidth="1"/>
    <col min="10" max="10" width="19" customWidth="1"/>
    <col min="11" max="11" width="11.28515625" customWidth="1"/>
    <col min="12" max="12" width="3.5703125" customWidth="1"/>
    <col min="13" max="13" width="11.28515625" customWidth="1"/>
    <col min="14" max="14" width="3.5703125" customWidth="1"/>
    <col min="15" max="15" width="16.42578125" customWidth="1"/>
    <col min="16" max="16" width="11.28515625" customWidth="1"/>
    <col min="17" max="17" width="3.5703125" customWidth="1"/>
    <col min="18" max="18" width="16.42578125" customWidth="1"/>
    <col min="19" max="19" width="11.28515625" customWidth="1"/>
    <col min="20" max="20" width="3.5703125" customWidth="1"/>
    <col min="21" max="21" width="16.42578125" customWidth="1"/>
    <col min="22" max="22" width="11.28515625" customWidth="1"/>
    <col min="23" max="23" width="10.7109375" bestFit="1" customWidth="1"/>
    <col min="24" max="29" width="11.28515625" customWidth="1"/>
    <col min="30" max="16384" width="12.5703125" style="213"/>
  </cols>
  <sheetData>
    <row r="1" spans="1:9" ht="18" x14ac:dyDescent="0.25">
      <c r="A1" s="210"/>
      <c r="B1" s="211"/>
      <c r="C1" s="212"/>
      <c r="D1" s="212"/>
      <c r="E1" s="212"/>
      <c r="F1" s="212"/>
      <c r="G1" s="212"/>
      <c r="H1" s="212"/>
      <c r="I1" s="212"/>
    </row>
    <row r="2" spans="1:9" ht="18" x14ac:dyDescent="0.25">
      <c r="B2" s="211"/>
      <c r="C2" s="212"/>
      <c r="D2" s="212"/>
      <c r="E2" s="212"/>
      <c r="F2" s="212"/>
      <c r="G2" s="212"/>
      <c r="H2" s="212"/>
      <c r="I2" s="212"/>
    </row>
    <row r="3" spans="1:9" ht="18" x14ac:dyDescent="0.25">
      <c r="B3" s="211" t="s">
        <v>7</v>
      </c>
      <c r="C3" s="212"/>
      <c r="D3" s="212"/>
      <c r="E3" s="212"/>
      <c r="F3" s="212"/>
      <c r="G3" s="212"/>
      <c r="H3" s="212"/>
      <c r="I3" s="212"/>
    </row>
    <row r="4" spans="1:9" ht="18" x14ac:dyDescent="0.25">
      <c r="B4" s="211" t="s">
        <v>166</v>
      </c>
      <c r="C4" s="212"/>
      <c r="D4" s="212"/>
      <c r="E4" s="212"/>
      <c r="F4" s="212"/>
      <c r="G4" s="212"/>
      <c r="H4" s="212"/>
      <c r="I4" s="212"/>
    </row>
    <row r="5" spans="1:9" ht="18" x14ac:dyDescent="0.25">
      <c r="B5" s="211" t="s">
        <v>6</v>
      </c>
      <c r="C5" s="212"/>
      <c r="D5" s="212"/>
      <c r="E5" s="212"/>
      <c r="F5" s="212"/>
      <c r="G5" s="212"/>
      <c r="H5" s="212"/>
      <c r="I5" s="212"/>
    </row>
    <row r="6" spans="1:9" ht="18" x14ac:dyDescent="0.25">
      <c r="B6" s="211"/>
      <c r="C6" s="214"/>
      <c r="D6" s="214"/>
      <c r="E6" s="214"/>
      <c r="F6" s="214"/>
      <c r="G6" s="214"/>
      <c r="H6" s="214"/>
      <c r="I6" s="214"/>
    </row>
    <row r="7" spans="1:9" ht="18" x14ac:dyDescent="0.25">
      <c r="B7" s="211" t="s">
        <v>7</v>
      </c>
      <c r="C7" s="212"/>
      <c r="D7" s="212"/>
      <c r="E7" s="212"/>
      <c r="F7" s="212"/>
      <c r="G7" s="212"/>
      <c r="H7" s="212"/>
      <c r="I7" s="212"/>
    </row>
    <row r="8" spans="1:9" ht="18" x14ac:dyDescent="0.25">
      <c r="B8" s="211" t="s">
        <v>19</v>
      </c>
      <c r="C8" s="212"/>
      <c r="D8" s="212"/>
      <c r="E8" s="212"/>
      <c r="F8" s="212"/>
      <c r="G8" s="212"/>
      <c r="H8" s="212"/>
      <c r="I8" s="212"/>
    </row>
    <row r="9" spans="1:9" x14ac:dyDescent="0.25">
      <c r="B9" s="212" t="s">
        <v>8</v>
      </c>
      <c r="C9" s="212"/>
      <c r="D9" s="212"/>
      <c r="E9" s="212"/>
      <c r="F9" s="212"/>
      <c r="G9" s="212"/>
      <c r="H9" s="212"/>
      <c r="I9" s="212"/>
    </row>
    <row r="10" spans="1:9" x14ac:dyDescent="0.25">
      <c r="B10" s="212"/>
      <c r="C10" s="212"/>
      <c r="D10" s="212"/>
      <c r="E10" s="212"/>
      <c r="F10" s="212"/>
      <c r="G10" s="212"/>
      <c r="H10" s="212"/>
      <c r="I10" s="212"/>
    </row>
    <row r="11" spans="1:9" x14ac:dyDescent="0.25">
      <c r="B11" s="212"/>
      <c r="C11" s="212"/>
      <c r="D11" s="212"/>
      <c r="E11" s="212"/>
      <c r="F11" s="212"/>
      <c r="G11" s="212"/>
      <c r="H11" s="212"/>
      <c r="I11" s="212"/>
    </row>
    <row r="12" spans="1:9" x14ac:dyDescent="0.25">
      <c r="B12" s="215" t="s">
        <v>9</v>
      </c>
      <c r="C12" s="216"/>
      <c r="D12" s="217">
        <v>2019</v>
      </c>
      <c r="E12" s="217"/>
      <c r="F12" s="216"/>
      <c r="G12" s="216"/>
      <c r="H12" s="216"/>
      <c r="I12" s="216"/>
    </row>
    <row r="13" spans="1:9" x14ac:dyDescent="0.25">
      <c r="B13" s="215" t="s">
        <v>10</v>
      </c>
      <c r="C13" s="216"/>
      <c r="D13" s="215" t="s">
        <v>11</v>
      </c>
      <c r="E13" s="215" t="s">
        <v>12</v>
      </c>
      <c r="F13" s="216"/>
      <c r="G13" s="216"/>
      <c r="H13" s="216"/>
      <c r="I13" s="216"/>
    </row>
    <row r="14" spans="1:9" x14ac:dyDescent="0.25">
      <c r="B14" s="218"/>
      <c r="C14" s="218"/>
      <c r="D14" s="218"/>
      <c r="E14" s="218"/>
      <c r="F14" s="218"/>
      <c r="G14" s="218"/>
      <c r="H14" s="218"/>
      <c r="I14" s="218"/>
    </row>
    <row r="15" spans="1:9" x14ac:dyDescent="0.25">
      <c r="B15" s="219" t="s">
        <v>13</v>
      </c>
      <c r="C15" s="220"/>
      <c r="D15" s="221">
        <v>96499</v>
      </c>
      <c r="E15" s="222"/>
      <c r="F15" s="220"/>
      <c r="G15" s="220"/>
      <c r="H15" s="220"/>
      <c r="I15" s="223"/>
    </row>
    <row r="16" spans="1:9" x14ac:dyDescent="0.25">
      <c r="B16" s="224" t="s">
        <v>14</v>
      </c>
      <c r="C16" s="225"/>
      <c r="D16" s="226">
        <v>10387</v>
      </c>
      <c r="E16" s="227">
        <f>D16/D$15</f>
        <v>0.10763842112353496</v>
      </c>
      <c r="F16" s="225"/>
      <c r="G16" s="225"/>
      <c r="H16" s="225"/>
      <c r="I16" s="228"/>
    </row>
    <row r="17" spans="1:23" x14ac:dyDescent="0.25">
      <c r="B17" s="224" t="s">
        <v>15</v>
      </c>
      <c r="C17" s="225"/>
      <c r="D17" s="229">
        <v>2648</v>
      </c>
      <c r="E17" s="227">
        <f>D17/D$15</f>
        <v>2.7440698867345775E-2</v>
      </c>
      <c r="F17" s="225"/>
      <c r="G17" s="225"/>
      <c r="H17" s="225"/>
      <c r="I17" s="228"/>
    </row>
    <row r="18" spans="1:23" x14ac:dyDescent="0.25">
      <c r="B18" s="219" t="s">
        <v>16</v>
      </c>
      <c r="C18" s="220"/>
      <c r="D18" s="221">
        <v>101463</v>
      </c>
      <c r="E18" s="222"/>
      <c r="F18" s="220"/>
      <c r="G18" s="220"/>
      <c r="H18" s="220"/>
      <c r="I18" s="223"/>
      <c r="W18" s="204"/>
    </row>
    <row r="19" spans="1:23" x14ac:dyDescent="0.25">
      <c r="B19" s="224" t="s">
        <v>17</v>
      </c>
      <c r="C19" s="225"/>
      <c r="D19" s="230">
        <v>17100</v>
      </c>
      <c r="E19" s="227">
        <f>D19/D$18</f>
        <v>0.16853434256822683</v>
      </c>
      <c r="F19" s="225"/>
      <c r="G19" s="225"/>
      <c r="H19" s="225"/>
      <c r="I19" s="228"/>
      <c r="W19" s="204"/>
    </row>
    <row r="20" spans="1:23" x14ac:dyDescent="0.25">
      <c r="B20" s="231" t="s">
        <v>18</v>
      </c>
      <c r="C20" s="232"/>
      <c r="D20" s="233">
        <v>-2895</v>
      </c>
      <c r="E20" s="234">
        <f>D20/D$18</f>
        <v>-2.8532568522515598E-2</v>
      </c>
      <c r="F20" s="232"/>
      <c r="G20" s="232"/>
      <c r="H20" s="232"/>
      <c r="I20" s="235"/>
    </row>
    <row r="21" spans="1:23" ht="16.5" thickBot="1" x14ac:dyDescent="0.3">
      <c r="B21" s="236" t="s">
        <v>0</v>
      </c>
      <c r="C21" s="237"/>
      <c r="D21" s="238"/>
      <c r="E21" s="238">
        <f>SUM(E16:E17,E19:E20)</f>
        <v>0.27508089403659197</v>
      </c>
      <c r="F21" s="237"/>
      <c r="G21" s="237"/>
      <c r="H21" s="237"/>
      <c r="I21" s="239"/>
    </row>
    <row r="22" spans="1:23" ht="17.25" thickTop="1" thickBot="1" x14ac:dyDescent="0.3">
      <c r="B22" s="216"/>
      <c r="C22" s="216"/>
      <c r="D22" s="240"/>
      <c r="E22" s="241"/>
      <c r="F22" s="216"/>
      <c r="G22" s="216"/>
      <c r="H22" s="216"/>
      <c r="I22" s="241"/>
    </row>
    <row r="23" spans="1:23" ht="16.5" thickTop="1" x14ac:dyDescent="0.25">
      <c r="A23" s="242"/>
      <c r="B23" s="291" t="s">
        <v>167</v>
      </c>
      <c r="C23" s="292"/>
      <c r="D23" s="293">
        <v>11378</v>
      </c>
      <c r="E23" s="294">
        <f>D23/D24</f>
        <v>0.11213940056966579</v>
      </c>
      <c r="F23" s="292"/>
      <c r="G23" s="292"/>
      <c r="H23" s="292"/>
      <c r="I23" s="295"/>
    </row>
    <row r="24" spans="1:23" ht="16.5" thickBot="1" x14ac:dyDescent="0.3">
      <c r="B24" s="236" t="s">
        <v>16</v>
      </c>
      <c r="C24" s="243"/>
      <c r="D24" s="244">
        <v>101463</v>
      </c>
      <c r="E24" s="245"/>
      <c r="F24" s="243"/>
      <c r="G24" s="243"/>
      <c r="H24" s="243"/>
      <c r="I24" s="246"/>
    </row>
    <row r="25" spans="1:23" hidden="1" x14ac:dyDescent="0.25">
      <c r="B25" s="224"/>
      <c r="C25" s="248"/>
      <c r="D25" s="249"/>
      <c r="E25" s="250"/>
      <c r="F25" s="248"/>
      <c r="G25" s="248"/>
      <c r="H25" s="248"/>
      <c r="I25" s="290"/>
    </row>
    <row r="26" spans="1:23" ht="16.5" hidden="1" thickBot="1" x14ac:dyDescent="0.3">
      <c r="B26" s="236"/>
      <c r="C26" s="243"/>
      <c r="D26" s="244"/>
      <c r="E26" s="245"/>
      <c r="F26" s="243"/>
      <c r="G26" s="243"/>
      <c r="H26" s="243"/>
      <c r="I26" s="246"/>
    </row>
    <row r="27" spans="1:23" ht="16.5" thickTop="1" x14ac:dyDescent="0.25">
      <c r="B27" s="247"/>
      <c r="C27" s="248"/>
      <c r="D27" s="248"/>
      <c r="E27" s="248"/>
      <c r="F27" s="248"/>
      <c r="G27" s="249"/>
      <c r="H27" s="250"/>
      <c r="I27" s="250"/>
    </row>
    <row r="28" spans="1:23" x14ac:dyDescent="0.25">
      <c r="B28" s="242"/>
      <c r="C28" s="251"/>
      <c r="D28" s="214" t="s">
        <v>168</v>
      </c>
      <c r="E28" s="214"/>
      <c r="F28" s="214"/>
      <c r="G28" s="242"/>
      <c r="H28" s="251"/>
      <c r="I28" s="251"/>
    </row>
    <row r="29" spans="1:23" x14ac:dyDescent="0.25">
      <c r="B29" s="218"/>
      <c r="C29" s="218"/>
      <c r="D29" s="218"/>
      <c r="E29" s="218"/>
      <c r="F29" s="218"/>
      <c r="G29" s="218"/>
      <c r="H29" s="218"/>
      <c r="I29" s="218"/>
    </row>
    <row r="30" spans="1:23" ht="14.25" customHeight="1" x14ac:dyDescent="0.25">
      <c r="A30" s="252"/>
      <c r="B30" s="253" t="s">
        <v>13</v>
      </c>
      <c r="C30" s="220"/>
      <c r="D30" s="254" t="s">
        <v>169</v>
      </c>
      <c r="E30" s="220"/>
      <c r="F30" s="220"/>
      <c r="G30" s="254"/>
      <c r="H30" s="220"/>
      <c r="I30" s="255"/>
    </row>
    <row r="31" spans="1:23" x14ac:dyDescent="0.25">
      <c r="A31" s="252"/>
      <c r="B31" s="256"/>
      <c r="C31" s="225"/>
      <c r="D31" s="225" t="s">
        <v>170</v>
      </c>
      <c r="E31" s="225"/>
      <c r="F31" s="225"/>
      <c r="G31" s="225"/>
      <c r="H31" s="225"/>
      <c r="I31" s="257"/>
    </row>
    <row r="32" spans="1:23" x14ac:dyDescent="0.25">
      <c r="A32" s="252"/>
      <c r="B32" s="258"/>
      <c r="C32" s="232"/>
      <c r="D32" s="232" t="s">
        <v>171</v>
      </c>
      <c r="E32" s="232"/>
      <c r="F32" s="232"/>
      <c r="G32" s="232"/>
      <c r="H32" s="232"/>
      <c r="I32" s="259"/>
    </row>
    <row r="33" spans="1:29" x14ac:dyDescent="0.25">
      <c r="A33" s="252"/>
      <c r="B33" s="256" t="s">
        <v>14</v>
      </c>
      <c r="C33" s="225"/>
      <c r="D33" s="260" t="s">
        <v>172</v>
      </c>
      <c r="E33" s="225"/>
      <c r="F33" s="225"/>
      <c r="G33" s="260"/>
      <c r="H33" s="225"/>
      <c r="I33" s="257"/>
    </row>
    <row r="34" spans="1:29" x14ac:dyDescent="0.25">
      <c r="A34" s="252"/>
      <c r="B34" s="256"/>
      <c r="C34" s="225"/>
      <c r="D34" s="225" t="s">
        <v>170</v>
      </c>
      <c r="E34" s="225"/>
      <c r="F34" s="225"/>
      <c r="G34" s="225"/>
      <c r="H34" s="225"/>
      <c r="I34" s="257"/>
    </row>
    <row r="35" spans="1:29" x14ac:dyDescent="0.25">
      <c r="A35" s="252"/>
      <c r="B35" s="258"/>
      <c r="C35" s="232"/>
      <c r="D35" s="261" t="s">
        <v>173</v>
      </c>
      <c r="E35" s="232"/>
      <c r="F35" s="232"/>
      <c r="G35" s="232"/>
      <c r="H35" s="232"/>
      <c r="I35" s="259"/>
    </row>
    <row r="36" spans="1:29" x14ac:dyDescent="0.25">
      <c r="A36" s="252"/>
      <c r="B36" s="262" t="s">
        <v>15</v>
      </c>
      <c r="C36" s="225"/>
      <c r="D36" s="260" t="s">
        <v>172</v>
      </c>
      <c r="E36" s="225"/>
      <c r="F36" s="225"/>
      <c r="G36" s="260"/>
      <c r="H36" s="225"/>
      <c r="I36" s="257"/>
    </row>
    <row r="37" spans="1:29" x14ac:dyDescent="0.25">
      <c r="A37" s="252"/>
      <c r="B37" s="262"/>
      <c r="C37" s="225"/>
      <c r="D37" s="225" t="s">
        <v>170</v>
      </c>
      <c r="E37" s="225"/>
      <c r="F37" s="225"/>
      <c r="G37" s="225"/>
      <c r="H37" s="225"/>
      <c r="I37" s="257"/>
    </row>
    <row r="38" spans="1:29" ht="16.5" thickBot="1" x14ac:dyDescent="0.3">
      <c r="A38" s="252"/>
      <c r="B38" s="263"/>
      <c r="C38" s="237"/>
      <c r="D38" s="237" t="s">
        <v>174</v>
      </c>
      <c r="E38" s="237"/>
      <c r="F38" s="237"/>
      <c r="G38" s="237"/>
      <c r="H38" s="237"/>
      <c r="I38" s="264"/>
    </row>
    <row r="39" spans="1:29" ht="16.5" thickTop="1" x14ac:dyDescent="0.25">
      <c r="A39" s="252"/>
      <c r="B39" s="262" t="s">
        <v>16</v>
      </c>
      <c r="C39" s="225"/>
      <c r="D39" s="260" t="s">
        <v>169</v>
      </c>
      <c r="E39" s="225"/>
      <c r="F39" s="225"/>
      <c r="G39" s="260"/>
      <c r="H39" s="225"/>
      <c r="I39" s="257"/>
    </row>
    <row r="40" spans="1:29" x14ac:dyDescent="0.25">
      <c r="A40" s="252"/>
      <c r="B40" s="262"/>
      <c r="C40" s="225"/>
      <c r="D40" s="225" t="s">
        <v>170</v>
      </c>
      <c r="E40" s="225"/>
      <c r="F40" s="225"/>
      <c r="G40" s="225"/>
      <c r="H40" s="225"/>
      <c r="I40" s="257"/>
    </row>
    <row r="41" spans="1:29" x14ac:dyDescent="0.25">
      <c r="A41" s="252"/>
      <c r="B41" s="265"/>
      <c r="C41" s="261"/>
      <c r="D41" s="261" t="s">
        <v>175</v>
      </c>
      <c r="E41" s="261"/>
      <c r="F41" s="261"/>
      <c r="G41" s="261"/>
      <c r="H41" s="261"/>
      <c r="I41" s="266"/>
    </row>
    <row r="42" spans="1:29" x14ac:dyDescent="0.25">
      <c r="A42" s="252"/>
      <c r="B42" s="262" t="s">
        <v>17</v>
      </c>
      <c r="C42" s="225"/>
      <c r="D42" s="260" t="s">
        <v>172</v>
      </c>
      <c r="E42" s="225"/>
      <c r="F42" s="225"/>
      <c r="G42" s="260"/>
      <c r="H42" s="225"/>
      <c r="I42" s="257"/>
    </row>
    <row r="43" spans="1:29" x14ac:dyDescent="0.25">
      <c r="A43" s="252"/>
      <c r="B43" s="262"/>
      <c r="C43" s="225"/>
      <c r="D43" s="225" t="s">
        <v>170</v>
      </c>
      <c r="E43" s="225"/>
      <c r="F43" s="225"/>
      <c r="G43" s="225"/>
      <c r="H43" s="225"/>
      <c r="I43" s="257"/>
    </row>
    <row r="44" spans="1:29" s="252" customFormat="1" x14ac:dyDescent="0.25">
      <c r="B44" s="265"/>
      <c r="C44" s="261"/>
      <c r="D44" s="261" t="s">
        <v>176</v>
      </c>
      <c r="E44" s="261"/>
      <c r="F44" s="261"/>
      <c r="G44" s="261"/>
      <c r="H44" s="261"/>
      <c r="I44" s="266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252" customFormat="1" x14ac:dyDescent="0.25">
      <c r="A45" s="213"/>
      <c r="B45" s="267" t="s">
        <v>18</v>
      </c>
      <c r="C45" s="268"/>
      <c r="D45" s="260" t="s">
        <v>172</v>
      </c>
      <c r="E45" s="268"/>
      <c r="F45" s="268"/>
      <c r="G45" s="268"/>
      <c r="H45" s="268"/>
      <c r="I45" s="269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252" customFormat="1" x14ac:dyDescent="0.25">
      <c r="A46" s="213"/>
      <c r="B46" s="267"/>
      <c r="C46" s="268"/>
      <c r="D46" s="225" t="s">
        <v>170</v>
      </c>
      <c r="E46" s="268"/>
      <c r="F46" s="268"/>
      <c r="G46" s="268"/>
      <c r="H46" s="268"/>
      <c r="I46" s="269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252" customFormat="1" x14ac:dyDescent="0.25">
      <c r="A47" s="213"/>
      <c r="B47" s="270"/>
      <c r="C47" s="271"/>
      <c r="D47" s="261" t="s">
        <v>177</v>
      </c>
      <c r="E47" s="271"/>
      <c r="F47" s="271"/>
      <c r="G47" s="271"/>
      <c r="H47" s="271"/>
      <c r="I47" s="272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252" customFormat="1" x14ac:dyDescent="0.25">
      <c r="A48" s="213"/>
      <c r="B48" s="268"/>
      <c r="C48" s="268"/>
      <c r="D48" s="268"/>
      <c r="E48" s="268"/>
      <c r="F48" s="268"/>
      <c r="G48" s="268"/>
      <c r="H48" s="268"/>
      <c r="I48" s="269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2:9" x14ac:dyDescent="0.25">
      <c r="B49" s="273" t="s">
        <v>167</v>
      </c>
      <c r="C49" s="274"/>
      <c r="D49" s="254" t="s">
        <v>172</v>
      </c>
      <c r="E49" s="274"/>
      <c r="F49" s="274"/>
      <c r="G49" s="274"/>
      <c r="H49" s="274"/>
      <c r="I49" s="275"/>
    </row>
    <row r="50" spans="2:9" x14ac:dyDescent="0.25">
      <c r="B50" s="267"/>
      <c r="C50" s="268"/>
      <c r="D50" s="225" t="s">
        <v>170</v>
      </c>
      <c r="E50" s="268"/>
      <c r="F50" s="268"/>
      <c r="G50" s="268"/>
      <c r="H50" s="268"/>
      <c r="I50" s="269"/>
    </row>
    <row r="51" spans="2:9" x14ac:dyDescent="0.25">
      <c r="B51" s="270"/>
      <c r="C51" s="271"/>
      <c r="D51" s="232" t="s">
        <v>178</v>
      </c>
      <c r="E51" s="271"/>
      <c r="F51" s="271"/>
      <c r="G51" s="271"/>
      <c r="H51" s="271"/>
      <c r="I51" s="272"/>
    </row>
  </sheetData>
  <printOptions horizontalCentered="1"/>
  <pageMargins left="0.5" right="0.5" top="0.75" bottom="0.75" header="0.5" footer="0.5"/>
  <pageSetup scale="61" orientation="portrait" r:id="rId1"/>
  <headerFooter alignWithMargins="0">
    <oddHeader xml:space="preserve">&amp;R&amp;A
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8"/>
  <sheetViews>
    <sheetView view="pageBreakPreview" zoomScale="115" zoomScaleNormal="100" zoomScaleSheetLayoutView="115" workbookViewId="0"/>
  </sheetViews>
  <sheetFormatPr defaultRowHeight="15" x14ac:dyDescent="0.25"/>
  <cols>
    <col min="1" max="1" width="2.140625" customWidth="1"/>
    <col min="2" max="2" width="11.85546875" customWidth="1"/>
    <col min="3" max="3" width="20" customWidth="1"/>
    <col min="4" max="4" width="13" bestFit="1" customWidth="1"/>
    <col min="5" max="5" width="6.28515625" customWidth="1"/>
  </cols>
  <sheetData>
    <row r="1" spans="2:4" x14ac:dyDescent="0.25">
      <c r="B1" s="119" t="s">
        <v>111</v>
      </c>
    </row>
    <row r="2" spans="2:4" ht="9.75" customHeight="1" thickBot="1" x14ac:dyDescent="0.3"/>
    <row r="3" spans="2:4" ht="30" x14ac:dyDescent="0.25">
      <c r="B3" s="276" t="s">
        <v>135</v>
      </c>
      <c r="C3" s="277" t="s">
        <v>162</v>
      </c>
      <c r="D3" s="278" t="s">
        <v>184</v>
      </c>
    </row>
    <row r="4" spans="2:4" x14ac:dyDescent="0.25">
      <c r="B4" s="10" t="s">
        <v>140</v>
      </c>
      <c r="C4" s="279">
        <v>9.8293919159992901E-2</v>
      </c>
      <c r="D4" s="11"/>
    </row>
    <row r="5" spans="2:4" x14ac:dyDescent="0.25">
      <c r="B5" s="12" t="s">
        <v>141</v>
      </c>
      <c r="C5" s="280">
        <v>9.9813062504170769E-2</v>
      </c>
      <c r="D5" s="13"/>
    </row>
    <row r="6" spans="2:4" x14ac:dyDescent="0.25">
      <c r="B6" s="12" t="s">
        <v>142</v>
      </c>
      <c r="C6" s="280">
        <v>0.10055677643419571</v>
      </c>
      <c r="D6" s="13"/>
    </row>
    <row r="7" spans="2:4" x14ac:dyDescent="0.25">
      <c r="B7" s="12" t="s">
        <v>143</v>
      </c>
      <c r="C7" s="280">
        <v>9.9817369513274232E-2</v>
      </c>
      <c r="D7" s="13"/>
    </row>
    <row r="8" spans="2:4" x14ac:dyDescent="0.25">
      <c r="B8" s="12" t="s">
        <v>144</v>
      </c>
      <c r="C8" s="280">
        <v>0.12967201243515544</v>
      </c>
      <c r="D8" s="13"/>
    </row>
    <row r="9" spans="2:4" x14ac:dyDescent="0.25">
      <c r="B9" s="12" t="s">
        <v>145</v>
      </c>
      <c r="C9" s="280">
        <v>0.1143967152084218</v>
      </c>
      <c r="D9" s="13"/>
    </row>
    <row r="10" spans="2:4" x14ac:dyDescent="0.25">
      <c r="B10" s="12" t="s">
        <v>146</v>
      </c>
      <c r="C10" s="280">
        <v>0.11190075075562644</v>
      </c>
      <c r="D10" s="13"/>
    </row>
    <row r="11" spans="2:4" x14ac:dyDescent="0.25">
      <c r="B11" s="12" t="s">
        <v>147</v>
      </c>
      <c r="C11" s="280">
        <v>0.11766265147839447</v>
      </c>
      <c r="D11" s="13"/>
    </row>
    <row r="12" spans="2:4" x14ac:dyDescent="0.25">
      <c r="B12" s="12" t="s">
        <v>148</v>
      </c>
      <c r="C12" s="280">
        <v>0.10542263696725698</v>
      </c>
      <c r="D12" s="13"/>
    </row>
    <row r="13" spans="2:4" x14ac:dyDescent="0.25">
      <c r="B13" s="12" t="s">
        <v>149</v>
      </c>
      <c r="C13" s="280">
        <v>0.10374878281308221</v>
      </c>
      <c r="D13" s="13"/>
    </row>
    <row r="14" spans="2:4" x14ac:dyDescent="0.25">
      <c r="B14" s="12" t="s">
        <v>150</v>
      </c>
      <c r="C14" s="280">
        <v>0.10429785541195971</v>
      </c>
      <c r="D14" s="13"/>
    </row>
    <row r="15" spans="2:4" x14ac:dyDescent="0.25">
      <c r="B15" s="12" t="s">
        <v>151</v>
      </c>
      <c r="C15" s="280">
        <v>0.11243241654749409</v>
      </c>
      <c r="D15" s="13"/>
    </row>
    <row r="16" spans="2:4" x14ac:dyDescent="0.25">
      <c r="B16" s="12" t="s">
        <v>152</v>
      </c>
      <c r="C16" s="280">
        <v>0.10823775868941332</v>
      </c>
      <c r="D16" s="281"/>
    </row>
    <row r="17" spans="2:4" x14ac:dyDescent="0.25">
      <c r="B17" s="12" t="s">
        <v>153</v>
      </c>
      <c r="C17" s="280">
        <v>0.10134301845404359</v>
      </c>
      <c r="D17" s="281"/>
    </row>
    <row r="18" spans="2:4" x14ac:dyDescent="0.25">
      <c r="B18" s="200" t="s">
        <v>154</v>
      </c>
      <c r="C18" s="282">
        <v>0.12712559617885352</v>
      </c>
      <c r="D18" s="283">
        <f>C18-C6</f>
        <v>2.6568819744657815E-2</v>
      </c>
    </row>
    <row r="19" spans="2:4" x14ac:dyDescent="0.25">
      <c r="B19" s="201" t="s">
        <v>155</v>
      </c>
      <c r="C19" s="284">
        <v>0.11822880766334168</v>
      </c>
      <c r="D19" s="285">
        <f t="shared" ref="D19:D27" si="0">C19-C7</f>
        <v>1.8411438150067447E-2</v>
      </c>
    </row>
    <row r="20" spans="2:4" x14ac:dyDescent="0.25">
      <c r="B20" s="201" t="s">
        <v>156</v>
      </c>
      <c r="C20" s="284">
        <v>0.11089864678193417</v>
      </c>
      <c r="D20" s="285">
        <f t="shared" si="0"/>
        <v>-1.8773365653221269E-2</v>
      </c>
    </row>
    <row r="21" spans="2:4" x14ac:dyDescent="0.25">
      <c r="B21" s="201" t="s">
        <v>157</v>
      </c>
      <c r="C21" s="284">
        <v>0.21696863004640946</v>
      </c>
      <c r="D21" s="285">
        <f t="shared" si="0"/>
        <v>0.10257191483798765</v>
      </c>
    </row>
    <row r="22" spans="2:4" x14ac:dyDescent="0.25">
      <c r="B22" s="201" t="s">
        <v>158</v>
      </c>
      <c r="C22" s="284">
        <v>0.10978162810695702</v>
      </c>
      <c r="D22" s="285">
        <f t="shared" si="0"/>
        <v>-2.1191226486694248E-3</v>
      </c>
    </row>
    <row r="23" spans="2:4" x14ac:dyDescent="0.25">
      <c r="B23" s="201" t="s">
        <v>159</v>
      </c>
      <c r="C23" s="284">
        <v>0.11299288439120191</v>
      </c>
      <c r="D23" s="285">
        <f t="shared" si="0"/>
        <v>-4.6697670871925639E-3</v>
      </c>
    </row>
    <row r="24" spans="2:4" x14ac:dyDescent="0.25">
      <c r="B24" s="201" t="s">
        <v>160</v>
      </c>
      <c r="C24" s="284">
        <v>0.11069797288442249</v>
      </c>
      <c r="D24" s="285">
        <f t="shared" si="0"/>
        <v>5.2753359171655023E-3</v>
      </c>
    </row>
    <row r="25" spans="2:4" x14ac:dyDescent="0.25">
      <c r="B25" s="201" t="s">
        <v>200</v>
      </c>
      <c r="C25" s="284">
        <v>0.11430424160455674</v>
      </c>
      <c r="D25" s="285">
        <f t="shared" si="0"/>
        <v>1.0555458791474528E-2</v>
      </c>
    </row>
    <row r="26" spans="2:4" x14ac:dyDescent="0.25">
      <c r="B26" s="201" t="s">
        <v>201</v>
      </c>
      <c r="C26" s="284">
        <v>0.1104361646836312</v>
      </c>
      <c r="D26" s="285">
        <f t="shared" si="0"/>
        <v>6.1383092716714854E-3</v>
      </c>
    </row>
    <row r="27" spans="2:4" x14ac:dyDescent="0.25">
      <c r="B27" s="325" t="s">
        <v>202</v>
      </c>
      <c r="C27" s="286">
        <v>0.11092002387662285</v>
      </c>
      <c r="D27" s="337">
        <f t="shared" si="0"/>
        <v>-1.5123926708712349E-3</v>
      </c>
    </row>
    <row r="28" spans="2:4" ht="15.75" thickBot="1" x14ac:dyDescent="0.3">
      <c r="B28" s="287" t="s">
        <v>183</v>
      </c>
      <c r="C28" s="288"/>
      <c r="D28" s="289">
        <f>AVERAGE(D18:D27)</f>
        <v>1.4244662865306989E-2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SupportExhibit_FSA</vt:lpstr>
      <vt:lpstr>Supporting Data&gt;&gt;</vt:lpstr>
      <vt:lpstr>1.FSA CM Trend Summary</vt:lpstr>
      <vt:lpstr>2.Mileage</vt:lpstr>
      <vt:lpstr>3.Refund to Date</vt:lpstr>
      <vt:lpstr>4.Filed Rate Template</vt:lpstr>
      <vt:lpstr>5.Expense Analysis</vt:lpstr>
      <vt:lpstr>6.Agent Commissions Exp Ratio</vt:lpstr>
      <vt:lpstr>'1.FSA CM Trend Summary'!Print_Area</vt:lpstr>
      <vt:lpstr>'2.Mileage'!Print_Area</vt:lpstr>
      <vt:lpstr>'5.Expense Analysis'!Print_Area</vt:lpstr>
      <vt:lpstr>'6.Agent Commissions Exp Ratio'!Print_Area</vt:lpstr>
      <vt:lpstr>SupportExhibit_FSA!Print_Area</vt:lpstr>
    </vt:vector>
  </TitlesOfParts>
  <Company>Farmers Insurance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2020-09-22T21:46:07Z</cp:lastPrinted>
  <dcterms:created xsi:type="dcterms:W3CDTF">2020-04-16T20:35:42Z</dcterms:created>
  <dcterms:modified xsi:type="dcterms:W3CDTF">2021-01-26T20:59:02Z</dcterms:modified>
</cp:coreProperties>
</file>