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"/>
    </mc:Choice>
  </mc:AlternateContent>
  <xr:revisionPtr revIDLastSave="0" documentId="8_{0328C3ED-7FDF-4CCE-8E08-FDF8B8C5D3BF}" xr6:coauthVersionLast="44" xr6:coauthVersionMax="44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  <externalReference r:id="rId10"/>
  </externalReferences>
  <definedNames>
    <definedName name="_xlnm._FilterDatabase" localSheetId="3" hidden="1">Worksheet!$A$16:$O$114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19" l="1"/>
  <c r="A3" i="5"/>
  <c r="H105" i="8" l="1"/>
  <c r="H106" i="8"/>
  <c r="H107" i="8"/>
  <c r="H108" i="8"/>
  <c r="H109" i="8"/>
  <c r="H110" i="8"/>
  <c r="H111" i="8"/>
  <c r="H112" i="8"/>
  <c r="H113" i="8"/>
  <c r="H104" i="8"/>
  <c r="M105" i="8"/>
  <c r="M106" i="8"/>
  <c r="M107" i="8"/>
  <c r="M108" i="8"/>
  <c r="M109" i="8"/>
  <c r="M110" i="8"/>
  <c r="M111" i="8"/>
  <c r="M112" i="8"/>
  <c r="M113" i="8"/>
  <c r="M104" i="8"/>
  <c r="G107" i="8"/>
  <c r="G108" i="8" s="1"/>
  <c r="L107" i="8"/>
  <c r="L108" i="8"/>
  <c r="L109" i="8" s="1"/>
  <c r="L110" i="8" s="1"/>
  <c r="L111" i="8" s="1"/>
  <c r="L112" i="8" s="1"/>
  <c r="L113" i="8" s="1"/>
  <c r="H77" i="8"/>
  <c r="H78" i="8"/>
  <c r="H79" i="8"/>
  <c r="H80" i="8"/>
  <c r="H81" i="8"/>
  <c r="H82" i="8"/>
  <c r="H83" i="8"/>
  <c r="H84" i="8"/>
  <c r="H85" i="8"/>
  <c r="H76" i="8"/>
  <c r="M77" i="8"/>
  <c r="M78" i="8"/>
  <c r="M79" i="8"/>
  <c r="M80" i="8"/>
  <c r="M81" i="8"/>
  <c r="M82" i="8"/>
  <c r="M83" i="8"/>
  <c r="M84" i="8"/>
  <c r="M85" i="8"/>
  <c r="M76" i="8"/>
  <c r="G79" i="8"/>
  <c r="G80" i="8" s="1"/>
  <c r="L79" i="8"/>
  <c r="L80" i="8"/>
  <c r="L81" i="8" s="1"/>
  <c r="L82" i="8" s="1"/>
  <c r="L83" i="8" s="1"/>
  <c r="L84" i="8" s="1"/>
  <c r="L85" i="8" s="1"/>
  <c r="H56" i="8"/>
  <c r="H57" i="8"/>
  <c r="H58" i="8"/>
  <c r="H59" i="8"/>
  <c r="H60" i="8"/>
  <c r="H61" i="8"/>
  <c r="H62" i="8"/>
  <c r="H63" i="8"/>
  <c r="H64" i="8"/>
  <c r="H55" i="8"/>
  <c r="M64" i="8"/>
  <c r="M63" i="8"/>
  <c r="M62" i="8"/>
  <c r="M61" i="8"/>
  <c r="M60" i="8"/>
  <c r="M59" i="8"/>
  <c r="M58" i="8"/>
  <c r="M57" i="8"/>
  <c r="M56" i="8"/>
  <c r="M55" i="8"/>
  <c r="G58" i="8"/>
  <c r="I58" i="8"/>
  <c r="J58" i="8"/>
  <c r="K58" i="8" s="1"/>
  <c r="L58" i="8"/>
  <c r="G59" i="8"/>
  <c r="L59" i="8"/>
  <c r="L60" i="8"/>
  <c r="L61" i="8" s="1"/>
  <c r="L62" i="8" s="1"/>
  <c r="L63" i="8" s="1"/>
  <c r="L64" i="8" s="1"/>
  <c r="H43" i="8"/>
  <c r="H42" i="8"/>
  <c r="H41" i="8"/>
  <c r="H40" i="8"/>
  <c r="H39" i="8"/>
  <c r="H38" i="8"/>
  <c r="H37" i="8"/>
  <c r="H36" i="8"/>
  <c r="H35" i="8"/>
  <c r="H34" i="8"/>
  <c r="G37" i="8"/>
  <c r="I37" i="8"/>
  <c r="J37" i="8"/>
  <c r="K37" i="8" s="1"/>
  <c r="L37" i="8"/>
  <c r="G38" i="8"/>
  <c r="I38" i="8" s="1"/>
  <c r="L38" i="8"/>
  <c r="L39" i="8" s="1"/>
  <c r="L40" i="8" s="1"/>
  <c r="L41" i="8" s="1"/>
  <c r="L42" i="8" s="1"/>
  <c r="L43" i="8" s="1"/>
  <c r="M43" i="8"/>
  <c r="M42" i="8"/>
  <c r="M41" i="8"/>
  <c r="M40" i="8"/>
  <c r="M39" i="8"/>
  <c r="M38" i="8"/>
  <c r="M37" i="8"/>
  <c r="M36" i="8"/>
  <c r="M35" i="8"/>
  <c r="M34" i="8"/>
  <c r="H29" i="8"/>
  <c r="H28" i="8"/>
  <c r="H27" i="8"/>
  <c r="H26" i="8"/>
  <c r="H25" i="8"/>
  <c r="H24" i="8"/>
  <c r="H23" i="8"/>
  <c r="H22" i="8"/>
  <c r="H21" i="8"/>
  <c r="H20" i="8"/>
  <c r="W138" i="8"/>
  <c r="V138" i="8"/>
  <c r="W137" i="8"/>
  <c r="V137" i="8"/>
  <c r="W136" i="8"/>
  <c r="V136" i="8"/>
  <c r="W135" i="8"/>
  <c r="V135" i="8"/>
  <c r="W134" i="8"/>
  <c r="V134" i="8"/>
  <c r="W133" i="8"/>
  <c r="V133" i="8"/>
  <c r="W132" i="8"/>
  <c r="V132" i="8"/>
  <c r="W131" i="8"/>
  <c r="V131" i="8"/>
  <c r="W130" i="8"/>
  <c r="V130" i="8"/>
  <c r="W129" i="8"/>
  <c r="V129" i="8"/>
  <c r="W128" i="8"/>
  <c r="V128" i="8"/>
  <c r="W127" i="8"/>
  <c r="V127" i="8"/>
  <c r="W126" i="8"/>
  <c r="V126" i="8"/>
  <c r="W108" i="8"/>
  <c r="V108" i="8"/>
  <c r="W107" i="8"/>
  <c r="V107" i="8"/>
  <c r="W106" i="8"/>
  <c r="V106" i="8"/>
  <c r="W105" i="8"/>
  <c r="V105" i="8"/>
  <c r="W104" i="8"/>
  <c r="V104" i="8"/>
  <c r="W103" i="8"/>
  <c r="V103" i="8"/>
  <c r="W102" i="8"/>
  <c r="V102" i="8"/>
  <c r="W101" i="8"/>
  <c r="V101" i="8"/>
  <c r="W100" i="8"/>
  <c r="V100" i="8"/>
  <c r="W99" i="8"/>
  <c r="V99" i="8"/>
  <c r="W98" i="8"/>
  <c r="V98" i="8"/>
  <c r="W97" i="8"/>
  <c r="V97" i="8"/>
  <c r="W96" i="8"/>
  <c r="V96" i="8"/>
  <c r="W78" i="8"/>
  <c r="V78" i="8"/>
  <c r="W77" i="8"/>
  <c r="V77" i="8"/>
  <c r="W76" i="8"/>
  <c r="V76" i="8"/>
  <c r="W75" i="8"/>
  <c r="V75" i="8"/>
  <c r="W74" i="8"/>
  <c r="V74" i="8"/>
  <c r="W73" i="8"/>
  <c r="V73" i="8"/>
  <c r="W72" i="8"/>
  <c r="V72" i="8"/>
  <c r="W71" i="8"/>
  <c r="V71" i="8"/>
  <c r="W70" i="8"/>
  <c r="V70" i="8"/>
  <c r="W69" i="8"/>
  <c r="V69" i="8"/>
  <c r="W68" i="8"/>
  <c r="V68" i="8"/>
  <c r="W67" i="8"/>
  <c r="V67" i="8"/>
  <c r="W66" i="8"/>
  <c r="V66" i="8"/>
  <c r="M29" i="8"/>
  <c r="M28" i="8"/>
  <c r="M27" i="8"/>
  <c r="M26" i="8"/>
  <c r="M25" i="8"/>
  <c r="M24" i="8"/>
  <c r="M23" i="8"/>
  <c r="M22" i="8"/>
  <c r="M21" i="8"/>
  <c r="M20" i="8"/>
  <c r="V41" i="8"/>
  <c r="W41" i="8"/>
  <c r="V42" i="8"/>
  <c r="W42" i="8"/>
  <c r="V43" i="8"/>
  <c r="W43" i="8"/>
  <c r="V44" i="8"/>
  <c r="W44" i="8"/>
  <c r="V45" i="8"/>
  <c r="W45" i="8"/>
  <c r="V46" i="8"/>
  <c r="W46" i="8"/>
  <c r="V47" i="8"/>
  <c r="W47" i="8"/>
  <c r="V48" i="8"/>
  <c r="W48" i="8"/>
  <c r="W36" i="8"/>
  <c r="W37" i="8"/>
  <c r="W38" i="8"/>
  <c r="W39" i="8"/>
  <c r="W40" i="8"/>
  <c r="V36" i="8"/>
  <c r="V37" i="8"/>
  <c r="V38" i="8"/>
  <c r="V39" i="8"/>
  <c r="V40" i="8"/>
  <c r="P78" i="8"/>
  <c r="P86" i="8"/>
  <c r="P87" i="8"/>
  <c r="P88" i="8"/>
  <c r="P89" i="8"/>
  <c r="P90" i="8"/>
  <c r="I108" i="8" l="1"/>
  <c r="J108" i="8"/>
  <c r="K108" i="8" s="1"/>
  <c r="G109" i="8"/>
  <c r="J107" i="8"/>
  <c r="K107" i="8" s="1"/>
  <c r="I107" i="8"/>
  <c r="I80" i="8"/>
  <c r="J80" i="8"/>
  <c r="K80" i="8" s="1"/>
  <c r="G81" i="8"/>
  <c r="J79" i="8"/>
  <c r="K79" i="8" s="1"/>
  <c r="I79" i="8"/>
  <c r="J59" i="8"/>
  <c r="I59" i="8"/>
  <c r="K59" i="8" s="1"/>
  <c r="G60" i="8"/>
  <c r="J38" i="8"/>
  <c r="K38" i="8" s="1"/>
  <c r="G39" i="8"/>
  <c r="M114" i="8"/>
  <c r="M86" i="8"/>
  <c r="M65" i="8"/>
  <c r="H65" i="8"/>
  <c r="M44" i="8"/>
  <c r="H86" i="8"/>
  <c r="H114" i="8"/>
  <c r="J109" i="8" l="1"/>
  <c r="G110" i="8"/>
  <c r="I109" i="8"/>
  <c r="J81" i="8"/>
  <c r="G82" i="8"/>
  <c r="I81" i="8"/>
  <c r="I60" i="8"/>
  <c r="J60" i="8"/>
  <c r="K60" i="8" s="1"/>
  <c r="G61" i="8"/>
  <c r="J39" i="8"/>
  <c r="I39" i="8"/>
  <c r="G40" i="8"/>
  <c r="H44" i="8"/>
  <c r="I110" i="8" l="1"/>
  <c r="J110" i="8"/>
  <c r="K110" i="8" s="1"/>
  <c r="G111" i="8"/>
  <c r="K109" i="8"/>
  <c r="I82" i="8"/>
  <c r="J82" i="8"/>
  <c r="K82" i="8" s="1"/>
  <c r="G83" i="8"/>
  <c r="K81" i="8"/>
  <c r="J61" i="8"/>
  <c r="G62" i="8"/>
  <c r="I61" i="8"/>
  <c r="I40" i="8"/>
  <c r="G41" i="8"/>
  <c r="J40" i="8"/>
  <c r="K40" i="8" s="1"/>
  <c r="K39" i="8"/>
  <c r="M30" i="8"/>
  <c r="H30" i="8"/>
  <c r="G21" i="8"/>
  <c r="D21" i="8"/>
  <c r="D22" i="8" s="1"/>
  <c r="D23" i="8" s="1"/>
  <c r="D24" i="8" s="1"/>
  <c r="D25" i="8" s="1"/>
  <c r="D26" i="8" s="1"/>
  <c r="D27" i="8" s="1"/>
  <c r="D28" i="8" s="1"/>
  <c r="D29" i="8" s="1"/>
  <c r="C21" i="8"/>
  <c r="C22" i="8" s="1"/>
  <c r="C23" i="8" s="1"/>
  <c r="C24" i="8" s="1"/>
  <c r="C25" i="8" s="1"/>
  <c r="C26" i="8" s="1"/>
  <c r="C27" i="8" s="1"/>
  <c r="C28" i="8" s="1"/>
  <c r="C29" i="8" s="1"/>
  <c r="B21" i="8"/>
  <c r="B22" i="8" s="1"/>
  <c r="B23" i="8" s="1"/>
  <c r="B24" i="8" s="1"/>
  <c r="B25" i="8" s="1"/>
  <c r="B26" i="8" s="1"/>
  <c r="B27" i="8" s="1"/>
  <c r="B28" i="8" s="1"/>
  <c r="B29" i="8" s="1"/>
  <c r="A21" i="8"/>
  <c r="A22" i="8" s="1"/>
  <c r="A23" i="8" s="1"/>
  <c r="A24" i="8" s="1"/>
  <c r="A25" i="8" s="1"/>
  <c r="A26" i="8" s="1"/>
  <c r="A27" i="8" s="1"/>
  <c r="A28" i="8" s="1"/>
  <c r="A29" i="8" s="1"/>
  <c r="J111" i="8" l="1"/>
  <c r="I111" i="8"/>
  <c r="G112" i="8"/>
  <c r="J83" i="8"/>
  <c r="G84" i="8"/>
  <c r="I83" i="8"/>
  <c r="I62" i="8"/>
  <c r="J62" i="8"/>
  <c r="K62" i="8" s="1"/>
  <c r="G63" i="8"/>
  <c r="K61" i="8"/>
  <c r="J41" i="8"/>
  <c r="I41" i="8"/>
  <c r="G42" i="8"/>
  <c r="I20" i="8"/>
  <c r="J20" i="8"/>
  <c r="G22" i="8"/>
  <c r="G23" i="8" s="1"/>
  <c r="L21" i="8"/>
  <c r="L22" i="8" s="1"/>
  <c r="I112" i="8" l="1"/>
  <c r="J112" i="8"/>
  <c r="K112" i="8" s="1"/>
  <c r="G113" i="8"/>
  <c r="K111" i="8"/>
  <c r="I84" i="8"/>
  <c r="J84" i="8"/>
  <c r="K84" i="8" s="1"/>
  <c r="G85" i="8"/>
  <c r="K83" i="8"/>
  <c r="I63" i="8"/>
  <c r="J63" i="8"/>
  <c r="K63" i="8" s="1"/>
  <c r="G64" i="8"/>
  <c r="I42" i="8"/>
  <c r="G43" i="8"/>
  <c r="J42" i="8"/>
  <c r="K42" i="8" s="1"/>
  <c r="K41" i="8"/>
  <c r="G24" i="8"/>
  <c r="L30" i="8"/>
  <c r="L23" i="8"/>
  <c r="K20" i="8"/>
  <c r="I22" i="8"/>
  <c r="J22" i="8"/>
  <c r="J21" i="8"/>
  <c r="I21" i="8"/>
  <c r="J113" i="8" l="1"/>
  <c r="I113" i="8"/>
  <c r="J85" i="8"/>
  <c r="I85" i="8"/>
  <c r="I64" i="8"/>
  <c r="J64" i="8"/>
  <c r="K64" i="8" s="1"/>
  <c r="J43" i="8"/>
  <c r="I43" i="8"/>
  <c r="I23" i="8"/>
  <c r="L24" i="8"/>
  <c r="L25" i="8" s="1"/>
  <c r="L26" i="8" s="1"/>
  <c r="L27" i="8" s="1"/>
  <c r="L28" i="8" s="1"/>
  <c r="L29" i="8" s="1"/>
  <c r="J23" i="8"/>
  <c r="K23" i="8" s="1"/>
  <c r="I24" i="8"/>
  <c r="G25" i="8"/>
  <c r="K21" i="8"/>
  <c r="K22" i="8"/>
  <c r="K113" i="8" l="1"/>
  <c r="K85" i="8"/>
  <c r="K43" i="8"/>
  <c r="I25" i="8"/>
  <c r="J25" i="8"/>
  <c r="G26" i="8"/>
  <c r="J24" i="8"/>
  <c r="K24" i="8" s="1"/>
  <c r="D105" i="8"/>
  <c r="D106" i="8" s="1"/>
  <c r="D107" i="8" s="1"/>
  <c r="D108" i="8" s="1"/>
  <c r="D109" i="8" s="1"/>
  <c r="D110" i="8" s="1"/>
  <c r="D111" i="8" s="1"/>
  <c r="D112" i="8" s="1"/>
  <c r="D113" i="8" s="1"/>
  <c r="C105" i="8"/>
  <c r="C106" i="8" s="1"/>
  <c r="C107" i="8" s="1"/>
  <c r="C108" i="8" s="1"/>
  <c r="C109" i="8" s="1"/>
  <c r="C110" i="8" s="1"/>
  <c r="C111" i="8" s="1"/>
  <c r="C112" i="8" s="1"/>
  <c r="C113" i="8" s="1"/>
  <c r="B105" i="8"/>
  <c r="B106" i="8" s="1"/>
  <c r="B107" i="8" s="1"/>
  <c r="B108" i="8" s="1"/>
  <c r="B109" i="8" s="1"/>
  <c r="B110" i="8" s="1"/>
  <c r="B111" i="8" s="1"/>
  <c r="B112" i="8" s="1"/>
  <c r="B113" i="8" s="1"/>
  <c r="A105" i="8"/>
  <c r="A106" i="8" s="1"/>
  <c r="A107" i="8" s="1"/>
  <c r="A108" i="8" s="1"/>
  <c r="A109" i="8" s="1"/>
  <c r="A110" i="8" s="1"/>
  <c r="A111" i="8" s="1"/>
  <c r="A112" i="8" s="1"/>
  <c r="A113" i="8" s="1"/>
  <c r="L77" i="8"/>
  <c r="L78" i="8" s="1"/>
  <c r="L86" i="8" s="1"/>
  <c r="D77" i="8"/>
  <c r="D78" i="8" s="1"/>
  <c r="D79" i="8" s="1"/>
  <c r="D80" i="8" s="1"/>
  <c r="D81" i="8" s="1"/>
  <c r="D82" i="8" s="1"/>
  <c r="D83" i="8" s="1"/>
  <c r="D84" i="8" s="1"/>
  <c r="D85" i="8" s="1"/>
  <c r="C77" i="8"/>
  <c r="C78" i="8" s="1"/>
  <c r="C79" i="8" s="1"/>
  <c r="C80" i="8" s="1"/>
  <c r="C81" i="8" s="1"/>
  <c r="C82" i="8" s="1"/>
  <c r="C83" i="8" s="1"/>
  <c r="C84" i="8" s="1"/>
  <c r="C85" i="8" s="1"/>
  <c r="B77" i="8"/>
  <c r="B78" i="8" s="1"/>
  <c r="B79" i="8" s="1"/>
  <c r="B80" i="8" s="1"/>
  <c r="B81" i="8" s="1"/>
  <c r="B82" i="8" s="1"/>
  <c r="B83" i="8" s="1"/>
  <c r="B84" i="8" s="1"/>
  <c r="B85" i="8" s="1"/>
  <c r="A77" i="8"/>
  <c r="A78" i="8" s="1"/>
  <c r="A79" i="8" s="1"/>
  <c r="A80" i="8" s="1"/>
  <c r="A81" i="8" s="1"/>
  <c r="A82" i="8" s="1"/>
  <c r="A83" i="8" s="1"/>
  <c r="A84" i="8" s="1"/>
  <c r="A85" i="8" s="1"/>
  <c r="I55" i="8"/>
  <c r="D56" i="8"/>
  <c r="D57" i="8" s="1"/>
  <c r="D58" i="8" s="1"/>
  <c r="D59" i="8" s="1"/>
  <c r="D60" i="8" s="1"/>
  <c r="D61" i="8" s="1"/>
  <c r="D62" i="8" s="1"/>
  <c r="D63" i="8" s="1"/>
  <c r="D64" i="8" s="1"/>
  <c r="C56" i="8"/>
  <c r="C57" i="8" s="1"/>
  <c r="C58" i="8" s="1"/>
  <c r="C59" i="8" s="1"/>
  <c r="C60" i="8" s="1"/>
  <c r="C61" i="8" s="1"/>
  <c r="C62" i="8" s="1"/>
  <c r="C63" i="8" s="1"/>
  <c r="C64" i="8" s="1"/>
  <c r="B56" i="8"/>
  <c r="B57" i="8" s="1"/>
  <c r="B58" i="8" s="1"/>
  <c r="B59" i="8" s="1"/>
  <c r="B60" i="8" s="1"/>
  <c r="B61" i="8" s="1"/>
  <c r="B62" i="8" s="1"/>
  <c r="B63" i="8" s="1"/>
  <c r="B64" i="8" s="1"/>
  <c r="A56" i="8"/>
  <c r="A57" i="8" s="1"/>
  <c r="A58" i="8" s="1"/>
  <c r="A59" i="8" s="1"/>
  <c r="A60" i="8" s="1"/>
  <c r="A61" i="8" s="1"/>
  <c r="A62" i="8" s="1"/>
  <c r="A63" i="8" s="1"/>
  <c r="A64" i="8" s="1"/>
  <c r="L35" i="8"/>
  <c r="L36" i="8" s="1"/>
  <c r="L44" i="8" s="1"/>
  <c r="D35" i="8"/>
  <c r="D36" i="8" s="1"/>
  <c r="D37" i="8" s="1"/>
  <c r="D38" i="8" s="1"/>
  <c r="D39" i="8" s="1"/>
  <c r="D40" i="8" s="1"/>
  <c r="D41" i="8" s="1"/>
  <c r="D42" i="8" s="1"/>
  <c r="D43" i="8" s="1"/>
  <c r="C35" i="8"/>
  <c r="C36" i="8" s="1"/>
  <c r="C37" i="8" s="1"/>
  <c r="C38" i="8" s="1"/>
  <c r="C39" i="8" s="1"/>
  <c r="C40" i="8" s="1"/>
  <c r="C41" i="8" s="1"/>
  <c r="C42" i="8" s="1"/>
  <c r="C43" i="8" s="1"/>
  <c r="B35" i="8"/>
  <c r="B36" i="8" s="1"/>
  <c r="B37" i="8" s="1"/>
  <c r="B38" i="8" s="1"/>
  <c r="B39" i="8" s="1"/>
  <c r="B40" i="8" s="1"/>
  <c r="B41" i="8" s="1"/>
  <c r="B42" i="8" s="1"/>
  <c r="B43" i="8" s="1"/>
  <c r="A35" i="8"/>
  <c r="A36" i="8" s="1"/>
  <c r="A37" i="8" s="1"/>
  <c r="A38" i="8" s="1"/>
  <c r="A39" i="8" s="1"/>
  <c r="A40" i="8" s="1"/>
  <c r="A41" i="8" s="1"/>
  <c r="A42" i="8" s="1"/>
  <c r="A43" i="8" s="1"/>
  <c r="J26" i="8" l="1"/>
  <c r="G27" i="8"/>
  <c r="I26" i="8"/>
  <c r="K25" i="8"/>
  <c r="J76" i="8"/>
  <c r="J55" i="8"/>
  <c r="K55" i="8" s="1"/>
  <c r="J34" i="8"/>
  <c r="G56" i="8"/>
  <c r="I76" i="8"/>
  <c r="G105" i="8"/>
  <c r="I34" i="8"/>
  <c r="I104" i="8"/>
  <c r="L105" i="8"/>
  <c r="L106" i="8" s="1"/>
  <c r="L114" i="8" s="1"/>
  <c r="J104" i="8"/>
  <c r="G77" i="8"/>
  <c r="L56" i="8"/>
  <c r="L57" i="8" s="1"/>
  <c r="L65" i="8" s="1"/>
  <c r="G35" i="8"/>
  <c r="J27" i="8" l="1"/>
  <c r="K27" i="8" s="1"/>
  <c r="G28" i="8"/>
  <c r="I27" i="8"/>
  <c r="K26" i="8"/>
  <c r="J56" i="8"/>
  <c r="K76" i="8"/>
  <c r="G57" i="8"/>
  <c r="I57" i="8" s="1"/>
  <c r="I105" i="8"/>
  <c r="K34" i="8"/>
  <c r="G106" i="8"/>
  <c r="G114" i="8" s="1"/>
  <c r="K104" i="8"/>
  <c r="J105" i="8"/>
  <c r="K105" i="8" s="1"/>
  <c r="I77" i="8"/>
  <c r="G78" i="8"/>
  <c r="G86" i="8" s="1"/>
  <c r="J77" i="8"/>
  <c r="I56" i="8"/>
  <c r="I35" i="8"/>
  <c r="G36" i="8"/>
  <c r="G44" i="8" s="1"/>
  <c r="J35" i="8"/>
  <c r="I86" i="8" l="1"/>
  <c r="J86" i="8"/>
  <c r="K86" i="8" s="1"/>
  <c r="I44" i="8"/>
  <c r="J44" i="8"/>
  <c r="K44" i="8" s="1"/>
  <c r="I114" i="8"/>
  <c r="J114" i="8"/>
  <c r="K114" i="8" s="1"/>
  <c r="I28" i="8"/>
  <c r="G29" i="8"/>
  <c r="J28" i="8"/>
  <c r="G65" i="8"/>
  <c r="I106" i="8"/>
  <c r="J57" i="8"/>
  <c r="K57" i="8" s="1"/>
  <c r="K77" i="8"/>
  <c r="K35" i="8"/>
  <c r="J106" i="8"/>
  <c r="K106" i="8" s="1"/>
  <c r="I78" i="8"/>
  <c r="J78" i="8"/>
  <c r="I36" i="8"/>
  <c r="J36" i="8"/>
  <c r="J29" i="8" l="1"/>
  <c r="K29" i="8" s="1"/>
  <c r="I29" i="8"/>
  <c r="G30" i="8"/>
  <c r="I65" i="8"/>
  <c r="J65" i="8"/>
  <c r="K28" i="8"/>
  <c r="K56" i="8"/>
  <c r="K36" i="8"/>
  <c r="K78" i="8"/>
  <c r="K65" i="8" l="1"/>
  <c r="J30" i="8"/>
  <c r="I30" i="8"/>
  <c r="M100" i="8"/>
  <c r="L100" i="8"/>
  <c r="J100" i="8"/>
  <c r="I100" i="8"/>
  <c r="H100" i="8"/>
  <c r="G100" i="8"/>
  <c r="M93" i="8"/>
  <c r="L93" i="8"/>
  <c r="J93" i="8"/>
  <c r="I93" i="8"/>
  <c r="H93" i="8"/>
  <c r="G93" i="8"/>
  <c r="H72" i="8"/>
  <c r="G72" i="8"/>
  <c r="M51" i="8"/>
  <c r="L51" i="8"/>
  <c r="J51" i="8"/>
  <c r="I51" i="8"/>
  <c r="H51" i="8"/>
  <c r="G51" i="8"/>
  <c r="J72" i="8" l="1"/>
  <c r="I72" i="8"/>
  <c r="K30" i="8" l="1"/>
  <c r="E6" i="5"/>
  <c r="E4" i="5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<sst xmlns="http://schemas.openxmlformats.org/spreadsheetml/2006/main" count="1055" uniqueCount="434">
  <si>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</si>
  <si>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</si>
  <si>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</si>
  <si>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</si>
  <si>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</si>
  <si>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</si>
  <si>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</si>
  <si>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</si>
  <si>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</si>
  <si>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</si>
  <si>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</si>
  <si>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</si>
  <si>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</si>
  <si>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</si>
  <si>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</si>
  <si>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</si>
  <si>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</si>
  <si>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</si>
  <si>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</si>
  <si>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</si>
  <si>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</si>
  <si>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</si>
  <si>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</si>
  <si>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</si>
  <si>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</si>
  <si>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</si>
  <si>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</si>
  <si>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</si>
  <si>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</si>
  <si>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</si>
  <si>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</si>
  <si>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</si>
  <si>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</si>
  <si>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</si>
  <si>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</si>
  <si>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</si>
  <si>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</si>
  <si>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</si>
  <si>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</si>
  <si>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</si>
  <si>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</si>
  <si>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</si>
  <si>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</si>
  <si>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</si>
  <si>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</si>
  <si>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</si>
  <si>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</si>
  <si>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</si>
  <si>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</si>
  <si>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</si>
  <si>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</si>
  <si>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</si>
  <si>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</si>
  <si>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</si>
  <si>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</si>
  <si>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</si>
  <si>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</si>
  <si>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</si>
  <si>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</si>
  <si>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</si>
  <si>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</si>
  <si>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</si>
  <si>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</si>
  <si>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</si>
  <si>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</si>
  <si>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</si>
  <si>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</si>
  <si>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</si>
  <si>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</si>
  <si>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</si>
  <si>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</si>
  <si>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</si>
  <si>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</si>
  <si>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</si>
  <si>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</si>
  <si>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</si>
  <si>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</si>
  <si>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</si>
  <si>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</si>
  <si>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</si>
  <si>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</si>
  <si>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</si>
  <si>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</si>
  <si>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</si>
  <si>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</si>
  <si>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</si>
  <si>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</si>
  <si>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</si>
  <si>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</si>
  <si>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</si>
  <si>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</si>
  <si>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</si>
  <si>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</si>
  <si>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</si>
  <si>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</si>
  <si>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</si>
  <si>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</si>
  <si>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</si>
  <si>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</si>
  <si>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</si>
  <si>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</si>
  <si>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</si>
  <si>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</si>
  <si>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</si>
  <si>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</si>
  <si>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</si>
  <si>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</si>
  <si>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</si>
  <si>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</si>
  <si>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</si>
  <si>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</si>
  <si>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</si>
  <si>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</si>
  <si>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</si>
  <si>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</si>
  <si>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</si>
  <si>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</si>
  <si>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</si>
  <si>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</si>
  <si>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</si>
  <si>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</si>
  <si>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</si>
  <si>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</si>
  <si>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</si>
  <si>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</si>
  <si>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</si>
  <si>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</si>
  <si>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</si>
  <si>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</si>
  <si>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</si>
  <si>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</si>
  <si>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</si>
  <si>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</si>
  <si>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</si>
  <si>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</si>
  <si>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</si>
  <si>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</si>
  <si>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</si>
  <si>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</si>
  <si>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</si>
  <si>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</si>
  <si>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</si>
  <si>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</si>
  <si>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</si>
  <si>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</si>
  <si>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</si>
  <si>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</si>
  <si>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</si>
  <si>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</si>
  <si>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</si>
  <si>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</si>
  <si>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</si>
  <si>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</si>
  <si>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</si>
  <si>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</si>
  <si>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</si>
  <si>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</si>
  <si>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</si>
  <si>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</si>
  <si>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</si>
  <si>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</si>
  <si>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</si>
  <si>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</si>
  <si>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</si>
  <si>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</si>
  <si>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</si>
  <si>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</si>
  <si>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</si>
  <si>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</si>
  <si>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</si>
  <si>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</si>
  <si>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</si>
  <si>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</si>
  <si>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</si>
  <si>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</si>
  <si>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</si>
  <si>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</si>
  <si>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</si>
  <si>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</si>
  <si>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</si>
  <si>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</si>
  <si>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</si>
  <si>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</si>
  <si>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</si>
  <si>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</si>
  <si>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</si>
  <si>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</si>
  <si>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</si>
  <si>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</si>
  <si>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</si>
  <si>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</si>
  <si>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</si>
  <si>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</si>
  <si>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</si>
  <si>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</si>
  <si>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</si>
  <si>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</si>
  <si>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</si>
  <si>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</si>
  <si>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</si>
  <si>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</si>
  <si>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</si>
  <si>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</si>
  <si>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</si>
  <si>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</si>
  <si>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</si>
  <si>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</si>
  <si>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</si>
  <si>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</si>
  <si>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</si>
  <si>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</si>
  <si>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</si>
  <si>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</si>
  <si>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</si>
  <si>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</si>
  <si>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</si>
  <si>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</si>
  <si>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</si>
  <si>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</si>
  <si>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</si>
  <si>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</si>
  <si>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</si>
  <si>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</si>
  <si>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</si>
  <si>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</si>
  <si>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</si>
  <si>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</si>
  <si>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</si>
  <si>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</si>
  <si>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</si>
  <si>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</si>
  <si>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</si>
  <si>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</si>
  <si>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</si>
  <si>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</si>
  <si>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</si>
  <si>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</si>
  <si>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</si>
  <si>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</si>
  <si>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</si>
  <si>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</si>
  <si>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</si>
  <si>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</si>
  <si>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</si>
  <si>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</si>
  <si>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</si>
  <si>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</si>
  <si>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</si>
  <si>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</si>
  <si>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</si>
  <si>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</si>
  <si>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</si>
  <si>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</si>
  <si>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</si>
  <si>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</si>
  <si>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</si>
  <si>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</si>
  <si>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</si>
  <si>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</si>
  <si>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</si>
  <si>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</si>
  <si>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</si>
  <si>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</si>
  <si>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</si>
  <si>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</si>
  <si>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</si>
  <si>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</si>
  <si>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</si>
  <si>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</si>
  <si>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</si>
  <si>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</si>
  <si>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</si>
  <si>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</si>
  <si>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</si>
  <si>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</si>
  <si>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</si>
  <si>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</si>
  <si>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</si>
  <si>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</si>
  <si>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</si>
  <si>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</si>
  <si>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</si>
  <si>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</si>
  <si>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</si>
  <si>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</si>
  <si>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</si>
  <si>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</si>
  <si>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</si>
  <si>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</si>
  <si>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</si>
  <si>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</si>
  <si>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</si>
  <si>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</si>
  <si>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</si>
  <si>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</si>
  <si>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</si>
  <si>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</si>
  <si>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</si>
  <si>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</si>
  <si>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</si>
  <si>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</si>
  <si>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</si>
  <si>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</si>
  <si>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</si>
  <si>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</si>
  <si>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</si>
  <si>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</si>
  <si>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</si>
  <si>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</si>
  <si>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</si>
  <si>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</si>
  <si>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</si>
  <si>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</si>
  <si>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</si>
  <si>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</si>
  <si>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</si>
  <si>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</si>
  <si>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</si>
  <si>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</si>
  <si>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</si>
  <si>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</si>
  <si>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</si>
  <si>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</si>
  <si>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</si>
  <si>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</si>
  <si>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</si>
  <si>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</si>
  <si>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</si>
  <si>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</si>
  <si>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</si>
  <si>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</si>
  <si>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</si>
  <si>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</si>
  <si>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</si>
  <si>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</si>
  <si>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</si>
  <si>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</si>
  <si>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</si>
  <si>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</si>
  <si>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</si>
  <si>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</si>
  <si>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</si>
  <si>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</si>
  <si>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</si>
  <si>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</si>
  <si>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</si>
  <si>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</si>
  <si>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</si>
  <si>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The Hanover Insurance Group</t>
  </si>
  <si>
    <t>440 Lincoln St</t>
  </si>
  <si>
    <t>Worcester</t>
  </si>
  <si>
    <t>I declare that I have examined this report, and to the best of my knowledge and belief, it is true, correct, and complete.</t>
  </si>
  <si>
    <t>SEM*</t>
  </si>
  <si>
    <t>* See Explanatory Memo</t>
  </si>
  <si>
    <t>Marine</t>
  </si>
  <si>
    <t>(same as Core CL)</t>
  </si>
  <si>
    <t>Commercial Package Policy - Variable Exposure</t>
  </si>
  <si>
    <t>Commercial Package Policy - Non - Variable Exposure</t>
  </si>
  <si>
    <t>Monoline General Liability - Variable Exposure</t>
  </si>
  <si>
    <t>Monoline General Liability - Non - Variable Exposure</t>
  </si>
  <si>
    <t>Avenues BOP - Variable Exposure</t>
  </si>
  <si>
    <t>Avenues BOP - Non - Variable Exposure</t>
  </si>
  <si>
    <t>19-3186-A</t>
  </si>
  <si>
    <t>19-3179-A</t>
  </si>
  <si>
    <t>18-4738-A</t>
  </si>
  <si>
    <t>Legacy Auto</t>
  </si>
  <si>
    <t>18-4522</t>
  </si>
  <si>
    <t>Citizens Insurance Company of America</t>
  </si>
  <si>
    <t>20-1096-C</t>
  </si>
  <si>
    <t>Core Commercial</t>
  </si>
  <si>
    <t>20-171-A</t>
  </si>
  <si>
    <t>RPTG LOB</t>
  </si>
  <si>
    <t>Values</t>
  </si>
  <si>
    <t>CPP</t>
  </si>
  <si>
    <t>Sum of PIF_CNT</t>
  </si>
  <si>
    <t>Sum of FULL_TERM_PREM</t>
  </si>
  <si>
    <t>Sum of ELIG_CNT</t>
  </si>
  <si>
    <t>Sum of REFUND</t>
  </si>
  <si>
    <t>GL</t>
  </si>
  <si>
    <t>BOP</t>
  </si>
  <si>
    <t>Kim Brown</t>
  </si>
  <si>
    <t>508-855-2761</t>
  </si>
  <si>
    <t>508-635-8892</t>
  </si>
  <si>
    <t>VP, Chief Compliance Officer</t>
  </si>
  <si>
    <t>kimbrown@hanover.com</t>
  </si>
  <si>
    <t>Gregory A. Popolizio</t>
  </si>
  <si>
    <t>508-855-4826</t>
  </si>
  <si>
    <t>508-635-0990</t>
  </si>
  <si>
    <t>Senior Compliance Consultant</t>
  </si>
  <si>
    <t>gpopolizio@hanover.com</t>
  </si>
  <si>
    <t>Please see attached explanatory memo.</t>
  </si>
  <si>
    <t xml:space="preserve"> Please see attached explanatory memo.</t>
  </si>
  <si>
    <t>Mar</t>
  </si>
  <si>
    <t>Core</t>
  </si>
  <si>
    <t>Sum of Audit_Ind_202003</t>
  </si>
  <si>
    <t>Sum of Audit_Ind_202004</t>
  </si>
  <si>
    <t>Sum of Audit_Ind_202005</t>
  </si>
  <si>
    <t>Sum of Audit_Ind_202006</t>
  </si>
  <si>
    <t>Sum of Audit_Ind_202007</t>
  </si>
  <si>
    <t>Sum of Audit_Ind_202008</t>
  </si>
  <si>
    <t>Sum of Audit_Ind_202009</t>
  </si>
  <si>
    <t>Sum of Audit_Ind_202010</t>
  </si>
  <si>
    <t>Sum of Audit_Ind_202011</t>
  </si>
  <si>
    <t>Sum of Audit_Ind_202012</t>
  </si>
  <si>
    <t>Sum of Audit_Ind_202101</t>
  </si>
  <si>
    <t>Sum of Audit_Ind_202102</t>
  </si>
  <si>
    <t>Sum of Audit_Ind_202103</t>
  </si>
  <si>
    <t>Sum of Audit_202003</t>
  </si>
  <si>
    <t>Sum of Audit_202004</t>
  </si>
  <si>
    <t>Sum of Audit_202005</t>
  </si>
  <si>
    <t>Sum of Audit_202006</t>
  </si>
  <si>
    <t>Sum of Audit_202007</t>
  </si>
  <si>
    <t>Sum of Audit_202008</t>
  </si>
  <si>
    <t>Sum of Audit_202009</t>
  </si>
  <si>
    <t>Sum of Audit_202010</t>
  </si>
  <si>
    <t>Sum of Audit_202011</t>
  </si>
  <si>
    <t>Sum of Audit_202012</t>
  </si>
  <si>
    <t>Sum of Audit_202101</t>
  </si>
  <si>
    <t>Sum of Audit_202102</t>
  </si>
  <si>
    <t>Sum of Audit_202103</t>
  </si>
  <si>
    <t>Apr</t>
  </si>
  <si>
    <t>Jun</t>
  </si>
  <si>
    <t>Jul</t>
  </si>
  <si>
    <t>Aug</t>
  </si>
  <si>
    <t>Sep</t>
  </si>
  <si>
    <t>Oct</t>
  </si>
  <si>
    <t>Nov</t>
  </si>
  <si>
    <t>Dec</t>
  </si>
  <si>
    <t>Premium Adjustment at Audit</t>
  </si>
  <si>
    <r>
      <t xml:space="preserve"> AND REDUCTIONS </t>
    </r>
    <r>
      <rPr>
        <b/>
        <u/>
        <sz val="16"/>
        <rFont val="Tahoma"/>
        <family val="2"/>
      </rPr>
      <t>SUPPLEMENTAL</t>
    </r>
    <r>
      <rPr>
        <b/>
        <sz val="16"/>
        <rFont val="Tahoma"/>
        <family val="2"/>
      </rPr>
      <t xml:space="preserve"> REPORT</t>
    </r>
  </si>
  <si>
    <t>For Reporting Period: March through December 2020</t>
  </si>
  <si>
    <t>Note:  Include ONLY refunds that have not previously been reported to the Department.</t>
  </si>
  <si>
    <r>
      <t xml:space="preserve">COVID-19 Premium Refunds, Credits, and Reduction </t>
    </r>
    <r>
      <rPr>
        <b/>
        <u/>
        <sz val="14"/>
        <rFont val="Times New Roman"/>
        <family val="1"/>
      </rPr>
      <t>Supplemental</t>
    </r>
    <r>
      <rPr>
        <b/>
        <sz val="14"/>
        <rFont val="Times New Roman"/>
        <family val="1"/>
      </rPr>
      <t xml:space="preserve"> Report</t>
    </r>
  </si>
  <si>
    <t>This Report Is Due No Later Than:   April 30,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</si>
</sst>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  <numFmt numFmtId="173" formatCode="0.0%"/>
  </numFmts>
  <fonts count="5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b/>
      <u/>
      <sz val="16"/>
      <name val="Tahoma"/>
      <family val="2"/>
    </font>
    <font>
      <b/>
      <u/>
      <sz val="14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/>
      <top style="thin">
        <color rgb="FF999999"/>
      </top>
      <bottom/>
      <diagonal/>
    </border>
  </borders>
  <cellStyleXfs count="14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0" fillId="0" borderId="0"/>
    <xf numFmtId="164" fontId="23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5">
    <xf numFmtId="0" fontId="0" fillId="0" borderId="0" xfId="0"/>
    <xf numFmtId="164" fontId="8" fillId="0" borderId="0" xfId="3" applyFont="1" applyAlignment="1">
      <alignment horizontal="left"/>
    </xf>
    <xf numFmtId="164" fontId="9" fillId="0" borderId="0" xfId="3" applyFont="1" applyAlignment="1">
      <alignment horizontal="left"/>
    </xf>
    <xf numFmtId="1" fontId="9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2" fillId="0" borderId="0" xfId="4" applyFont="1"/>
    <xf numFmtId="164" fontId="14" fillId="0" borderId="0" xfId="4" applyFont="1" applyBorder="1" applyAlignment="1">
      <alignment horizontal="center"/>
    </xf>
    <xf numFmtId="164" fontId="3" fillId="0" borderId="0" xfId="4"/>
    <xf numFmtId="164" fontId="16" fillId="0" borderId="3" xfId="5" applyFont="1" applyBorder="1" applyAlignment="1">
      <alignment vertical="center"/>
    </xf>
    <xf numFmtId="164" fontId="16" fillId="0" borderId="8" xfId="5" applyFont="1" applyBorder="1" applyAlignment="1">
      <alignment vertical="center"/>
    </xf>
    <xf numFmtId="164" fontId="17" fillId="0" borderId="0" xfId="5" applyFont="1" applyFill="1" applyBorder="1" applyAlignment="1" applyProtection="1">
      <alignment vertical="center"/>
      <protection locked="0"/>
    </xf>
    <xf numFmtId="164" fontId="18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19" fillId="0" borderId="13" xfId="5" applyFont="1" applyBorder="1" applyAlignment="1">
      <alignment vertical="center"/>
    </xf>
    <xf numFmtId="164" fontId="19" fillId="0" borderId="0" xfId="5" applyFont="1" applyBorder="1" applyAlignment="1">
      <alignment horizontal="left" vertical="center"/>
    </xf>
    <xf numFmtId="164" fontId="19" fillId="0" borderId="0" xfId="5" applyFont="1" applyBorder="1" applyAlignment="1">
      <alignment vertical="center"/>
    </xf>
    <xf numFmtId="1" fontId="17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8" fillId="0" borderId="0" xfId="5" applyFont="1" applyBorder="1" applyAlignment="1">
      <alignment vertical="center"/>
    </xf>
    <xf numFmtId="164" fontId="19" fillId="0" borderId="9" xfId="5" applyFont="1" applyBorder="1" applyAlignment="1">
      <alignment vertical="center"/>
    </xf>
    <xf numFmtId="164" fontId="17" fillId="0" borderId="0" xfId="4" applyFont="1"/>
    <xf numFmtId="164" fontId="17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19" fillId="0" borderId="0" xfId="5" applyFont="1" applyBorder="1" applyAlignment="1">
      <alignment horizontal="center" vertical="center"/>
    </xf>
    <xf numFmtId="164" fontId="20" fillId="0" borderId="0" xfId="5" applyFont="1" applyBorder="1" applyAlignment="1">
      <alignment vertical="center"/>
    </xf>
    <xf numFmtId="164" fontId="16" fillId="0" borderId="0" xfId="5" applyFont="1" applyBorder="1" applyAlignment="1">
      <alignment vertical="center"/>
    </xf>
    <xf numFmtId="164" fontId="16" fillId="0" borderId="0" xfId="5" applyFont="1" applyAlignment="1">
      <alignment vertical="center"/>
    </xf>
    <xf numFmtId="164" fontId="17" fillId="0" borderId="0" xfId="5" applyFont="1" applyAlignment="1">
      <alignment vertical="center"/>
    </xf>
    <xf numFmtId="164" fontId="8" fillId="0" borderId="0" xfId="4" applyFont="1"/>
    <xf numFmtId="164" fontId="18" fillId="0" borderId="0" xfId="5" applyFont="1" applyAlignment="1">
      <alignment vertical="center"/>
    </xf>
    <xf numFmtId="164" fontId="17" fillId="0" borderId="0" xfId="5" applyFont="1" applyBorder="1" applyAlignment="1">
      <alignment vertical="center"/>
    </xf>
    <xf numFmtId="164" fontId="16" fillId="0" borderId="9" xfId="5" applyFont="1" applyBorder="1" applyAlignment="1">
      <alignment vertical="center"/>
    </xf>
    <xf numFmtId="164" fontId="24" fillId="0" borderId="9" xfId="5" applyFont="1" applyBorder="1" applyAlignment="1">
      <alignment vertical="center"/>
    </xf>
    <xf numFmtId="164" fontId="20" fillId="0" borderId="0" xfId="5" applyFont="1" applyAlignment="1">
      <alignment vertical="center"/>
    </xf>
    <xf numFmtId="164" fontId="25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17" fillId="0" borderId="0" xfId="5" applyFont="1" applyAlignment="1">
      <alignment horizontal="right" vertical="center"/>
    </xf>
    <xf numFmtId="164" fontId="26" fillId="0" borderId="0" xfId="5" applyFont="1" applyAlignment="1">
      <alignment vertical="center"/>
    </xf>
    <xf numFmtId="164" fontId="21" fillId="0" borderId="0" xfId="5" applyFont="1" applyAlignment="1">
      <alignment vertical="center"/>
    </xf>
    <xf numFmtId="164" fontId="21" fillId="0" borderId="0" xfId="5" applyFont="1" applyAlignment="1">
      <alignment horizontal="left" vertical="center"/>
    </xf>
    <xf numFmtId="164" fontId="13" fillId="0" borderId="0" xfId="5" applyFont="1" applyAlignment="1">
      <alignment vertical="center"/>
    </xf>
    <xf numFmtId="164" fontId="20" fillId="0" borderId="9" xfId="5" applyFont="1" applyBorder="1" applyAlignment="1">
      <alignment vertical="center"/>
    </xf>
    <xf numFmtId="164" fontId="20" fillId="0" borderId="11" xfId="5" applyFont="1" applyBorder="1" applyAlignment="1">
      <alignment vertical="center"/>
    </xf>
    <xf numFmtId="164" fontId="16" fillId="0" borderId="14" xfId="5" applyFont="1" applyBorder="1" applyAlignment="1">
      <alignment vertical="center"/>
    </xf>
    <xf numFmtId="164" fontId="19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4" fillId="0" borderId="2" xfId="5" applyFont="1" applyBorder="1" applyAlignment="1">
      <alignment vertical="center"/>
    </xf>
    <xf numFmtId="164" fontId="16" fillId="0" borderId="16" xfId="5" applyFont="1" applyBorder="1" applyAlignment="1">
      <alignment vertical="center"/>
    </xf>
    <xf numFmtId="164" fontId="17" fillId="3" borderId="17" xfId="5" applyFont="1" applyFill="1" applyBorder="1" applyAlignment="1" applyProtection="1">
      <alignment vertical="center"/>
      <protection locked="0"/>
    </xf>
    <xf numFmtId="164" fontId="19" fillId="0" borderId="17" xfId="5" applyFont="1" applyBorder="1" applyAlignment="1">
      <alignment vertical="center"/>
    </xf>
    <xf numFmtId="164" fontId="20" fillId="0" borderId="17" xfId="5" applyFont="1" applyBorder="1" applyAlignment="1">
      <alignment vertical="center"/>
    </xf>
    <xf numFmtId="164" fontId="16" fillId="0" borderId="17" xfId="5" applyFont="1" applyBorder="1" applyAlignment="1">
      <alignment vertical="center"/>
    </xf>
    <xf numFmtId="164" fontId="20" fillId="0" borderId="18" xfId="5" applyFont="1" applyBorder="1" applyAlignment="1">
      <alignment vertical="center"/>
    </xf>
    <xf numFmtId="164" fontId="17" fillId="0" borderId="0" xfId="5" applyFont="1" applyFill="1" applyBorder="1" applyAlignment="1" applyProtection="1">
      <alignment horizontal="center" vertical="center"/>
      <protection locked="0"/>
    </xf>
    <xf numFmtId="164" fontId="29" fillId="0" borderId="0" xfId="3" applyFont="1" applyBorder="1" applyAlignment="1">
      <alignment horizontal="left"/>
    </xf>
    <xf numFmtId="164" fontId="30" fillId="0" borderId="0" xfId="3" applyFont="1" applyBorder="1" applyAlignment="1">
      <alignment horizontal="center"/>
    </xf>
    <xf numFmtId="164" fontId="28" fillId="0" borderId="0" xfId="3" applyFont="1" applyAlignment="1">
      <alignment horizontal="left"/>
    </xf>
    <xf numFmtId="164" fontId="29" fillId="0" borderId="0" xfId="3" applyFont="1" applyAlignment="1">
      <alignment horizontal="left"/>
    </xf>
    <xf numFmtId="1" fontId="29" fillId="0" borderId="0" xfId="3" applyNumberFormat="1" applyFont="1" applyBorder="1" applyAlignment="1">
      <alignment horizontal="right"/>
    </xf>
    <xf numFmtId="1" fontId="29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left"/>
    </xf>
    <xf numFmtId="164" fontId="28" fillId="0" borderId="0" xfId="3" applyFont="1" applyBorder="1" applyAlignment="1">
      <alignment horizontal="left"/>
    </xf>
    <xf numFmtId="164" fontId="24" fillId="0" borderId="0" xfId="3" applyFont="1" applyFill="1" applyBorder="1" applyAlignment="1">
      <alignment horizontal="left"/>
    </xf>
    <xf numFmtId="164" fontId="31" fillId="0" borderId="0" xfId="1" applyFont="1"/>
    <xf numFmtId="164" fontId="33" fillId="0" borderId="0" xfId="1" applyFont="1" applyFill="1"/>
    <xf numFmtId="164" fontId="31" fillId="0" borderId="0" xfId="1" applyFont="1" applyFill="1"/>
    <xf numFmtId="164" fontId="31" fillId="0" borderId="0" xfId="1" applyFont="1" applyAlignment="1">
      <alignment horizontal="center"/>
    </xf>
    <xf numFmtId="164" fontId="24" fillId="0" borderId="0" xfId="3" applyFont="1" applyAlignment="1">
      <alignment horizontal="left"/>
    </xf>
    <xf numFmtId="164" fontId="24" fillId="0" borderId="0" xfId="3" applyFont="1" applyBorder="1" applyAlignment="1">
      <alignment horizontal="left"/>
    </xf>
    <xf numFmtId="164" fontId="29" fillId="0" borderId="0" xfId="3" applyFont="1" applyFill="1" applyBorder="1" applyAlignment="1">
      <alignment horizontal="right"/>
    </xf>
    <xf numFmtId="1" fontId="29" fillId="0" borderId="19" xfId="3" applyNumberFormat="1" applyFont="1" applyBorder="1" applyAlignment="1">
      <alignment horizontal="left"/>
    </xf>
    <xf numFmtId="164" fontId="29" fillId="0" borderId="22" xfId="3" applyNumberFormat="1" applyFont="1" applyFill="1" applyBorder="1" applyAlignment="1">
      <alignment horizontal="left" vertical="center"/>
    </xf>
    <xf numFmtId="164" fontId="29" fillId="0" borderId="22" xfId="3" applyNumberFormat="1" applyFont="1" applyFill="1" applyBorder="1" applyAlignment="1">
      <alignment horizontal="left"/>
    </xf>
    <xf numFmtId="1" fontId="29" fillId="0" borderId="22" xfId="3" applyNumberFormat="1" applyFont="1" applyFill="1" applyBorder="1" applyAlignment="1">
      <alignment horizontal="left"/>
    </xf>
    <xf numFmtId="1" fontId="29" fillId="0" borderId="21" xfId="3" applyNumberFormat="1" applyFont="1" applyFill="1" applyBorder="1" applyAlignment="1">
      <alignment horizontal="left"/>
    </xf>
    <xf numFmtId="164" fontId="28" fillId="0" borderId="0" xfId="3" applyFont="1" applyFill="1" applyBorder="1" applyAlignment="1">
      <alignment horizontal="left"/>
    </xf>
    <xf numFmtId="164" fontId="30" fillId="0" borderId="0" xfId="3" applyFont="1" applyFill="1" applyBorder="1" applyAlignment="1">
      <alignment horizontal="center"/>
    </xf>
    <xf numFmtId="164" fontId="28" fillId="0" borderId="0" xfId="3" applyFont="1" applyFill="1" applyAlignment="1">
      <alignment horizontal="left"/>
    </xf>
    <xf numFmtId="164" fontId="24" fillId="0" borderId="0" xfId="3" applyFont="1" applyBorder="1" applyAlignment="1"/>
    <xf numFmtId="164" fontId="24" fillId="0" borderId="0" xfId="3" applyFont="1" applyBorder="1" applyAlignment="1">
      <alignment vertical="center"/>
    </xf>
    <xf numFmtId="6" fontId="24" fillId="0" borderId="0" xfId="3" quotePrefix="1" applyNumberFormat="1" applyFont="1" applyBorder="1" applyAlignment="1">
      <alignment horizontal="left"/>
    </xf>
    <xf numFmtId="164" fontId="24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4" fillId="0" borderId="0" xfId="3" quotePrefix="1" applyFont="1" applyBorder="1" applyAlignment="1"/>
    <xf numFmtId="164" fontId="24" fillId="0" borderId="0" xfId="3" quotePrefix="1" applyFont="1" applyFill="1" applyBorder="1" applyAlignment="1"/>
    <xf numFmtId="1" fontId="24" fillId="0" borderId="0" xfId="3" quotePrefix="1" applyNumberFormat="1" applyFont="1" applyBorder="1" applyAlignment="1">
      <alignment horizontal="right"/>
    </xf>
    <xf numFmtId="164" fontId="24" fillId="0" borderId="0" xfId="3" applyFont="1" applyFill="1" applyBorder="1" applyAlignment="1">
      <alignment horizontal="center"/>
    </xf>
    <xf numFmtId="164" fontId="24" fillId="0" borderId="0" xfId="3" quotePrefix="1" applyFont="1" applyFill="1" applyBorder="1" applyAlignment="1">
      <alignment horizontal="center" wrapText="1"/>
    </xf>
    <xf numFmtId="164" fontId="24" fillId="0" borderId="0" xfId="3" applyFont="1" applyAlignment="1">
      <alignment horizontal="left" vertical="top"/>
    </xf>
    <xf numFmtId="164" fontId="24" fillId="0" borderId="0" xfId="3" applyFont="1" applyBorder="1" applyAlignment="1">
      <alignment vertical="top"/>
    </xf>
    <xf numFmtId="164" fontId="24" fillId="0" borderId="0" xfId="3" applyFont="1" applyFill="1" applyBorder="1" applyAlignment="1"/>
    <xf numFmtId="164" fontId="24" fillId="0" borderId="0" xfId="3" applyFont="1" applyFill="1" applyBorder="1" applyAlignment="1">
      <alignment wrapText="1"/>
    </xf>
    <xf numFmtId="164" fontId="24" fillId="0" borderId="0" xfId="3" applyFont="1" applyBorder="1" applyAlignment="1">
      <alignment wrapText="1"/>
    </xf>
    <xf numFmtId="6" fontId="24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19" fillId="0" borderId="0" xfId="5" applyFont="1" applyBorder="1" applyAlignment="1">
      <alignment horizontal="center" vertical="center"/>
    </xf>
    <xf numFmtId="164" fontId="24" fillId="0" borderId="0" xfId="3" applyFont="1" applyBorder="1" applyAlignment="1">
      <alignment horizontal="left" vertical="center" wrapText="1"/>
    </xf>
    <xf numFmtId="164" fontId="24" fillId="0" borderId="0" xfId="3" applyFont="1" applyBorder="1" applyAlignment="1">
      <alignment horizontal="right"/>
    </xf>
    <xf numFmtId="1" fontId="24" fillId="0" borderId="0" xfId="3" applyNumberFormat="1" applyFont="1" applyFill="1" applyBorder="1" applyAlignment="1">
      <alignment horizontal="left"/>
    </xf>
    <xf numFmtId="164" fontId="24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29" fillId="0" borderId="0" xfId="3" applyFont="1" applyBorder="1" applyAlignment="1">
      <alignment horizontal="left" vertical="center"/>
    </xf>
    <xf numFmtId="164" fontId="24" fillId="0" borderId="10" xfId="3" applyFont="1" applyBorder="1" applyAlignment="1">
      <alignment horizontal="left"/>
    </xf>
    <xf numFmtId="1" fontId="24" fillId="0" borderId="0" xfId="3" quotePrefix="1" applyNumberFormat="1" applyFont="1" applyBorder="1" applyAlignment="1">
      <alignment horizontal="center"/>
    </xf>
    <xf numFmtId="1" fontId="24" fillId="0" borderId="0" xfId="3" quotePrefix="1" applyNumberFormat="1" applyFont="1" applyBorder="1" applyAlignment="1">
      <alignment horizontal="left"/>
    </xf>
    <xf numFmtId="164" fontId="29" fillId="2" borderId="4" xfId="3" applyNumberFormat="1" applyFont="1" applyFill="1" applyBorder="1" applyAlignment="1"/>
    <xf numFmtId="164" fontId="29" fillId="0" borderId="0" xfId="3" applyNumberFormat="1" applyFont="1" applyFill="1" applyBorder="1" applyAlignment="1"/>
    <xf numFmtId="164" fontId="29" fillId="0" borderId="0" xfId="3" applyFont="1" applyFill="1" applyBorder="1" applyAlignment="1">
      <alignment horizontal="left"/>
    </xf>
    <xf numFmtId="164" fontId="29" fillId="0" borderId="38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left" vertical="center"/>
    </xf>
    <xf numFmtId="164" fontId="29" fillId="0" borderId="0" xfId="3" applyNumberFormat="1" applyFont="1" applyBorder="1" applyAlignment="1">
      <alignment horizontal="right" vertical="center"/>
    </xf>
    <xf numFmtId="164" fontId="29" fillId="0" borderId="38" xfId="3" applyFont="1" applyBorder="1" applyAlignment="1">
      <alignment horizontal="left" vertical="center"/>
    </xf>
    <xf numFmtId="164" fontId="29" fillId="0" borderId="0" xfId="3" applyFont="1" applyBorder="1" applyAlignment="1">
      <alignment horizontal="right" vertical="center"/>
    </xf>
    <xf numFmtId="164" fontId="29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7" fillId="0" borderId="0" xfId="5" applyNumberFormat="1" applyFont="1" applyFill="1" applyBorder="1" applyAlignment="1" applyProtection="1">
      <alignment horizontal="center" vertical="center"/>
      <protection locked="0"/>
    </xf>
    <xf numFmtId="1" fontId="29" fillId="0" borderId="0" xfId="3" applyNumberFormat="1" applyFont="1" applyFill="1" applyBorder="1" applyAlignment="1">
      <alignment horizontal="center"/>
    </xf>
    <xf numFmtId="1" fontId="28" fillId="0" borderId="0" xfId="3" applyNumberFormat="1" applyFont="1" applyAlignment="1">
      <alignment horizontal="left"/>
    </xf>
    <xf numFmtId="1" fontId="24" fillId="0" borderId="0" xfId="3" applyNumberFormat="1" applyFont="1" applyAlignment="1">
      <alignment horizontal="left"/>
    </xf>
    <xf numFmtId="1" fontId="29" fillId="0" borderId="0" xfId="3" applyNumberFormat="1" applyFont="1" applyAlignment="1">
      <alignment horizontal="left"/>
    </xf>
    <xf numFmtId="1" fontId="24" fillId="0" borderId="0" xfId="3" applyNumberFormat="1" applyFont="1" applyFill="1" applyAlignment="1">
      <alignment horizontal="left"/>
    </xf>
    <xf numFmtId="1" fontId="28" fillId="0" borderId="0" xfId="3" applyNumberFormat="1" applyFont="1" applyFill="1" applyAlignment="1">
      <alignment horizontal="left"/>
    </xf>
    <xf numFmtId="1" fontId="28" fillId="0" borderId="0" xfId="3" applyNumberFormat="1" applyFont="1" applyBorder="1" applyAlignment="1">
      <alignment horizontal="center"/>
    </xf>
    <xf numFmtId="1" fontId="24" fillId="0" borderId="0" xfId="3" applyNumberFormat="1" applyFont="1" applyFill="1" applyBorder="1" applyAlignment="1">
      <alignment horizontal="center"/>
    </xf>
    <xf numFmtId="1" fontId="24" fillId="0" borderId="0" xfId="3" applyNumberFormat="1" applyFont="1" applyBorder="1" applyAlignment="1">
      <alignment horizontal="center"/>
    </xf>
    <xf numFmtId="1" fontId="29" fillId="0" borderId="0" xfId="3" applyNumberFormat="1" applyFont="1" applyBorder="1" applyAlignment="1">
      <alignment horizontal="center"/>
    </xf>
    <xf numFmtId="1" fontId="28" fillId="0" borderId="0" xfId="3" applyNumberFormat="1" applyFont="1" applyFill="1" applyBorder="1" applyAlignment="1">
      <alignment horizontal="center"/>
    </xf>
    <xf numFmtId="1" fontId="24" fillId="0" borderId="10" xfId="3" applyNumberFormat="1" applyFont="1" applyFill="1" applyBorder="1" applyAlignment="1">
      <alignment horizontal="center"/>
    </xf>
    <xf numFmtId="1" fontId="24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4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7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4" fillId="0" borderId="0" xfId="3" applyNumberFormat="1" applyFont="1" applyBorder="1" applyAlignment="1">
      <alignment horizontal="left"/>
    </xf>
    <xf numFmtId="0" fontId="0" fillId="0" borderId="0" xfId="0" applyAlignment="1"/>
    <xf numFmtId="49" fontId="28" fillId="2" borderId="4" xfId="3" applyNumberFormat="1" applyFont="1" applyFill="1" applyBorder="1" applyAlignment="1"/>
    <xf numFmtId="164" fontId="19" fillId="0" borderId="0" xfId="5" applyFont="1" applyBorder="1" applyAlignment="1">
      <alignment horizontal="center" vertical="center"/>
    </xf>
    <xf numFmtId="0" fontId="28" fillId="2" borderId="20" xfId="3" applyNumberFormat="1" applyFont="1" applyFill="1" applyBorder="1" applyAlignment="1">
      <alignment horizontal="left"/>
    </xf>
    <xf numFmtId="164" fontId="18" fillId="0" borderId="43" xfId="5" applyFont="1" applyBorder="1" applyAlignment="1">
      <alignment vertical="center"/>
    </xf>
    <xf numFmtId="164" fontId="18" fillId="0" borderId="2" xfId="5" applyFont="1" applyBorder="1" applyAlignment="1">
      <alignment vertical="center"/>
    </xf>
    <xf numFmtId="0" fontId="0" fillId="0" borderId="43" xfId="0" applyBorder="1"/>
    <xf numFmtId="164" fontId="19" fillId="0" borderId="0" xfId="5" applyFont="1" applyAlignment="1">
      <alignment vertical="center"/>
    </xf>
    <xf numFmtId="164" fontId="19" fillId="0" borderId="2" xfId="5" applyFont="1" applyBorder="1" applyAlignment="1">
      <alignment vertical="center"/>
    </xf>
    <xf numFmtId="164" fontId="16" fillId="0" borderId="43" xfId="5" applyFont="1" applyBorder="1" applyAlignment="1">
      <alignment vertical="center"/>
    </xf>
    <xf numFmtId="164" fontId="16" fillId="0" borderId="2" xfId="5" applyFont="1" applyBorder="1" applyAlignment="1">
      <alignment vertical="center"/>
    </xf>
    <xf numFmtId="164" fontId="19" fillId="0" borderId="12" xfId="5" applyFont="1" applyBorder="1" applyAlignment="1">
      <alignment vertical="center"/>
    </xf>
    <xf numFmtId="164" fontId="19" fillId="0" borderId="12" xfId="5" applyFont="1" applyBorder="1" applyAlignment="1">
      <alignment horizontal="center" vertical="center"/>
    </xf>
    <xf numFmtId="164" fontId="19" fillId="0" borderId="44" xfId="5" applyFont="1" applyBorder="1" applyAlignment="1">
      <alignment vertical="center"/>
    </xf>
    <xf numFmtId="0" fontId="0" fillId="0" borderId="45" xfId="0" applyBorder="1"/>
    <xf numFmtId="164" fontId="17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19" fillId="0" borderId="0" xfId="5" applyFont="1" applyAlignment="1">
      <alignment horizontal="left" vertical="center"/>
    </xf>
    <xf numFmtId="0" fontId="24" fillId="0" borderId="0" xfId="3" applyNumberFormat="1" applyFont="1" applyAlignment="1">
      <alignment horizontal="left"/>
    </xf>
    <xf numFmtId="0" fontId="24" fillId="0" borderId="0" xfId="3" applyNumberFormat="1" applyFont="1" applyBorder="1" applyAlignment="1"/>
    <xf numFmtId="9" fontId="29" fillId="0" borderId="0" xfId="8" applyNumberFormat="1" applyFont="1" applyBorder="1" applyAlignment="1">
      <alignment horizontal="left"/>
    </xf>
    <xf numFmtId="9" fontId="29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31" fillId="0" borderId="0" xfId="8" applyNumberFormat="1" applyFont="1"/>
    <xf numFmtId="9" fontId="31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1" fontId="31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8" fillId="0" borderId="28" xfId="3" applyNumberFormat="1" applyFont="1" applyFill="1" applyBorder="1" applyAlignment="1">
      <alignment horizontal="center"/>
    </xf>
    <xf numFmtId="1" fontId="29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1" fillId="0" borderId="0" xfId="1" applyNumberFormat="1" applyFont="1" applyAlignment="1">
      <alignment horizontal="center"/>
    </xf>
    <xf numFmtId="1" fontId="29" fillId="0" borderId="33" xfId="3" applyNumberFormat="1" applyFont="1" applyFill="1" applyBorder="1" applyAlignment="1">
      <alignment horizontal="center"/>
    </xf>
    <xf numFmtId="6" fontId="31" fillId="0" borderId="0" xfId="1" applyNumberFormat="1" applyFont="1"/>
    <xf numFmtId="6" fontId="34" fillId="0" borderId="0" xfId="1" applyNumberFormat="1" applyFont="1" applyAlignment="1">
      <alignment horizontal="center"/>
    </xf>
    <xf numFmtId="6" fontId="34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29" fillId="0" borderId="0" xfId="3" applyNumberFormat="1" applyFont="1" applyBorder="1" applyAlignment="1">
      <alignment horizontal="left"/>
    </xf>
    <xf numFmtId="6" fontId="29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8" fillId="0" borderId="0" xfId="3" applyNumberFormat="1" applyFont="1" applyAlignment="1">
      <alignment horizontal="right"/>
    </xf>
    <xf numFmtId="1" fontId="24" fillId="0" borderId="0" xfId="3" applyNumberFormat="1" applyFont="1" applyAlignment="1">
      <alignment horizontal="right"/>
    </xf>
    <xf numFmtId="1" fontId="29" fillId="0" borderId="0" xfId="3" applyNumberFormat="1" applyFont="1" applyAlignment="1">
      <alignment horizontal="right"/>
    </xf>
    <xf numFmtId="1" fontId="24" fillId="0" borderId="0" xfId="3" applyNumberFormat="1" applyFont="1" applyFill="1" applyAlignment="1">
      <alignment horizontal="right"/>
    </xf>
    <xf numFmtId="1" fontId="28" fillId="0" borderId="0" xfId="3" applyNumberFormat="1" applyFont="1" applyFill="1" applyAlignment="1">
      <alignment horizontal="right"/>
    </xf>
    <xf numFmtId="1" fontId="24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0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4" fillId="0" borderId="0" xfId="3" applyNumberFormat="1" applyFont="1" applyFill="1" applyAlignment="1">
      <alignment horizontal="right"/>
    </xf>
    <xf numFmtId="167" fontId="24" fillId="0" borderId="0" xfId="3" applyNumberFormat="1" applyFont="1" applyFill="1" applyAlignment="1">
      <alignment horizontal="right"/>
    </xf>
    <xf numFmtId="9" fontId="24" fillId="0" borderId="0" xfId="8" applyNumberFormat="1" applyFont="1" applyFill="1" applyAlignment="1">
      <alignment horizontal="right"/>
    </xf>
    <xf numFmtId="9" fontId="24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29" fillId="0" borderId="28" xfId="3" applyNumberFormat="1" applyFont="1" applyFill="1" applyBorder="1" applyAlignment="1"/>
    <xf numFmtId="9" fontId="29" fillId="0" borderId="28" xfId="8" applyNumberFormat="1" applyFont="1" applyFill="1" applyBorder="1" applyAlignment="1"/>
    <xf numFmtId="6" fontId="29" fillId="0" borderId="0" xfId="3" applyNumberFormat="1" applyFont="1" applyFill="1" applyBorder="1" applyAlignment="1"/>
    <xf numFmtId="9" fontId="29" fillId="0" borderId="0" xfId="8" applyNumberFormat="1" applyFont="1" applyFill="1" applyBorder="1" applyAlignment="1"/>
    <xf numFmtId="49" fontId="24" fillId="0" borderId="0" xfId="3" applyNumberFormat="1" applyFont="1" applyBorder="1" applyAlignment="1">
      <alignment horizontal="left"/>
    </xf>
    <xf numFmtId="164" fontId="24" fillId="0" borderId="0" xfId="3" quotePrefix="1" applyFont="1" applyBorder="1" applyAlignment="1">
      <alignment vertical="top"/>
    </xf>
    <xf numFmtId="164" fontId="24" fillId="0" borderId="43" xfId="3" quotePrefix="1" applyFont="1" applyBorder="1" applyAlignment="1">
      <alignment vertical="top" wrapText="1"/>
    </xf>
    <xf numFmtId="164" fontId="24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4" fillId="0" borderId="10" xfId="3" applyNumberFormat="1" applyFont="1" applyBorder="1" applyAlignment="1">
      <alignment horizontal="right"/>
    </xf>
    <xf numFmtId="164" fontId="24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4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7" fillId="2" borderId="12" xfId="5" applyFont="1" applyFill="1" applyBorder="1" applyAlignment="1" applyProtection="1">
      <alignment vertical="center"/>
      <protection locked="0"/>
    </xf>
    <xf numFmtId="0" fontId="17" fillId="2" borderId="12" xfId="5" applyNumberFormat="1" applyFon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vertical="center"/>
      <protection locked="0"/>
    </xf>
    <xf numFmtId="164" fontId="17" fillId="2" borderId="12" xfId="5" applyFont="1" applyFill="1" applyBorder="1" applyAlignment="1">
      <alignment vertical="center"/>
    </xf>
    <xf numFmtId="169" fontId="17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3" fillId="2" borderId="12" xfId="6" applyNumberFormat="1" applyFill="1" applyBorder="1" applyAlignment="1" applyProtection="1">
      <alignment vertical="center"/>
      <protection locked="0"/>
    </xf>
    <xf numFmtId="14" fontId="17" fillId="2" borderId="12" xfId="5" applyNumberFormat="1" applyFont="1" applyFill="1" applyBorder="1" applyAlignment="1" applyProtection="1">
      <alignment horizontal="left" vertical="center"/>
      <protection locked="0"/>
    </xf>
    <xf numFmtId="169" fontId="17" fillId="2" borderId="12" xfId="5" applyNumberFormat="1" applyFont="1" applyFill="1" applyBorder="1" applyAlignment="1" applyProtection="1">
      <alignment horizontal="left" vertical="center"/>
      <protection locked="0"/>
    </xf>
    <xf numFmtId="0" fontId="17" fillId="2" borderId="12" xfId="5" applyNumberFormat="1" applyFont="1" applyFill="1" applyBorder="1" applyAlignment="1" applyProtection="1">
      <alignment horizontal="left" vertical="center"/>
      <protection locked="0"/>
    </xf>
    <xf numFmtId="1" fontId="31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29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29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49" fontId="17" fillId="2" borderId="12" xfId="5" applyNumberFormat="1" applyFont="1" applyFill="1" applyBorder="1" applyAlignment="1" applyProtection="1">
      <alignment vertical="center"/>
      <protection locked="0"/>
    </xf>
    <xf numFmtId="49" fontId="17" fillId="2" borderId="12" xfId="5" applyNumberFormat="1" applyFont="1" applyFill="1" applyBorder="1" applyAlignment="1" applyProtection="1">
      <alignment horizontal="left" vertical="center"/>
      <protection locked="0"/>
    </xf>
    <xf numFmtId="49" fontId="17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" fontId="37" fillId="0" borderId="0" xfId="3" applyNumberFormat="1" applyFont="1" applyBorder="1" applyAlignment="1">
      <alignment horizontal="left" vertical="center"/>
    </xf>
    <xf numFmtId="164" fontId="46" fillId="0" borderId="0" xfId="1" applyFont="1"/>
    <xf numFmtId="49" fontId="0" fillId="0" borderId="0" xfId="0" applyNumberFormat="1"/>
    <xf numFmtId="0" fontId="23" fillId="0" borderId="0" xfId="6" applyNumberFormat="1"/>
    <xf numFmtId="164" fontId="30" fillId="0" borderId="0" xfId="3" applyFont="1" applyFill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6" fontId="31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67" fontId="39" fillId="0" borderId="15" xfId="2" applyNumberFormat="1" applyFont="1" applyFill="1" applyBorder="1" applyAlignment="1">
      <alignment horizontal="right"/>
    </xf>
    <xf numFmtId="164" fontId="24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8" fillId="2" borderId="29" xfId="3" applyNumberFormat="1" applyFont="1" applyFill="1" applyBorder="1" applyAlignment="1">
      <alignment horizontal="left"/>
    </xf>
    <xf numFmtId="1" fontId="29" fillId="0" borderId="31" xfId="3" applyNumberFormat="1" applyFont="1" applyBorder="1" applyAlignment="1">
      <alignment horizontal="left"/>
    </xf>
    <xf numFmtId="1" fontId="28" fillId="2" borderId="34" xfId="3" applyNumberFormat="1" applyFont="1" applyFill="1" applyBorder="1" applyAlignment="1">
      <alignment horizontal="left"/>
    </xf>
    <xf numFmtId="164" fontId="29" fillId="2" borderId="4" xfId="3" applyFont="1" applyFill="1" applyBorder="1" applyAlignment="1">
      <alignment horizontal="left"/>
    </xf>
    <xf numFmtId="164" fontId="24" fillId="0" borderId="0" xfId="3" quotePrefix="1" applyFont="1" applyFill="1" applyBorder="1" applyAlignment="1">
      <alignment horizontal="center"/>
    </xf>
    <xf numFmtId="9" fontId="4" fillId="0" borderId="0" xfId="10" applyNumberFormat="1" applyFont="1" applyFill="1" applyBorder="1" applyAlignment="1">
      <alignment horizontal="center" wrapText="1"/>
    </xf>
    <xf numFmtId="9" fontId="5" fillId="0" borderId="0" xfId="10" applyNumberFormat="1" applyFont="1" applyFill="1" applyBorder="1" applyAlignment="1">
      <alignment horizontal="center"/>
    </xf>
    <xf numFmtId="9" fontId="39" fillId="0" borderId="15" xfId="10" applyNumberFormat="1" applyFont="1" applyFill="1" applyBorder="1" applyAlignment="1">
      <alignment horizontal="right"/>
    </xf>
    <xf numFmtId="167" fontId="39" fillId="0" borderId="15" xfId="11" applyNumberFormat="1" applyFont="1" applyFill="1" applyBorder="1" applyAlignment="1">
      <alignment horizontal="right"/>
    </xf>
    <xf numFmtId="172" fontId="39" fillId="0" borderId="15" xfId="12" applyNumberFormat="1" applyFont="1" applyFill="1" applyBorder="1" applyAlignment="1">
      <alignment horizontal="right"/>
    </xf>
    <xf numFmtId="1" fontId="39" fillId="6" borderId="15" xfId="2" applyNumberFormat="1" applyFont="1" applyFill="1" applyBorder="1" applyAlignment="1">
      <alignment horizontal="center"/>
    </xf>
    <xf numFmtId="164" fontId="31" fillId="6" borderId="0" xfId="1" applyFont="1" applyFill="1"/>
    <xf numFmtId="0" fontId="49" fillId="0" borderId="49" xfId="0" applyFont="1" applyBorder="1"/>
    <xf numFmtId="0" fontId="49" fillId="0" borderId="50" xfId="0" applyFont="1" applyBorder="1"/>
    <xf numFmtId="0" fontId="49" fillId="0" borderId="51" xfId="0" applyFont="1" applyBorder="1"/>
    <xf numFmtId="172" fontId="49" fillId="0" borderId="51" xfId="0" applyNumberFormat="1" applyFont="1" applyBorder="1"/>
    <xf numFmtId="38" fontId="31" fillId="0" borderId="0" xfId="1" applyNumberFormat="1" applyFont="1" applyAlignment="1">
      <alignment horizontal="center"/>
    </xf>
    <xf numFmtId="38" fontId="3" fillId="0" borderId="0" xfId="3" applyNumberFormat="1" applyFont="1" applyFill="1" applyAlignment="1">
      <alignment horizontal="center"/>
    </xf>
    <xf numFmtId="38" fontId="9" fillId="0" borderId="0" xfId="3" applyNumberFormat="1" applyFont="1" applyAlignment="1">
      <alignment horizontal="center"/>
    </xf>
    <xf numFmtId="38" fontId="46" fillId="0" borderId="0" xfId="1" applyNumberFormat="1" applyFont="1" applyAlignment="1">
      <alignment horizontal="center"/>
    </xf>
    <xf numFmtId="38" fontId="39" fillId="0" borderId="15" xfId="12" applyNumberFormat="1" applyFont="1" applyFill="1" applyBorder="1" applyAlignment="1">
      <alignment horizontal="right"/>
    </xf>
    <xf numFmtId="164" fontId="3" fillId="0" borderId="0" xfId="3" applyFont="1" applyAlignment="1">
      <alignment horizontal="center"/>
    </xf>
    <xf numFmtId="49" fontId="28" fillId="2" borderId="27" xfId="3" applyNumberFormat="1" applyFont="1" applyFill="1" applyBorder="1" applyAlignment="1">
      <alignment horizontal="center"/>
    </xf>
    <xf numFmtId="164" fontId="29" fillId="0" borderId="0" xfId="3" applyFont="1" applyBorder="1" applyAlignment="1">
      <alignment horizontal="center" vertical="center"/>
    </xf>
    <xf numFmtId="49" fontId="28" fillId="2" borderId="4" xfId="3" applyNumberFormat="1" applyFont="1" applyFill="1" applyBorder="1" applyAlignment="1">
      <alignment horizontal="center"/>
    </xf>
    <xf numFmtId="164" fontId="29" fillId="0" borderId="32" xfId="3" applyNumberFormat="1" applyFont="1" applyFill="1" applyBorder="1" applyAlignment="1">
      <alignment horizontal="center" vertical="center"/>
    </xf>
    <xf numFmtId="164" fontId="2" fillId="0" borderId="1" xfId="1" applyFont="1" applyFill="1" applyBorder="1" applyAlignment="1">
      <alignment horizontal="center"/>
    </xf>
    <xf numFmtId="165" fontId="4" fillId="10" borderId="0" xfId="1" applyNumberFormat="1" applyFont="1" applyFill="1" applyBorder="1" applyAlignment="1">
      <alignment horizontal="center"/>
    </xf>
    <xf numFmtId="164" fontId="4" fillId="10" borderId="1" xfId="1" applyFont="1" applyFill="1" applyBorder="1" applyAlignment="1">
      <alignment horizontal="center" wrapText="1"/>
    </xf>
    <xf numFmtId="164" fontId="4" fillId="0" borderId="0" xfId="1" applyFont="1" applyFill="1" applyBorder="1" applyAlignment="1">
      <alignment horizontal="center" wrapText="1"/>
    </xf>
    <xf numFmtId="9" fontId="34" fillId="0" borderId="0" xfId="8" applyNumberFormat="1" applyFont="1" applyAlignment="1">
      <alignment horizontal="center"/>
    </xf>
    <xf numFmtId="9" fontId="3" fillId="0" borderId="0" xfId="8" applyNumberFormat="1" applyFont="1" applyAlignment="1">
      <alignment horizontal="center"/>
    </xf>
    <xf numFmtId="9" fontId="29" fillId="2" borderId="27" xfId="8" applyNumberFormat="1" applyFont="1" applyFill="1" applyBorder="1" applyAlignment="1">
      <alignment horizontal="center"/>
    </xf>
    <xf numFmtId="9" fontId="29" fillId="0" borderId="0" xfId="8" applyNumberFormat="1" applyFont="1" applyBorder="1" applyAlignment="1">
      <alignment horizontal="center"/>
    </xf>
    <xf numFmtId="9" fontId="29" fillId="2" borderId="4" xfId="8" applyNumberFormat="1" applyFont="1" applyFill="1" applyBorder="1" applyAlignment="1">
      <alignment horizontal="center"/>
    </xf>
    <xf numFmtId="9" fontId="29" fillId="0" borderId="32" xfId="8" applyNumberFormat="1" applyFont="1" applyFill="1" applyBorder="1" applyAlignment="1">
      <alignment horizontal="center"/>
    </xf>
    <xf numFmtId="9" fontId="2" fillId="0" borderId="1" xfId="8" applyNumberFormat="1" applyFont="1" applyFill="1" applyBorder="1" applyAlignment="1">
      <alignment horizontal="center"/>
    </xf>
    <xf numFmtId="164" fontId="31" fillId="10" borderId="0" xfId="1" applyFont="1" applyFill="1" applyAlignment="1">
      <alignment horizontal="center"/>
    </xf>
    <xf numFmtId="9" fontId="31" fillId="0" borderId="0" xfId="8" applyNumberFormat="1" applyFont="1" applyAlignment="1">
      <alignment horizontal="center"/>
    </xf>
    <xf numFmtId="6" fontId="31" fillId="0" borderId="0" xfId="1" applyNumberFormat="1" applyFont="1" applyAlignment="1">
      <alignment horizontal="center"/>
    </xf>
    <xf numFmtId="6" fontId="3" fillId="0" borderId="0" xfId="3" applyNumberFormat="1" applyFont="1" applyAlignment="1">
      <alignment horizontal="center"/>
    </xf>
    <xf numFmtId="6" fontId="29" fillId="0" borderId="28" xfId="3" applyNumberFormat="1" applyFont="1" applyFill="1" applyBorder="1" applyAlignment="1">
      <alignment horizontal="center"/>
    </xf>
    <xf numFmtId="6" fontId="29" fillId="0" borderId="0" xfId="3" applyNumberFormat="1" applyFont="1" applyFill="1" applyBorder="1" applyAlignment="1">
      <alignment horizontal="center"/>
    </xf>
    <xf numFmtId="6" fontId="29" fillId="0" borderId="32" xfId="3" applyNumberFormat="1" applyFont="1" applyFill="1" applyBorder="1" applyAlignment="1">
      <alignment horizontal="center"/>
    </xf>
    <xf numFmtId="6" fontId="2" fillId="0" borderId="1" xfId="1" applyNumberFormat="1" applyFont="1" applyFill="1" applyBorder="1" applyAlignment="1">
      <alignment horizontal="center"/>
    </xf>
    <xf numFmtId="9" fontId="4" fillId="8" borderId="0" xfId="8" applyNumberFormat="1" applyFont="1" applyFill="1" applyBorder="1" applyAlignment="1">
      <alignment horizontal="center"/>
    </xf>
    <xf numFmtId="9" fontId="4" fillId="8" borderId="1" xfId="8" applyNumberFormat="1" applyFont="1" applyFill="1" applyBorder="1" applyAlignment="1">
      <alignment horizontal="center" wrapText="1"/>
    </xf>
    <xf numFmtId="9" fontId="39" fillId="0" borderId="15" xfId="10" applyNumberFormat="1" applyFont="1" applyFill="1" applyBorder="1" applyAlignment="1">
      <alignment horizontal="center"/>
    </xf>
    <xf numFmtId="9" fontId="39" fillId="6" borderId="15" xfId="10" applyNumberFormat="1" applyFont="1" applyFill="1" applyBorder="1" applyAlignment="1">
      <alignment horizontal="center"/>
    </xf>
    <xf numFmtId="0" fontId="23" fillId="2" borderId="12" xfId="6" applyNumberFormat="1" applyFill="1" applyBorder="1" applyAlignment="1" applyProtection="1">
      <alignment horizontal="left" vertical="center"/>
      <protection locked="0"/>
    </xf>
    <xf numFmtId="1" fontId="50" fillId="0" borderId="15" xfId="2" applyNumberFormat="1" applyFont="1" applyFill="1" applyBorder="1" applyAlignment="1">
      <alignment horizontal="center"/>
    </xf>
    <xf numFmtId="167" fontId="50" fillId="0" borderId="15" xfId="11" applyNumberFormat="1" applyFont="1" applyFill="1" applyBorder="1" applyAlignment="1">
      <alignment horizontal="right"/>
    </xf>
    <xf numFmtId="167" fontId="50" fillId="0" borderId="15" xfId="2" applyNumberFormat="1" applyFont="1" applyFill="1" applyBorder="1" applyAlignment="1">
      <alignment horizontal="right"/>
    </xf>
    <xf numFmtId="9" fontId="50" fillId="0" borderId="15" xfId="10" applyNumberFormat="1" applyFont="1" applyFill="1" applyBorder="1" applyAlignment="1">
      <alignment horizontal="right"/>
    </xf>
    <xf numFmtId="38" fontId="50" fillId="0" borderId="15" xfId="2" applyNumberFormat="1" applyFont="1" applyFill="1" applyBorder="1" applyAlignment="1">
      <alignment horizontal="right"/>
    </xf>
    <xf numFmtId="38" fontId="50" fillId="0" borderId="15" xfId="12" applyNumberFormat="1" applyFont="1" applyFill="1" applyBorder="1" applyAlignment="1">
      <alignment horizontal="right"/>
    </xf>
    <xf numFmtId="1" fontId="50" fillId="6" borderId="15" xfId="2" applyNumberFormat="1" applyFont="1" applyFill="1" applyBorder="1" applyAlignment="1">
      <alignment horizontal="center"/>
    </xf>
    <xf numFmtId="9" fontId="50" fillId="6" borderId="15" xfId="10" applyNumberFormat="1" applyFont="1" applyFill="1" applyBorder="1" applyAlignment="1">
      <alignment horizontal="center"/>
    </xf>
    <xf numFmtId="167" fontId="50" fillId="6" borderId="15" xfId="11" applyNumberFormat="1" applyFont="1" applyFill="1" applyBorder="1" applyAlignment="1">
      <alignment horizontal="right"/>
    </xf>
    <xf numFmtId="9" fontId="50" fillId="6" borderId="15" xfId="10" applyNumberFormat="1" applyFont="1" applyFill="1" applyBorder="1" applyAlignment="1">
      <alignment horizontal="right"/>
    </xf>
    <xf numFmtId="38" fontId="50" fillId="6" borderId="15" xfId="12" applyNumberFormat="1" applyFont="1" applyFill="1" applyBorder="1" applyAlignment="1">
      <alignment horizontal="right"/>
    </xf>
    <xf numFmtId="9" fontId="50" fillId="0" borderId="15" xfId="10" applyNumberFormat="1" applyFont="1" applyFill="1" applyBorder="1" applyAlignment="1">
      <alignment horizontal="center"/>
    </xf>
    <xf numFmtId="5" fontId="50" fillId="0" borderId="15" xfId="13" applyNumberFormat="1" applyFont="1" applyFill="1" applyBorder="1" applyAlignment="1">
      <alignment horizontal="right"/>
    </xf>
    <xf numFmtId="0" fontId="49" fillId="0" borderId="49" xfId="0" applyFont="1" applyBorder="1" applyAlignment="1">
      <alignment horizontal="center"/>
    </xf>
    <xf numFmtId="0" fontId="49" fillId="0" borderId="50" xfId="0" applyFont="1" applyBorder="1" applyAlignment="1">
      <alignment horizontal="center"/>
    </xf>
    <xf numFmtId="38" fontId="3" fillId="0" borderId="0" xfId="3" applyNumberFormat="1" applyFont="1" applyAlignment="1">
      <alignment horizontal="center"/>
    </xf>
    <xf numFmtId="38" fontId="49" fillId="0" borderId="49" xfId="0" applyNumberFormat="1" applyFont="1" applyBorder="1" applyAlignment="1">
      <alignment horizontal="center"/>
    </xf>
    <xf numFmtId="38" fontId="49" fillId="0" borderId="52" xfId="0" applyNumberFormat="1" applyFont="1" applyBorder="1" applyAlignment="1">
      <alignment horizontal="center"/>
    </xf>
    <xf numFmtId="38" fontId="49" fillId="0" borderId="51" xfId="0" applyNumberFormat="1" applyFont="1" applyBorder="1" applyAlignment="1">
      <alignment horizontal="center"/>
    </xf>
    <xf numFmtId="38" fontId="49" fillId="0" borderId="0" xfId="0" applyNumberFormat="1" applyFont="1" applyAlignment="1">
      <alignment horizontal="center"/>
    </xf>
    <xf numFmtId="38" fontId="50" fillId="6" borderId="15" xfId="11" applyNumberFormat="1" applyFont="1" applyFill="1" applyBorder="1" applyAlignment="1">
      <alignment horizontal="center"/>
    </xf>
    <xf numFmtId="38" fontId="50" fillId="0" borderId="15" xfId="2" applyNumberFormat="1" applyFont="1" applyFill="1" applyBorder="1" applyAlignment="1">
      <alignment horizontal="center"/>
    </xf>
    <xf numFmtId="38" fontId="50" fillId="0" borderId="15" xfId="12" applyNumberFormat="1" applyFont="1" applyFill="1" applyBorder="1" applyAlignment="1">
      <alignment horizontal="center"/>
    </xf>
    <xf numFmtId="38" fontId="50" fillId="6" borderId="15" xfId="12" applyNumberFormat="1" applyFont="1" applyFill="1" applyBorder="1" applyAlignment="1">
      <alignment horizontal="center"/>
    </xf>
    <xf numFmtId="167" fontId="50" fillId="0" borderId="15" xfId="11" applyNumberFormat="1" applyFont="1" applyFill="1" applyBorder="1" applyAlignment="1">
      <alignment horizontal="center"/>
    </xf>
    <xf numFmtId="167" fontId="50" fillId="0" borderId="15" xfId="2" applyNumberFormat="1" applyFont="1" applyFill="1" applyBorder="1" applyAlignment="1">
      <alignment horizontal="center"/>
    </xf>
    <xf numFmtId="167" fontId="50" fillId="6" borderId="15" xfId="11" applyNumberFormat="1" applyFont="1" applyFill="1" applyBorder="1" applyAlignment="1">
      <alignment horizontal="center"/>
    </xf>
    <xf numFmtId="167" fontId="50" fillId="6" borderId="15" xfId="2" applyNumberFormat="1" applyFont="1" applyFill="1" applyBorder="1" applyAlignment="1">
      <alignment horizontal="center"/>
    </xf>
    <xf numFmtId="5" fontId="50" fillId="0" borderId="15" xfId="13" applyNumberFormat="1" applyFont="1" applyFill="1" applyBorder="1" applyAlignment="1">
      <alignment horizontal="center"/>
    </xf>
    <xf numFmtId="167" fontId="39" fillId="0" borderId="15" xfId="11" applyNumberFormat="1" applyFont="1" applyFill="1" applyBorder="1" applyAlignment="1">
      <alignment horizontal="center"/>
    </xf>
    <xf numFmtId="167" fontId="39" fillId="0" borderId="15" xfId="2" applyNumberFormat="1" applyFont="1" applyFill="1" applyBorder="1" applyAlignment="1">
      <alignment horizontal="center"/>
    </xf>
    <xf numFmtId="38" fontId="39" fillId="0" borderId="15" xfId="12" applyNumberFormat="1" applyFont="1" applyFill="1" applyBorder="1" applyAlignment="1">
      <alignment horizontal="center"/>
    </xf>
    <xf numFmtId="167" fontId="39" fillId="6" borderId="15" xfId="11" applyNumberFormat="1" applyFont="1" applyFill="1" applyBorder="1" applyAlignment="1">
      <alignment horizontal="center"/>
    </xf>
    <xf numFmtId="38" fontId="39" fillId="6" borderId="15" xfId="12" applyNumberFormat="1" applyFont="1" applyFill="1" applyBorder="1" applyAlignment="1">
      <alignment horizontal="center"/>
    </xf>
    <xf numFmtId="38" fontId="39" fillId="0" borderId="15" xfId="2" applyNumberFormat="1" applyFont="1" applyFill="1" applyBorder="1" applyAlignment="1">
      <alignment horizontal="center"/>
    </xf>
    <xf numFmtId="5" fontId="39" fillId="0" borderId="15" xfId="13" applyNumberFormat="1" applyFont="1" applyFill="1" applyBorder="1" applyAlignment="1">
      <alignment horizontal="center"/>
    </xf>
    <xf numFmtId="173" fontId="39" fillId="0" borderId="15" xfId="8" applyNumberFormat="1" applyFont="1" applyFill="1" applyBorder="1" applyAlignment="1">
      <alignment horizontal="center"/>
    </xf>
    <xf numFmtId="173" fontId="50" fillId="6" borderId="15" xfId="8" applyNumberFormat="1" applyFont="1" applyFill="1" applyBorder="1" applyAlignment="1">
      <alignment horizontal="center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7" fillId="0" borderId="0" xfId="4" applyFont="1" applyFill="1" applyAlignment="1">
      <alignment horizontal="left" wrapText="1"/>
    </xf>
    <xf numFmtId="164" fontId="27" fillId="5" borderId="6" xfId="5" applyFont="1" applyFill="1" applyBorder="1" applyAlignment="1">
      <alignment horizontal="center" vertical="center"/>
    </xf>
    <xf numFmtId="164" fontId="27" fillId="5" borderId="5" xfId="5" applyFont="1" applyFill="1" applyBorder="1" applyAlignment="1">
      <alignment horizontal="center" vertical="center"/>
    </xf>
    <xf numFmtId="164" fontId="27" fillId="5" borderId="7" xfId="5" applyFont="1" applyFill="1" applyBorder="1" applyAlignment="1">
      <alignment horizontal="center" vertical="center"/>
    </xf>
    <xf numFmtId="164" fontId="15" fillId="0" borderId="0" xfId="4" applyFont="1" applyBorder="1" applyAlignment="1">
      <alignment horizontal="center"/>
    </xf>
    <xf numFmtId="164" fontId="11" fillId="0" borderId="0" xfId="4" applyFont="1" applyBorder="1" applyAlignment="1">
      <alignment horizontal="center"/>
    </xf>
    <xf numFmtId="164" fontId="19" fillId="0" borderId="13" xfId="5" applyFont="1" applyBorder="1" applyAlignment="1">
      <alignment horizontal="center" vertical="center"/>
    </xf>
    <xf numFmtId="164" fontId="19" fillId="0" borderId="0" xfId="5" applyFont="1" applyBorder="1" applyAlignment="1">
      <alignment horizontal="center" vertical="center"/>
    </xf>
    <xf numFmtId="164" fontId="19" fillId="0" borderId="13" xfId="5" applyFont="1" applyBorder="1" applyAlignment="1">
      <alignment horizontal="left" vertical="center"/>
    </xf>
    <xf numFmtId="164" fontId="14" fillId="4" borderId="4" xfId="4" applyFont="1" applyFill="1" applyBorder="1" applyAlignment="1">
      <alignment horizontal="center"/>
    </xf>
    <xf numFmtId="164" fontId="30" fillId="0" borderId="0" xfId="3" applyFont="1" applyFill="1" applyBorder="1" applyAlignment="1">
      <alignment horizontal="center"/>
    </xf>
    <xf numFmtId="164" fontId="35" fillId="0" borderId="38" xfId="7" applyFont="1" applyBorder="1" applyAlignment="1">
      <alignment horizontal="center" wrapText="1"/>
    </xf>
    <xf numFmtId="164" fontId="35" fillId="0" borderId="0" xfId="7" applyFont="1" applyBorder="1" applyAlignment="1">
      <alignment horizontal="center" wrapText="1"/>
    </xf>
    <xf numFmtId="164" fontId="35" fillId="0" borderId="35" xfId="7" applyFont="1" applyBorder="1" applyAlignment="1">
      <alignment horizontal="center" wrapText="1"/>
    </xf>
    <xf numFmtId="164" fontId="48" fillId="0" borderId="40" xfId="7" applyFont="1" applyBorder="1" applyAlignment="1">
      <alignment horizontal="center"/>
    </xf>
    <xf numFmtId="164" fontId="48" fillId="0" borderId="41" xfId="7" applyFont="1" applyBorder="1" applyAlignment="1">
      <alignment horizontal="center"/>
    </xf>
    <xf numFmtId="164" fontId="48" fillId="0" borderId="42" xfId="7" applyFont="1" applyBorder="1" applyAlignment="1">
      <alignment horizontal="center"/>
    </xf>
    <xf numFmtId="164" fontId="24" fillId="0" borderId="0" xfId="3" applyFont="1" applyBorder="1" applyAlignment="1">
      <alignment horizontal="left" vertical="top" wrapText="1"/>
    </xf>
    <xf numFmtId="0" fontId="24" fillId="0" borderId="23" xfId="3" quotePrefix="1" applyNumberFormat="1" applyFont="1" applyBorder="1" applyAlignment="1">
      <alignment horizontal="left" vertical="top" wrapText="1"/>
    </xf>
    <xf numFmtId="0" fontId="24" fillId="0" borderId="8" xfId="3" quotePrefix="1" applyNumberFormat="1" applyFont="1" applyBorder="1" applyAlignment="1">
      <alignment horizontal="left" vertical="top" wrapText="1"/>
    </xf>
    <xf numFmtId="0" fontId="24" fillId="0" borderId="24" xfId="3" quotePrefix="1" applyNumberFormat="1" applyFont="1" applyBorder="1" applyAlignment="1">
      <alignment horizontal="left" vertical="top" wrapText="1"/>
    </xf>
    <xf numFmtId="0" fontId="24" fillId="0" borderId="25" xfId="3" quotePrefix="1" applyNumberFormat="1" applyFont="1" applyBorder="1" applyAlignment="1">
      <alignment horizontal="left" vertical="top" wrapText="1"/>
    </xf>
    <xf numFmtId="49" fontId="24" fillId="0" borderId="23" xfId="3" quotePrefix="1" applyNumberFormat="1" applyFont="1" applyBorder="1" applyAlignment="1">
      <alignment horizontal="left" vertical="top"/>
    </xf>
    <xf numFmtId="49" fontId="24" fillId="0" borderId="8" xfId="3" quotePrefix="1" applyNumberFormat="1" applyFont="1" applyBorder="1" applyAlignment="1">
      <alignment horizontal="left" vertical="top"/>
    </xf>
    <xf numFmtId="49" fontId="24" fillId="0" borderId="24" xfId="3" quotePrefix="1" applyNumberFormat="1" applyFont="1" applyBorder="1" applyAlignment="1">
      <alignment horizontal="left" vertical="top"/>
    </xf>
    <xf numFmtId="49" fontId="24" fillId="0" borderId="25" xfId="3" quotePrefix="1" applyNumberFormat="1" applyFont="1" applyBorder="1" applyAlignment="1">
      <alignment horizontal="left" vertical="top"/>
    </xf>
    <xf numFmtId="164" fontId="35" fillId="4" borderId="38" xfId="7" applyFont="1" applyFill="1" applyBorder="1" applyAlignment="1">
      <alignment horizontal="center" wrapText="1"/>
    </xf>
    <xf numFmtId="164" fontId="35" fillId="4" borderId="0" xfId="7" applyFont="1" applyFill="1" applyBorder="1" applyAlignment="1">
      <alignment horizontal="center" wrapText="1"/>
    </xf>
    <xf numFmtId="164" fontId="35" fillId="4" borderId="35" xfId="7" applyFont="1" applyFill="1" applyBorder="1" applyAlignment="1">
      <alignment horizontal="center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2" fillId="0" borderId="0" xfId="1" applyFont="1" applyBorder="1" applyAlignment="1">
      <alignment horizontal="center"/>
    </xf>
    <xf numFmtId="164" fontId="32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4">
    <cellStyle name="Comma" xfId="9" builtinId="3"/>
    <cellStyle name="Comma 2" xfId="2" xr:uid="{00000000-0005-0000-0000-000001000000}"/>
    <cellStyle name="Comma 3" xfId="12" xr:uid="{C0D3A71D-5B53-454F-AC2D-AE8D2821BF54}"/>
    <cellStyle name="Currency" xfId="13" builtinId="4"/>
    <cellStyle name="Currency 2" xfId="11" xr:uid="{0354A881-4E80-4455-9DD6-C5A41AAB8543}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  <cellStyle name="Percent 2" xfId="10" xr:uid="{57021706-9996-42CA-916E-1145C5F171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checked="Checked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checked="Checked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checked="Checked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checked="Checked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checked="Checked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checked="Checked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checked="Checked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checked="Checked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checked="Checked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checked="Checked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checked="Checked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checked="Checked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checked="Checked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checked="Checked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checked="Checked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checked="Checked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checked="Checked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checked="Checked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checked="Checked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checked="Checked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checked="Checked" fmlaLink="$O$55" lockText="1" noThreeD="1"/>
</file>

<file path=xl/ctrlProps/ctrlProp89.xml><?xml version="1.0" encoding="utf-8"?>
<formControlPr xmlns="http://schemas.microsoft.com/office/spreadsheetml/2009/9/main" objectType="CheckBox" checked="Checked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checked="Checked" fmlaLink="$Q$55" lockText="1" noThreeD="1"/>
</file>

<file path=xl/ctrlProps/ctrlProp91.xml><?xml version="1.0" encoding="utf-8"?>
<formControlPr xmlns="http://schemas.microsoft.com/office/spreadsheetml/2009/9/main" objectType="CheckBox" checked="Checked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checked="Checked" fmlaLink="$O$73" lockText="1" noThreeD="1"/>
</file>

<file path=xl/ctrlProps/ctrlProp96.xml><?xml version="1.0" encoding="utf-8"?>
<formControlPr xmlns="http://schemas.microsoft.com/office/spreadsheetml/2009/9/main" objectType="CheckBox" checked="Checked" fmlaLink="$P$73" lockText="1" noThreeD="1"/>
</file>

<file path=xl/ctrlProps/ctrlProp97.xml><?xml version="1.0" encoding="utf-8"?>
<formControlPr xmlns="http://schemas.microsoft.com/office/spreadsheetml/2009/9/main" objectType="CheckBox" checked="Checked" fmlaLink="$Q$73" lockText="1" noThreeD="1"/>
</file>

<file path=xl/ctrlProps/ctrlProp98.xml><?xml version="1.0" encoding="utf-8"?>
<formControlPr xmlns="http://schemas.microsoft.com/office/spreadsheetml/2009/9/main" objectType="CheckBox" checked="Checked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57150</xdr:rowOff>
        </xdr:from>
        <xdr:to>
          <xdr:col>1</xdr:col>
          <xdr:colOff>447675</xdr:colOff>
          <xdr:row>27</xdr:row>
          <xdr:rowOff>133350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209550</xdr:colOff>
          <xdr:row>53</xdr:row>
          <xdr:rowOff>247650</xdr:rowOff>
        </xdr:from>
        <xdr:to>
          <xdr:col>7</xdr:col>
          <xdr:colOff>514350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247650</xdr:rowOff>
        </xdr:from>
        <xdr:to>
          <xdr:col>8</xdr:col>
          <xdr:colOff>476250</xdr:colOff>
          <xdr:row>55</xdr:row>
          <xdr:rowOff>19050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53</xdr:row>
          <xdr:rowOff>247650</xdr:rowOff>
        </xdr:from>
        <xdr:to>
          <xdr:col>10</xdr:col>
          <xdr:colOff>552450</xdr:colOff>
          <xdr:row>55</xdr:row>
          <xdr:rowOff>19050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133350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133350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57150</xdr:rowOff>
        </xdr:from>
        <xdr:to>
          <xdr:col>4</xdr:col>
          <xdr:colOff>95250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19050</xdr:rowOff>
        </xdr:from>
        <xdr:to>
          <xdr:col>4</xdr:col>
          <xdr:colOff>95250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19050</xdr:rowOff>
        </xdr:from>
        <xdr:to>
          <xdr:col>4</xdr:col>
          <xdr:colOff>95250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19050</xdr:rowOff>
        </xdr:from>
        <xdr:to>
          <xdr:col>4</xdr:col>
          <xdr:colOff>95250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19050</xdr:rowOff>
        </xdr:from>
        <xdr:to>
          <xdr:col>4</xdr:col>
          <xdr:colOff>95250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19050</xdr:rowOff>
        </xdr:from>
        <xdr:to>
          <xdr:col>4</xdr:col>
          <xdr:colOff>95250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19050</xdr:rowOff>
        </xdr:from>
        <xdr:to>
          <xdr:col>4</xdr:col>
          <xdr:colOff>95250</xdr:colOff>
          <xdr:row>17</xdr:row>
          <xdr:rowOff>57150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19050</xdr:rowOff>
        </xdr:from>
        <xdr:to>
          <xdr:col>4</xdr:col>
          <xdr:colOff>95250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19050</xdr:rowOff>
        </xdr:from>
        <xdr:to>
          <xdr:col>4</xdr:col>
          <xdr:colOff>95250</xdr:colOff>
          <xdr:row>26</xdr:row>
          <xdr:rowOff>19050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4</xdr:col>
          <xdr:colOff>95250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19050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19050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19050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19050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19050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19050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19050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133350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DB384\AppData\Local\Temp\Covid19RptFormsMarch2021SupplementalRpt%20(blank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L%20Pricing\MultiLine\COVID%2019\State%20Responses\CA\All%20Lines\Covid19RptFormsMay14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>
        <row r="7">
          <cell r="A7" t="str">
            <v>Note:  Include ONLY refunds that have not previously been reported to the Department.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gpopolizio@hanover.com" TargetMode="External"/><Relationship Id="rId1" Type="http://schemas.openxmlformats.org/officeDocument/2006/relationships/hyperlink" Target="mailto:kimbrown@hanover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19" workbookViewId="0">
      <selection activeCell="A52" sqref="A52:N52"/>
    </sheetView>
  </sheetViews>
  <sheetFormatPr defaultColWidth="9.28515625" defaultRowHeight="12.75" x14ac:dyDescent="0.2"/>
  <cols>
    <col min="1" max="1" width="4.42578125" style="10" customWidth="1"/>
    <col min="2" max="2" width="13.7109375" style="10" bestFit="1" customWidth="1"/>
    <col min="3" max="3" width="4.7109375" style="10" customWidth="1"/>
    <col min="4" max="4" width="2.7109375" style="10" customWidth="1"/>
    <col min="5" max="5" width="11.7109375" style="10" customWidth="1"/>
    <col min="6" max="6" width="8.5703125" style="10" customWidth="1"/>
    <col min="7" max="7" width="10.7109375" style="10" customWidth="1"/>
    <col min="8" max="8" width="6.7109375" style="10" customWidth="1"/>
    <col min="9" max="9" width="18.28515625" style="10" bestFit="1" customWidth="1"/>
    <col min="10" max="10" width="7.7109375" style="10" customWidth="1"/>
    <col min="11" max="11" width="2.7109375" style="10" customWidth="1"/>
    <col min="12" max="12" width="15.7109375" style="10" bestFit="1" customWidth="1"/>
    <col min="13" max="13" width="8.7109375" style="10" customWidth="1"/>
    <col min="14" max="14" width="5.28515625" style="10" customWidth="1"/>
    <col min="15" max="15" width="4.28515625" style="10" customWidth="1"/>
    <col min="16" max="16" width="3.7109375" style="10" customWidth="1"/>
    <col min="17" max="17" width="4.7109375" style="10" customWidth="1"/>
    <col min="18" max="16384" width="9.28515625" style="10"/>
  </cols>
  <sheetData>
    <row r="2" spans="1:14" s="8" customFormat="1" ht="19.5" x14ac:dyDescent="0.25">
      <c r="A2" s="401" t="s">
        <v>19</v>
      </c>
      <c r="B2" s="401"/>
      <c r="C2" s="401"/>
      <c r="D2" s="401"/>
      <c r="E2" s="401"/>
      <c r="F2" s="401"/>
      <c r="G2" s="401"/>
      <c r="H2" s="401"/>
      <c r="I2" s="401"/>
      <c r="J2" s="401"/>
      <c r="K2" s="401"/>
      <c r="L2" s="401"/>
      <c r="M2" s="401"/>
      <c r="N2" s="401"/>
    </row>
    <row r="3" spans="1:14" s="8" customFormat="1" ht="19.5" x14ac:dyDescent="0.25">
      <c r="A3" s="401" t="s">
        <v>429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</row>
    <row r="4" spans="1:14" s="8" customFormat="1" ht="6" customHeigh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8" customFormat="1" ht="17.25" customHeight="1" x14ac:dyDescent="0.25">
      <c r="A5" s="402" t="s">
        <v>430</v>
      </c>
      <c r="B5" s="402"/>
      <c r="C5" s="402"/>
      <c r="D5" s="402"/>
      <c r="E5" s="402"/>
      <c r="F5" s="402"/>
      <c r="G5" s="402"/>
      <c r="H5" s="402"/>
      <c r="I5" s="402"/>
      <c r="J5" s="402"/>
      <c r="K5" s="402"/>
      <c r="L5" s="402"/>
      <c r="M5" s="402"/>
      <c r="N5" s="402"/>
    </row>
    <row r="6" spans="1:14" s="8" customFormat="1" ht="15" customHeight="1" x14ac:dyDescent="0.25">
      <c r="A6" s="402" t="s">
        <v>96</v>
      </c>
      <c r="B6" s="402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2"/>
      <c r="N6" s="402"/>
    </row>
    <row r="7" spans="1:14" s="8" customFormat="1" ht="15" customHeight="1" x14ac:dyDescent="0.25">
      <c r="A7" s="406" t="s">
        <v>431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</row>
    <row r="8" spans="1:14" ht="12.75" customHeight="1" x14ac:dyDescent="0.2">
      <c r="A8" s="52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4" ht="12.75" customHeight="1" x14ac:dyDescent="0.2">
      <c r="A9" s="53"/>
      <c r="B9" s="272" t="s">
        <v>367</v>
      </c>
      <c r="C9" s="252"/>
      <c r="D9" s="252"/>
      <c r="E9" s="252"/>
      <c r="F9" s="252"/>
      <c r="G9" s="252"/>
      <c r="H9" s="252"/>
      <c r="I9" s="252"/>
      <c r="J9" s="13"/>
      <c r="K9" s="14"/>
      <c r="L9" s="264">
        <v>31534</v>
      </c>
      <c r="M9" s="253"/>
      <c r="N9" s="15"/>
    </row>
    <row r="10" spans="1:14" ht="12.75" customHeight="1" x14ac:dyDescent="0.2">
      <c r="A10" s="54"/>
      <c r="B10" s="16" t="s">
        <v>30</v>
      </c>
      <c r="C10" s="16"/>
      <c r="D10" s="16"/>
      <c r="E10" s="16"/>
      <c r="F10" s="16"/>
      <c r="G10" s="16"/>
      <c r="H10" s="16"/>
      <c r="I10" s="403"/>
      <c r="J10" s="404"/>
      <c r="K10" s="17"/>
      <c r="L10" s="16" t="s">
        <v>31</v>
      </c>
      <c r="M10" s="16"/>
      <c r="N10" s="15"/>
    </row>
    <row r="11" spans="1:14" ht="12.75" customHeight="1" x14ac:dyDescent="0.2">
      <c r="A11" s="54"/>
      <c r="B11" s="18"/>
      <c r="C11" s="18"/>
      <c r="D11" s="18"/>
      <c r="E11" s="18"/>
      <c r="F11" s="18"/>
      <c r="G11" s="18"/>
      <c r="H11" s="18"/>
      <c r="I11" s="49"/>
      <c r="J11" s="49"/>
      <c r="K11" s="17"/>
      <c r="L11" s="49"/>
      <c r="M11" s="49"/>
      <c r="N11" s="15"/>
    </row>
    <row r="12" spans="1:14" ht="12.75" customHeight="1" x14ac:dyDescent="0.2">
      <c r="A12" s="54"/>
      <c r="B12" s="18"/>
      <c r="C12" s="18"/>
      <c r="D12" s="18"/>
      <c r="E12" s="18"/>
      <c r="F12" s="18"/>
      <c r="G12" s="18"/>
      <c r="H12" s="18"/>
      <c r="I12" s="17"/>
      <c r="J12" s="17"/>
      <c r="K12" s="17"/>
      <c r="L12" s="17"/>
      <c r="M12" s="17"/>
      <c r="N12" s="15"/>
    </row>
    <row r="13" spans="1:14" ht="12.75" customHeight="1" x14ac:dyDescent="0.2">
      <c r="A13" s="53"/>
      <c r="B13" s="272" t="s">
        <v>348</v>
      </c>
      <c r="C13" s="252"/>
      <c r="D13" s="252"/>
      <c r="E13" s="252"/>
      <c r="F13" s="252"/>
      <c r="G13" s="252"/>
      <c r="H13" s="252"/>
      <c r="I13" s="252"/>
      <c r="J13" s="19"/>
      <c r="K13" s="20"/>
      <c r="L13" s="264">
        <v>88</v>
      </c>
      <c r="M13" s="253"/>
      <c r="N13" s="15"/>
    </row>
    <row r="14" spans="1:14" ht="12.75" customHeight="1" x14ac:dyDescent="0.2">
      <c r="A14" s="54"/>
      <c r="B14" s="16" t="s">
        <v>32</v>
      </c>
      <c r="C14" s="16"/>
      <c r="D14" s="16"/>
      <c r="E14" s="16"/>
      <c r="F14" s="16"/>
      <c r="G14" s="16"/>
      <c r="H14" s="18"/>
      <c r="I14" s="404"/>
      <c r="J14" s="404"/>
      <c r="K14" s="17"/>
      <c r="L14" s="16" t="s">
        <v>33</v>
      </c>
      <c r="M14" s="16"/>
      <c r="N14" s="15"/>
    </row>
    <row r="15" spans="1:14" ht="12.75" customHeight="1" x14ac:dyDescent="0.2">
      <c r="A15" s="54"/>
      <c r="B15" s="18"/>
      <c r="C15" s="18"/>
      <c r="D15" s="18"/>
      <c r="E15" s="18"/>
      <c r="F15" s="18"/>
      <c r="G15" s="18"/>
      <c r="H15" s="18"/>
      <c r="I15" s="49"/>
      <c r="J15" s="49"/>
      <c r="K15" s="17"/>
      <c r="L15" s="49"/>
      <c r="M15" s="49"/>
      <c r="N15" s="15"/>
    </row>
    <row r="16" spans="1:14" ht="12.75" customHeight="1" x14ac:dyDescent="0.2">
      <c r="A16" s="54"/>
      <c r="B16" s="18"/>
      <c r="C16" s="18"/>
      <c r="D16" s="18"/>
      <c r="E16" s="18"/>
      <c r="F16" s="18"/>
      <c r="G16" s="18"/>
      <c r="H16" s="18"/>
      <c r="I16" s="17"/>
      <c r="J16" s="17"/>
      <c r="K16" s="17"/>
      <c r="L16" s="17"/>
      <c r="M16" s="17"/>
      <c r="N16" s="15"/>
    </row>
    <row r="17" spans="1:14" ht="12.75" customHeight="1" x14ac:dyDescent="0.2">
      <c r="A17" s="53"/>
      <c r="B17" s="272" t="s">
        <v>349</v>
      </c>
      <c r="C17" s="252"/>
      <c r="D17" s="252"/>
      <c r="E17" s="252"/>
      <c r="F17" s="252"/>
      <c r="G17" s="252"/>
      <c r="H17" s="21"/>
      <c r="I17" s="17"/>
      <c r="J17" s="17"/>
      <c r="K17" s="17"/>
      <c r="L17" s="17"/>
      <c r="M17" s="17"/>
      <c r="N17" s="15"/>
    </row>
    <row r="18" spans="1:14" ht="12.75" customHeight="1" x14ac:dyDescent="0.2">
      <c r="A18" s="54"/>
      <c r="B18" s="16" t="s">
        <v>34</v>
      </c>
      <c r="C18" s="18"/>
      <c r="D18" s="18"/>
      <c r="E18" s="18"/>
      <c r="F18" s="18"/>
      <c r="G18" s="18"/>
      <c r="H18" s="18"/>
      <c r="I18" s="17"/>
      <c r="J18" s="17"/>
      <c r="K18" s="17"/>
      <c r="L18" s="17"/>
      <c r="M18" s="17"/>
      <c r="N18" s="15"/>
    </row>
    <row r="19" spans="1:14" ht="12.75" customHeight="1" x14ac:dyDescent="0.2">
      <c r="A19" s="54"/>
      <c r="B19" s="18"/>
      <c r="C19" s="18"/>
      <c r="D19" s="18"/>
      <c r="E19" s="18"/>
      <c r="F19" s="18"/>
      <c r="G19" s="18"/>
      <c r="H19" s="18"/>
      <c r="I19" s="17"/>
      <c r="J19" s="17"/>
      <c r="K19" s="17"/>
      <c r="L19" s="17"/>
      <c r="M19" s="17"/>
      <c r="N19" s="22"/>
    </row>
    <row r="20" spans="1:14" ht="12.75" customHeight="1" x14ac:dyDescent="0.25">
      <c r="A20" s="53"/>
      <c r="B20" s="272" t="s">
        <v>350</v>
      </c>
      <c r="C20" s="252"/>
      <c r="D20" s="252"/>
      <c r="E20" s="252"/>
      <c r="F20" s="252"/>
      <c r="G20" s="252"/>
      <c r="H20" s="23"/>
      <c r="I20" s="273" t="s">
        <v>258</v>
      </c>
      <c r="J20" s="122"/>
      <c r="K20" s="24"/>
      <c r="L20" s="145">
        <v>1653</v>
      </c>
      <c r="N20" s="22"/>
    </row>
    <row r="21" spans="1:14" ht="12.75" customHeight="1" x14ac:dyDescent="0.2">
      <c r="A21" s="54"/>
      <c r="B21" s="16" t="s">
        <v>35</v>
      </c>
      <c r="C21" s="18"/>
      <c r="D21" s="18"/>
      <c r="E21" s="25"/>
      <c r="F21" s="25"/>
      <c r="G21" s="25"/>
      <c r="H21" s="26"/>
      <c r="I21" s="16" t="s">
        <v>36</v>
      </c>
      <c r="J21" s="18"/>
      <c r="K21" s="27"/>
      <c r="L21" s="17" t="s">
        <v>37</v>
      </c>
      <c r="N21" s="22"/>
    </row>
    <row r="22" spans="1:14" ht="12.75" customHeight="1" x14ac:dyDescent="0.2">
      <c r="A22" s="54"/>
      <c r="B22" s="18"/>
      <c r="C22" s="18"/>
      <c r="D22" s="18"/>
      <c r="E22" s="25"/>
      <c r="F22" s="25"/>
      <c r="G22" s="25"/>
      <c r="H22" s="26"/>
      <c r="I22" s="49"/>
      <c r="J22" s="49"/>
      <c r="K22" s="27"/>
      <c r="M22" s="49"/>
      <c r="N22" s="22"/>
    </row>
    <row r="23" spans="1:14" ht="12.75" customHeight="1" x14ac:dyDescent="0.2">
      <c r="A23" s="54"/>
      <c r="B23" s="18"/>
      <c r="C23" s="18"/>
      <c r="D23" s="18"/>
      <c r="E23" s="25"/>
      <c r="F23" s="25"/>
      <c r="G23" s="25"/>
      <c r="H23" s="26"/>
      <c r="I23" s="49"/>
      <c r="J23" s="49"/>
      <c r="K23" s="27"/>
      <c r="M23" s="49"/>
      <c r="N23" s="22"/>
    </row>
    <row r="24" spans="1:14" ht="12.75" customHeight="1" x14ac:dyDescent="0.2">
      <c r="A24" s="54"/>
      <c r="B24" s="18"/>
      <c r="C24" s="18"/>
      <c r="D24" s="18"/>
      <c r="E24" s="25"/>
      <c r="F24" s="25"/>
      <c r="G24" s="25"/>
      <c r="H24" s="26"/>
      <c r="I24" s="28"/>
      <c r="J24" s="20"/>
      <c r="K24" s="27"/>
      <c r="L24" s="28"/>
      <c r="M24" s="17"/>
      <c r="N24" s="22"/>
    </row>
    <row r="25" spans="1:14" ht="12.75" customHeight="1" x14ac:dyDescent="0.25">
      <c r="A25" s="54"/>
      <c r="B25"/>
      <c r="C25" s="23" t="s">
        <v>52</v>
      </c>
      <c r="F25" s="25"/>
      <c r="G25" s="25"/>
      <c r="H25" s="26"/>
      <c r="I25" s="28"/>
      <c r="J25" s="20"/>
      <c r="K25" s="27"/>
      <c r="L25" s="28"/>
      <c r="M25" s="17"/>
      <c r="N25" s="22"/>
    </row>
    <row r="26" spans="1:14" ht="12.75" customHeight="1" x14ac:dyDescent="0.2">
      <c r="A26" s="54"/>
      <c r="B26" s="18"/>
      <c r="C26" s="18"/>
      <c r="D26" s="18"/>
      <c r="E26" s="25"/>
      <c r="F26" s="25"/>
      <c r="G26" s="25"/>
      <c r="H26" s="26"/>
      <c r="I26" s="28"/>
      <c r="J26" s="20"/>
      <c r="K26" s="27"/>
      <c r="L26" s="28"/>
      <c r="M26" s="17"/>
      <c r="N26" s="22"/>
    </row>
    <row r="27" spans="1:14" ht="12.75" customHeight="1" x14ac:dyDescent="0.25">
      <c r="A27" s="54"/>
      <c r="B27"/>
      <c r="C27" s="23" t="s">
        <v>331</v>
      </c>
      <c r="F27" s="25"/>
      <c r="G27" s="25"/>
      <c r="H27" s="26"/>
      <c r="I27" s="28"/>
      <c r="J27" s="20"/>
      <c r="K27" s="27"/>
      <c r="L27" s="28"/>
      <c r="M27" s="17"/>
      <c r="N27" s="22"/>
    </row>
    <row r="28" spans="1:14" ht="12.75" customHeight="1" x14ac:dyDescent="0.2">
      <c r="A28" s="54"/>
      <c r="B28" s="58"/>
      <c r="C28" s="23"/>
      <c r="D28" s="23"/>
      <c r="E28" s="25"/>
      <c r="F28" s="25"/>
      <c r="G28" s="25"/>
      <c r="H28" s="26"/>
      <c r="I28" s="102"/>
      <c r="J28" s="20"/>
      <c r="K28" s="27"/>
      <c r="L28" s="102"/>
      <c r="M28" s="17"/>
      <c r="N28" s="22"/>
    </row>
    <row r="29" spans="1:14" ht="12.75" customHeight="1" x14ac:dyDescent="0.2">
      <c r="A29" s="54"/>
      <c r="G29" s="25"/>
      <c r="H29" s="26"/>
      <c r="I29" s="49"/>
      <c r="J29" s="20"/>
      <c r="K29" s="27"/>
      <c r="L29" s="49"/>
      <c r="M29" s="17"/>
      <c r="N29" s="22"/>
    </row>
    <row r="30" spans="1:14" ht="28.5" customHeight="1" x14ac:dyDescent="0.2">
      <c r="A30" s="54"/>
      <c r="B30" s="396" t="s">
        <v>351</v>
      </c>
      <c r="C30" s="396"/>
      <c r="D30" s="396"/>
      <c r="E30" s="396"/>
      <c r="F30" s="396"/>
      <c r="G30" s="396"/>
      <c r="H30" s="396"/>
      <c r="I30" s="396"/>
      <c r="J30" s="396"/>
      <c r="K30" s="396"/>
      <c r="L30" s="396"/>
      <c r="M30" s="396"/>
      <c r="N30" s="22"/>
    </row>
    <row r="31" spans="1:14" ht="28.5" customHeight="1" x14ac:dyDescent="0.2">
      <c r="A31" s="54"/>
      <c r="B31" s="123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22"/>
    </row>
    <row r="32" spans="1:14" ht="12.75" customHeight="1" x14ac:dyDescent="0.2">
      <c r="A32" s="55"/>
      <c r="B32" s="262">
        <v>44316</v>
      </c>
      <c r="C32" s="254"/>
      <c r="D32" s="254"/>
      <c r="E32" s="254"/>
      <c r="F32" s="254"/>
      <c r="G32" s="29"/>
      <c r="H32" s="29"/>
      <c r="I32" s="29"/>
      <c r="J32" s="29"/>
      <c r="K32" s="29"/>
      <c r="L32" s="29"/>
      <c r="M32" s="29"/>
      <c r="N32" s="46"/>
    </row>
    <row r="33" spans="1:14" ht="12.75" customHeight="1" x14ac:dyDescent="0.2">
      <c r="A33" s="55"/>
      <c r="B33" s="16" t="s">
        <v>56</v>
      </c>
      <c r="C33" s="125"/>
      <c r="D33" s="125"/>
      <c r="E33" s="125"/>
      <c r="F33" s="125"/>
      <c r="G33" s="29"/>
      <c r="H33" s="29"/>
      <c r="I33" s="29"/>
      <c r="J33" s="29"/>
      <c r="K33" s="29"/>
      <c r="L33" s="29"/>
      <c r="M33" s="29"/>
      <c r="N33" s="46"/>
    </row>
    <row r="34" spans="1:14" ht="12.75" customHeight="1" x14ac:dyDescent="0.2">
      <c r="A34" s="56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6"/>
    </row>
    <row r="35" spans="1:14" customFormat="1" ht="12.75" customHeight="1" x14ac:dyDescent="0.25">
      <c r="A35" s="154"/>
      <c r="B35" s="273" t="s">
        <v>380</v>
      </c>
      <c r="C35" s="252"/>
      <c r="D35" s="252"/>
      <c r="E35" s="252"/>
      <c r="F35" s="252"/>
      <c r="G35" s="252"/>
      <c r="H35" s="34"/>
      <c r="I35" s="263" t="s">
        <v>381</v>
      </c>
      <c r="J35" s="256"/>
      <c r="K35" s="35"/>
      <c r="L35" s="263" t="s">
        <v>382</v>
      </c>
      <c r="M35" s="256"/>
      <c r="N35" s="155"/>
    </row>
    <row r="36" spans="1:14" customFormat="1" ht="12.75" customHeight="1" x14ac:dyDescent="0.25">
      <c r="A36" s="156"/>
      <c r="B36" s="157" t="s">
        <v>160</v>
      </c>
      <c r="C36" s="157"/>
      <c r="D36" s="157"/>
      <c r="E36" s="157"/>
      <c r="F36" s="157"/>
      <c r="G36" s="157"/>
      <c r="H36" s="157"/>
      <c r="I36" s="405" t="s">
        <v>38</v>
      </c>
      <c r="J36" s="405"/>
      <c r="K36" s="167"/>
      <c r="L36" s="405" t="s">
        <v>39</v>
      </c>
      <c r="M36" s="405"/>
      <c r="N36" s="158"/>
    </row>
    <row r="37" spans="1:14" customFormat="1" ht="12.75" customHeight="1" x14ac:dyDescent="0.25">
      <c r="A37" s="159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160"/>
    </row>
    <row r="38" spans="1:14" customFormat="1" ht="12.75" customHeight="1" x14ac:dyDescent="0.25">
      <c r="A38" s="154"/>
      <c r="B38" s="274" t="s">
        <v>383</v>
      </c>
      <c r="C38" s="255"/>
      <c r="D38" s="255"/>
      <c r="E38" s="255"/>
      <c r="F38" s="255"/>
      <c r="G38" s="255"/>
      <c r="H38" s="32"/>
      <c r="I38" s="357" t="s">
        <v>384</v>
      </c>
      <c r="J38" s="257"/>
      <c r="K38" s="257"/>
      <c r="L38" s="257"/>
      <c r="M38" s="257"/>
      <c r="N38" s="155"/>
    </row>
    <row r="39" spans="1:14" customFormat="1" ht="12.75" customHeight="1" x14ac:dyDescent="0.25">
      <c r="A39" s="156"/>
      <c r="B39" s="157" t="s">
        <v>40</v>
      </c>
      <c r="C39" s="157"/>
      <c r="D39" s="157"/>
      <c r="E39" s="157"/>
      <c r="F39" s="157"/>
      <c r="G39" s="157"/>
      <c r="H39" s="157"/>
      <c r="I39" s="405" t="s">
        <v>41</v>
      </c>
      <c r="J39" s="405"/>
      <c r="K39" s="405"/>
      <c r="L39" s="405"/>
      <c r="M39" s="405"/>
      <c r="N39" s="22"/>
    </row>
    <row r="40" spans="1:14" customFormat="1" ht="12.75" customHeight="1" x14ac:dyDescent="0.25">
      <c r="A40" s="164"/>
      <c r="B40" s="161"/>
      <c r="C40" s="161"/>
      <c r="D40" s="161"/>
      <c r="E40" s="161"/>
      <c r="F40" s="161"/>
      <c r="G40" s="161"/>
      <c r="H40" s="161"/>
      <c r="I40" s="162"/>
      <c r="J40" s="162"/>
      <c r="K40" s="162"/>
      <c r="L40" s="162"/>
      <c r="M40" s="162"/>
      <c r="N40" s="163"/>
    </row>
    <row r="41" spans="1:14" customFormat="1" ht="21" customHeight="1" x14ac:dyDescent="0.25">
      <c r="A41" s="156"/>
      <c r="B41" s="157"/>
      <c r="C41" s="157"/>
      <c r="D41" s="157"/>
      <c r="E41" s="157"/>
      <c r="F41" s="157"/>
      <c r="G41" s="157"/>
      <c r="H41" s="157"/>
      <c r="I41" s="152"/>
      <c r="J41" s="152"/>
      <c r="K41" s="152"/>
      <c r="L41" s="152"/>
      <c r="M41" s="152"/>
      <c r="N41" s="22"/>
    </row>
    <row r="42" spans="1:14" ht="12.75" customHeight="1" x14ac:dyDescent="0.2">
      <c r="A42" s="165"/>
      <c r="B42" s="273" t="s">
        <v>385</v>
      </c>
      <c r="C42" s="252"/>
      <c r="D42" s="252"/>
      <c r="E42" s="252"/>
      <c r="F42" s="252"/>
      <c r="G42" s="252"/>
      <c r="H42" s="35"/>
      <c r="I42" s="263" t="s">
        <v>386</v>
      </c>
      <c r="J42" s="256"/>
      <c r="K42" s="35"/>
      <c r="L42" s="263" t="s">
        <v>387</v>
      </c>
      <c r="M42" s="256"/>
      <c r="N42" s="36"/>
    </row>
    <row r="43" spans="1:14" ht="12.75" customHeight="1" x14ac:dyDescent="0.2">
      <c r="A43" s="165"/>
      <c r="B43" s="16" t="s">
        <v>167</v>
      </c>
      <c r="C43" s="18"/>
      <c r="D43" s="18"/>
      <c r="E43" s="18"/>
      <c r="F43" s="18"/>
      <c r="G43" s="18"/>
      <c r="H43" s="18"/>
      <c r="I43" s="16" t="s">
        <v>38</v>
      </c>
      <c r="J43" s="16"/>
      <c r="K43" s="18"/>
      <c r="L43" s="16" t="s">
        <v>39</v>
      </c>
      <c r="M43" s="16"/>
      <c r="N43" s="37"/>
    </row>
    <row r="44" spans="1:14" ht="12.75" customHeight="1" x14ac:dyDescent="0.2">
      <c r="A44" s="53"/>
      <c r="B44" s="18"/>
      <c r="C44" s="18"/>
      <c r="D44" s="18"/>
      <c r="E44" s="18"/>
      <c r="F44" s="18"/>
      <c r="G44" s="18"/>
      <c r="H44" s="18"/>
      <c r="I44" s="49"/>
      <c r="J44" s="49"/>
      <c r="K44" s="18"/>
      <c r="L44" s="49"/>
      <c r="M44" s="49"/>
      <c r="N44" s="37"/>
    </row>
    <row r="45" spans="1:14" ht="12.75" customHeight="1" x14ac:dyDescent="0.2">
      <c r="A45" s="56"/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6"/>
    </row>
    <row r="46" spans="1:14" ht="12.75" customHeight="1" x14ac:dyDescent="0.2">
      <c r="A46" s="53"/>
      <c r="B46" s="272" t="s">
        <v>388</v>
      </c>
      <c r="C46" s="252"/>
      <c r="D46" s="252"/>
      <c r="E46" s="252"/>
      <c r="F46" s="252"/>
      <c r="G46" s="252"/>
      <c r="H46" s="21"/>
      <c r="I46" s="261" t="s">
        <v>389</v>
      </c>
      <c r="J46" s="257"/>
      <c r="K46" s="257"/>
      <c r="L46" s="257"/>
      <c r="M46" s="257"/>
      <c r="N46" s="36"/>
    </row>
    <row r="47" spans="1:14" ht="12.75" customHeight="1" x14ac:dyDescent="0.2">
      <c r="A47" s="53"/>
      <c r="B47" s="16" t="s">
        <v>40</v>
      </c>
      <c r="C47" s="18"/>
      <c r="D47" s="18"/>
      <c r="E47" s="18"/>
      <c r="F47" s="18"/>
      <c r="G47" s="18"/>
      <c r="H47" s="18"/>
      <c r="I47" s="16" t="s">
        <v>41</v>
      </c>
      <c r="J47" s="16"/>
      <c r="K47" s="16"/>
      <c r="L47" s="16"/>
      <c r="M47" s="16"/>
      <c r="N47" s="37"/>
    </row>
    <row r="48" spans="1:14" ht="12.75" customHeight="1" x14ac:dyDescent="0.2">
      <c r="A48" s="53"/>
      <c r="B48" s="18"/>
      <c r="C48" s="18"/>
      <c r="D48" s="18"/>
      <c r="E48" s="18"/>
      <c r="F48" s="18"/>
      <c r="G48" s="18"/>
      <c r="H48" s="18"/>
      <c r="I48" s="49"/>
      <c r="J48" s="49"/>
      <c r="K48" s="49"/>
      <c r="L48" s="49"/>
      <c r="M48" s="49"/>
      <c r="N48" s="51"/>
    </row>
    <row r="49" spans="1:14" ht="12.75" customHeight="1" x14ac:dyDescent="0.2">
      <c r="A49" s="5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8"/>
    </row>
    <row r="50" spans="1:14" ht="12.75" customHeight="1" x14ac:dyDescent="0.2">
      <c r="A50" s="29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30"/>
    </row>
    <row r="51" spans="1:14" ht="12.75" customHeight="1" x14ac:dyDescent="0.2">
      <c r="A51" s="39"/>
      <c r="B51" s="39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1"/>
    </row>
    <row r="52" spans="1:14" ht="15" customHeight="1" x14ac:dyDescent="0.2">
      <c r="A52" s="398" t="s">
        <v>433</v>
      </c>
      <c r="B52" s="399"/>
      <c r="C52" s="399"/>
      <c r="D52" s="399"/>
      <c r="E52" s="399"/>
      <c r="F52" s="399"/>
      <c r="G52" s="399"/>
      <c r="H52" s="399"/>
      <c r="I52" s="399"/>
      <c r="J52" s="399"/>
      <c r="K52" s="399"/>
      <c r="L52" s="399"/>
      <c r="M52" s="399"/>
      <c r="N52" s="400"/>
    </row>
    <row r="53" spans="1:14" ht="12.75" customHeight="1" x14ac:dyDescent="0.2">
      <c r="A53" s="39"/>
      <c r="B53" s="39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1"/>
    </row>
    <row r="54" spans="1:14" ht="12.75" customHeight="1" x14ac:dyDescent="0.2">
      <c r="A54" s="23"/>
      <c r="B54" s="397" t="s">
        <v>168</v>
      </c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2"/>
    </row>
    <row r="55" spans="1:14" ht="12.75" customHeight="1" x14ac:dyDescent="0.2">
      <c r="B55" s="397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2"/>
    </row>
    <row r="56" spans="1:14" ht="12.75" customHeight="1" x14ac:dyDescent="0.2">
      <c r="B56" s="32" t="s">
        <v>42</v>
      </c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32"/>
    </row>
    <row r="57" spans="1:14" ht="12.75" customHeight="1" x14ac:dyDescent="0.2">
      <c r="B57" s="41"/>
      <c r="C57" s="23"/>
      <c r="D57" s="42"/>
      <c r="E57" s="40"/>
      <c r="F57" s="40"/>
      <c r="G57" s="40"/>
      <c r="H57" s="40"/>
      <c r="I57" s="40"/>
      <c r="J57" s="40"/>
      <c r="K57" s="40"/>
      <c r="L57" s="40"/>
      <c r="M57" s="40"/>
      <c r="N57" s="32"/>
    </row>
    <row r="58" spans="1:14" ht="12.75" customHeight="1" x14ac:dyDescent="0.2">
      <c r="A58" s="41"/>
      <c r="B58" s="32" t="s">
        <v>67</v>
      </c>
      <c r="C58" s="23"/>
      <c r="D58" s="42"/>
      <c r="E58" s="40"/>
      <c r="F58" s="40"/>
      <c r="G58" s="40"/>
      <c r="H58" s="40"/>
      <c r="I58" s="40"/>
      <c r="J58" s="40"/>
      <c r="K58" s="40"/>
      <c r="L58" s="40"/>
      <c r="M58" s="40"/>
      <c r="N58" s="32"/>
    </row>
    <row r="59" spans="1:14" ht="12.75" customHeight="1" x14ac:dyDescent="0.2">
      <c r="A59" s="41"/>
      <c r="B59" s="32" t="s">
        <v>68</v>
      </c>
      <c r="C59" s="23"/>
      <c r="D59" s="42"/>
      <c r="E59" s="40"/>
      <c r="F59" s="40"/>
      <c r="G59" s="40"/>
      <c r="H59" s="40"/>
      <c r="I59" s="40"/>
      <c r="J59" s="40"/>
      <c r="K59" s="40"/>
      <c r="L59" s="40"/>
      <c r="M59" s="40"/>
      <c r="N59" s="32"/>
    </row>
    <row r="60" spans="1:14" ht="12.75" customHeight="1" x14ac:dyDescent="0.2">
      <c r="A60" s="32"/>
      <c r="B60" s="32" t="s">
        <v>69</v>
      </c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</row>
    <row r="61" spans="1:14" ht="12.75" customHeight="1" x14ac:dyDescent="0.2">
      <c r="A61" s="33"/>
      <c r="B61" s="32" t="s">
        <v>70</v>
      </c>
      <c r="C61" s="43"/>
      <c r="E61" s="43"/>
      <c r="F61" s="43"/>
      <c r="G61" s="43"/>
      <c r="H61" s="43"/>
      <c r="I61" s="43"/>
      <c r="J61" s="43"/>
      <c r="K61" s="43"/>
      <c r="L61" s="43"/>
      <c r="M61" s="43"/>
      <c r="N61" s="43"/>
    </row>
    <row r="62" spans="1:14" ht="12.75" customHeight="1" x14ac:dyDescent="0.2">
      <c r="A62" s="33"/>
      <c r="B62" s="43"/>
      <c r="C62" s="43"/>
      <c r="E62" s="43"/>
      <c r="F62" s="43"/>
      <c r="G62" s="43"/>
      <c r="H62" s="43"/>
      <c r="I62" s="43"/>
      <c r="J62" s="43"/>
      <c r="K62" s="43"/>
      <c r="L62" s="43"/>
      <c r="M62" s="43"/>
      <c r="N62" s="43"/>
    </row>
    <row r="63" spans="1:14" ht="12.75" customHeight="1" x14ac:dyDescent="0.2">
      <c r="A63" s="33"/>
      <c r="B63" s="43" t="s">
        <v>332</v>
      </c>
      <c r="C63" s="43"/>
      <c r="E63" s="43"/>
      <c r="F63" s="43"/>
      <c r="G63" s="43"/>
      <c r="H63" s="44"/>
      <c r="I63" s="43"/>
      <c r="J63" s="43"/>
      <c r="K63" s="43"/>
      <c r="L63" s="43"/>
      <c r="M63" s="43"/>
      <c r="N63" s="43"/>
    </row>
    <row r="64" spans="1:14" ht="12.75" customHeight="1" x14ac:dyDescent="0.2">
      <c r="A64" s="33"/>
      <c r="B64" s="43"/>
      <c r="C64" s="43"/>
      <c r="E64" s="43"/>
      <c r="F64" s="43"/>
      <c r="G64" s="43"/>
      <c r="H64" s="43"/>
      <c r="I64" s="43"/>
      <c r="J64" s="43"/>
      <c r="K64" s="43"/>
      <c r="L64" s="43"/>
      <c r="M64" s="43"/>
      <c r="N64" s="43"/>
    </row>
    <row r="65" spans="1:14" ht="12.75" customHeight="1" x14ac:dyDescent="0.2">
      <c r="A65" s="33"/>
      <c r="B65" s="33"/>
      <c r="C65" s="33"/>
      <c r="E65" s="43"/>
      <c r="F65" s="43"/>
      <c r="G65" s="43"/>
      <c r="H65" s="43"/>
      <c r="I65" s="43"/>
      <c r="J65" s="43"/>
      <c r="K65" s="43"/>
      <c r="L65" s="43"/>
      <c r="M65" s="43"/>
      <c r="N65" s="43"/>
    </row>
    <row r="66" spans="1:14" ht="12.75" customHeight="1" x14ac:dyDescent="0.2">
      <c r="A66" s="33"/>
      <c r="B66" s="3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</row>
    <row r="67" spans="1:14" ht="12.75" customHeight="1" x14ac:dyDescent="0.2">
      <c r="A67" s="33"/>
      <c r="B67" s="3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</row>
    <row r="68" spans="1:14" ht="12.75" customHeight="1" x14ac:dyDescent="0.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  <c r="M68" s="45"/>
      <c r="N68" s="45"/>
    </row>
    <row r="69" spans="1:14" ht="12.75" customHeight="1" x14ac:dyDescent="0.2"/>
    <row r="70" spans="1:14" ht="12.75" customHeight="1" x14ac:dyDescent="0.2">
      <c r="A70" s="34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3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  <mergeCell ref="A7:N7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BF44799B-F6BB-487B-A73D-4ABC2AD6B5B6}"/>
    <hyperlink ref="I46" r:id="rId2" xr:uid="{360EA5F8-F8AA-4EFC-9DB7-BFCBFC5BB0F3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57150</xdr:rowOff>
                  </from>
                  <to>
                    <xdr:col>1</xdr:col>
                    <xdr:colOff>447675</xdr:colOff>
                    <xdr:row>27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3"/>
    </sheetView>
  </sheetViews>
  <sheetFormatPr defaultColWidth="9.28515625" defaultRowHeight="12.75" x14ac:dyDescent="0.2"/>
  <cols>
    <col min="1" max="1" width="4" style="72" customWidth="1"/>
    <col min="2" max="2" width="2.7109375" style="72" customWidth="1"/>
    <col min="3" max="3" width="3.5703125" style="72" customWidth="1"/>
    <col min="4" max="4" width="3.28515625" style="72" customWidth="1"/>
    <col min="5" max="5" width="4" style="72" customWidth="1"/>
    <col min="6" max="6" width="94.7109375" style="72" customWidth="1"/>
    <col min="7" max="7" width="9.42578125" style="72" customWidth="1"/>
    <col min="8" max="10" width="8.5703125" style="72" customWidth="1"/>
    <col min="11" max="11" width="10.42578125" style="72" customWidth="1"/>
    <col min="12" max="12" width="8.5703125" style="72" customWidth="1"/>
    <col min="13" max="13" width="8.5703125" style="73" customWidth="1"/>
    <col min="14" max="14" width="9.42578125" style="134" hidden="1" customWidth="1"/>
    <col min="15" max="15" width="8.7109375" style="134" hidden="1" customWidth="1"/>
    <col min="16" max="17" width="6.7109375" style="134" hidden="1" customWidth="1"/>
    <col min="18" max="18" width="9.42578125" style="134" hidden="1" customWidth="1"/>
    <col min="19" max="19" width="8.42578125" style="134" hidden="1" customWidth="1"/>
    <col min="20" max="20" width="6.5703125" style="134" hidden="1" customWidth="1"/>
    <col min="21" max="21" width="4.28515625" style="194" hidden="1" customWidth="1"/>
    <col min="22" max="22" width="8.7109375" style="194" hidden="1" customWidth="1"/>
    <col min="23" max="23" width="4" style="194" hidden="1" customWidth="1"/>
    <col min="24" max="24" width="4.7109375" style="194" hidden="1" customWidth="1"/>
    <col min="25" max="25" width="9.42578125" style="194" hidden="1" customWidth="1"/>
    <col min="26" max="26" width="8.42578125" style="194" hidden="1" customWidth="1"/>
    <col min="27" max="27" width="6.5703125" style="194" hidden="1" customWidth="1"/>
    <col min="28" max="39" width="9.28515625" style="128"/>
    <col min="40" max="16384" width="9.28515625" style="72"/>
  </cols>
  <sheetData>
    <row r="1" spans="1:39" s="61" customFormat="1" ht="30" customHeight="1" thickTop="1" x14ac:dyDescent="0.3">
      <c r="A1" s="411" t="s">
        <v>53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3"/>
      <c r="N1" s="132"/>
      <c r="O1" s="132"/>
      <c r="P1" s="132"/>
      <c r="Q1" s="132"/>
      <c r="R1" s="132"/>
      <c r="S1" s="132"/>
      <c r="T1" s="132"/>
      <c r="U1" s="193"/>
      <c r="V1" s="193"/>
      <c r="W1" s="193"/>
      <c r="X1" s="193"/>
      <c r="Y1" s="193"/>
      <c r="Z1" s="193"/>
      <c r="AA1" s="193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</row>
    <row r="2" spans="1:39" s="61" customFormat="1" ht="25.5" customHeight="1" x14ac:dyDescent="0.3">
      <c r="A2" s="408" t="s">
        <v>432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10"/>
      <c r="N2" s="132"/>
      <c r="O2" s="132"/>
      <c r="P2" s="132"/>
      <c r="Q2" s="132"/>
      <c r="R2" s="132"/>
      <c r="S2" s="132"/>
      <c r="T2" s="132"/>
      <c r="U2" s="193"/>
      <c r="V2" s="193"/>
      <c r="W2" s="193"/>
      <c r="X2" s="193"/>
      <c r="Y2" s="193"/>
      <c r="Z2" s="193"/>
      <c r="AA2" s="193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</row>
    <row r="3" spans="1:39" ht="12" customHeight="1" x14ac:dyDescent="0.3">
      <c r="A3" s="423" t="str">
        <f>'[1]Cover Page'!A7:N7</f>
        <v>Note:  Include ONLY refunds that have not previously been reported to the Department.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5"/>
      <c r="N3" s="133"/>
      <c r="O3" s="133"/>
      <c r="P3" s="133"/>
      <c r="Q3" s="133"/>
    </row>
    <row r="4" spans="1:39" s="62" customFormat="1" ht="12" customHeight="1" x14ac:dyDescent="0.25">
      <c r="A4" s="115" t="s">
        <v>17</v>
      </c>
      <c r="B4" s="116"/>
      <c r="C4" s="117"/>
      <c r="D4" s="113"/>
      <c r="E4" s="151" t="str">
        <f>'Cover Page'!B9</f>
        <v>Citizens Insurance Company of America</v>
      </c>
      <c r="F4" s="311"/>
      <c r="G4" s="113"/>
      <c r="H4" s="113"/>
      <c r="I4" s="113"/>
      <c r="J4" s="114"/>
      <c r="L4" s="74" t="s">
        <v>54</v>
      </c>
      <c r="M4" s="153">
        <f>'Cover Page'!L9</f>
        <v>31534</v>
      </c>
      <c r="N4" s="132"/>
      <c r="O4" s="132"/>
      <c r="P4" s="132"/>
      <c r="Q4" s="132"/>
      <c r="R4" s="135"/>
      <c r="S4" s="135"/>
      <c r="T4" s="135"/>
      <c r="U4" s="195"/>
      <c r="V4" s="195"/>
      <c r="W4" s="195"/>
      <c r="X4" s="195"/>
      <c r="Y4" s="195"/>
      <c r="Z4" s="195"/>
      <c r="AA4" s="195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</row>
    <row r="5" spans="1:39" s="62" customFormat="1" ht="15" x14ac:dyDescent="0.25">
      <c r="A5" s="118"/>
      <c r="B5" s="108"/>
      <c r="C5" s="119"/>
      <c r="D5" s="114"/>
      <c r="E5" s="59"/>
      <c r="F5" s="59"/>
      <c r="G5" s="59"/>
      <c r="H5" s="59"/>
      <c r="I5" s="59"/>
      <c r="J5" s="59"/>
      <c r="L5" s="63"/>
      <c r="M5" s="75"/>
      <c r="N5" s="132"/>
      <c r="O5" s="132"/>
      <c r="P5" s="132"/>
      <c r="Q5" s="132"/>
      <c r="R5" s="135"/>
      <c r="S5" s="135"/>
      <c r="T5" s="135"/>
      <c r="U5" s="195"/>
      <c r="V5" s="195"/>
      <c r="W5" s="195"/>
      <c r="X5" s="195"/>
      <c r="Y5" s="195"/>
      <c r="Z5" s="195"/>
      <c r="AA5" s="195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</row>
    <row r="6" spans="1:39" s="62" customFormat="1" ht="12" customHeight="1" x14ac:dyDescent="0.25">
      <c r="A6" s="115" t="s">
        <v>20</v>
      </c>
      <c r="B6" s="116"/>
      <c r="C6" s="117"/>
      <c r="D6" s="113"/>
      <c r="E6" s="151" t="str">
        <f>'Cover Page'!B13</f>
        <v>The Hanover Insurance Group</v>
      </c>
      <c r="F6" s="311"/>
      <c r="G6" s="113"/>
      <c r="H6" s="113"/>
      <c r="I6" s="113"/>
      <c r="J6" s="114"/>
      <c r="L6" s="74" t="s">
        <v>55</v>
      </c>
      <c r="M6" s="153">
        <f>'Cover Page'!L13</f>
        <v>88</v>
      </c>
      <c r="N6" s="132"/>
      <c r="O6" s="132"/>
      <c r="P6" s="132"/>
      <c r="Q6" s="132"/>
      <c r="R6" s="135"/>
      <c r="S6" s="135"/>
      <c r="T6" s="135"/>
      <c r="U6" s="195"/>
      <c r="V6" s="195"/>
      <c r="W6" s="195"/>
      <c r="X6" s="195"/>
      <c r="Y6" s="195"/>
      <c r="Z6" s="195"/>
      <c r="AA6" s="195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</row>
    <row r="7" spans="1:39" s="65" customFormat="1" ht="12.75" customHeight="1" thickBot="1" x14ac:dyDescent="0.3">
      <c r="A7" s="120"/>
      <c r="B7" s="76"/>
      <c r="C7" s="77"/>
      <c r="D7" s="77"/>
      <c r="E7" s="77"/>
      <c r="F7" s="77"/>
      <c r="G7" s="77"/>
      <c r="H7" s="77"/>
      <c r="I7" s="77"/>
      <c r="J7" s="78"/>
      <c r="K7" s="78"/>
      <c r="L7" s="78"/>
      <c r="M7" s="79"/>
      <c r="N7" s="132"/>
      <c r="O7" s="132"/>
      <c r="P7" s="132"/>
      <c r="Q7" s="132"/>
      <c r="R7" s="133"/>
      <c r="S7" s="133"/>
      <c r="T7" s="133"/>
      <c r="U7" s="196"/>
      <c r="V7" s="196"/>
      <c r="W7" s="196"/>
      <c r="X7" s="196"/>
      <c r="Y7" s="196"/>
      <c r="Z7" s="196"/>
      <c r="AA7" s="196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</row>
    <row r="8" spans="1:39" s="82" customFormat="1" ht="23.25" customHeight="1" x14ac:dyDescent="0.25">
      <c r="A8" s="168" t="s">
        <v>21</v>
      </c>
      <c r="B8" s="169" t="s">
        <v>330</v>
      </c>
      <c r="C8" s="169"/>
      <c r="D8" s="84"/>
      <c r="E8" s="84"/>
      <c r="F8" s="84"/>
      <c r="G8" s="81"/>
      <c r="H8" s="81"/>
      <c r="I8" s="81"/>
      <c r="J8" s="81"/>
      <c r="K8" s="81"/>
      <c r="L8" s="81"/>
      <c r="M8" s="81"/>
      <c r="N8" s="133"/>
      <c r="O8" s="133"/>
      <c r="P8" s="133"/>
      <c r="Q8" s="133"/>
      <c r="R8" s="136"/>
      <c r="S8" s="136"/>
      <c r="T8" s="136"/>
      <c r="U8" s="197"/>
      <c r="V8" s="197"/>
      <c r="W8" s="197"/>
      <c r="X8" s="197"/>
      <c r="Y8" s="197"/>
      <c r="Z8" s="197"/>
      <c r="AA8" s="197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</row>
    <row r="9" spans="1:39" s="65" customFormat="1" ht="11.25" customHeight="1" x14ac:dyDescent="0.2">
      <c r="B9" s="65" t="s">
        <v>333</v>
      </c>
      <c r="G9" s="84"/>
      <c r="H9" s="84"/>
      <c r="I9" s="84"/>
      <c r="J9" s="84"/>
      <c r="K9" s="84"/>
      <c r="L9" s="84"/>
      <c r="M9" s="64"/>
      <c r="N9" s="133"/>
      <c r="O9" s="133"/>
      <c r="P9" s="133"/>
      <c r="Q9" s="133"/>
      <c r="R9" s="133"/>
      <c r="S9" s="133"/>
      <c r="T9" s="133"/>
      <c r="U9" s="196"/>
      <c r="V9" s="196"/>
      <c r="W9" s="196"/>
      <c r="X9" s="196"/>
      <c r="Y9" s="196"/>
      <c r="Z9" s="196"/>
      <c r="AA9" s="196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</row>
    <row r="10" spans="1:39" s="65" customFormat="1" ht="19.5" customHeight="1" x14ac:dyDescent="0.25">
      <c r="A10" s="72"/>
      <c r="B10" s="84" t="s">
        <v>155</v>
      </c>
      <c r="C10" s="106" t="s">
        <v>73</v>
      </c>
      <c r="D10" s="122"/>
      <c r="E10" s="73" t="s">
        <v>206</v>
      </c>
      <c r="G10" s="84"/>
      <c r="H10" s="84"/>
      <c r="I10" s="84"/>
      <c r="J10" s="84"/>
      <c r="K10" s="84"/>
      <c r="L10" s="84"/>
      <c r="M10" s="64"/>
      <c r="N10" s="137" t="b">
        <v>0</v>
      </c>
      <c r="O10" s="133"/>
      <c r="Q10" s="133"/>
      <c r="R10" s="133"/>
      <c r="S10" s="133"/>
      <c r="T10" s="133"/>
      <c r="U10" s="198">
        <f>N10*1</f>
        <v>0</v>
      </c>
      <c r="V10" s="196" t="s">
        <v>149</v>
      </c>
      <c r="W10" s="196"/>
      <c r="X10" s="196"/>
      <c r="Y10" s="196"/>
      <c r="Z10" s="196"/>
      <c r="AA10" s="196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</row>
    <row r="11" spans="1:39" s="82" customFormat="1" ht="12" customHeight="1" x14ac:dyDescent="0.25">
      <c r="A11" s="80"/>
      <c r="B11" s="81"/>
      <c r="C11" s="81"/>
      <c r="D11" s="81"/>
      <c r="E11" s="73" t="s">
        <v>334</v>
      </c>
      <c r="F11" s="81"/>
      <c r="G11" s="81"/>
      <c r="H11" s="81"/>
      <c r="I11" s="81"/>
      <c r="J11" s="81"/>
      <c r="K11" s="81"/>
      <c r="L11" s="81"/>
      <c r="M11" s="81"/>
      <c r="N11" s="133"/>
      <c r="O11" s="133"/>
      <c r="Q11" s="133"/>
      <c r="R11" s="136"/>
      <c r="S11" s="136"/>
      <c r="T11" s="136"/>
      <c r="U11" s="198"/>
      <c r="V11" s="197"/>
      <c r="W11" s="197"/>
      <c r="X11" s="197"/>
      <c r="Y11" s="197"/>
      <c r="Z11" s="197"/>
      <c r="AA11" s="197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</row>
    <row r="12" spans="1:39" s="65" customFormat="1" ht="15" customHeight="1" x14ac:dyDescent="0.25">
      <c r="A12" s="73"/>
      <c r="C12" s="149">
        <v>1</v>
      </c>
      <c r="D12" s="122"/>
      <c r="E12" s="73" t="s">
        <v>307</v>
      </c>
      <c r="H12" s="73"/>
      <c r="I12" s="73"/>
      <c r="J12" s="85"/>
      <c r="K12" s="73"/>
      <c r="L12" s="73"/>
      <c r="N12" s="137" t="b">
        <v>0</v>
      </c>
      <c r="O12" s="105"/>
      <c r="Q12" s="133"/>
      <c r="R12" s="133"/>
      <c r="S12" s="133"/>
      <c r="T12" s="133"/>
      <c r="U12" s="198">
        <f t="shared" ref="U12:U18" si="0">N12*1</f>
        <v>0</v>
      </c>
      <c r="V12" s="196" t="s">
        <v>216</v>
      </c>
      <c r="W12" s="196"/>
      <c r="X12" s="196"/>
      <c r="Y12" s="196"/>
      <c r="Z12" s="196"/>
      <c r="AA12" s="196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</row>
    <row r="13" spans="1:39" s="65" customFormat="1" ht="15" customHeight="1" x14ac:dyDescent="0.25">
      <c r="A13" s="73"/>
      <c r="C13" s="149">
        <v>2</v>
      </c>
      <c r="D13" s="122"/>
      <c r="E13" s="73" t="s">
        <v>308</v>
      </c>
      <c r="H13" s="73"/>
      <c r="I13" s="73"/>
      <c r="J13" s="85"/>
      <c r="K13" s="73"/>
      <c r="L13" s="73"/>
      <c r="N13" s="137" t="b">
        <v>1</v>
      </c>
      <c r="O13" s="105" t="s">
        <v>90</v>
      </c>
      <c r="Q13" s="133"/>
      <c r="R13" s="133"/>
      <c r="S13" s="133"/>
      <c r="T13" s="133"/>
      <c r="U13" s="198">
        <f t="shared" si="0"/>
        <v>1</v>
      </c>
      <c r="V13" s="196" t="s">
        <v>217</v>
      </c>
      <c r="W13" s="196"/>
      <c r="X13" s="196"/>
      <c r="Y13" s="196"/>
      <c r="Z13" s="196"/>
      <c r="AA13" s="196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</row>
    <row r="14" spans="1:39" s="65" customFormat="1" ht="15" customHeight="1" x14ac:dyDescent="0.25">
      <c r="A14" s="73"/>
      <c r="C14" s="149">
        <v>3</v>
      </c>
      <c r="D14" s="122"/>
      <c r="E14" s="73" t="s">
        <v>309</v>
      </c>
      <c r="H14" s="73"/>
      <c r="I14" s="73"/>
      <c r="J14" s="85"/>
      <c r="K14" s="73"/>
      <c r="L14" s="73"/>
      <c r="N14" s="137" t="b">
        <v>1</v>
      </c>
      <c r="O14" s="105" t="s">
        <v>91</v>
      </c>
      <c r="Q14" s="133"/>
      <c r="R14" s="133"/>
      <c r="S14" s="133"/>
      <c r="T14" s="133"/>
      <c r="U14" s="198">
        <f t="shared" si="0"/>
        <v>1</v>
      </c>
      <c r="V14" s="196" t="s">
        <v>218</v>
      </c>
      <c r="W14" s="196"/>
      <c r="X14" s="196"/>
      <c r="Y14" s="196"/>
      <c r="Z14" s="196"/>
      <c r="AA14" s="196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</row>
    <row r="15" spans="1:39" s="65" customFormat="1" ht="15" customHeight="1" x14ac:dyDescent="0.25">
      <c r="A15" s="73"/>
      <c r="C15" s="149">
        <v>4</v>
      </c>
      <c r="D15" s="122"/>
      <c r="E15" s="73" t="s">
        <v>310</v>
      </c>
      <c r="H15" s="73"/>
      <c r="I15" s="73"/>
      <c r="J15" s="85"/>
      <c r="K15" s="73"/>
      <c r="L15" s="73"/>
      <c r="N15" s="137" t="b">
        <v>1</v>
      </c>
      <c r="O15" s="105" t="s">
        <v>92</v>
      </c>
      <c r="Q15" s="133"/>
      <c r="R15" s="133"/>
      <c r="S15" s="133"/>
      <c r="T15" s="133"/>
      <c r="U15" s="198">
        <f t="shared" si="0"/>
        <v>1</v>
      </c>
      <c r="V15" s="196" t="s">
        <v>219</v>
      </c>
      <c r="W15" s="196"/>
      <c r="X15" s="196"/>
      <c r="Y15" s="196"/>
      <c r="Z15" s="196"/>
      <c r="AA15" s="196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</row>
    <row r="16" spans="1:39" s="65" customFormat="1" ht="15" customHeight="1" x14ac:dyDescent="0.25">
      <c r="A16" s="73"/>
      <c r="C16" s="149">
        <v>5</v>
      </c>
      <c r="D16" s="122"/>
      <c r="E16" s="73" t="s">
        <v>311</v>
      </c>
      <c r="H16" s="73"/>
      <c r="I16" s="73"/>
      <c r="J16" s="85"/>
      <c r="K16" s="73"/>
      <c r="L16" s="73"/>
      <c r="N16" s="137" t="b">
        <v>1</v>
      </c>
      <c r="O16" s="105" t="s">
        <v>93</v>
      </c>
      <c r="Q16" s="133"/>
      <c r="R16" s="133"/>
      <c r="S16" s="133"/>
      <c r="T16" s="133"/>
      <c r="U16" s="198">
        <f t="shared" si="0"/>
        <v>1</v>
      </c>
      <c r="V16" s="196" t="s">
        <v>220</v>
      </c>
      <c r="W16" s="196"/>
      <c r="X16" s="196"/>
      <c r="Y16" s="196"/>
      <c r="Z16" s="196"/>
      <c r="AA16" s="196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</row>
    <row r="17" spans="1:39" s="65" customFormat="1" ht="14.25" customHeight="1" x14ac:dyDescent="0.25">
      <c r="A17" s="73"/>
      <c r="C17" s="149">
        <v>6</v>
      </c>
      <c r="D17" s="122"/>
      <c r="E17" s="73" t="s">
        <v>312</v>
      </c>
      <c r="H17" s="73"/>
      <c r="I17" s="73"/>
      <c r="J17" s="85"/>
      <c r="K17" s="73"/>
      <c r="L17" s="73"/>
      <c r="N17" s="137" t="b">
        <v>0</v>
      </c>
      <c r="O17" s="105" t="s">
        <v>94</v>
      </c>
      <c r="Q17" s="133"/>
      <c r="R17" s="133"/>
      <c r="S17" s="133"/>
      <c r="T17" s="133"/>
      <c r="U17" s="198">
        <f t="shared" si="0"/>
        <v>0</v>
      </c>
      <c r="V17" s="196" t="s">
        <v>221</v>
      </c>
      <c r="W17" s="196"/>
      <c r="X17" s="196"/>
      <c r="Y17" s="196"/>
      <c r="Z17" s="196"/>
      <c r="AA17" s="196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</row>
    <row r="18" spans="1:39" s="65" customFormat="1" ht="15" customHeight="1" x14ac:dyDescent="0.25">
      <c r="A18" s="73"/>
      <c r="C18" s="149">
        <v>7</v>
      </c>
      <c r="D18" s="122"/>
      <c r="E18" s="86" t="s">
        <v>290</v>
      </c>
      <c r="H18" s="87"/>
      <c r="I18" s="87"/>
      <c r="J18" s="87"/>
      <c r="K18" s="87"/>
      <c r="L18" s="88"/>
      <c r="N18" s="137" t="b">
        <v>0</v>
      </c>
      <c r="O18" s="105" t="s">
        <v>95</v>
      </c>
      <c r="Q18" s="133"/>
      <c r="R18" s="133"/>
      <c r="S18" s="133"/>
      <c r="T18" s="133"/>
      <c r="U18" s="198">
        <f t="shared" si="0"/>
        <v>0</v>
      </c>
      <c r="V18" s="196" t="s">
        <v>222</v>
      </c>
      <c r="W18" s="196"/>
      <c r="X18" s="196"/>
      <c r="Y18" s="196"/>
      <c r="Z18" s="196"/>
      <c r="AA18" s="196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</row>
    <row r="19" spans="1:39" s="65" customFormat="1" ht="13.15" customHeight="1" x14ac:dyDescent="0.25">
      <c r="A19" s="73"/>
      <c r="B19" s="73"/>
      <c r="C19" s="73"/>
      <c r="E19" s="415"/>
      <c r="F19" s="416"/>
      <c r="G19" s="215"/>
      <c r="H19" s="216"/>
      <c r="I19" s="216"/>
      <c r="J19" s="216"/>
      <c r="K19" s="216"/>
      <c r="M19"/>
      <c r="N19" s="133"/>
      <c r="O19" s="133"/>
      <c r="P19" s="133"/>
      <c r="Q19" s="133"/>
      <c r="R19" s="133"/>
      <c r="S19" s="133"/>
      <c r="T19" s="133"/>
      <c r="U19" s="196"/>
      <c r="V19" s="196"/>
      <c r="W19" s="196"/>
      <c r="X19" s="196"/>
      <c r="Y19" s="196"/>
      <c r="Z19" s="196"/>
      <c r="AA19" s="196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</row>
    <row r="20" spans="1:39" s="65" customFormat="1" ht="12.75" customHeight="1" x14ac:dyDescent="0.25">
      <c r="A20" s="73"/>
      <c r="B20" s="73"/>
      <c r="C20" s="73"/>
      <c r="E20" s="417"/>
      <c r="F20" s="418"/>
      <c r="G20" s="215"/>
      <c r="H20" s="216"/>
      <c r="I20" s="216"/>
      <c r="J20" s="216"/>
      <c r="K20" s="216"/>
      <c r="M20"/>
      <c r="N20" s="133"/>
      <c r="O20" s="133"/>
      <c r="P20" s="133"/>
      <c r="Q20" s="133"/>
      <c r="R20" s="133"/>
      <c r="S20" s="133"/>
      <c r="T20" s="133"/>
      <c r="U20" s="196"/>
      <c r="V20" s="196"/>
      <c r="W20" s="196"/>
      <c r="X20" s="196"/>
      <c r="Y20" s="196"/>
      <c r="Z20" s="196"/>
      <c r="AA20" s="196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</row>
    <row r="21" spans="1:39" s="65" customFormat="1" ht="12.75" customHeight="1" x14ac:dyDescent="0.25">
      <c r="A21" s="73"/>
      <c r="B21" s="73"/>
      <c r="C21" s="73"/>
      <c r="E21" s="241"/>
      <c r="F21" s="241"/>
      <c r="G21" s="216"/>
      <c r="H21" s="216"/>
      <c r="I21" s="216"/>
      <c r="J21" s="216"/>
      <c r="K21" s="216"/>
      <c r="M21"/>
      <c r="N21" s="133"/>
      <c r="O21" s="133"/>
      <c r="P21" s="133"/>
      <c r="Q21" s="133"/>
      <c r="R21" s="133"/>
      <c r="S21" s="133"/>
      <c r="T21" s="133"/>
      <c r="U21" s="196"/>
      <c r="V21" s="196"/>
      <c r="W21" s="196"/>
      <c r="X21" s="196"/>
      <c r="Y21" s="196"/>
      <c r="Z21" s="196"/>
      <c r="AA21" s="196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</row>
    <row r="22" spans="1:39" s="65" customFormat="1" ht="12.75" customHeight="1" x14ac:dyDescent="0.25">
      <c r="A22" s="72"/>
      <c r="B22" s="84" t="s">
        <v>23</v>
      </c>
      <c r="C22" s="106" t="s">
        <v>72</v>
      </c>
      <c r="D22" s="122"/>
      <c r="E22" s="67" t="s">
        <v>320</v>
      </c>
      <c r="G22" s="84"/>
      <c r="H22" s="84"/>
      <c r="I22" s="84"/>
      <c r="J22" s="84"/>
      <c r="K22" s="84"/>
      <c r="L22" s="84"/>
      <c r="M22" s="64"/>
      <c r="N22" s="137" t="b">
        <v>0</v>
      </c>
      <c r="O22" s="133"/>
      <c r="Q22" s="133"/>
      <c r="R22" s="133"/>
      <c r="S22" s="133"/>
      <c r="T22" s="133"/>
      <c r="U22" s="198">
        <f>N22*1</f>
        <v>0</v>
      </c>
      <c r="V22" s="196" t="s">
        <v>150</v>
      </c>
      <c r="W22" s="196"/>
      <c r="X22" s="196"/>
      <c r="Y22" s="196"/>
      <c r="Z22" s="196"/>
      <c r="AA22" s="196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</row>
    <row r="23" spans="1:39" s="61" customFormat="1" ht="16.5" x14ac:dyDescent="0.25">
      <c r="A23" s="66"/>
      <c r="B23" s="60"/>
      <c r="C23" s="60"/>
      <c r="D23" s="60"/>
      <c r="E23" s="80"/>
      <c r="F23" s="81"/>
      <c r="G23" s="81"/>
      <c r="H23" s="81"/>
      <c r="I23" s="81"/>
      <c r="J23" s="81"/>
      <c r="K23" s="81"/>
      <c r="L23" s="81"/>
      <c r="M23" s="60"/>
      <c r="N23" s="133"/>
      <c r="O23" s="133"/>
      <c r="P23" s="133"/>
      <c r="Q23" s="133"/>
      <c r="R23" s="132"/>
      <c r="S23" s="132"/>
      <c r="T23" s="132"/>
      <c r="U23" s="193" t="s">
        <v>97</v>
      </c>
      <c r="V23" s="193"/>
      <c r="W23" s="193"/>
      <c r="X23" s="193"/>
      <c r="Y23" s="193"/>
      <c r="Z23" s="193"/>
      <c r="AA23" s="193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</row>
    <row r="24" spans="1:39" s="65" customFormat="1" x14ac:dyDescent="0.2">
      <c r="A24" s="95" t="s">
        <v>26</v>
      </c>
      <c r="B24" s="414" t="s">
        <v>324</v>
      </c>
      <c r="C24" s="414"/>
      <c r="D24" s="414"/>
      <c r="E24" s="414"/>
      <c r="F24" s="414"/>
      <c r="G24" s="414"/>
      <c r="H24" s="414"/>
      <c r="I24" s="414"/>
      <c r="J24" s="414"/>
      <c r="K24" s="414"/>
      <c r="L24" s="414"/>
      <c r="M24" s="414"/>
      <c r="N24" s="133"/>
      <c r="O24" s="133"/>
      <c r="P24" s="133"/>
      <c r="Q24" s="133"/>
      <c r="R24" s="133"/>
      <c r="S24" s="133"/>
      <c r="T24" s="133"/>
      <c r="U24" s="196"/>
      <c r="V24" s="196"/>
      <c r="W24" s="196"/>
      <c r="X24" s="196"/>
      <c r="Y24" s="196"/>
      <c r="Z24" s="196"/>
      <c r="AA24" s="196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</row>
    <row r="25" spans="1:39" s="65" customFormat="1" ht="16.5" customHeight="1" x14ac:dyDescent="0.2">
      <c r="A25" s="95"/>
      <c r="B25" s="301" t="s">
        <v>317</v>
      </c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133"/>
      <c r="O25" s="133"/>
      <c r="P25" s="133"/>
      <c r="Q25" s="133"/>
      <c r="R25" s="133"/>
      <c r="S25" s="133"/>
      <c r="T25" s="133"/>
      <c r="U25" s="196"/>
      <c r="V25" s="196"/>
      <c r="W25" s="196"/>
      <c r="X25" s="196"/>
      <c r="Y25" s="196"/>
      <c r="Z25" s="196"/>
      <c r="AA25" s="196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</row>
    <row r="26" spans="1:39" s="65" customFormat="1" ht="17.25" customHeight="1" x14ac:dyDescent="0.25">
      <c r="A26" s="95"/>
      <c r="B26" s="103" t="s">
        <v>22</v>
      </c>
      <c r="C26" s="106" t="s">
        <v>72</v>
      </c>
      <c r="D26" s="122"/>
      <c r="E26" s="73" t="s">
        <v>300</v>
      </c>
      <c r="F26" s="103"/>
      <c r="G26" s="103"/>
      <c r="H26" s="103"/>
      <c r="I26" s="103"/>
      <c r="J26" s="103"/>
      <c r="K26" s="103"/>
      <c r="M26" s="103"/>
      <c r="N26" s="138" t="b">
        <v>0</v>
      </c>
      <c r="O26" s="133"/>
      <c r="Q26" s="133"/>
      <c r="R26" s="133"/>
      <c r="S26" s="133"/>
      <c r="T26" s="133"/>
      <c r="U26" s="198">
        <f>N26*1</f>
        <v>0</v>
      </c>
      <c r="V26" s="196" t="s">
        <v>151</v>
      </c>
      <c r="W26" s="196"/>
      <c r="X26" s="196"/>
      <c r="Y26" s="196"/>
      <c r="Z26" s="196"/>
      <c r="AA26" s="196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</row>
    <row r="27" spans="1:39" s="65" customFormat="1" ht="6.75" customHeight="1" x14ac:dyDescent="0.2">
      <c r="A27" s="95"/>
      <c r="B27" s="103"/>
      <c r="C27" s="106"/>
      <c r="D27" s="93"/>
      <c r="F27" s="67"/>
      <c r="G27" s="103"/>
      <c r="H27" s="103"/>
      <c r="I27" s="103"/>
      <c r="J27" s="103"/>
      <c r="K27" s="103"/>
      <c r="L27" s="103"/>
      <c r="M27" s="103"/>
      <c r="N27" s="133"/>
      <c r="O27" s="133"/>
      <c r="Q27" s="133"/>
      <c r="R27" s="133"/>
      <c r="S27" s="133"/>
      <c r="T27" s="133"/>
      <c r="U27" s="198"/>
      <c r="V27" s="196"/>
      <c r="W27" s="196"/>
      <c r="X27" s="196"/>
      <c r="Y27" s="196"/>
      <c r="Z27" s="196"/>
      <c r="AA27" s="196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</row>
    <row r="28" spans="1:39" s="65" customFormat="1" ht="15" x14ac:dyDescent="0.25">
      <c r="A28" s="95"/>
      <c r="B28" s="103" t="s">
        <v>23</v>
      </c>
      <c r="C28" s="106" t="s">
        <v>73</v>
      </c>
      <c r="D28"/>
      <c r="E28" s="73" t="s">
        <v>299</v>
      </c>
      <c r="G28" s="103"/>
      <c r="H28" s="103"/>
      <c r="I28" s="103"/>
      <c r="J28" s="103"/>
      <c r="K28" s="103"/>
      <c r="L28" s="103"/>
      <c r="M28" s="103"/>
      <c r="N28" s="138" t="b">
        <v>1</v>
      </c>
      <c r="O28" s="133"/>
      <c r="Q28" s="133"/>
      <c r="R28" s="133"/>
      <c r="S28" s="133"/>
      <c r="T28" s="133"/>
      <c r="U28" s="198">
        <f>N28*1</f>
        <v>1</v>
      </c>
      <c r="V28" s="196" t="s">
        <v>153</v>
      </c>
      <c r="W28" s="196"/>
      <c r="X28" s="196"/>
      <c r="Y28" s="196"/>
      <c r="Z28" s="196"/>
      <c r="AA28" s="196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</row>
    <row r="29" spans="1:39" s="65" customFormat="1" ht="15" x14ac:dyDescent="0.25">
      <c r="A29" s="95"/>
      <c r="B29" s="103"/>
      <c r="C29" s="106"/>
      <c r="D29"/>
      <c r="E29" s="73"/>
      <c r="G29" s="103"/>
      <c r="H29" s="103"/>
      <c r="I29" s="103"/>
      <c r="J29" s="103"/>
      <c r="K29" s="103"/>
      <c r="L29" s="103"/>
      <c r="M29" s="103"/>
      <c r="N29" s="138"/>
      <c r="O29" s="133"/>
      <c r="Q29" s="133"/>
      <c r="R29" s="133"/>
      <c r="S29" s="133"/>
      <c r="T29" s="133"/>
      <c r="U29" s="198"/>
      <c r="V29" s="196"/>
      <c r="W29" s="196"/>
      <c r="X29" s="196"/>
      <c r="Y29" s="196"/>
      <c r="Z29" s="196"/>
      <c r="AA29" s="196"/>
      <c r="AB29" s="130"/>
      <c r="AC29" s="130"/>
      <c r="AD29" s="130"/>
      <c r="AE29" s="130"/>
      <c r="AF29" s="130"/>
      <c r="AG29" s="130"/>
      <c r="AH29" s="130"/>
      <c r="AI29" s="130"/>
      <c r="AJ29" s="130"/>
      <c r="AK29" s="130"/>
      <c r="AL29" s="130"/>
      <c r="AM29" s="130"/>
    </row>
    <row r="30" spans="1:39" x14ac:dyDescent="0.2">
      <c r="A30" s="73" t="s">
        <v>27</v>
      </c>
      <c r="B30" s="73" t="s">
        <v>179</v>
      </c>
      <c r="C30" s="86"/>
      <c r="F30" s="87"/>
      <c r="G30" s="213"/>
      <c r="H30" s="213"/>
      <c r="I30" s="213"/>
      <c r="J30" s="213"/>
      <c r="K30" s="213"/>
      <c r="L30" s="213"/>
      <c r="M30" s="213"/>
    </row>
    <row r="31" spans="1:39" ht="13.15" customHeight="1" x14ac:dyDescent="0.2">
      <c r="A31" s="73"/>
      <c r="B31" s="73" t="s">
        <v>176</v>
      </c>
      <c r="C31" s="86"/>
      <c r="D31" s="86"/>
      <c r="E31" s="96"/>
      <c r="F31" s="96"/>
      <c r="G31" s="96"/>
      <c r="H31" s="96"/>
      <c r="I31" s="96"/>
      <c r="J31" s="96"/>
      <c r="K31" s="96"/>
      <c r="L31" s="96"/>
    </row>
    <row r="32" spans="1:39" ht="13.15" customHeight="1" x14ac:dyDescent="0.2">
      <c r="A32" s="73"/>
      <c r="B32" s="73" t="s">
        <v>315</v>
      </c>
      <c r="C32" s="86"/>
      <c r="D32" s="86"/>
      <c r="E32" s="96"/>
      <c r="F32" s="96"/>
      <c r="G32" s="96"/>
      <c r="H32" s="96"/>
      <c r="I32" s="96"/>
      <c r="J32" s="96"/>
      <c r="K32" s="96"/>
      <c r="L32" s="96"/>
    </row>
    <row r="33" spans="1:39" ht="13.15" customHeight="1" x14ac:dyDescent="0.2">
      <c r="A33" s="73"/>
      <c r="B33" s="73"/>
      <c r="C33" s="86"/>
      <c r="D33" s="86"/>
      <c r="E33" s="96"/>
      <c r="F33" s="96"/>
      <c r="G33" s="96"/>
      <c r="H33" s="96"/>
      <c r="I33" s="96"/>
      <c r="J33" s="96"/>
      <c r="K33" s="96"/>
      <c r="L33" s="96"/>
    </row>
    <row r="34" spans="1:39" ht="13.15" customHeight="1" x14ac:dyDescent="0.2">
      <c r="A34" s="73"/>
      <c r="B34" s="73" t="s">
        <v>22</v>
      </c>
      <c r="C34" s="86" t="s">
        <v>177</v>
      </c>
      <c r="D34" s="86"/>
      <c r="E34" s="96"/>
      <c r="F34" s="96"/>
      <c r="G34" s="96"/>
      <c r="H34" s="96"/>
      <c r="I34" s="96"/>
      <c r="J34" s="96"/>
      <c r="K34" s="96"/>
      <c r="L34" s="96"/>
      <c r="N34" s="143" t="b">
        <v>0</v>
      </c>
      <c r="U34" s="198">
        <f>N34*1</f>
        <v>0</v>
      </c>
      <c r="V34" s="194" t="s">
        <v>152</v>
      </c>
    </row>
    <row r="35" spans="1:39" ht="13.15" customHeight="1" x14ac:dyDescent="0.25">
      <c r="A35" s="97"/>
      <c r="B35" s="67" t="s">
        <v>23</v>
      </c>
      <c r="C35" s="101" t="s">
        <v>178</v>
      </c>
      <c r="D35" s="100"/>
      <c r="E35" s="65" t="s">
        <v>180</v>
      </c>
      <c r="F35" s="98"/>
      <c r="G35" s="98"/>
      <c r="H35" s="98"/>
      <c r="I35" s="99"/>
      <c r="J35" s="99"/>
      <c r="K35" s="99"/>
      <c r="L35" s="99"/>
      <c r="N35" s="143" t="b">
        <v>1</v>
      </c>
      <c r="U35" s="198">
        <f>N35*1</f>
        <v>1</v>
      </c>
      <c r="V35" s="194" t="s">
        <v>154</v>
      </c>
    </row>
    <row r="36" spans="1:39" ht="13.15" customHeight="1" x14ac:dyDescent="0.25">
      <c r="A36" s="97"/>
      <c r="B36" s="67"/>
      <c r="C36" s="101"/>
      <c r="D36" s="100"/>
      <c r="E36" s="65"/>
      <c r="F36" s="98"/>
      <c r="G36" s="98"/>
      <c r="H36" s="98"/>
      <c r="I36" s="99"/>
      <c r="J36" s="99"/>
      <c r="K36" s="99"/>
      <c r="L36" s="99"/>
    </row>
    <row r="37" spans="1:39" ht="13.15" customHeight="1" x14ac:dyDescent="0.25">
      <c r="A37" s="97"/>
      <c r="B37" s="67"/>
      <c r="C37" s="101"/>
      <c r="D37" s="100"/>
      <c r="E37" s="419" t="s">
        <v>368</v>
      </c>
      <c r="F37" s="420"/>
      <c r="G37" s="214"/>
      <c r="H37" s="214"/>
      <c r="I37" s="214"/>
      <c r="J37" s="214"/>
      <c r="K37" s="214"/>
      <c r="L37" s="99"/>
    </row>
    <row r="38" spans="1:39" ht="13.15" customHeight="1" x14ac:dyDescent="0.25">
      <c r="A38" s="97"/>
      <c r="B38" s="67"/>
      <c r="C38" s="101"/>
      <c r="D38" s="100"/>
      <c r="E38" s="421"/>
      <c r="F38" s="422"/>
      <c r="G38" s="214"/>
      <c r="H38" s="214"/>
      <c r="I38" s="214"/>
      <c r="J38" s="214"/>
      <c r="K38" s="214"/>
      <c r="L38" s="99"/>
    </row>
    <row r="39" spans="1:39" s="65" customFormat="1" ht="15" x14ac:dyDescent="0.25">
      <c r="A39" s="95"/>
      <c r="B39" s="103"/>
      <c r="C39" s="106"/>
      <c r="D39"/>
      <c r="E39" s="73"/>
      <c r="G39" s="103"/>
      <c r="H39" s="103"/>
      <c r="I39" s="103"/>
      <c r="J39" s="103"/>
      <c r="K39" s="103"/>
      <c r="L39" s="103"/>
      <c r="M39" s="103"/>
      <c r="N39" s="133"/>
      <c r="O39" s="133"/>
      <c r="P39" s="133"/>
      <c r="Q39" s="133"/>
      <c r="R39" s="133"/>
      <c r="S39" s="133"/>
      <c r="T39" s="133"/>
      <c r="U39" s="196"/>
      <c r="V39" s="196"/>
      <c r="W39" s="196"/>
      <c r="X39" s="196"/>
      <c r="Y39" s="196"/>
      <c r="Z39" s="196"/>
      <c r="AA39" s="196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</row>
    <row r="40" spans="1:39" s="65" customFormat="1" ht="13.15" customHeight="1" x14ac:dyDescent="0.2">
      <c r="A40" s="72" t="s">
        <v>28</v>
      </c>
      <c r="B40" s="84" t="s">
        <v>301</v>
      </c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64"/>
      <c r="N40" s="133"/>
      <c r="O40" s="133"/>
      <c r="P40" s="133"/>
      <c r="Q40" s="133"/>
      <c r="R40" s="133"/>
      <c r="S40" s="133"/>
      <c r="T40" s="133"/>
      <c r="U40" s="196"/>
      <c r="V40" s="196"/>
      <c r="W40" s="196"/>
      <c r="X40" s="196"/>
      <c r="Y40" s="196"/>
      <c r="Z40" s="196"/>
      <c r="AA40" s="196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</row>
    <row r="41" spans="1:39" s="65" customFormat="1" ht="14.25" customHeight="1" x14ac:dyDescent="0.25">
      <c r="A41" s="72"/>
      <c r="B41" s="83" t="s">
        <v>335</v>
      </c>
      <c r="C41" s="83"/>
      <c r="D41" s="83"/>
      <c r="E41" s="83"/>
      <c r="F41" s="83"/>
      <c r="N41" s="133"/>
      <c r="O41" s="133"/>
      <c r="P41" s="133"/>
      <c r="Q41" s="133"/>
      <c r="R41" s="133"/>
      <c r="S41" s="133"/>
      <c r="T41" s="133"/>
      <c r="U41" s="407" t="s">
        <v>183</v>
      </c>
      <c r="V41" s="407"/>
      <c r="W41" s="407"/>
      <c r="X41" s="407"/>
      <c r="Y41" s="407"/>
      <c r="Z41" s="407"/>
      <c r="AA41" s="407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</row>
    <row r="42" spans="1:39" s="65" customFormat="1" ht="14.25" customHeight="1" x14ac:dyDescent="0.25">
      <c r="A42" s="72"/>
      <c r="B42" s="83" t="s">
        <v>298</v>
      </c>
      <c r="C42" s="83"/>
      <c r="D42" s="83"/>
      <c r="E42" s="83"/>
      <c r="F42" s="83"/>
      <c r="G42" s="407" t="s">
        <v>302</v>
      </c>
      <c r="H42" s="407"/>
      <c r="I42" s="407"/>
      <c r="J42" s="407"/>
      <c r="K42" s="407"/>
      <c r="L42" s="407"/>
      <c r="M42" s="407"/>
      <c r="N42" s="133"/>
      <c r="O42" s="133"/>
      <c r="P42" s="133"/>
      <c r="Q42" s="133"/>
      <c r="R42" s="133"/>
      <c r="S42" s="133"/>
      <c r="T42" s="133"/>
      <c r="U42" s="281"/>
      <c r="V42" s="281"/>
      <c r="W42" s="281"/>
      <c r="X42" s="281"/>
      <c r="Y42" s="281"/>
      <c r="Z42" s="281"/>
      <c r="AA42" s="281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</row>
    <row r="43" spans="1:39" s="65" customFormat="1" x14ac:dyDescent="0.2">
      <c r="A43" s="72"/>
      <c r="C43" s="83"/>
      <c r="D43" s="83"/>
      <c r="E43" s="83"/>
      <c r="F43" s="83"/>
      <c r="G43" s="121" t="s">
        <v>78</v>
      </c>
      <c r="H43" s="121" t="s">
        <v>227</v>
      </c>
      <c r="I43" s="121" t="s">
        <v>79</v>
      </c>
      <c r="J43" s="121" t="s">
        <v>80</v>
      </c>
      <c r="K43" s="121" t="s">
        <v>229</v>
      </c>
      <c r="L43" s="121" t="s">
        <v>230</v>
      </c>
      <c r="M43" s="121" t="s">
        <v>156</v>
      </c>
      <c r="N43" s="139" t="s">
        <v>78</v>
      </c>
      <c r="O43" s="139" t="s">
        <v>182</v>
      </c>
      <c r="P43" s="139" t="s">
        <v>79</v>
      </c>
      <c r="Q43" s="139" t="s">
        <v>80</v>
      </c>
      <c r="R43" s="139" t="s">
        <v>157</v>
      </c>
      <c r="S43" s="139" t="s">
        <v>81</v>
      </c>
      <c r="T43" s="139" t="s">
        <v>82</v>
      </c>
      <c r="U43" s="199" t="s">
        <v>78</v>
      </c>
      <c r="V43" s="199" t="s">
        <v>182</v>
      </c>
      <c r="W43" s="199" t="s">
        <v>79</v>
      </c>
      <c r="X43" s="199" t="s">
        <v>80</v>
      </c>
      <c r="Y43" s="199" t="s">
        <v>157</v>
      </c>
      <c r="Z43" s="199" t="s">
        <v>81</v>
      </c>
      <c r="AA43" s="199" t="s">
        <v>82</v>
      </c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</row>
    <row r="44" spans="1:39" s="65" customFormat="1" ht="14.25" customHeight="1" x14ac:dyDescent="0.2">
      <c r="A44" s="73"/>
      <c r="B44" s="73" t="s">
        <v>22</v>
      </c>
      <c r="C44" s="73" t="s">
        <v>314</v>
      </c>
      <c r="D44" s="72"/>
      <c r="E44" s="73"/>
      <c r="F44" s="73"/>
      <c r="G44" s="109"/>
      <c r="H44" s="109"/>
      <c r="I44" s="109"/>
      <c r="J44" s="109"/>
      <c r="K44" s="109"/>
      <c r="L44" s="109"/>
      <c r="M44" s="109"/>
      <c r="N44" s="137" t="b">
        <v>0</v>
      </c>
      <c r="O44" s="137" t="b">
        <v>1</v>
      </c>
      <c r="P44" s="137" t="b">
        <v>1</v>
      </c>
      <c r="Q44" s="137" t="b">
        <v>1</v>
      </c>
      <c r="R44" s="137" t="b">
        <v>1</v>
      </c>
      <c r="S44" s="137" t="b">
        <v>0</v>
      </c>
      <c r="T44" s="137" t="b">
        <v>0</v>
      </c>
      <c r="U44" s="196">
        <f>N44*1</f>
        <v>0</v>
      </c>
      <c r="V44" s="196">
        <f t="shared" ref="V44:AA44" si="1">O44*1</f>
        <v>1</v>
      </c>
      <c r="W44" s="196">
        <f t="shared" si="1"/>
        <v>1</v>
      </c>
      <c r="X44" s="196">
        <f t="shared" si="1"/>
        <v>1</v>
      </c>
      <c r="Y44" s="196">
        <f t="shared" si="1"/>
        <v>1</v>
      </c>
      <c r="Z44" s="196">
        <f t="shared" si="1"/>
        <v>0</v>
      </c>
      <c r="AA44" s="196">
        <f t="shared" si="1"/>
        <v>0</v>
      </c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</row>
    <row r="45" spans="1:39" s="65" customFormat="1" ht="12.75" customHeight="1" x14ac:dyDescent="0.2">
      <c r="A45" s="73"/>
      <c r="B45" s="73" t="s">
        <v>23</v>
      </c>
      <c r="C45" s="73" t="s">
        <v>313</v>
      </c>
      <c r="D45" s="72"/>
      <c r="E45" s="73"/>
      <c r="F45" s="73"/>
      <c r="G45" s="109"/>
      <c r="H45" s="109"/>
      <c r="I45" s="109"/>
      <c r="J45" s="109"/>
      <c r="K45" s="109"/>
      <c r="L45" s="109"/>
      <c r="M45" s="109"/>
      <c r="N45" s="137" t="b">
        <v>0</v>
      </c>
      <c r="O45" s="137" t="b">
        <v>1</v>
      </c>
      <c r="P45" s="137" t="b">
        <v>1</v>
      </c>
      <c r="Q45" s="137" t="b">
        <v>1</v>
      </c>
      <c r="R45" s="137" t="b">
        <v>1</v>
      </c>
      <c r="S45" s="137" t="b">
        <v>0</v>
      </c>
      <c r="T45" s="137" t="b">
        <v>0</v>
      </c>
      <c r="U45" s="196">
        <f t="shared" ref="U45:U47" si="2">N45*1</f>
        <v>0</v>
      </c>
      <c r="V45" s="196">
        <f t="shared" ref="V45:V46" si="3">O45*1</f>
        <v>1</v>
      </c>
      <c r="W45" s="196">
        <f t="shared" ref="W45:W47" si="4">P45*1</f>
        <v>1</v>
      </c>
      <c r="X45" s="196">
        <f t="shared" ref="X45:X46" si="5">Q45*1</f>
        <v>1</v>
      </c>
      <c r="Y45" s="196">
        <f t="shared" ref="Y45:Y46" si="6">R45*1</f>
        <v>1</v>
      </c>
      <c r="Z45" s="196">
        <f t="shared" ref="Z45:Z46" si="7">S45*1</f>
        <v>0</v>
      </c>
      <c r="AA45" s="196">
        <f t="shared" ref="AA45:AA46" si="8">T45*1</f>
        <v>0</v>
      </c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</row>
    <row r="46" spans="1:39" s="65" customFormat="1" ht="12.75" customHeight="1" x14ac:dyDescent="0.2">
      <c r="A46" s="73"/>
      <c r="B46" s="73" t="s">
        <v>24</v>
      </c>
      <c r="C46" s="73" t="s">
        <v>303</v>
      </c>
      <c r="D46" s="72"/>
      <c r="E46" s="73"/>
      <c r="F46" s="73"/>
      <c r="G46" s="219"/>
      <c r="H46" s="219"/>
      <c r="I46" s="219"/>
      <c r="J46" s="219"/>
      <c r="K46" s="219"/>
      <c r="L46" s="219"/>
      <c r="M46" s="219"/>
      <c r="N46" s="137" t="b">
        <v>0</v>
      </c>
      <c r="O46" s="137" t="b">
        <v>0</v>
      </c>
      <c r="P46" s="137" t="b">
        <v>0</v>
      </c>
      <c r="Q46" s="137" t="b">
        <v>0</v>
      </c>
      <c r="R46" s="137" t="b">
        <v>0</v>
      </c>
      <c r="S46" s="137" t="b">
        <v>0</v>
      </c>
      <c r="T46" s="137" t="b">
        <v>0</v>
      </c>
      <c r="U46" s="196">
        <f t="shared" si="2"/>
        <v>0</v>
      </c>
      <c r="V46" s="196">
        <f t="shared" si="3"/>
        <v>0</v>
      </c>
      <c r="W46" s="196">
        <f t="shared" si="4"/>
        <v>0</v>
      </c>
      <c r="X46" s="196">
        <f t="shared" si="5"/>
        <v>0</v>
      </c>
      <c r="Y46" s="196">
        <f t="shared" si="6"/>
        <v>0</v>
      </c>
      <c r="Z46" s="196">
        <f t="shared" si="7"/>
        <v>0</v>
      </c>
      <c r="AA46" s="196">
        <f t="shared" si="8"/>
        <v>0</v>
      </c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</row>
    <row r="47" spans="1:39" s="65" customFormat="1" x14ac:dyDescent="0.2">
      <c r="A47" s="73"/>
      <c r="B47" s="73" t="s">
        <v>25</v>
      </c>
      <c r="C47" s="73" t="s">
        <v>321</v>
      </c>
      <c r="D47" s="72"/>
      <c r="E47" s="73"/>
      <c r="F47" s="73"/>
      <c r="G47" s="219"/>
      <c r="H47" s="219"/>
      <c r="I47" s="219"/>
      <c r="J47" s="219"/>
      <c r="K47" s="219"/>
      <c r="L47" s="219"/>
      <c r="M47" s="219"/>
      <c r="N47" s="137" t="b">
        <v>0</v>
      </c>
      <c r="O47" s="137" t="b">
        <v>0</v>
      </c>
      <c r="P47" s="137" t="b">
        <v>0</v>
      </c>
      <c r="Q47" s="137" t="b">
        <v>0</v>
      </c>
      <c r="R47" s="137" t="b">
        <v>0</v>
      </c>
      <c r="S47" s="137" t="b">
        <v>0</v>
      </c>
      <c r="T47" s="137" t="b">
        <v>0</v>
      </c>
      <c r="U47" s="196">
        <f t="shared" si="2"/>
        <v>0</v>
      </c>
      <c r="V47" s="196">
        <f t="shared" ref="V47" si="9">O47*1</f>
        <v>0</v>
      </c>
      <c r="W47" s="196">
        <f t="shared" si="4"/>
        <v>0</v>
      </c>
      <c r="X47" s="196">
        <f t="shared" ref="X47" si="10">Q47*1</f>
        <v>0</v>
      </c>
      <c r="Y47" s="196">
        <f t="shared" ref="Y47" si="11">R47*1</f>
        <v>0</v>
      </c>
      <c r="Z47" s="196">
        <f t="shared" ref="Z47" si="12">S47*1</f>
        <v>0</v>
      </c>
      <c r="AA47" s="196">
        <f t="shared" ref="AA47" si="13">T47*1</f>
        <v>0</v>
      </c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</row>
    <row r="48" spans="1:39" s="65" customFormat="1" x14ac:dyDescent="0.2">
      <c r="A48" s="73"/>
      <c r="B48" s="73" t="s">
        <v>65</v>
      </c>
      <c r="C48" s="86" t="s">
        <v>291</v>
      </c>
      <c r="D48" s="72"/>
      <c r="E48" s="87"/>
      <c r="F48" s="87"/>
      <c r="G48" s="218"/>
      <c r="H48" s="218"/>
      <c r="I48" s="218"/>
      <c r="J48" s="218"/>
      <c r="K48" s="218"/>
      <c r="L48" s="218"/>
      <c r="M48" s="218"/>
      <c r="N48" s="134"/>
      <c r="O48" s="134"/>
      <c r="P48" s="134"/>
      <c r="Q48" s="134"/>
      <c r="R48" s="134"/>
      <c r="S48" s="134"/>
      <c r="T48" s="134"/>
      <c r="U48" s="202">
        <f>G48</f>
        <v>0</v>
      </c>
      <c r="V48" s="202">
        <f t="shared" ref="V48:AA48" si="14">H48</f>
        <v>0</v>
      </c>
      <c r="W48" s="202">
        <f t="shared" si="14"/>
        <v>0</v>
      </c>
      <c r="X48" s="202">
        <f t="shared" si="14"/>
        <v>0</v>
      </c>
      <c r="Y48" s="202">
        <f t="shared" si="14"/>
        <v>0</v>
      </c>
      <c r="Z48" s="202">
        <f t="shared" si="14"/>
        <v>0</v>
      </c>
      <c r="AA48" s="202">
        <f t="shared" si="14"/>
        <v>0</v>
      </c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</row>
    <row r="49" spans="1:39" s="65" customFormat="1" x14ac:dyDescent="0.2">
      <c r="A49" s="73"/>
      <c r="B49" s="73"/>
      <c r="C49" s="86"/>
      <c r="D49" s="72"/>
      <c r="E49" s="87"/>
      <c r="F49" s="87"/>
      <c r="G49" s="73"/>
      <c r="H49" s="73"/>
      <c r="I49" s="73"/>
      <c r="J49" s="73"/>
      <c r="K49" s="73"/>
      <c r="L49" s="73"/>
      <c r="M49" s="73"/>
      <c r="N49" s="133"/>
      <c r="O49" s="133"/>
      <c r="P49" s="133"/>
      <c r="Q49" s="133"/>
      <c r="R49" s="133"/>
      <c r="S49" s="133"/>
      <c r="T49" s="133"/>
      <c r="U49" s="196"/>
      <c r="V49" s="196"/>
      <c r="W49" s="196"/>
      <c r="X49" s="196"/>
      <c r="Y49" s="196"/>
      <c r="Z49" s="196"/>
      <c r="AA49" s="196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</row>
    <row r="50" spans="1:39" s="65" customFormat="1" x14ac:dyDescent="0.2">
      <c r="A50" s="72" t="s">
        <v>29</v>
      </c>
      <c r="B50" s="90" t="s">
        <v>89</v>
      </c>
      <c r="C50" s="90"/>
      <c r="D50" s="90"/>
      <c r="E50" s="90"/>
      <c r="F50" s="90"/>
      <c r="G50" s="90"/>
      <c r="H50" s="90"/>
      <c r="I50" s="90"/>
      <c r="J50" s="72"/>
      <c r="K50" s="72"/>
      <c r="L50" s="73"/>
      <c r="M50" s="64"/>
      <c r="N50" s="133"/>
      <c r="O50" s="133"/>
      <c r="P50" s="133"/>
      <c r="Q50" s="133"/>
      <c r="R50" s="133"/>
      <c r="S50" s="133"/>
      <c r="T50" s="133"/>
      <c r="U50" s="196"/>
      <c r="V50" s="196"/>
      <c r="W50" s="196"/>
      <c r="X50" s="196"/>
      <c r="Y50" s="196"/>
      <c r="Z50" s="196"/>
      <c r="AA50" s="196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</row>
    <row r="51" spans="1:39" s="65" customFormat="1" ht="16.5" x14ac:dyDescent="0.25">
      <c r="A51" s="72"/>
      <c r="B51" s="90" t="s">
        <v>292</v>
      </c>
      <c r="C51" s="90"/>
      <c r="D51" s="90"/>
      <c r="E51" s="90"/>
      <c r="F51" s="90"/>
      <c r="N51" s="133"/>
      <c r="O51" s="133"/>
      <c r="P51" s="133"/>
      <c r="Q51" s="133"/>
      <c r="R51" s="133"/>
      <c r="S51" s="133"/>
      <c r="T51" s="133"/>
      <c r="U51" s="407" t="s">
        <v>183</v>
      </c>
      <c r="V51" s="407"/>
      <c r="W51" s="407"/>
      <c r="X51" s="407"/>
      <c r="Y51" s="407"/>
      <c r="Z51" s="407"/>
      <c r="AA51" s="407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</row>
    <row r="52" spans="1:39" s="65" customFormat="1" ht="12.75" customHeight="1" x14ac:dyDescent="0.25">
      <c r="A52" s="72"/>
      <c r="B52" s="90" t="s">
        <v>336</v>
      </c>
      <c r="C52" s="90"/>
      <c r="D52" s="90"/>
      <c r="E52" s="90"/>
      <c r="F52" s="90"/>
      <c r="N52" s="133"/>
      <c r="O52" s="133"/>
      <c r="P52" s="133"/>
      <c r="Q52" s="133"/>
      <c r="R52" s="133"/>
      <c r="S52" s="133"/>
      <c r="T52" s="133"/>
      <c r="U52" s="200"/>
      <c r="V52" s="200"/>
      <c r="W52" s="200"/>
      <c r="X52" s="200"/>
      <c r="Y52" s="200"/>
      <c r="Z52" s="200"/>
      <c r="AA52" s="20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</row>
    <row r="53" spans="1:39" s="65" customFormat="1" ht="14.25" customHeight="1" x14ac:dyDescent="0.25">
      <c r="A53" s="72"/>
      <c r="B53" s="90" t="s">
        <v>298</v>
      </c>
      <c r="C53" s="90"/>
      <c r="D53" s="90"/>
      <c r="E53" s="90"/>
      <c r="F53" s="90"/>
      <c r="G53" s="407" t="s">
        <v>302</v>
      </c>
      <c r="H53" s="407"/>
      <c r="I53" s="407"/>
      <c r="J53" s="407"/>
      <c r="K53" s="407"/>
      <c r="L53" s="407"/>
      <c r="M53" s="407"/>
      <c r="N53" s="133"/>
      <c r="O53" s="133"/>
      <c r="P53" s="133"/>
      <c r="Q53" s="133"/>
      <c r="R53" s="133"/>
      <c r="S53" s="133"/>
      <c r="T53" s="133"/>
      <c r="U53" s="200"/>
      <c r="V53" s="200"/>
      <c r="W53" s="200"/>
      <c r="X53" s="200"/>
      <c r="Y53" s="200"/>
      <c r="Z53" s="200"/>
      <c r="AA53" s="20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</row>
    <row r="54" spans="1:39" s="65" customFormat="1" ht="22.5" customHeight="1" x14ac:dyDescent="0.2">
      <c r="A54" s="72"/>
      <c r="B54" s="90" t="s">
        <v>337</v>
      </c>
      <c r="D54" s="90"/>
      <c r="E54" s="90"/>
      <c r="F54" s="90"/>
      <c r="G54" s="124" t="s">
        <v>78</v>
      </c>
      <c r="H54" s="124" t="s">
        <v>227</v>
      </c>
      <c r="I54" s="124" t="s">
        <v>79</v>
      </c>
      <c r="J54" s="124" t="s">
        <v>80</v>
      </c>
      <c r="K54" s="124" t="s">
        <v>229</v>
      </c>
      <c r="L54" s="124" t="s">
        <v>230</v>
      </c>
      <c r="M54" s="124" t="s">
        <v>156</v>
      </c>
      <c r="N54" s="139" t="s">
        <v>78</v>
      </c>
      <c r="O54" s="139" t="s">
        <v>182</v>
      </c>
      <c r="P54" s="139" t="s">
        <v>79</v>
      </c>
      <c r="Q54" s="139" t="s">
        <v>80</v>
      </c>
      <c r="R54" s="139" t="s">
        <v>157</v>
      </c>
      <c r="S54" s="139" t="s">
        <v>81</v>
      </c>
      <c r="T54" s="139" t="s">
        <v>82</v>
      </c>
      <c r="U54" s="199" t="s">
        <v>78</v>
      </c>
      <c r="V54" s="199" t="s">
        <v>182</v>
      </c>
      <c r="W54" s="199" t="s">
        <v>79</v>
      </c>
      <c r="X54" s="199" t="s">
        <v>80</v>
      </c>
      <c r="Y54" s="199" t="s">
        <v>157</v>
      </c>
      <c r="Z54" s="199" t="s">
        <v>81</v>
      </c>
      <c r="AA54" s="199" t="s">
        <v>82</v>
      </c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</row>
    <row r="55" spans="1:39" s="65" customFormat="1" x14ac:dyDescent="0.2">
      <c r="A55" s="72"/>
      <c r="B55" s="90" t="s">
        <v>22</v>
      </c>
      <c r="C55" s="64" t="s">
        <v>293</v>
      </c>
      <c r="D55" s="90"/>
      <c r="E55" s="90"/>
      <c r="F55" s="90"/>
      <c r="G55" s="109"/>
      <c r="H55" s="109"/>
      <c r="I55" s="109"/>
      <c r="J55" s="109"/>
      <c r="K55" s="109"/>
      <c r="L55" s="109"/>
      <c r="M55" s="109"/>
      <c r="N55" s="137" t="b">
        <v>0</v>
      </c>
      <c r="O55" s="137" t="b">
        <v>1</v>
      </c>
      <c r="P55" s="137" t="b">
        <v>1</v>
      </c>
      <c r="Q55" s="137" t="b">
        <v>1</v>
      </c>
      <c r="R55" s="137" t="b">
        <v>1</v>
      </c>
      <c r="S55" s="137" t="b">
        <v>0</v>
      </c>
      <c r="T55" s="137" t="b">
        <v>0</v>
      </c>
      <c r="U55" s="196">
        <f t="shared" ref="U55" si="15">N55*1</f>
        <v>0</v>
      </c>
      <c r="V55" s="196">
        <f t="shared" ref="V55" si="16">O55*1</f>
        <v>1</v>
      </c>
      <c r="W55" s="196">
        <f t="shared" ref="W55" si="17">P55*1</f>
        <v>1</v>
      </c>
      <c r="X55" s="196">
        <f t="shared" ref="X55" si="18">Q55*1</f>
        <v>1</v>
      </c>
      <c r="Y55" s="196">
        <f t="shared" ref="Y55" si="19">R55*1</f>
        <v>1</v>
      </c>
      <c r="Z55" s="196">
        <f t="shared" ref="Z55" si="20">S55*1</f>
        <v>0</v>
      </c>
      <c r="AA55" s="196">
        <f t="shared" ref="AA55" si="21">T55*1</f>
        <v>0</v>
      </c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</row>
    <row r="56" spans="1:39" s="65" customFormat="1" x14ac:dyDescent="0.2">
      <c r="A56" s="72"/>
      <c r="B56" s="90" t="s">
        <v>23</v>
      </c>
      <c r="C56" s="64" t="s">
        <v>294</v>
      </c>
      <c r="D56" s="90"/>
      <c r="E56" s="90"/>
      <c r="F56" s="90"/>
      <c r="G56" s="73"/>
      <c r="H56" s="85"/>
      <c r="I56" s="73"/>
      <c r="J56" s="73"/>
      <c r="K56" s="64"/>
      <c r="L56" s="67"/>
      <c r="M56" s="67"/>
      <c r="N56" s="134"/>
      <c r="O56" s="110"/>
      <c r="P56" s="134"/>
      <c r="Q56" s="134"/>
      <c r="R56" s="126"/>
      <c r="S56" s="133"/>
      <c r="T56" s="133"/>
      <c r="U56" s="196"/>
      <c r="V56" s="196"/>
      <c r="W56" s="196"/>
      <c r="X56" s="196"/>
      <c r="Y56" s="196"/>
      <c r="Z56" s="196"/>
      <c r="AA56" s="196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</row>
    <row r="57" spans="1:39" s="65" customFormat="1" x14ac:dyDescent="0.2">
      <c r="A57" s="72"/>
      <c r="B57" s="90"/>
      <c r="C57" s="64" t="s">
        <v>295</v>
      </c>
      <c r="D57" s="90"/>
      <c r="E57" s="90"/>
      <c r="F57" s="90"/>
      <c r="G57" s="73"/>
      <c r="H57" s="85"/>
      <c r="I57" s="73"/>
      <c r="J57" s="73"/>
      <c r="K57" s="64"/>
      <c r="L57" s="67"/>
      <c r="M57" s="67"/>
      <c r="N57" s="134"/>
      <c r="O57" s="110"/>
      <c r="P57" s="134"/>
      <c r="Q57" s="134"/>
      <c r="R57" s="126"/>
      <c r="S57" s="133"/>
      <c r="T57" s="133"/>
      <c r="U57" s="196"/>
      <c r="V57" s="196"/>
      <c r="W57" s="196"/>
      <c r="X57" s="196"/>
      <c r="Y57" s="196"/>
      <c r="Z57" s="196"/>
      <c r="AA57" s="196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</row>
    <row r="58" spans="1:39" s="65" customFormat="1" x14ac:dyDescent="0.2">
      <c r="A58" s="72"/>
      <c r="B58" s="90"/>
      <c r="C58" s="110" t="s">
        <v>61</v>
      </c>
      <c r="D58" s="90" t="s">
        <v>57</v>
      </c>
      <c r="E58" s="90"/>
      <c r="G58" s="109"/>
      <c r="H58" s="109"/>
      <c r="I58" s="109"/>
      <c r="J58" s="109"/>
      <c r="K58" s="109"/>
      <c r="L58" s="109"/>
      <c r="M58" s="109"/>
      <c r="N58" s="137" t="b">
        <v>0</v>
      </c>
      <c r="O58" s="137" t="b">
        <v>1</v>
      </c>
      <c r="P58" s="137" t="b">
        <v>0</v>
      </c>
      <c r="Q58" s="137" t="b">
        <v>0</v>
      </c>
      <c r="R58" s="137" t="b">
        <v>0</v>
      </c>
      <c r="S58" s="137" t="b">
        <v>0</v>
      </c>
      <c r="T58" s="137" t="b">
        <v>0</v>
      </c>
      <c r="U58" s="196">
        <f>N58*1</f>
        <v>0</v>
      </c>
      <c r="V58" s="196">
        <f t="shared" ref="V58:V60" si="22">O58*1</f>
        <v>1</v>
      </c>
      <c r="W58" s="196">
        <f t="shared" ref="W58:W60" si="23">P58*1</f>
        <v>0</v>
      </c>
      <c r="X58" s="196">
        <f t="shared" ref="X58:X60" si="24">Q58*1</f>
        <v>0</v>
      </c>
      <c r="Y58" s="196">
        <f t="shared" ref="Y58:Y60" si="25">R58*1</f>
        <v>0</v>
      </c>
      <c r="Z58" s="196">
        <f t="shared" ref="Z58:Z60" si="26">S58*1</f>
        <v>0</v>
      </c>
      <c r="AA58" s="196">
        <f t="shared" ref="AA58:AA60" si="27">T58*1</f>
        <v>0</v>
      </c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</row>
    <row r="59" spans="1:39" s="65" customFormat="1" x14ac:dyDescent="0.2">
      <c r="A59" s="72"/>
      <c r="B59" s="90"/>
      <c r="C59" s="110" t="s">
        <v>62</v>
      </c>
      <c r="D59" s="90" t="s">
        <v>58</v>
      </c>
      <c r="E59" s="90"/>
      <c r="G59" s="109"/>
      <c r="H59" s="109"/>
      <c r="I59" s="109"/>
      <c r="J59" s="109"/>
      <c r="K59" s="109"/>
      <c r="L59" s="109"/>
      <c r="M59" s="109"/>
      <c r="N59" s="137" t="b">
        <v>0</v>
      </c>
      <c r="O59" s="137" t="b">
        <v>0</v>
      </c>
      <c r="P59" s="137" t="b">
        <v>1</v>
      </c>
      <c r="Q59" s="137" t="b">
        <v>1</v>
      </c>
      <c r="R59" s="137" t="b">
        <v>1</v>
      </c>
      <c r="S59" s="137" t="b">
        <v>0</v>
      </c>
      <c r="T59" s="137" t="b">
        <v>0</v>
      </c>
      <c r="U59" s="196">
        <f t="shared" ref="U59:U60" si="28">N59*1</f>
        <v>0</v>
      </c>
      <c r="V59" s="196">
        <f t="shared" si="22"/>
        <v>0</v>
      </c>
      <c r="W59" s="196">
        <f t="shared" si="23"/>
        <v>1</v>
      </c>
      <c r="X59" s="196">
        <f t="shared" si="24"/>
        <v>1</v>
      </c>
      <c r="Y59" s="196">
        <f t="shared" si="25"/>
        <v>1</v>
      </c>
      <c r="Z59" s="196">
        <f t="shared" si="26"/>
        <v>0</v>
      </c>
      <c r="AA59" s="196">
        <f t="shared" si="27"/>
        <v>0</v>
      </c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</row>
    <row r="60" spans="1:39" s="65" customFormat="1" x14ac:dyDescent="0.2">
      <c r="A60" s="72"/>
      <c r="B60" s="90"/>
      <c r="C60" s="110" t="s">
        <v>63</v>
      </c>
      <c r="D60" s="90" t="s">
        <v>59</v>
      </c>
      <c r="E60" s="90"/>
      <c r="G60" s="109"/>
      <c r="H60" s="109"/>
      <c r="I60" s="109"/>
      <c r="J60" s="109"/>
      <c r="K60" s="109"/>
      <c r="L60" s="109"/>
      <c r="M60" s="109"/>
      <c r="N60" s="137" t="b">
        <v>0</v>
      </c>
      <c r="O60" s="137" t="b">
        <v>0</v>
      </c>
      <c r="P60" s="137" t="b">
        <v>0</v>
      </c>
      <c r="Q60" s="137" t="b">
        <v>1</v>
      </c>
      <c r="R60" s="137" t="b">
        <v>1</v>
      </c>
      <c r="S60" s="137" t="b">
        <v>0</v>
      </c>
      <c r="T60" s="137" t="b">
        <v>0</v>
      </c>
      <c r="U60" s="196">
        <f t="shared" si="28"/>
        <v>0</v>
      </c>
      <c r="V60" s="196">
        <f t="shared" si="22"/>
        <v>0</v>
      </c>
      <c r="W60" s="196">
        <f t="shared" si="23"/>
        <v>0</v>
      </c>
      <c r="X60" s="196">
        <f t="shared" si="24"/>
        <v>1</v>
      </c>
      <c r="Y60" s="196">
        <f t="shared" si="25"/>
        <v>1</v>
      </c>
      <c r="Z60" s="196">
        <f t="shared" si="26"/>
        <v>0</v>
      </c>
      <c r="AA60" s="196">
        <f t="shared" si="27"/>
        <v>0</v>
      </c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</row>
    <row r="61" spans="1:39" s="65" customFormat="1" x14ac:dyDescent="0.2">
      <c r="A61" s="72"/>
      <c r="B61" s="90"/>
      <c r="C61" s="110" t="s">
        <v>64</v>
      </c>
      <c r="D61" s="90" t="s">
        <v>60</v>
      </c>
      <c r="E61" s="90"/>
      <c r="G61" s="218"/>
      <c r="H61" s="218"/>
      <c r="I61" s="218"/>
      <c r="J61" s="218"/>
      <c r="K61" s="218"/>
      <c r="L61" s="218"/>
      <c r="M61" s="218"/>
      <c r="N61" s="134"/>
      <c r="O61" s="134"/>
      <c r="P61" s="134"/>
      <c r="Q61" s="134"/>
      <c r="R61" s="134"/>
      <c r="S61" s="134"/>
      <c r="T61" s="134"/>
      <c r="U61" s="202">
        <f>G61</f>
        <v>0</v>
      </c>
      <c r="V61" s="202">
        <f t="shared" ref="V61:AA61" si="29">H61</f>
        <v>0</v>
      </c>
      <c r="W61" s="202">
        <f t="shared" si="29"/>
        <v>0</v>
      </c>
      <c r="X61" s="202">
        <f t="shared" si="29"/>
        <v>0</v>
      </c>
      <c r="Y61" s="202">
        <f t="shared" si="29"/>
        <v>0</v>
      </c>
      <c r="Z61" s="202">
        <f t="shared" si="29"/>
        <v>0</v>
      </c>
      <c r="AA61" s="202">
        <f t="shared" si="29"/>
        <v>0</v>
      </c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</row>
    <row r="62" spans="1:39" s="65" customFormat="1" x14ac:dyDescent="0.2">
      <c r="A62" s="72"/>
      <c r="B62" s="90"/>
      <c r="C62" s="92"/>
      <c r="D62" s="90"/>
      <c r="E62" s="90"/>
      <c r="F62" s="90"/>
      <c r="G62" s="87"/>
      <c r="H62" s="87"/>
      <c r="I62" s="87"/>
      <c r="J62" s="88"/>
      <c r="K62" s="64"/>
      <c r="L62" s="67"/>
      <c r="M62" s="67"/>
      <c r="N62" s="133"/>
      <c r="O62" s="133"/>
      <c r="P62" s="133"/>
      <c r="Q62" s="133"/>
      <c r="R62" s="133"/>
      <c r="S62" s="133"/>
      <c r="T62" s="133"/>
      <c r="U62" s="196"/>
      <c r="V62" s="196"/>
      <c r="W62" s="196"/>
      <c r="X62" s="196"/>
      <c r="Y62" s="196"/>
      <c r="Z62" s="196"/>
      <c r="AA62" s="196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</row>
    <row r="63" spans="1:39" s="65" customFormat="1" ht="13.5" customHeight="1" x14ac:dyDescent="0.25">
      <c r="A63" s="72"/>
      <c r="B63" s="73" t="s">
        <v>24</v>
      </c>
      <c r="C63" s="90" t="s">
        <v>296</v>
      </c>
      <c r="E63" s="90"/>
      <c r="F63" s="90"/>
      <c r="G63"/>
      <c r="H63"/>
      <c r="I63"/>
      <c r="J63"/>
      <c r="K63"/>
      <c r="L63"/>
      <c r="M63"/>
      <c r="N63" s="133"/>
      <c r="O63" s="133"/>
      <c r="P63" s="133"/>
      <c r="Q63" s="133"/>
      <c r="R63" s="133"/>
      <c r="S63" s="133"/>
      <c r="T63" s="133"/>
      <c r="U63" s="196"/>
      <c r="V63" s="196"/>
      <c r="W63" s="196"/>
      <c r="X63" s="196"/>
      <c r="Y63" s="196"/>
      <c r="Z63" s="196"/>
      <c r="AA63" s="196"/>
      <c r="AB63" s="130"/>
      <c r="AC63" s="130"/>
      <c r="AD63" s="130"/>
      <c r="AE63" s="130"/>
      <c r="AF63" s="130"/>
      <c r="AG63" s="130"/>
      <c r="AH63" s="130"/>
      <c r="AI63" s="130"/>
      <c r="AJ63" s="130"/>
      <c r="AK63" s="130"/>
      <c r="AL63" s="130"/>
      <c r="AM63" s="130"/>
    </row>
    <row r="64" spans="1:39" s="65" customFormat="1" ht="15" x14ac:dyDescent="0.25">
      <c r="A64" s="72"/>
      <c r="B64" s="73"/>
      <c r="C64" s="90" t="s">
        <v>297</v>
      </c>
      <c r="E64" s="90"/>
      <c r="F64" s="90"/>
      <c r="G64"/>
      <c r="H64"/>
      <c r="I64"/>
      <c r="J64"/>
      <c r="K64"/>
      <c r="L64"/>
      <c r="M64"/>
      <c r="N64" s="133"/>
      <c r="O64" s="133"/>
      <c r="P64" s="133"/>
      <c r="Q64" s="133"/>
      <c r="R64" s="133"/>
      <c r="S64" s="133"/>
      <c r="T64" s="133"/>
      <c r="U64" s="196"/>
      <c r="V64" s="196"/>
      <c r="W64" s="196"/>
      <c r="X64" s="196"/>
      <c r="Y64" s="196"/>
      <c r="Z64" s="196"/>
      <c r="AA64" s="196"/>
      <c r="AB64" s="130"/>
      <c r="AC64" s="130"/>
      <c r="AD64" s="130"/>
      <c r="AE64" s="130"/>
      <c r="AF64" s="130"/>
      <c r="AG64" s="130"/>
      <c r="AH64" s="130"/>
      <c r="AI64" s="130"/>
      <c r="AJ64" s="130"/>
      <c r="AK64" s="130"/>
      <c r="AL64" s="130"/>
      <c r="AM64" s="130"/>
    </row>
    <row r="65" spans="1:39" s="65" customFormat="1" ht="15" customHeight="1" x14ac:dyDescent="0.25">
      <c r="A65" s="72"/>
      <c r="B65" s="73"/>
      <c r="C65" s="90" t="s">
        <v>86</v>
      </c>
      <c r="E65" s="90"/>
      <c r="F65" s="90"/>
      <c r="G65" s="407" t="s">
        <v>302</v>
      </c>
      <c r="H65" s="407"/>
      <c r="I65" s="407"/>
      <c r="J65" s="407"/>
      <c r="K65" s="407"/>
      <c r="L65" s="407"/>
      <c r="M65" s="407"/>
      <c r="N65" s="133"/>
      <c r="O65" s="133"/>
      <c r="P65" s="133"/>
      <c r="Q65" s="133"/>
      <c r="R65" s="133"/>
      <c r="S65" s="133"/>
      <c r="T65" s="133"/>
      <c r="U65" s="407" t="s">
        <v>183</v>
      </c>
      <c r="V65" s="407"/>
      <c r="W65" s="407"/>
      <c r="X65" s="407"/>
      <c r="Y65" s="407"/>
      <c r="Z65" s="407"/>
      <c r="AA65" s="407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</row>
    <row r="66" spans="1:39" s="65" customFormat="1" x14ac:dyDescent="0.2">
      <c r="A66" s="72"/>
      <c r="B66" s="73"/>
      <c r="C66" s="90" t="s">
        <v>87</v>
      </c>
      <c r="E66" s="90"/>
      <c r="F66" s="90"/>
      <c r="G66" s="124" t="s">
        <v>78</v>
      </c>
      <c r="H66" s="124" t="s">
        <v>227</v>
      </c>
      <c r="I66" s="124" t="s">
        <v>79</v>
      </c>
      <c r="J66" s="124" t="s">
        <v>80</v>
      </c>
      <c r="K66" s="124" t="s">
        <v>229</v>
      </c>
      <c r="L66" s="124" t="s">
        <v>230</v>
      </c>
      <c r="M66" s="124" t="s">
        <v>156</v>
      </c>
      <c r="N66" s="133"/>
      <c r="O66" s="133"/>
      <c r="P66" s="133"/>
      <c r="Q66" s="133"/>
      <c r="R66" s="133"/>
      <c r="S66" s="133"/>
      <c r="T66" s="133"/>
      <c r="U66" s="199" t="s">
        <v>78</v>
      </c>
      <c r="V66" s="199" t="s">
        <v>182</v>
      </c>
      <c r="W66" s="199" t="s">
        <v>79</v>
      </c>
      <c r="X66" s="199" t="s">
        <v>80</v>
      </c>
      <c r="Y66" s="199" t="s">
        <v>157</v>
      </c>
      <c r="Z66" s="199" t="s">
        <v>81</v>
      </c>
      <c r="AA66" s="199" t="s">
        <v>82</v>
      </c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</row>
    <row r="67" spans="1:39" s="65" customFormat="1" ht="6" customHeight="1" x14ac:dyDescent="0.25">
      <c r="A67" s="72"/>
      <c r="B67" s="73"/>
      <c r="C67" s="90"/>
      <c r="E67" s="90"/>
      <c r="F67" s="90"/>
      <c r="G67"/>
      <c r="H67"/>
      <c r="I67"/>
      <c r="J67"/>
      <c r="K67"/>
      <c r="L67"/>
      <c r="M67"/>
      <c r="N67" s="133"/>
      <c r="O67" s="133"/>
      <c r="P67" s="133"/>
      <c r="Q67" s="133"/>
      <c r="R67" s="133"/>
      <c r="S67" s="133"/>
      <c r="T67" s="133"/>
      <c r="U67" s="196"/>
      <c r="V67" s="196"/>
      <c r="W67" s="196"/>
      <c r="X67" s="196"/>
      <c r="Y67" s="196"/>
      <c r="Z67" s="196"/>
      <c r="AA67" s="196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</row>
    <row r="68" spans="1:39" s="65" customFormat="1" ht="12" customHeight="1" x14ac:dyDescent="0.2">
      <c r="A68" s="72"/>
      <c r="B68" s="73"/>
      <c r="C68" s="90" t="s">
        <v>71</v>
      </c>
      <c r="D68" s="65" t="s">
        <v>304</v>
      </c>
      <c r="E68" s="90"/>
      <c r="F68" s="90"/>
      <c r="G68" s="304"/>
      <c r="H68" s="304"/>
      <c r="I68" s="304"/>
      <c r="J68" s="304"/>
      <c r="K68" s="304"/>
      <c r="L68" s="305"/>
      <c r="M68" s="304"/>
      <c r="N68" s="140"/>
      <c r="O68" s="140"/>
      <c r="P68" s="140"/>
      <c r="Q68" s="140"/>
      <c r="R68" s="140"/>
      <c r="S68" s="140"/>
      <c r="T68" s="140"/>
      <c r="U68" s="203">
        <f>G68</f>
        <v>0</v>
      </c>
      <c r="V68" s="203">
        <f t="shared" ref="V68:AA68" si="30">H68</f>
        <v>0</v>
      </c>
      <c r="W68" s="203">
        <f t="shared" si="30"/>
        <v>0</v>
      </c>
      <c r="X68" s="203">
        <f t="shared" si="30"/>
        <v>0</v>
      </c>
      <c r="Y68" s="203">
        <f t="shared" si="30"/>
        <v>0</v>
      </c>
      <c r="Z68" s="203">
        <f t="shared" si="30"/>
        <v>0</v>
      </c>
      <c r="AA68" s="203">
        <f t="shared" si="30"/>
        <v>0</v>
      </c>
      <c r="AB68" s="130"/>
      <c r="AC68" s="130"/>
      <c r="AD68" s="130"/>
      <c r="AE68" s="130"/>
      <c r="AF68" s="130"/>
      <c r="AG68" s="130"/>
      <c r="AH68" s="130"/>
      <c r="AI68" s="130"/>
      <c r="AJ68" s="130"/>
      <c r="AK68" s="130"/>
      <c r="AL68" s="130"/>
      <c r="AM68" s="130"/>
    </row>
    <row r="69" spans="1:39" s="65" customFormat="1" x14ac:dyDescent="0.2">
      <c r="A69" s="72"/>
      <c r="B69" s="73"/>
      <c r="C69" s="90" t="s">
        <v>85</v>
      </c>
      <c r="D69" s="90" t="s">
        <v>305</v>
      </c>
      <c r="F69" s="91"/>
      <c r="G69" s="306"/>
      <c r="H69" s="306">
        <v>0.1</v>
      </c>
      <c r="I69" s="306"/>
      <c r="J69" s="306"/>
      <c r="K69" s="306"/>
      <c r="L69" s="307"/>
      <c r="M69" s="306"/>
      <c r="N69" s="140"/>
      <c r="O69" s="140"/>
      <c r="P69" s="140"/>
      <c r="Q69" s="140"/>
      <c r="R69" s="140"/>
      <c r="S69" s="140"/>
      <c r="T69" s="140"/>
      <c r="U69" s="204">
        <f>G69</f>
        <v>0</v>
      </c>
      <c r="V69" s="205">
        <f t="shared" ref="V69" si="31">H69</f>
        <v>0.1</v>
      </c>
      <c r="W69" s="205">
        <f t="shared" ref="W69" si="32">I69</f>
        <v>0</v>
      </c>
      <c r="X69" s="205">
        <f t="shared" ref="X69" si="33">J69</f>
        <v>0</v>
      </c>
      <c r="Y69" s="205">
        <f t="shared" ref="Y69" si="34">K69</f>
        <v>0</v>
      </c>
      <c r="Z69" s="205">
        <f t="shared" ref="Z69" si="35">L69</f>
        <v>0</v>
      </c>
      <c r="AA69" s="205">
        <f t="shared" ref="AA69" si="36">M69</f>
        <v>0</v>
      </c>
      <c r="AB69" s="130"/>
      <c r="AC69" s="130"/>
      <c r="AD69" s="130"/>
      <c r="AE69" s="130"/>
      <c r="AF69" s="130"/>
      <c r="AG69" s="130"/>
      <c r="AH69" s="130"/>
      <c r="AI69" s="130"/>
      <c r="AJ69" s="130"/>
      <c r="AK69" s="130"/>
      <c r="AL69" s="130"/>
      <c r="AM69" s="130"/>
    </row>
    <row r="70" spans="1:39" s="65" customFormat="1" x14ac:dyDescent="0.2">
      <c r="A70" s="72"/>
      <c r="B70" s="73"/>
      <c r="C70" s="90" t="s">
        <v>209</v>
      </c>
      <c r="D70" s="90" t="s">
        <v>338</v>
      </c>
      <c r="F70" s="91"/>
      <c r="G70" s="259"/>
      <c r="H70" s="259"/>
      <c r="I70" s="259" t="s">
        <v>352</v>
      </c>
      <c r="J70" s="259" t="s">
        <v>352</v>
      </c>
      <c r="K70" s="259" t="s">
        <v>352</v>
      </c>
      <c r="L70" s="259"/>
      <c r="M70" s="259"/>
      <c r="N70" s="140"/>
      <c r="O70" s="140"/>
      <c r="P70" s="140"/>
      <c r="Q70" s="140"/>
      <c r="R70" s="140"/>
      <c r="S70" s="140"/>
      <c r="T70" s="140"/>
      <c r="U70" s="204"/>
      <c r="V70" s="205"/>
      <c r="W70" s="205"/>
      <c r="X70" s="205"/>
      <c r="Y70" s="205"/>
      <c r="Z70" s="205"/>
      <c r="AA70" s="205"/>
      <c r="AB70" s="130"/>
      <c r="AC70" s="130"/>
      <c r="AD70" s="130"/>
      <c r="AE70" s="130"/>
      <c r="AF70" s="130"/>
      <c r="AG70" s="130"/>
      <c r="AH70" s="130"/>
      <c r="AI70" s="130"/>
      <c r="AJ70" s="130"/>
      <c r="AK70" s="130"/>
      <c r="AL70" s="130"/>
      <c r="AM70" s="130"/>
    </row>
    <row r="71" spans="1:39" s="65" customFormat="1" x14ac:dyDescent="0.2">
      <c r="A71" s="72"/>
      <c r="B71" s="90"/>
      <c r="C71" s="91"/>
      <c r="D71" s="91" t="s">
        <v>306</v>
      </c>
      <c r="E71" s="91"/>
      <c r="F71" s="94"/>
      <c r="G71" s="94"/>
      <c r="H71" s="94"/>
      <c r="I71" s="312" t="s">
        <v>353</v>
      </c>
      <c r="J71" s="94"/>
      <c r="K71" s="94"/>
      <c r="L71" s="94"/>
      <c r="M71" s="94"/>
      <c r="N71" s="139" t="s">
        <v>78</v>
      </c>
      <c r="O71" s="139" t="s">
        <v>182</v>
      </c>
      <c r="P71" s="139" t="s">
        <v>79</v>
      </c>
      <c r="Q71" s="139" t="s">
        <v>80</v>
      </c>
      <c r="R71" s="139" t="s">
        <v>157</v>
      </c>
      <c r="S71" s="139" t="s">
        <v>81</v>
      </c>
      <c r="T71" s="139" t="s">
        <v>82</v>
      </c>
      <c r="U71" s="196"/>
      <c r="V71" s="196"/>
      <c r="W71" s="196"/>
      <c r="X71" s="196"/>
      <c r="Y71" s="196"/>
      <c r="Z71" s="196"/>
      <c r="AA71" s="196"/>
      <c r="AB71" s="130"/>
      <c r="AC71" s="130"/>
      <c r="AD71" s="130"/>
      <c r="AE71" s="130"/>
      <c r="AF71" s="130"/>
      <c r="AG71" s="130"/>
      <c r="AH71" s="130"/>
      <c r="AI71" s="130"/>
      <c r="AJ71" s="130"/>
      <c r="AK71" s="130"/>
      <c r="AL71" s="130"/>
      <c r="AM71" s="130"/>
    </row>
    <row r="72" spans="1:39" s="65" customFormat="1" x14ac:dyDescent="0.2">
      <c r="A72" s="72"/>
      <c r="B72" s="90"/>
      <c r="C72" s="91"/>
      <c r="D72" s="91"/>
      <c r="E72" s="91"/>
      <c r="F72" s="94"/>
      <c r="G72" s="94"/>
      <c r="H72" s="94"/>
      <c r="I72" s="94"/>
      <c r="J72" s="94"/>
      <c r="K72" s="94"/>
      <c r="L72" s="94"/>
      <c r="M72" s="94"/>
      <c r="N72" s="139"/>
      <c r="O72" s="139"/>
      <c r="P72" s="139"/>
      <c r="Q72" s="139"/>
      <c r="R72" s="139"/>
      <c r="S72" s="139"/>
      <c r="T72" s="139"/>
      <c r="U72" s="196"/>
      <c r="V72" s="196"/>
      <c r="W72" s="196"/>
      <c r="X72" s="196"/>
      <c r="Y72" s="196"/>
      <c r="Z72" s="196"/>
      <c r="AA72" s="196"/>
      <c r="AB72" s="130"/>
      <c r="AC72" s="130"/>
      <c r="AD72" s="130"/>
      <c r="AE72" s="130"/>
      <c r="AF72" s="130"/>
      <c r="AG72" s="130"/>
      <c r="AH72" s="130"/>
      <c r="AI72" s="130"/>
      <c r="AJ72" s="130"/>
      <c r="AK72" s="130"/>
      <c r="AL72" s="130"/>
      <c r="AM72" s="130"/>
    </row>
    <row r="73" spans="1:39" s="65" customFormat="1" x14ac:dyDescent="0.2">
      <c r="A73" s="72"/>
      <c r="B73" s="104" t="s">
        <v>25</v>
      </c>
      <c r="C73" s="105" t="s">
        <v>323</v>
      </c>
      <c r="E73" s="91"/>
      <c r="F73" s="91"/>
      <c r="G73" s="109"/>
      <c r="H73" s="109"/>
      <c r="I73" s="109"/>
      <c r="J73" s="109"/>
      <c r="K73" s="109"/>
      <c r="L73" s="109"/>
      <c r="M73" s="109"/>
      <c r="N73" s="137" t="b">
        <v>0</v>
      </c>
      <c r="O73" s="137" t="b">
        <v>1</v>
      </c>
      <c r="P73" s="137" t="b">
        <v>1</v>
      </c>
      <c r="Q73" s="137" t="b">
        <v>1</v>
      </c>
      <c r="R73" s="137" t="b">
        <v>1</v>
      </c>
      <c r="S73" s="137" t="b">
        <v>0</v>
      </c>
      <c r="T73" s="137" t="b">
        <v>0</v>
      </c>
      <c r="U73" s="196">
        <f t="shared" ref="U73" si="37">N73*1</f>
        <v>0</v>
      </c>
      <c r="V73" s="196">
        <f t="shared" ref="V73" si="38">O73*1</f>
        <v>1</v>
      </c>
      <c r="W73" s="196">
        <f t="shared" ref="W73" si="39">P73*1</f>
        <v>1</v>
      </c>
      <c r="X73" s="196">
        <f t="shared" ref="X73" si="40">Q73*1</f>
        <v>1</v>
      </c>
      <c r="Y73" s="196">
        <f t="shared" ref="Y73" si="41">R73*1</f>
        <v>1</v>
      </c>
      <c r="Z73" s="196">
        <f t="shared" ref="Z73" si="42">S73*1</f>
        <v>0</v>
      </c>
      <c r="AA73" s="196">
        <f t="shared" ref="AA73" si="43">T73*1</f>
        <v>0</v>
      </c>
      <c r="AB73" s="130"/>
      <c r="AC73" s="130"/>
      <c r="AD73" s="130"/>
      <c r="AE73" s="130"/>
      <c r="AF73" s="130"/>
      <c r="AG73" s="130"/>
      <c r="AH73" s="130"/>
      <c r="AI73" s="130"/>
      <c r="AJ73" s="130"/>
      <c r="AK73" s="130"/>
      <c r="AL73" s="130"/>
      <c r="AM73" s="130"/>
    </row>
    <row r="74" spans="1:39" s="65" customFormat="1" ht="15" x14ac:dyDescent="0.25">
      <c r="C74" s="111"/>
      <c r="D74" s="90"/>
      <c r="F74" s="91"/>
      <c r="G74"/>
      <c r="H74"/>
      <c r="I74"/>
      <c r="J74"/>
      <c r="K74"/>
      <c r="L74"/>
      <c r="M74"/>
      <c r="N74" s="141"/>
      <c r="O74" s="141"/>
      <c r="P74" s="141"/>
      <c r="Q74" s="141"/>
      <c r="R74" s="141"/>
      <c r="S74" s="141"/>
      <c r="T74" s="141"/>
      <c r="U74" s="196"/>
      <c r="V74" s="196"/>
      <c r="W74" s="196"/>
      <c r="X74" s="196"/>
      <c r="Y74" s="196"/>
      <c r="Z74" s="196"/>
      <c r="AA74" s="196"/>
      <c r="AB74" s="130"/>
      <c r="AC74" s="130"/>
      <c r="AD74" s="130"/>
      <c r="AE74" s="130"/>
      <c r="AF74" s="130"/>
      <c r="AG74" s="130"/>
      <c r="AH74" s="130"/>
      <c r="AI74" s="130"/>
      <c r="AJ74" s="130"/>
      <c r="AK74" s="130"/>
      <c r="AL74" s="130"/>
      <c r="AM74" s="130"/>
    </row>
    <row r="75" spans="1:39" s="65" customFormat="1" ht="16.5" x14ac:dyDescent="0.25">
      <c r="C75" s="111"/>
      <c r="D75" s="90"/>
      <c r="F75" s="91"/>
      <c r="N75" s="141"/>
      <c r="O75" s="141"/>
      <c r="P75" s="141"/>
      <c r="Q75" s="141"/>
      <c r="R75" s="141"/>
      <c r="S75" s="141"/>
      <c r="T75" s="141"/>
      <c r="U75" s="407" t="s">
        <v>183</v>
      </c>
      <c r="V75" s="407"/>
      <c r="W75" s="407"/>
      <c r="X75" s="407"/>
      <c r="Y75" s="407"/>
      <c r="Z75" s="407"/>
      <c r="AA75" s="407"/>
      <c r="AB75" s="130"/>
      <c r="AC75" s="130"/>
      <c r="AD75" s="130"/>
      <c r="AE75" s="130"/>
      <c r="AF75" s="130"/>
      <c r="AG75" s="130"/>
      <c r="AH75" s="130"/>
      <c r="AI75" s="130"/>
      <c r="AJ75" s="130"/>
      <c r="AK75" s="130"/>
      <c r="AL75" s="130"/>
      <c r="AM75" s="130"/>
    </row>
    <row r="76" spans="1:39" ht="13.15" customHeight="1" x14ac:dyDescent="0.2">
      <c r="A76" s="72" t="s">
        <v>175</v>
      </c>
      <c r="B76" s="73" t="s">
        <v>339</v>
      </c>
      <c r="C76" s="73"/>
      <c r="D76" s="73"/>
      <c r="E76" s="89"/>
      <c r="F76" s="73"/>
      <c r="R76" s="142"/>
      <c r="U76" s="199" t="s">
        <v>78</v>
      </c>
      <c r="V76" s="199" t="s">
        <v>182</v>
      </c>
      <c r="W76" s="199" t="s">
        <v>79</v>
      </c>
      <c r="X76" s="199" t="s">
        <v>80</v>
      </c>
      <c r="Y76" s="199" t="s">
        <v>157</v>
      </c>
      <c r="Z76" s="199" t="s">
        <v>81</v>
      </c>
      <c r="AA76" s="199" t="s">
        <v>82</v>
      </c>
    </row>
    <row r="77" spans="1:39" ht="13.15" customHeight="1" x14ac:dyDescent="0.25">
      <c r="B77" s="73" t="s">
        <v>341</v>
      </c>
      <c r="C77" s="73"/>
      <c r="D77" s="73"/>
      <c r="E77" s="89"/>
      <c r="F77" s="73"/>
      <c r="G77" s="281"/>
      <c r="H77" s="281"/>
      <c r="I77" s="281"/>
      <c r="J77" s="281"/>
      <c r="K77" s="281"/>
      <c r="L77" s="281"/>
      <c r="M77" s="281"/>
      <c r="R77" s="142"/>
      <c r="U77" s="199"/>
      <c r="V77" s="199"/>
      <c r="W77" s="199"/>
      <c r="X77" s="199"/>
      <c r="Y77" s="199"/>
      <c r="Z77" s="199"/>
      <c r="AA77" s="199"/>
    </row>
    <row r="78" spans="1:39" ht="13.15" customHeight="1" x14ac:dyDescent="0.25">
      <c r="B78" s="73" t="s">
        <v>340</v>
      </c>
      <c r="C78" s="73"/>
      <c r="D78" s="73"/>
      <c r="E78" s="89"/>
      <c r="F78" s="73"/>
      <c r="G78" s="281"/>
      <c r="H78" s="281"/>
      <c r="I78" s="281"/>
      <c r="J78" s="281"/>
      <c r="K78" s="281"/>
      <c r="L78" s="281"/>
      <c r="M78" s="281"/>
      <c r="R78" s="142"/>
      <c r="U78" s="199"/>
      <c r="V78" s="199"/>
      <c r="W78" s="199"/>
      <c r="X78" s="199"/>
      <c r="Y78" s="199"/>
      <c r="Z78" s="199"/>
      <c r="AA78" s="199"/>
    </row>
    <row r="79" spans="1:39" ht="13.15" customHeight="1" x14ac:dyDescent="0.25">
      <c r="B79" s="72" t="s">
        <v>342</v>
      </c>
      <c r="C79" s="73"/>
      <c r="D79" s="73"/>
      <c r="E79" s="89"/>
      <c r="F79" s="73"/>
      <c r="G79" s="407" t="s">
        <v>302</v>
      </c>
      <c r="H79" s="407"/>
      <c r="I79" s="407"/>
      <c r="J79" s="407"/>
      <c r="K79" s="407"/>
      <c r="L79" s="407"/>
      <c r="M79" s="407"/>
      <c r="R79" s="142"/>
      <c r="U79" s="199"/>
      <c r="V79" s="199"/>
      <c r="W79" s="199"/>
      <c r="X79" s="199"/>
      <c r="Y79" s="199"/>
      <c r="Z79" s="199"/>
      <c r="AA79" s="199"/>
    </row>
    <row r="80" spans="1:39" x14ac:dyDescent="0.2">
      <c r="C80" s="73"/>
      <c r="D80" s="73"/>
      <c r="E80" s="89"/>
      <c r="F80" s="73"/>
      <c r="G80" s="124" t="s">
        <v>78</v>
      </c>
      <c r="H80" s="124" t="s">
        <v>227</v>
      </c>
      <c r="I80" s="124" t="s">
        <v>79</v>
      </c>
      <c r="J80" s="124" t="s">
        <v>80</v>
      </c>
      <c r="K80" s="124" t="s">
        <v>229</v>
      </c>
      <c r="L80" s="124" t="s">
        <v>230</v>
      </c>
      <c r="M80" s="124" t="s">
        <v>156</v>
      </c>
      <c r="N80" s="139" t="s">
        <v>78</v>
      </c>
      <c r="O80" s="139" t="s">
        <v>182</v>
      </c>
      <c r="P80" s="139" t="s">
        <v>79</v>
      </c>
      <c r="Q80" s="139" t="s">
        <v>80</v>
      </c>
      <c r="R80" s="139" t="s">
        <v>157</v>
      </c>
      <c r="S80" s="139" t="s">
        <v>81</v>
      </c>
      <c r="T80" s="139" t="s">
        <v>82</v>
      </c>
    </row>
    <row r="81" spans="1:27" x14ac:dyDescent="0.2">
      <c r="B81" s="73" t="s">
        <v>22</v>
      </c>
      <c r="C81" s="85" t="s">
        <v>213</v>
      </c>
      <c r="F81" s="73"/>
      <c r="G81" s="109"/>
      <c r="H81" s="109"/>
      <c r="I81" s="109"/>
      <c r="J81" s="109"/>
      <c r="K81" s="109"/>
      <c r="L81" s="109"/>
      <c r="M81" s="109"/>
      <c r="N81" s="143" t="b">
        <v>0</v>
      </c>
      <c r="O81" s="143" t="b">
        <v>1</v>
      </c>
      <c r="P81" s="143" t="b">
        <v>1</v>
      </c>
      <c r="Q81" s="143" t="b">
        <v>1</v>
      </c>
      <c r="R81" s="143" t="b">
        <v>1</v>
      </c>
      <c r="S81" s="143" t="b">
        <v>0</v>
      </c>
      <c r="T81" s="143" t="b">
        <v>0</v>
      </c>
      <c r="U81" s="196">
        <f t="shared" ref="U81" si="44">N81*1</f>
        <v>0</v>
      </c>
      <c r="V81" s="196">
        <f t="shared" ref="V81" si="45">O81*1</f>
        <v>1</v>
      </c>
      <c r="W81" s="196">
        <f t="shared" ref="W81" si="46">P81*1</f>
        <v>1</v>
      </c>
      <c r="X81" s="196">
        <f t="shared" ref="X81" si="47">Q81*1</f>
        <v>1</v>
      </c>
      <c r="Y81" s="196">
        <f t="shared" ref="Y81" si="48">R81*1</f>
        <v>1</v>
      </c>
      <c r="Z81" s="196">
        <f t="shared" ref="Z81" si="49">S81*1</f>
        <v>0</v>
      </c>
      <c r="AA81" s="196">
        <f t="shared" ref="AA81" si="50">T81*1</f>
        <v>0</v>
      </c>
    </row>
    <row r="82" spans="1:27" ht="15" customHeight="1" x14ac:dyDescent="0.2">
      <c r="A82" s="73"/>
      <c r="B82" s="73" t="s">
        <v>23</v>
      </c>
      <c r="C82" s="85" t="s">
        <v>169</v>
      </c>
      <c r="F82" s="73"/>
      <c r="G82" s="109"/>
      <c r="H82" s="109"/>
      <c r="I82" s="109"/>
      <c r="J82" s="109"/>
      <c r="K82" s="109"/>
      <c r="L82" s="109"/>
      <c r="M82" s="109"/>
      <c r="N82" s="143" t="b">
        <v>0</v>
      </c>
      <c r="O82" s="143" t="b">
        <v>1</v>
      </c>
      <c r="P82" s="143" t="b">
        <v>1</v>
      </c>
      <c r="Q82" s="143" t="b">
        <v>1</v>
      </c>
      <c r="R82" s="143" t="b">
        <v>1</v>
      </c>
      <c r="S82" s="143" t="b">
        <v>0</v>
      </c>
      <c r="T82" s="143" t="b">
        <v>0</v>
      </c>
      <c r="U82" s="196">
        <f t="shared" ref="U82:U84" si="51">N82*1</f>
        <v>0</v>
      </c>
      <c r="V82" s="196">
        <f t="shared" ref="V82:V84" si="52">O82*1</f>
        <v>1</v>
      </c>
      <c r="W82" s="196">
        <f t="shared" ref="W82:W84" si="53">P82*1</f>
        <v>1</v>
      </c>
      <c r="X82" s="196">
        <f t="shared" ref="X82:X84" si="54">Q82*1</f>
        <v>1</v>
      </c>
      <c r="Y82" s="196">
        <f t="shared" ref="Y82:Y84" si="55">R82*1</f>
        <v>1</v>
      </c>
      <c r="Z82" s="196">
        <f t="shared" ref="Z82:Z84" si="56">S82*1</f>
        <v>0</v>
      </c>
      <c r="AA82" s="196">
        <f t="shared" ref="AA82:AA84" si="57">T82*1</f>
        <v>0</v>
      </c>
    </row>
    <row r="83" spans="1:27" ht="13.5" customHeight="1" x14ac:dyDescent="0.2">
      <c r="A83" s="73"/>
      <c r="B83" s="73" t="s">
        <v>24</v>
      </c>
      <c r="C83" s="85" t="s">
        <v>170</v>
      </c>
      <c r="F83" s="73"/>
      <c r="G83" s="109"/>
      <c r="H83" s="109"/>
      <c r="I83" s="109"/>
      <c r="J83" s="109"/>
      <c r="K83" s="109"/>
      <c r="L83" s="109"/>
      <c r="M83" s="109"/>
      <c r="N83" s="143" t="b">
        <v>0</v>
      </c>
      <c r="O83" s="143" t="b">
        <v>1</v>
      </c>
      <c r="P83" s="143" t="b">
        <v>1</v>
      </c>
      <c r="Q83" s="143" t="b">
        <v>1</v>
      </c>
      <c r="R83" s="143" t="b">
        <v>1</v>
      </c>
      <c r="S83" s="143" t="b">
        <v>0</v>
      </c>
      <c r="T83" s="143" t="b">
        <v>0</v>
      </c>
      <c r="U83" s="196">
        <f t="shared" si="51"/>
        <v>0</v>
      </c>
      <c r="V83" s="196">
        <f t="shared" si="52"/>
        <v>1</v>
      </c>
      <c r="W83" s="196">
        <f t="shared" si="53"/>
        <v>1</v>
      </c>
      <c r="X83" s="196">
        <f t="shared" si="54"/>
        <v>1</v>
      </c>
      <c r="Y83" s="196">
        <f t="shared" si="55"/>
        <v>1</v>
      </c>
      <c r="Z83" s="196">
        <f t="shared" si="56"/>
        <v>0</v>
      </c>
      <c r="AA83" s="196">
        <f t="shared" si="57"/>
        <v>0</v>
      </c>
    </row>
    <row r="84" spans="1:27" ht="13.5" customHeight="1" x14ac:dyDescent="0.2">
      <c r="A84" s="73"/>
      <c r="B84" s="73" t="s">
        <v>25</v>
      </c>
      <c r="C84" s="85" t="s">
        <v>316</v>
      </c>
      <c r="F84" s="73"/>
      <c r="G84" s="109"/>
      <c r="H84" s="109"/>
      <c r="I84" s="109"/>
      <c r="J84" s="109"/>
      <c r="K84" s="109"/>
      <c r="L84" s="109"/>
      <c r="M84" s="109"/>
      <c r="N84" s="143" t="b">
        <v>0</v>
      </c>
      <c r="O84" s="143" t="b">
        <v>1</v>
      </c>
      <c r="P84" s="143" t="b">
        <v>1</v>
      </c>
      <c r="Q84" s="143" t="b">
        <v>1</v>
      </c>
      <c r="R84" s="143" t="b">
        <v>1</v>
      </c>
      <c r="S84" s="143" t="b">
        <v>0</v>
      </c>
      <c r="T84" s="143" t="b">
        <v>0</v>
      </c>
      <c r="U84" s="196">
        <f t="shared" si="51"/>
        <v>0</v>
      </c>
      <c r="V84" s="196">
        <f t="shared" si="52"/>
        <v>1</v>
      </c>
      <c r="W84" s="196">
        <f t="shared" si="53"/>
        <v>1</v>
      </c>
      <c r="X84" s="196">
        <f t="shared" si="54"/>
        <v>1</v>
      </c>
      <c r="Y84" s="196">
        <f t="shared" si="55"/>
        <v>1</v>
      </c>
      <c r="Z84" s="196">
        <f t="shared" si="56"/>
        <v>0</v>
      </c>
      <c r="AA84" s="196">
        <f t="shared" si="57"/>
        <v>0</v>
      </c>
    </row>
    <row r="85" spans="1:27" x14ac:dyDescent="0.2">
      <c r="A85" s="73"/>
      <c r="B85" s="73" t="s">
        <v>65</v>
      </c>
      <c r="C85" s="86" t="s">
        <v>60</v>
      </c>
      <c r="F85" s="87"/>
      <c r="G85" s="218"/>
      <c r="H85" s="218"/>
      <c r="I85" s="218"/>
      <c r="J85" s="218"/>
      <c r="K85" s="218"/>
      <c r="L85" s="218"/>
      <c r="M85" s="218"/>
      <c r="U85" s="194">
        <f>G85</f>
        <v>0</v>
      </c>
      <c r="V85" s="194">
        <f t="shared" ref="V85:AA85" si="58">H85</f>
        <v>0</v>
      </c>
      <c r="W85" s="194">
        <f t="shared" si="58"/>
        <v>0</v>
      </c>
      <c r="X85" s="194">
        <f t="shared" si="58"/>
        <v>0</v>
      </c>
      <c r="Y85" s="194">
        <f t="shared" si="58"/>
        <v>0</v>
      </c>
      <c r="Z85" s="194">
        <f t="shared" si="58"/>
        <v>0</v>
      </c>
      <c r="AA85" s="194">
        <f t="shared" si="58"/>
        <v>0</v>
      </c>
    </row>
    <row r="86" spans="1:27" x14ac:dyDescent="0.2">
      <c r="A86" s="73"/>
      <c r="B86" s="73"/>
      <c r="C86" s="86"/>
      <c r="F86" s="87"/>
      <c r="G86" s="213"/>
      <c r="H86" s="213"/>
      <c r="I86" s="213"/>
      <c r="J86" s="213"/>
      <c r="K86" s="213"/>
      <c r="L86" s="213"/>
      <c r="M86" s="213"/>
    </row>
    <row r="87" spans="1:27" ht="13.15" customHeight="1" x14ac:dyDescent="0.25">
      <c r="A87" s="97"/>
      <c r="B87" s="67"/>
      <c r="C87" s="101"/>
      <c r="D87" s="100"/>
      <c r="E87" s="65"/>
      <c r="F87" s="98"/>
      <c r="G87" s="98"/>
      <c r="H87" s="98"/>
      <c r="I87" s="99"/>
      <c r="J87" s="99"/>
      <c r="K87" s="99"/>
      <c r="L87" s="99"/>
    </row>
    <row r="88" spans="1:27" ht="18.75" x14ac:dyDescent="0.3">
      <c r="A88" s="107" t="s">
        <v>74</v>
      </c>
      <c r="B88" s="73"/>
      <c r="C88" s="86"/>
      <c r="D88" s="86"/>
      <c r="E88" s="73"/>
      <c r="F88" s="87"/>
      <c r="H88" s="87"/>
      <c r="I88" s="87"/>
      <c r="J88" s="87"/>
      <c r="K88" s="87"/>
      <c r="L88" s="88"/>
    </row>
    <row r="89" spans="1:27" ht="13.15" customHeight="1" x14ac:dyDescent="0.2"/>
    <row r="90" spans="1:27" ht="13.15" customHeight="1" x14ac:dyDescent="0.2"/>
  </sheetData>
  <mergeCells count="14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  <mergeCell ref="A3:M3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209550</xdr:colOff>
                    <xdr:row>53</xdr:row>
                    <xdr:rowOff>247650</xdr:rowOff>
                  </from>
                  <to>
                    <xdr:col>7</xdr:col>
                    <xdr:colOff>514350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247650</xdr:rowOff>
                  </from>
                  <to>
                    <xdr:col>8</xdr:col>
                    <xdr:colOff>476250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247650</xdr:colOff>
                    <xdr:row>53</xdr:row>
                    <xdr:rowOff>247650</xdr:rowOff>
                  </from>
                  <to>
                    <xdr:col>10</xdr:col>
                    <xdr:colOff>552450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133350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133350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57150</xdr:rowOff>
                  </from>
                  <to>
                    <xdr:col>4</xdr:col>
                    <xdr:colOff>95250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19050</xdr:rowOff>
                  </from>
                  <to>
                    <xdr:col>4</xdr:col>
                    <xdr:colOff>95250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19050</xdr:rowOff>
                  </from>
                  <to>
                    <xdr:col>4</xdr:col>
                    <xdr:colOff>95250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19050</xdr:rowOff>
                  </from>
                  <to>
                    <xdr:col>4</xdr:col>
                    <xdr:colOff>95250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19050</xdr:rowOff>
                  </from>
                  <to>
                    <xdr:col>4</xdr:col>
                    <xdr:colOff>95250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19050</xdr:rowOff>
                  </from>
                  <to>
                    <xdr:col>4</xdr:col>
                    <xdr:colOff>95250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19050</xdr:rowOff>
                  </from>
                  <to>
                    <xdr:col>4</xdr:col>
                    <xdr:colOff>95250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19050</xdr:rowOff>
                  </from>
                  <to>
                    <xdr:col>4</xdr:col>
                    <xdr:colOff>95250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19050</xdr:rowOff>
                  </from>
                  <to>
                    <xdr:col>4</xdr:col>
                    <xdr:colOff>95250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4</xdr:col>
                    <xdr:colOff>95250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133350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3"/>
    </sheetView>
  </sheetViews>
  <sheetFormatPr defaultRowHeight="15" x14ac:dyDescent="0.25"/>
  <cols>
    <col min="1" max="4" width="3.42578125" customWidth="1"/>
    <col min="6" max="12" width="12.28515625" customWidth="1"/>
    <col min="14" max="14" width="11.28515625" customWidth="1"/>
  </cols>
  <sheetData>
    <row r="1" spans="1:14" ht="30.75" customHeight="1" thickTop="1" x14ac:dyDescent="0.3">
      <c r="A1" s="411" t="s">
        <v>237</v>
      </c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412"/>
      <c r="M1" s="412"/>
      <c r="N1" s="413"/>
    </row>
    <row r="2" spans="1:14" ht="23.25" customHeight="1" x14ac:dyDescent="0.3">
      <c r="A2" s="408" t="s">
        <v>432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10"/>
    </row>
    <row r="3" spans="1:14" ht="18.75" x14ac:dyDescent="0.3">
      <c r="A3" s="423" t="str">
        <f>'[1]Cover Page'!A7:N7</f>
        <v>Note:  Include ONLY refunds that have not previously been reported to the Department.</v>
      </c>
      <c r="B3" s="424"/>
      <c r="C3" s="424"/>
      <c r="D3" s="424"/>
      <c r="E3" s="424"/>
      <c r="F3" s="424"/>
      <c r="G3" s="424"/>
      <c r="H3" s="424"/>
      <c r="I3" s="424"/>
      <c r="J3" s="424"/>
      <c r="K3" s="424"/>
      <c r="L3" s="424"/>
      <c r="M3" s="424"/>
      <c r="N3" s="425"/>
    </row>
    <row r="4" spans="1:14" x14ac:dyDescent="0.25">
      <c r="A4" s="115" t="s">
        <v>17</v>
      </c>
      <c r="B4" s="116"/>
      <c r="C4" s="117"/>
      <c r="D4" s="113"/>
      <c r="E4" s="151" t="str">
        <f>'Cover Page'!B9</f>
        <v>Citizens Insurance Company of America</v>
      </c>
      <c r="F4" s="112"/>
      <c r="G4" s="112"/>
      <c r="H4" s="113"/>
      <c r="I4" s="113"/>
      <c r="J4" s="113"/>
      <c r="K4" s="114"/>
      <c r="L4" s="62"/>
      <c r="M4" s="74" t="s">
        <v>54</v>
      </c>
      <c r="N4" s="153">
        <f>'Cover Page'!L9</f>
        <v>31534</v>
      </c>
    </row>
    <row r="5" spans="1:14" x14ac:dyDescent="0.25">
      <c r="A5" s="118"/>
      <c r="B5" s="108"/>
      <c r="C5" s="119"/>
      <c r="D5" s="114"/>
      <c r="E5" s="59"/>
      <c r="F5" s="59"/>
      <c r="G5" s="59"/>
      <c r="H5" s="59"/>
      <c r="I5" s="59"/>
      <c r="J5" s="59"/>
      <c r="K5" s="59"/>
      <c r="L5" s="62"/>
      <c r="M5" s="63"/>
      <c r="N5" s="75"/>
    </row>
    <row r="6" spans="1:14" x14ac:dyDescent="0.25">
      <c r="A6" s="115" t="s">
        <v>20</v>
      </c>
      <c r="B6" s="116"/>
      <c r="C6" s="117"/>
      <c r="D6" s="113"/>
      <c r="E6" s="151" t="str">
        <f>'Cover Page'!B13</f>
        <v>The Hanover Insurance Group</v>
      </c>
      <c r="F6" s="112"/>
      <c r="G6" s="113"/>
      <c r="H6" s="113"/>
      <c r="I6" s="113"/>
      <c r="J6" s="113"/>
      <c r="K6" s="114"/>
      <c r="L6" s="62"/>
      <c r="M6" s="74" t="s">
        <v>55</v>
      </c>
      <c r="N6" s="153">
        <f>'Cover Page'!L13</f>
        <v>88</v>
      </c>
    </row>
    <row r="7" spans="1:14" ht="15.75" thickBot="1" x14ac:dyDescent="0.3">
      <c r="A7" s="120"/>
      <c r="B7" s="76"/>
      <c r="C7" s="77"/>
      <c r="D7" s="77"/>
      <c r="E7" s="77"/>
      <c r="F7" s="77"/>
      <c r="G7" s="77"/>
      <c r="H7" s="77"/>
      <c r="I7" s="77"/>
      <c r="J7" s="77"/>
      <c r="K7" s="78"/>
      <c r="L7" s="78"/>
      <c r="M7" s="78"/>
      <c r="N7" s="79"/>
    </row>
    <row r="9" spans="1:14" x14ac:dyDescent="0.25">
      <c r="A9" s="242"/>
      <c r="B9" s="243"/>
      <c r="C9" s="243"/>
      <c r="D9" s="243"/>
      <c r="E9" s="243"/>
      <c r="F9" s="243"/>
      <c r="G9" s="243"/>
      <c r="H9" s="243"/>
      <c r="I9" s="243"/>
      <c r="J9" s="243"/>
      <c r="K9" s="243"/>
      <c r="L9" s="243"/>
      <c r="M9" s="243"/>
      <c r="N9" s="244"/>
    </row>
    <row r="10" spans="1:14" x14ac:dyDescent="0.25">
      <c r="A10" s="251" t="s">
        <v>204</v>
      </c>
      <c r="B10" s="246"/>
      <c r="C10" s="246" t="s">
        <v>343</v>
      </c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7"/>
    </row>
    <row r="11" spans="1:14" ht="19.5" customHeight="1" x14ac:dyDescent="0.25">
      <c r="A11" s="245"/>
      <c r="B11" s="246"/>
      <c r="C11" s="246" t="s">
        <v>325</v>
      </c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7"/>
    </row>
    <row r="12" spans="1:14" x14ac:dyDescent="0.25">
      <c r="A12" s="245"/>
      <c r="B12" s="246"/>
      <c r="C12" s="246" t="s">
        <v>326</v>
      </c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7"/>
    </row>
    <row r="13" spans="1:14" x14ac:dyDescent="0.25">
      <c r="A13" s="245"/>
      <c r="B13" s="246"/>
      <c r="C13" s="246" t="s">
        <v>327</v>
      </c>
      <c r="D13" s="246"/>
      <c r="E13" s="246"/>
      <c r="F13" s="246"/>
      <c r="G13" s="246"/>
      <c r="H13" s="246"/>
      <c r="I13" s="246"/>
      <c r="J13" s="246"/>
      <c r="K13" s="246"/>
      <c r="L13" s="246"/>
      <c r="M13" s="246"/>
      <c r="N13" s="247"/>
    </row>
    <row r="14" spans="1:14" x14ac:dyDescent="0.25">
      <c r="A14" s="245"/>
      <c r="B14" s="247"/>
      <c r="C14" s="426" t="s">
        <v>390</v>
      </c>
      <c r="D14" s="427"/>
      <c r="E14" s="427"/>
      <c r="F14" s="427"/>
      <c r="G14" s="427"/>
      <c r="H14" s="427"/>
      <c r="I14" s="427"/>
      <c r="J14" s="427"/>
      <c r="K14" s="427"/>
      <c r="L14" s="427"/>
      <c r="M14" s="428"/>
      <c r="N14" s="247"/>
    </row>
    <row r="15" spans="1:14" x14ac:dyDescent="0.25">
      <c r="A15" s="245"/>
      <c r="B15" s="247"/>
      <c r="C15" s="429"/>
      <c r="D15" s="430"/>
      <c r="E15" s="430"/>
      <c r="F15" s="430"/>
      <c r="G15" s="430"/>
      <c r="H15" s="430"/>
      <c r="I15" s="430"/>
      <c r="J15" s="430"/>
      <c r="K15" s="430"/>
      <c r="L15" s="430"/>
      <c r="M15" s="431"/>
      <c r="N15" s="247"/>
    </row>
    <row r="16" spans="1:14" x14ac:dyDescent="0.25">
      <c r="A16" s="245"/>
      <c r="B16" s="247"/>
      <c r="C16" s="429"/>
      <c r="D16" s="430"/>
      <c r="E16" s="430"/>
      <c r="F16" s="430"/>
      <c r="G16" s="430"/>
      <c r="H16" s="430"/>
      <c r="I16" s="430"/>
      <c r="J16" s="430"/>
      <c r="K16" s="430"/>
      <c r="L16" s="430"/>
      <c r="M16" s="431"/>
      <c r="N16" s="247"/>
    </row>
    <row r="17" spans="1:14" x14ac:dyDescent="0.25">
      <c r="A17" s="245"/>
      <c r="B17" s="247"/>
      <c r="C17" s="429"/>
      <c r="D17" s="430"/>
      <c r="E17" s="430"/>
      <c r="F17" s="430"/>
      <c r="G17" s="430"/>
      <c r="H17" s="430"/>
      <c r="I17" s="430"/>
      <c r="J17" s="430"/>
      <c r="K17" s="430"/>
      <c r="L17" s="430"/>
      <c r="M17" s="431"/>
      <c r="N17" s="247"/>
    </row>
    <row r="18" spans="1:14" x14ac:dyDescent="0.25">
      <c r="A18" s="245"/>
      <c r="B18" s="247"/>
      <c r="C18" s="429"/>
      <c r="D18" s="430"/>
      <c r="E18" s="430"/>
      <c r="F18" s="430"/>
      <c r="G18" s="430"/>
      <c r="H18" s="430"/>
      <c r="I18" s="430"/>
      <c r="J18" s="430"/>
      <c r="K18" s="430"/>
      <c r="L18" s="430"/>
      <c r="M18" s="431"/>
      <c r="N18" s="247"/>
    </row>
    <row r="19" spans="1:14" x14ac:dyDescent="0.25">
      <c r="A19" s="245"/>
      <c r="B19" s="247"/>
      <c r="C19" s="429"/>
      <c r="D19" s="430"/>
      <c r="E19" s="430"/>
      <c r="F19" s="430"/>
      <c r="G19" s="430"/>
      <c r="H19" s="430"/>
      <c r="I19" s="430"/>
      <c r="J19" s="430"/>
      <c r="K19" s="430"/>
      <c r="L19" s="430"/>
      <c r="M19" s="431"/>
      <c r="N19" s="247"/>
    </row>
    <row r="20" spans="1:14" x14ac:dyDescent="0.25">
      <c r="A20" s="245"/>
      <c r="B20" s="247"/>
      <c r="C20" s="429"/>
      <c r="D20" s="430"/>
      <c r="E20" s="430"/>
      <c r="F20" s="430"/>
      <c r="G20" s="430"/>
      <c r="H20" s="430"/>
      <c r="I20" s="430"/>
      <c r="J20" s="430"/>
      <c r="K20" s="430"/>
      <c r="L20" s="430"/>
      <c r="M20" s="431"/>
      <c r="N20" s="247"/>
    </row>
    <row r="21" spans="1:14" x14ac:dyDescent="0.25">
      <c r="A21" s="245"/>
      <c r="B21" s="247"/>
      <c r="C21" s="429"/>
      <c r="D21" s="430"/>
      <c r="E21" s="430"/>
      <c r="F21" s="430"/>
      <c r="G21" s="430"/>
      <c r="H21" s="430"/>
      <c r="I21" s="430"/>
      <c r="J21" s="430"/>
      <c r="K21" s="430"/>
      <c r="L21" s="430"/>
      <c r="M21" s="431"/>
      <c r="N21" s="247"/>
    </row>
    <row r="22" spans="1:14" x14ac:dyDescent="0.25">
      <c r="A22" s="245"/>
      <c r="B22" s="247"/>
      <c r="C22" s="429"/>
      <c r="D22" s="430"/>
      <c r="E22" s="430"/>
      <c r="F22" s="430"/>
      <c r="G22" s="430"/>
      <c r="H22" s="430"/>
      <c r="I22" s="430"/>
      <c r="J22" s="430"/>
      <c r="K22" s="430"/>
      <c r="L22" s="430"/>
      <c r="M22" s="431"/>
      <c r="N22" s="247"/>
    </row>
    <row r="23" spans="1:14" x14ac:dyDescent="0.25">
      <c r="A23" s="245"/>
      <c r="B23" s="247"/>
      <c r="C23" s="432"/>
      <c r="D23" s="433"/>
      <c r="E23" s="433"/>
      <c r="F23" s="433"/>
      <c r="G23" s="433"/>
      <c r="H23" s="433"/>
      <c r="I23" s="433"/>
      <c r="J23" s="433"/>
      <c r="K23" s="433"/>
      <c r="L23" s="433"/>
      <c r="M23" s="434"/>
      <c r="N23" s="247"/>
    </row>
    <row r="24" spans="1:14" x14ac:dyDescent="0.25">
      <c r="A24" s="245"/>
      <c r="B24" s="246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7"/>
    </row>
    <row r="25" spans="1:14" x14ac:dyDescent="0.25">
      <c r="A25" s="251" t="s">
        <v>205</v>
      </c>
      <c r="B25" s="246"/>
      <c r="C25" s="246" t="s">
        <v>344</v>
      </c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7"/>
    </row>
    <row r="26" spans="1:14" x14ac:dyDescent="0.25">
      <c r="A26" s="245"/>
      <c r="B26" s="246"/>
      <c r="C26" s="246" t="s">
        <v>345</v>
      </c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7"/>
    </row>
    <row r="27" spans="1:14" x14ac:dyDescent="0.25">
      <c r="A27" s="245"/>
      <c r="B27" s="246"/>
      <c r="C27" s="246" t="s">
        <v>346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7"/>
    </row>
    <row r="28" spans="1:14" x14ac:dyDescent="0.25">
      <c r="A28" s="245"/>
      <c r="B28" s="246"/>
      <c r="C28" s="258" t="s">
        <v>347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7"/>
    </row>
    <row r="29" spans="1:14" ht="6.75" customHeight="1" x14ac:dyDescent="0.25">
      <c r="A29" s="245"/>
      <c r="B29" s="246"/>
      <c r="C29" s="258"/>
      <c r="D29" s="246"/>
      <c r="E29" s="246"/>
      <c r="F29" s="246"/>
      <c r="G29" s="246"/>
      <c r="H29" s="246"/>
      <c r="I29" s="246"/>
      <c r="J29" s="246"/>
      <c r="K29" s="246"/>
      <c r="L29" s="246"/>
      <c r="M29" s="246"/>
      <c r="N29" s="247"/>
    </row>
    <row r="30" spans="1:14" ht="21.75" customHeight="1" x14ac:dyDescent="0.25">
      <c r="A30" s="245"/>
      <c r="B30" s="246"/>
      <c r="C30" s="246" t="s">
        <v>328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46"/>
      <c r="N30" s="247"/>
    </row>
    <row r="31" spans="1:14" ht="16.5" customHeight="1" x14ac:dyDescent="0.25">
      <c r="A31" s="245"/>
      <c r="B31" s="246"/>
      <c r="C31" s="246" t="s">
        <v>329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7"/>
    </row>
    <row r="32" spans="1:14" x14ac:dyDescent="0.25">
      <c r="A32" s="245"/>
      <c r="B32" s="246"/>
      <c r="C32" s="246" t="s">
        <v>327</v>
      </c>
      <c r="D32" s="246"/>
      <c r="E32" s="246"/>
      <c r="F32" s="246"/>
      <c r="G32" s="246"/>
      <c r="H32" s="246"/>
      <c r="I32" s="246"/>
      <c r="J32" s="246"/>
      <c r="K32" s="246"/>
      <c r="L32" s="246"/>
      <c r="M32" s="246"/>
      <c r="N32" s="247"/>
    </row>
    <row r="33" spans="1:14" x14ac:dyDescent="0.25">
      <c r="A33" s="245"/>
      <c r="B33" s="246"/>
      <c r="C33" s="426" t="s">
        <v>391</v>
      </c>
      <c r="D33" s="427"/>
      <c r="E33" s="427"/>
      <c r="F33" s="427"/>
      <c r="G33" s="427"/>
      <c r="H33" s="427"/>
      <c r="I33" s="427"/>
      <c r="J33" s="427"/>
      <c r="K33" s="427"/>
      <c r="L33" s="427"/>
      <c r="M33" s="428"/>
      <c r="N33" s="247"/>
    </row>
    <row r="34" spans="1:14" x14ac:dyDescent="0.25">
      <c r="A34" s="245"/>
      <c r="B34" s="246"/>
      <c r="C34" s="429"/>
      <c r="D34" s="430"/>
      <c r="E34" s="430"/>
      <c r="F34" s="430"/>
      <c r="G34" s="430"/>
      <c r="H34" s="430"/>
      <c r="I34" s="430"/>
      <c r="J34" s="430"/>
      <c r="K34" s="430"/>
      <c r="L34" s="430"/>
      <c r="M34" s="431"/>
      <c r="N34" s="247"/>
    </row>
    <row r="35" spans="1:14" x14ac:dyDescent="0.25">
      <c r="A35" s="245"/>
      <c r="B35" s="246"/>
      <c r="C35" s="429"/>
      <c r="D35" s="430"/>
      <c r="E35" s="430"/>
      <c r="F35" s="430"/>
      <c r="G35" s="430"/>
      <c r="H35" s="430"/>
      <c r="I35" s="430"/>
      <c r="J35" s="430"/>
      <c r="K35" s="430"/>
      <c r="L35" s="430"/>
      <c r="M35" s="431"/>
      <c r="N35" s="247"/>
    </row>
    <row r="36" spans="1:14" x14ac:dyDescent="0.25">
      <c r="A36" s="245"/>
      <c r="B36" s="246"/>
      <c r="C36" s="429"/>
      <c r="D36" s="430"/>
      <c r="E36" s="430"/>
      <c r="F36" s="430"/>
      <c r="G36" s="430"/>
      <c r="H36" s="430"/>
      <c r="I36" s="430"/>
      <c r="J36" s="430"/>
      <c r="K36" s="430"/>
      <c r="L36" s="430"/>
      <c r="M36" s="431"/>
      <c r="N36" s="247"/>
    </row>
    <row r="37" spans="1:14" x14ac:dyDescent="0.25">
      <c r="A37" s="245"/>
      <c r="B37" s="246"/>
      <c r="C37" s="429"/>
      <c r="D37" s="430"/>
      <c r="E37" s="430"/>
      <c r="F37" s="430"/>
      <c r="G37" s="430"/>
      <c r="H37" s="430"/>
      <c r="I37" s="430"/>
      <c r="J37" s="430"/>
      <c r="K37" s="430"/>
      <c r="L37" s="430"/>
      <c r="M37" s="431"/>
      <c r="N37" s="247"/>
    </row>
    <row r="38" spans="1:14" x14ac:dyDescent="0.25">
      <c r="A38" s="245"/>
      <c r="B38" s="246"/>
      <c r="C38" s="429"/>
      <c r="D38" s="430"/>
      <c r="E38" s="430"/>
      <c r="F38" s="430"/>
      <c r="G38" s="430"/>
      <c r="H38" s="430"/>
      <c r="I38" s="430"/>
      <c r="J38" s="430"/>
      <c r="K38" s="430"/>
      <c r="L38" s="430"/>
      <c r="M38" s="431"/>
      <c r="N38" s="247"/>
    </row>
    <row r="39" spans="1:14" x14ac:dyDescent="0.25">
      <c r="A39" s="245"/>
      <c r="B39" s="246"/>
      <c r="C39" s="429"/>
      <c r="D39" s="430"/>
      <c r="E39" s="430"/>
      <c r="F39" s="430"/>
      <c r="G39" s="430"/>
      <c r="H39" s="430"/>
      <c r="I39" s="430"/>
      <c r="J39" s="430"/>
      <c r="K39" s="430"/>
      <c r="L39" s="430"/>
      <c r="M39" s="431"/>
      <c r="N39" s="247"/>
    </row>
    <row r="40" spans="1:14" x14ac:dyDescent="0.25">
      <c r="A40" s="245"/>
      <c r="B40" s="246"/>
      <c r="C40" s="429"/>
      <c r="D40" s="430"/>
      <c r="E40" s="430"/>
      <c r="F40" s="430"/>
      <c r="G40" s="430"/>
      <c r="H40" s="430"/>
      <c r="I40" s="430"/>
      <c r="J40" s="430"/>
      <c r="K40" s="430"/>
      <c r="L40" s="430"/>
      <c r="M40" s="431"/>
      <c r="N40" s="247"/>
    </row>
    <row r="41" spans="1:14" x14ac:dyDescent="0.25">
      <c r="A41" s="245"/>
      <c r="B41" s="246"/>
      <c r="C41" s="429"/>
      <c r="D41" s="430"/>
      <c r="E41" s="430"/>
      <c r="F41" s="430"/>
      <c r="G41" s="430"/>
      <c r="H41" s="430"/>
      <c r="I41" s="430"/>
      <c r="J41" s="430"/>
      <c r="K41" s="430"/>
      <c r="L41" s="430"/>
      <c r="M41" s="431"/>
      <c r="N41" s="247"/>
    </row>
    <row r="42" spans="1:14" x14ac:dyDescent="0.25">
      <c r="A42" s="245"/>
      <c r="B42" s="246"/>
      <c r="C42" s="429"/>
      <c r="D42" s="430"/>
      <c r="E42" s="430"/>
      <c r="F42" s="430"/>
      <c r="G42" s="430"/>
      <c r="H42" s="430"/>
      <c r="I42" s="430"/>
      <c r="J42" s="430"/>
      <c r="K42" s="430"/>
      <c r="L42" s="430"/>
      <c r="M42" s="431"/>
      <c r="N42" s="247"/>
    </row>
    <row r="43" spans="1:14" x14ac:dyDescent="0.25">
      <c r="A43" s="245"/>
      <c r="B43" s="246"/>
      <c r="C43" s="429"/>
      <c r="D43" s="430"/>
      <c r="E43" s="430"/>
      <c r="F43" s="430"/>
      <c r="G43" s="430"/>
      <c r="H43" s="430"/>
      <c r="I43" s="430"/>
      <c r="J43" s="430"/>
      <c r="K43" s="430"/>
      <c r="L43" s="430"/>
      <c r="M43" s="431"/>
      <c r="N43" s="247"/>
    </row>
    <row r="44" spans="1:14" x14ac:dyDescent="0.25">
      <c r="A44" s="245"/>
      <c r="B44" s="246"/>
      <c r="C44" s="429"/>
      <c r="D44" s="430"/>
      <c r="E44" s="430"/>
      <c r="F44" s="430"/>
      <c r="G44" s="430"/>
      <c r="H44" s="430"/>
      <c r="I44" s="430"/>
      <c r="J44" s="430"/>
      <c r="K44" s="430"/>
      <c r="L44" s="430"/>
      <c r="M44" s="431"/>
      <c r="N44" s="247"/>
    </row>
    <row r="45" spans="1:14" x14ac:dyDescent="0.25">
      <c r="A45" s="245"/>
      <c r="B45" s="246"/>
      <c r="C45" s="429"/>
      <c r="D45" s="430"/>
      <c r="E45" s="430"/>
      <c r="F45" s="430"/>
      <c r="G45" s="430"/>
      <c r="H45" s="430"/>
      <c r="I45" s="430"/>
      <c r="J45" s="430"/>
      <c r="K45" s="430"/>
      <c r="L45" s="430"/>
      <c r="M45" s="431"/>
      <c r="N45" s="247"/>
    </row>
    <row r="46" spans="1:14" x14ac:dyDescent="0.25">
      <c r="A46" s="245"/>
      <c r="B46" s="246"/>
      <c r="C46" s="429"/>
      <c r="D46" s="430"/>
      <c r="E46" s="430"/>
      <c r="F46" s="430"/>
      <c r="G46" s="430"/>
      <c r="H46" s="430"/>
      <c r="I46" s="430"/>
      <c r="J46" s="430"/>
      <c r="K46" s="430"/>
      <c r="L46" s="430"/>
      <c r="M46" s="431"/>
      <c r="N46" s="247"/>
    </row>
    <row r="47" spans="1:14" x14ac:dyDescent="0.25">
      <c r="A47" s="245"/>
      <c r="B47" s="246"/>
      <c r="C47" s="429"/>
      <c r="D47" s="430"/>
      <c r="E47" s="430"/>
      <c r="F47" s="430"/>
      <c r="G47" s="430"/>
      <c r="H47" s="430"/>
      <c r="I47" s="430"/>
      <c r="J47" s="430"/>
      <c r="K47" s="430"/>
      <c r="L47" s="430"/>
      <c r="M47" s="431"/>
      <c r="N47" s="247"/>
    </row>
    <row r="48" spans="1:14" x14ac:dyDescent="0.25">
      <c r="A48" s="245"/>
      <c r="B48" s="246"/>
      <c r="C48" s="429"/>
      <c r="D48" s="430"/>
      <c r="E48" s="430"/>
      <c r="F48" s="430"/>
      <c r="G48" s="430"/>
      <c r="H48" s="430"/>
      <c r="I48" s="430"/>
      <c r="J48" s="430"/>
      <c r="K48" s="430"/>
      <c r="L48" s="430"/>
      <c r="M48" s="431"/>
      <c r="N48" s="247"/>
    </row>
    <row r="49" spans="1:14" x14ac:dyDescent="0.25">
      <c r="A49" s="245"/>
      <c r="B49" s="246"/>
      <c r="C49" s="429"/>
      <c r="D49" s="430"/>
      <c r="E49" s="430"/>
      <c r="F49" s="430"/>
      <c r="G49" s="430"/>
      <c r="H49" s="430"/>
      <c r="I49" s="430"/>
      <c r="J49" s="430"/>
      <c r="K49" s="430"/>
      <c r="L49" s="430"/>
      <c r="M49" s="431"/>
      <c r="N49" s="247"/>
    </row>
    <row r="50" spans="1:14" x14ac:dyDescent="0.25">
      <c r="A50" s="245"/>
      <c r="B50" s="246"/>
      <c r="C50" s="429"/>
      <c r="D50" s="430"/>
      <c r="E50" s="430"/>
      <c r="F50" s="430"/>
      <c r="G50" s="430"/>
      <c r="H50" s="430"/>
      <c r="I50" s="430"/>
      <c r="J50" s="430"/>
      <c r="K50" s="430"/>
      <c r="L50" s="430"/>
      <c r="M50" s="431"/>
      <c r="N50" s="247"/>
    </row>
    <row r="51" spans="1:14" x14ac:dyDescent="0.25">
      <c r="A51" s="245"/>
      <c r="B51" s="246"/>
      <c r="C51" s="429"/>
      <c r="D51" s="430"/>
      <c r="E51" s="430"/>
      <c r="F51" s="430"/>
      <c r="G51" s="430"/>
      <c r="H51" s="430"/>
      <c r="I51" s="430"/>
      <c r="J51" s="430"/>
      <c r="K51" s="430"/>
      <c r="L51" s="430"/>
      <c r="M51" s="431"/>
      <c r="N51" s="247"/>
    </row>
    <row r="52" spans="1:14" x14ac:dyDescent="0.25">
      <c r="A52" s="245"/>
      <c r="B52" s="246"/>
      <c r="C52" s="429"/>
      <c r="D52" s="430"/>
      <c r="E52" s="430"/>
      <c r="F52" s="430"/>
      <c r="G52" s="430"/>
      <c r="H52" s="430"/>
      <c r="I52" s="430"/>
      <c r="J52" s="430"/>
      <c r="K52" s="430"/>
      <c r="L52" s="430"/>
      <c r="M52" s="431"/>
      <c r="N52" s="247"/>
    </row>
    <row r="53" spans="1:14" x14ac:dyDescent="0.25">
      <c r="A53" s="245"/>
      <c r="B53" s="246"/>
      <c r="C53" s="429"/>
      <c r="D53" s="430"/>
      <c r="E53" s="430"/>
      <c r="F53" s="430"/>
      <c r="G53" s="430"/>
      <c r="H53" s="430"/>
      <c r="I53" s="430"/>
      <c r="J53" s="430"/>
      <c r="K53" s="430"/>
      <c r="L53" s="430"/>
      <c r="M53" s="431"/>
      <c r="N53" s="247"/>
    </row>
    <row r="54" spans="1:14" x14ac:dyDescent="0.25">
      <c r="A54" s="245"/>
      <c r="B54" s="246"/>
      <c r="C54" s="429"/>
      <c r="D54" s="430"/>
      <c r="E54" s="430"/>
      <c r="F54" s="430"/>
      <c r="G54" s="430"/>
      <c r="H54" s="430"/>
      <c r="I54" s="430"/>
      <c r="J54" s="430"/>
      <c r="K54" s="430"/>
      <c r="L54" s="430"/>
      <c r="M54" s="431"/>
      <c r="N54" s="247"/>
    </row>
    <row r="55" spans="1:14" x14ac:dyDescent="0.25">
      <c r="A55" s="245"/>
      <c r="B55" s="246"/>
      <c r="C55" s="429"/>
      <c r="D55" s="430"/>
      <c r="E55" s="430"/>
      <c r="F55" s="430"/>
      <c r="G55" s="430"/>
      <c r="H55" s="430"/>
      <c r="I55" s="430"/>
      <c r="J55" s="430"/>
      <c r="K55" s="430"/>
      <c r="L55" s="430"/>
      <c r="M55" s="431"/>
      <c r="N55" s="247"/>
    </row>
    <row r="56" spans="1:14" x14ac:dyDescent="0.25">
      <c r="A56" s="245"/>
      <c r="B56" s="246"/>
      <c r="C56" s="429"/>
      <c r="D56" s="430"/>
      <c r="E56" s="430"/>
      <c r="F56" s="430"/>
      <c r="G56" s="430"/>
      <c r="H56" s="430"/>
      <c r="I56" s="430"/>
      <c r="J56" s="430"/>
      <c r="K56" s="430"/>
      <c r="L56" s="430"/>
      <c r="M56" s="431"/>
      <c r="N56" s="247"/>
    </row>
    <row r="57" spans="1:14" x14ac:dyDescent="0.25">
      <c r="A57" s="245"/>
      <c r="B57" s="246"/>
      <c r="C57" s="429"/>
      <c r="D57" s="430"/>
      <c r="E57" s="430"/>
      <c r="F57" s="430"/>
      <c r="G57" s="430"/>
      <c r="H57" s="430"/>
      <c r="I57" s="430"/>
      <c r="J57" s="430"/>
      <c r="K57" s="430"/>
      <c r="L57" s="430"/>
      <c r="M57" s="431"/>
      <c r="N57" s="247"/>
    </row>
    <row r="58" spans="1:14" x14ac:dyDescent="0.25">
      <c r="A58" s="245"/>
      <c r="B58" s="246"/>
      <c r="C58" s="429"/>
      <c r="D58" s="430"/>
      <c r="E58" s="430"/>
      <c r="F58" s="430"/>
      <c r="G58" s="430"/>
      <c r="H58" s="430"/>
      <c r="I58" s="430"/>
      <c r="J58" s="430"/>
      <c r="K58" s="430"/>
      <c r="L58" s="430"/>
      <c r="M58" s="431"/>
      <c r="N58" s="247"/>
    </row>
    <row r="59" spans="1:14" x14ac:dyDescent="0.25">
      <c r="A59" s="245"/>
      <c r="B59" s="246"/>
      <c r="C59" s="429"/>
      <c r="D59" s="430"/>
      <c r="E59" s="430"/>
      <c r="F59" s="430"/>
      <c r="G59" s="430"/>
      <c r="H59" s="430"/>
      <c r="I59" s="430"/>
      <c r="J59" s="430"/>
      <c r="K59" s="430"/>
      <c r="L59" s="430"/>
      <c r="M59" s="431"/>
      <c r="N59" s="247"/>
    </row>
    <row r="60" spans="1:14" x14ac:dyDescent="0.25">
      <c r="A60" s="245"/>
      <c r="B60" s="246"/>
      <c r="C60" s="429"/>
      <c r="D60" s="430"/>
      <c r="E60" s="430"/>
      <c r="F60" s="430"/>
      <c r="G60" s="430"/>
      <c r="H60" s="430"/>
      <c r="I60" s="430"/>
      <c r="J60" s="430"/>
      <c r="K60" s="430"/>
      <c r="L60" s="430"/>
      <c r="M60" s="431"/>
      <c r="N60" s="247"/>
    </row>
    <row r="61" spans="1:14" x14ac:dyDescent="0.25">
      <c r="A61" s="245"/>
      <c r="B61" s="246"/>
      <c r="C61" s="429"/>
      <c r="D61" s="430"/>
      <c r="E61" s="430"/>
      <c r="F61" s="430"/>
      <c r="G61" s="430"/>
      <c r="H61" s="430"/>
      <c r="I61" s="430"/>
      <c r="J61" s="430"/>
      <c r="K61" s="430"/>
      <c r="L61" s="430"/>
      <c r="M61" s="431"/>
      <c r="N61" s="247"/>
    </row>
    <row r="62" spans="1:14" x14ac:dyDescent="0.25">
      <c r="A62" s="245"/>
      <c r="B62" s="246"/>
      <c r="C62" s="432"/>
      <c r="D62" s="433"/>
      <c r="E62" s="433"/>
      <c r="F62" s="433"/>
      <c r="G62" s="433"/>
      <c r="H62" s="433"/>
      <c r="I62" s="433"/>
      <c r="J62" s="433"/>
      <c r="K62" s="433"/>
      <c r="L62" s="433"/>
      <c r="M62" s="434"/>
      <c r="N62" s="247"/>
    </row>
    <row r="63" spans="1:14" x14ac:dyDescent="0.25">
      <c r="A63" s="248"/>
      <c r="B63" s="249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50"/>
    </row>
  </sheetData>
  <mergeCells count="5">
    <mergeCell ref="A1:N1"/>
    <mergeCell ref="A2:N2"/>
    <mergeCell ref="C14:M23"/>
    <mergeCell ref="C33:M62"/>
    <mergeCell ref="A3:N3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W179"/>
  <sheetViews>
    <sheetView showGridLines="0" topLeftCell="D2" zoomScale="40" zoomScaleNormal="40" workbookViewId="0">
      <pane ySplit="14" topLeftCell="A16" activePane="bottomLeft" state="frozen"/>
      <selection activeCell="A2" sqref="A2"/>
      <selection pane="bottomLeft" activeCell="AE11" sqref="AE11:AF11"/>
    </sheetView>
  </sheetViews>
  <sheetFormatPr defaultColWidth="8.7109375" defaultRowHeight="15" x14ac:dyDescent="0.2"/>
  <cols>
    <col min="1" max="1" width="19" style="265" customWidth="1"/>
    <col min="2" max="2" width="14.28515625" style="71" customWidth="1"/>
    <col min="3" max="3" width="49.28515625" style="71" bestFit="1" customWidth="1"/>
    <col min="4" max="4" width="17.5703125" style="71" bestFit="1" customWidth="1"/>
    <col min="5" max="5" width="17.5703125" style="346" bestFit="1" customWidth="1"/>
    <col min="6" max="6" width="42.7109375" style="347" bestFit="1" customWidth="1"/>
    <col min="7" max="7" width="27.28515625" style="184" customWidth="1"/>
    <col min="8" max="8" width="23.7109375" style="184" customWidth="1"/>
    <col min="9" max="9" width="20.7109375" style="184" customWidth="1"/>
    <col min="10" max="10" width="23.28515625" style="173" bestFit="1" customWidth="1"/>
    <col min="11" max="11" width="18.28515625" style="182" customWidth="1"/>
    <col min="12" max="12" width="17.7109375" style="182" bestFit="1" customWidth="1"/>
    <col min="13" max="13" width="17.28515625" style="68" bestFit="1" customWidth="1"/>
    <col min="14" max="14" width="14.42578125" style="68" hidden="1" customWidth="1"/>
    <col min="15" max="15" width="7.5703125" style="68" bestFit="1" customWidth="1"/>
    <col min="16" max="16" width="4" style="68" hidden="1" customWidth="1"/>
    <col min="17" max="17" width="11" style="68" hidden="1" customWidth="1"/>
    <col min="18" max="18" width="36.7109375" style="68" hidden="1" customWidth="1"/>
    <col min="19" max="19" width="26.5703125" style="68" hidden="1" customWidth="1"/>
    <col min="20" max="20" width="12.42578125" style="324" hidden="1" customWidth="1"/>
    <col min="21" max="21" width="8.42578125" style="324" hidden="1" customWidth="1"/>
    <col min="22" max="22" width="15.5703125" style="68" hidden="1" customWidth="1"/>
    <col min="23" max="23" width="8.7109375" style="68" hidden="1" customWidth="1"/>
    <col min="24" max="24" width="0" style="68" hidden="1" customWidth="1"/>
    <col min="25" max="16384" width="8.7109375" style="68"/>
  </cols>
  <sheetData>
    <row r="1" spans="1:21" ht="23.25" x14ac:dyDescent="0.35">
      <c r="A1" s="435" t="s">
        <v>19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69"/>
      <c r="O1" s="69"/>
    </row>
    <row r="2" spans="1:21" ht="23.25" x14ac:dyDescent="0.35">
      <c r="A2" s="436" t="s">
        <v>18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70"/>
      <c r="O2" s="70"/>
    </row>
    <row r="3" spans="1:21" ht="18" x14ac:dyDescent="0.25">
      <c r="A3" s="277"/>
      <c r="E3" s="338"/>
      <c r="G3" s="185"/>
      <c r="H3" s="186"/>
      <c r="I3" s="186"/>
      <c r="J3" s="174"/>
      <c r="K3" s="176"/>
      <c r="L3" s="176"/>
      <c r="M3" s="70"/>
      <c r="N3" s="70"/>
      <c r="O3" s="70"/>
    </row>
    <row r="4" spans="1:21" s="7" customFormat="1" ht="13.5" thickBot="1" x14ac:dyDescent="0.25">
      <c r="A4" s="266"/>
      <c r="B4" s="329"/>
      <c r="C4" s="329"/>
      <c r="D4" s="329"/>
      <c r="E4" s="339"/>
      <c r="F4" s="348"/>
      <c r="G4" s="187"/>
      <c r="H4" s="187"/>
      <c r="I4" s="187"/>
      <c r="J4" s="175"/>
      <c r="K4" s="177"/>
      <c r="L4" s="177"/>
      <c r="M4" s="6"/>
      <c r="N4" s="4"/>
      <c r="O4" s="4"/>
      <c r="T4" s="373"/>
      <c r="U4" s="373"/>
    </row>
    <row r="5" spans="1:21" s="2" customFormat="1" ht="15.75" x14ac:dyDescent="0.25">
      <c r="A5" s="267" t="s">
        <v>17</v>
      </c>
      <c r="B5" s="330" t="str">
        <f>'Cover Page'!B9</f>
        <v>Citizens Insurance Company of America</v>
      </c>
      <c r="C5" s="330"/>
      <c r="D5" s="330"/>
      <c r="E5" s="340"/>
      <c r="F5" s="349"/>
      <c r="G5" s="209"/>
      <c r="H5" s="209"/>
      <c r="I5" s="209"/>
      <c r="J5" s="209"/>
      <c r="K5" s="210"/>
      <c r="L5" s="178" t="s">
        <v>54</v>
      </c>
      <c r="M5" s="308">
        <f>'Cover Page'!L9</f>
        <v>31534</v>
      </c>
      <c r="N5" s="1"/>
      <c r="O5" s="1"/>
      <c r="T5" s="326"/>
      <c r="U5" s="326"/>
    </row>
    <row r="6" spans="1:21" s="2" customFormat="1" ht="14.25" x14ac:dyDescent="0.2">
      <c r="A6" s="268"/>
      <c r="B6" s="331"/>
      <c r="C6" s="331"/>
      <c r="D6" s="331"/>
      <c r="E6" s="341"/>
      <c r="F6" s="350"/>
      <c r="G6" s="188"/>
      <c r="H6" s="188"/>
      <c r="I6" s="188"/>
      <c r="J6" s="188"/>
      <c r="K6" s="170"/>
      <c r="L6" s="135"/>
      <c r="M6" s="309"/>
      <c r="N6" s="1"/>
      <c r="O6" s="1"/>
      <c r="T6" s="326"/>
      <c r="U6" s="326"/>
    </row>
    <row r="7" spans="1:21" s="2" customFormat="1" ht="15.75" x14ac:dyDescent="0.25">
      <c r="A7" s="269" t="s">
        <v>20</v>
      </c>
      <c r="B7" s="332" t="str">
        <f>'Cover Page'!B13</f>
        <v>The Hanover Insurance Group</v>
      </c>
      <c r="C7" s="332"/>
      <c r="D7" s="332"/>
      <c r="E7" s="342"/>
      <c r="F7" s="350"/>
      <c r="G7" s="211"/>
      <c r="H7" s="211"/>
      <c r="I7" s="211"/>
      <c r="J7" s="211"/>
      <c r="K7" s="212"/>
      <c r="L7" s="136" t="s">
        <v>55</v>
      </c>
      <c r="M7" s="310">
        <f>'Cover Page'!L13</f>
        <v>88</v>
      </c>
      <c r="N7" s="1"/>
      <c r="O7" s="1"/>
      <c r="T7" s="326"/>
      <c r="U7" s="326"/>
    </row>
    <row r="8" spans="1:21" s="5" customFormat="1" ht="17.25" thickBot="1" x14ac:dyDescent="0.3">
      <c r="A8" s="270"/>
      <c r="B8" s="333"/>
      <c r="C8" s="333"/>
      <c r="D8" s="333"/>
      <c r="E8" s="343"/>
      <c r="F8" s="351"/>
      <c r="G8" s="189"/>
      <c r="H8" s="189"/>
      <c r="I8" s="189"/>
      <c r="J8" s="189"/>
      <c r="K8" s="171"/>
      <c r="L8" s="179"/>
      <c r="M8" s="183"/>
      <c r="N8" s="3"/>
      <c r="O8" s="50"/>
      <c r="T8" s="325"/>
      <c r="U8" s="325"/>
    </row>
    <row r="9" spans="1:21" s="71" customFormat="1" ht="16.5" thickBot="1" x14ac:dyDescent="0.3">
      <c r="A9" s="271"/>
      <c r="B9" s="334"/>
      <c r="C9" s="334"/>
      <c r="D9" s="334"/>
      <c r="E9" s="344"/>
      <c r="F9" s="352"/>
      <c r="G9" s="190"/>
      <c r="H9" s="190"/>
      <c r="I9" s="190"/>
      <c r="J9" s="172"/>
      <c r="K9" s="180"/>
      <c r="L9" s="180"/>
      <c r="T9" s="324"/>
      <c r="U9" s="324"/>
    </row>
    <row r="10" spans="1:21" s="71" customFormat="1" ht="16.5" thickTop="1" x14ac:dyDescent="0.25">
      <c r="A10" s="302">
        <v>1</v>
      </c>
      <c r="B10" s="302">
        <v>2</v>
      </c>
      <c r="C10" s="302">
        <v>3</v>
      </c>
      <c r="D10" s="302">
        <v>4</v>
      </c>
      <c r="E10" s="302">
        <v>5</v>
      </c>
      <c r="F10" s="302">
        <v>6</v>
      </c>
      <c r="G10" s="302">
        <v>7</v>
      </c>
      <c r="H10" s="302">
        <v>8</v>
      </c>
      <c r="I10" s="302">
        <v>9</v>
      </c>
      <c r="J10" s="302">
        <v>10</v>
      </c>
      <c r="K10" s="302">
        <v>11</v>
      </c>
      <c r="L10" s="302">
        <v>12</v>
      </c>
      <c r="M10" s="303">
        <v>13</v>
      </c>
      <c r="T10" s="324"/>
      <c r="U10" s="324"/>
    </row>
    <row r="11" spans="1:21" s="71" customFormat="1" ht="15.75" x14ac:dyDescent="0.25">
      <c r="A11" s="297"/>
      <c r="B11" s="335"/>
      <c r="C11" s="335"/>
      <c r="D11" s="335"/>
      <c r="E11" s="335"/>
      <c r="F11" s="353"/>
      <c r="G11" s="283"/>
      <c r="H11" s="283"/>
      <c r="I11" s="283"/>
      <c r="J11" s="284"/>
      <c r="K11" s="285" t="s">
        <v>16</v>
      </c>
      <c r="L11" s="286" t="s">
        <v>12</v>
      </c>
      <c r="M11" s="287"/>
      <c r="T11" s="324"/>
      <c r="U11" s="324"/>
    </row>
    <row r="12" spans="1:21" s="71" customFormat="1" ht="15.75" x14ac:dyDescent="0.25">
      <c r="A12" s="297"/>
      <c r="B12" s="335"/>
      <c r="C12" s="335"/>
      <c r="D12" s="335"/>
      <c r="E12" s="345"/>
      <c r="F12" s="353"/>
      <c r="G12" s="283" t="s">
        <v>76</v>
      </c>
      <c r="H12" s="288"/>
      <c r="I12" s="284" t="s">
        <v>16</v>
      </c>
      <c r="J12" s="284" t="s">
        <v>16</v>
      </c>
      <c r="K12" s="285" t="s">
        <v>15</v>
      </c>
      <c r="L12" s="286" t="s">
        <v>88</v>
      </c>
      <c r="M12" s="289"/>
      <c r="T12" s="324"/>
      <c r="U12" s="324"/>
    </row>
    <row r="13" spans="1:21" s="71" customFormat="1" ht="15.75" x14ac:dyDescent="0.25">
      <c r="A13" s="297"/>
      <c r="B13" s="335" t="s">
        <v>214</v>
      </c>
      <c r="C13" s="335"/>
      <c r="D13" s="335"/>
      <c r="E13" s="335"/>
      <c r="F13" s="353" t="s">
        <v>14</v>
      </c>
      <c r="G13" s="283" t="s">
        <v>318</v>
      </c>
      <c r="H13" s="288"/>
      <c r="I13" s="284" t="s">
        <v>9</v>
      </c>
      <c r="J13" s="284" t="s">
        <v>9</v>
      </c>
      <c r="K13" s="285" t="s">
        <v>13</v>
      </c>
      <c r="L13" s="286" t="s">
        <v>319</v>
      </c>
      <c r="M13" s="290" t="s">
        <v>12</v>
      </c>
      <c r="T13" s="324"/>
      <c r="U13" s="324"/>
    </row>
    <row r="14" spans="1:21" s="71" customFormat="1" ht="15.75" x14ac:dyDescent="0.25">
      <c r="A14" s="297"/>
      <c r="B14" s="335" t="s">
        <v>11</v>
      </c>
      <c r="C14" s="335"/>
      <c r="D14" s="335" t="s">
        <v>210</v>
      </c>
      <c r="E14" s="335" t="s">
        <v>215</v>
      </c>
      <c r="F14" s="353" t="s">
        <v>4</v>
      </c>
      <c r="G14" s="283" t="s">
        <v>10</v>
      </c>
      <c r="H14" s="283" t="s">
        <v>77</v>
      </c>
      <c r="I14" s="284" t="s">
        <v>171</v>
      </c>
      <c r="J14" s="284" t="s">
        <v>171</v>
      </c>
      <c r="K14" s="285" t="s">
        <v>8</v>
      </c>
      <c r="L14" s="286" t="s">
        <v>172</v>
      </c>
      <c r="M14" s="290" t="s">
        <v>7</v>
      </c>
      <c r="T14" s="324"/>
      <c r="U14" s="324"/>
    </row>
    <row r="15" spans="1:21" s="71" customFormat="1" ht="16.5" thickBot="1" x14ac:dyDescent="0.3">
      <c r="A15" s="298" t="s">
        <v>174</v>
      </c>
      <c r="B15" s="336" t="s">
        <v>6</v>
      </c>
      <c r="C15" s="336" t="s">
        <v>207</v>
      </c>
      <c r="D15" s="336" t="s">
        <v>211</v>
      </c>
      <c r="E15" s="336" t="s">
        <v>208</v>
      </c>
      <c r="F15" s="354" t="s">
        <v>5</v>
      </c>
      <c r="G15" s="291" t="s">
        <v>4</v>
      </c>
      <c r="H15" s="291" t="s">
        <v>3</v>
      </c>
      <c r="I15" s="292" t="s">
        <v>2</v>
      </c>
      <c r="J15" s="292" t="s">
        <v>1</v>
      </c>
      <c r="K15" s="293" t="s">
        <v>0</v>
      </c>
      <c r="L15" s="294" t="s">
        <v>75</v>
      </c>
      <c r="M15" s="295" t="s">
        <v>66</v>
      </c>
      <c r="T15" s="324"/>
      <c r="U15" s="324"/>
    </row>
    <row r="16" spans="1:21" ht="16.5" thickTop="1" x14ac:dyDescent="0.25">
      <c r="A16" s="182"/>
      <c r="B16" s="337"/>
      <c r="D16" s="337"/>
      <c r="E16" s="337"/>
      <c r="F16" s="313"/>
      <c r="G16" s="191"/>
      <c r="H16" s="191"/>
      <c r="I16" s="192"/>
      <c r="J16" s="192"/>
      <c r="K16" s="314"/>
      <c r="L16" s="181"/>
      <c r="M16" s="181"/>
    </row>
    <row r="17" spans="1:21" s="278" customFormat="1" x14ac:dyDescent="0.25">
      <c r="A17" s="299"/>
      <c r="B17" s="299"/>
      <c r="C17" s="299"/>
      <c r="D17" s="299"/>
      <c r="E17" s="299"/>
      <c r="F17" s="355"/>
      <c r="G17" s="316"/>
      <c r="H17" s="300"/>
      <c r="I17" s="300"/>
      <c r="J17" s="300"/>
      <c r="K17" s="315"/>
      <c r="L17" s="328"/>
      <c r="M17" s="328"/>
      <c r="T17" s="327"/>
      <c r="U17" s="327"/>
    </row>
    <row r="18" spans="1:21" s="278" customFormat="1" x14ac:dyDescent="0.25">
      <c r="A18" s="299"/>
      <c r="B18" s="299"/>
      <c r="C18" s="299"/>
      <c r="D18" s="299"/>
      <c r="E18" s="299"/>
      <c r="F18" s="355"/>
      <c r="G18" s="316"/>
      <c r="H18" s="300"/>
      <c r="I18" s="300"/>
      <c r="J18" s="300"/>
      <c r="K18" s="315"/>
      <c r="L18" s="328"/>
      <c r="M18" s="328"/>
      <c r="Q18" s="371" t="s">
        <v>371</v>
      </c>
      <c r="R18" s="371" t="s">
        <v>43</v>
      </c>
      <c r="S18" s="320" t="s">
        <v>372</v>
      </c>
      <c r="T18" s="374" t="s">
        <v>393</v>
      </c>
      <c r="U18" s="375" t="s">
        <v>354</v>
      </c>
    </row>
    <row r="19" spans="1:21" s="278" customFormat="1" ht="18.75" x14ac:dyDescent="0.3">
      <c r="A19" s="358"/>
      <c r="B19" s="358"/>
      <c r="C19" s="358"/>
      <c r="D19" s="358"/>
      <c r="E19" s="358"/>
      <c r="F19" s="358"/>
      <c r="G19" s="359"/>
      <c r="H19" s="360"/>
      <c r="I19" s="360"/>
      <c r="J19" s="360"/>
      <c r="K19" s="361"/>
      <c r="L19" s="362"/>
      <c r="M19" s="363"/>
      <c r="Q19" s="371" t="s">
        <v>373</v>
      </c>
      <c r="R19" s="320" t="s">
        <v>367</v>
      </c>
      <c r="S19" s="320" t="s">
        <v>374</v>
      </c>
      <c r="T19" s="374">
        <v>797</v>
      </c>
      <c r="U19" s="375">
        <v>0</v>
      </c>
    </row>
    <row r="20" spans="1:21" s="278" customFormat="1" ht="18.75" x14ac:dyDescent="0.3">
      <c r="A20" s="358">
        <v>31534</v>
      </c>
      <c r="B20" s="358" t="s">
        <v>79</v>
      </c>
      <c r="C20" s="358" t="s">
        <v>354</v>
      </c>
      <c r="D20" s="358" t="s">
        <v>355</v>
      </c>
      <c r="E20" s="358" t="s">
        <v>392</v>
      </c>
      <c r="F20" s="358" t="s">
        <v>428</v>
      </c>
      <c r="G20" s="382">
        <v>5856</v>
      </c>
      <c r="H20" s="383">
        <f>+W96</f>
        <v>0</v>
      </c>
      <c r="I20" s="383">
        <f t="shared" ref="I20:I22" si="0">+G20/L20</f>
        <v>1464</v>
      </c>
      <c r="J20" s="383">
        <f>+(G20-H20)/L20</f>
        <v>1464</v>
      </c>
      <c r="K20" s="369">
        <f t="shared" ref="K20:K22" si="1">-(J20/I20-1)</f>
        <v>0</v>
      </c>
      <c r="L20" s="379">
        <v>4</v>
      </c>
      <c r="M20" s="380">
        <f>+U83</f>
        <v>0</v>
      </c>
      <c r="Q20" s="372" t="s">
        <v>373</v>
      </c>
      <c r="R20" s="321" t="s">
        <v>367</v>
      </c>
      <c r="S20" s="322" t="s">
        <v>375</v>
      </c>
      <c r="T20" s="376">
        <v>12853513</v>
      </c>
      <c r="U20" s="377">
        <v>0</v>
      </c>
    </row>
    <row r="21" spans="1:21" s="278" customFormat="1" ht="18.75" x14ac:dyDescent="0.3">
      <c r="A21" s="358">
        <f t="shared" ref="A21:A22" si="2">+A20</f>
        <v>31534</v>
      </c>
      <c r="B21" s="358" t="str">
        <f t="shared" ref="B21:B29" si="3">+B20</f>
        <v>WC</v>
      </c>
      <c r="C21" s="358" t="str">
        <f t="shared" ref="C21:C29" si="4">+C20</f>
        <v>Marine</v>
      </c>
      <c r="D21" s="358" t="str">
        <f t="shared" ref="D21:D29" si="5">+D20</f>
        <v>(same as Core CL)</v>
      </c>
      <c r="E21" s="358" t="s">
        <v>420</v>
      </c>
      <c r="F21" s="358" t="s">
        <v>428</v>
      </c>
      <c r="G21" s="382">
        <f t="shared" ref="G21:G29" si="6">+G20</f>
        <v>5856</v>
      </c>
      <c r="H21" s="383">
        <f t="shared" ref="H21:H29" si="7">+W97</f>
        <v>0</v>
      </c>
      <c r="I21" s="383">
        <f t="shared" si="0"/>
        <v>1464</v>
      </c>
      <c r="J21" s="383">
        <f t="shared" ref="J21:J22" si="8">+(G21-H21)/L21</f>
        <v>1464</v>
      </c>
      <c r="K21" s="369">
        <f t="shared" si="1"/>
        <v>0</v>
      </c>
      <c r="L21" s="379">
        <f>+L20</f>
        <v>4</v>
      </c>
      <c r="M21" s="380">
        <f t="shared" ref="M21:M29" si="9">+U84</f>
        <v>0</v>
      </c>
      <c r="Q21" s="372" t="s">
        <v>373</v>
      </c>
      <c r="R21" s="321" t="s">
        <v>367</v>
      </c>
      <c r="S21" s="323" t="s">
        <v>376</v>
      </c>
      <c r="T21" s="376">
        <v>222</v>
      </c>
      <c r="U21" s="377">
        <v>0</v>
      </c>
    </row>
    <row r="22" spans="1:21" s="278" customFormat="1" ht="18.75" x14ac:dyDescent="0.3">
      <c r="A22" s="358">
        <f t="shared" si="2"/>
        <v>31534</v>
      </c>
      <c r="B22" s="358" t="str">
        <f t="shared" si="3"/>
        <v>WC</v>
      </c>
      <c r="C22" s="358" t="str">
        <f t="shared" si="4"/>
        <v>Marine</v>
      </c>
      <c r="D22" s="358" t="str">
        <f t="shared" si="5"/>
        <v>(same as Core CL)</v>
      </c>
      <c r="E22" s="358" t="s">
        <v>233</v>
      </c>
      <c r="F22" s="358" t="s">
        <v>428</v>
      </c>
      <c r="G22" s="382">
        <f t="shared" si="6"/>
        <v>5856</v>
      </c>
      <c r="H22" s="383">
        <f t="shared" si="7"/>
        <v>0</v>
      </c>
      <c r="I22" s="383">
        <f t="shared" si="0"/>
        <v>1464</v>
      </c>
      <c r="J22" s="383">
        <f t="shared" si="8"/>
        <v>1464</v>
      </c>
      <c r="K22" s="369">
        <f t="shared" si="1"/>
        <v>0</v>
      </c>
      <c r="L22" s="379">
        <f>+L21</f>
        <v>4</v>
      </c>
      <c r="M22" s="380">
        <f t="shared" si="9"/>
        <v>0</v>
      </c>
      <c r="Q22" s="372" t="s">
        <v>373</v>
      </c>
      <c r="R22" s="321" t="s">
        <v>367</v>
      </c>
      <c r="S22" s="323" t="s">
        <v>377</v>
      </c>
      <c r="T22" s="376">
        <v>35976.599999999991</v>
      </c>
      <c r="U22" s="377">
        <v>0</v>
      </c>
    </row>
    <row r="23" spans="1:21" s="278" customFormat="1" ht="18.75" x14ac:dyDescent="0.3">
      <c r="A23" s="358">
        <f>+A22</f>
        <v>31534</v>
      </c>
      <c r="B23" s="358" t="str">
        <f t="shared" si="3"/>
        <v>WC</v>
      </c>
      <c r="C23" s="358" t="str">
        <f t="shared" si="4"/>
        <v>Marine</v>
      </c>
      <c r="D23" s="358" t="str">
        <f t="shared" si="5"/>
        <v>(same as Core CL)</v>
      </c>
      <c r="E23" s="358" t="s">
        <v>421</v>
      </c>
      <c r="F23" s="358" t="s">
        <v>428</v>
      </c>
      <c r="G23" s="382">
        <f t="shared" si="6"/>
        <v>5856</v>
      </c>
      <c r="H23" s="383">
        <f t="shared" si="7"/>
        <v>0</v>
      </c>
      <c r="I23" s="383">
        <f t="shared" ref="I23:I29" si="10">+G23/L23</f>
        <v>1464</v>
      </c>
      <c r="J23" s="383">
        <f t="shared" ref="J23:J29" si="11">+(G23-H23)/L23</f>
        <v>1464</v>
      </c>
      <c r="K23" s="369">
        <f t="shared" ref="K23:K29" si="12">-(J23/I23-1)</f>
        <v>0</v>
      </c>
      <c r="L23" s="379">
        <f t="shared" ref="L23:L29" si="13">+L22</f>
        <v>4</v>
      </c>
      <c r="M23" s="380">
        <f t="shared" si="9"/>
        <v>0</v>
      </c>
      <c r="Q23" s="372" t="s">
        <v>373</v>
      </c>
      <c r="R23" s="321" t="s">
        <v>367</v>
      </c>
      <c r="S23" s="322" t="s">
        <v>394</v>
      </c>
      <c r="T23" s="376">
        <v>0</v>
      </c>
      <c r="U23" s="377">
        <v>0</v>
      </c>
    </row>
    <row r="24" spans="1:21" s="278" customFormat="1" ht="18.75" x14ac:dyDescent="0.3">
      <c r="A24" s="358">
        <f t="shared" ref="A24:A29" si="14">+A23</f>
        <v>31534</v>
      </c>
      <c r="B24" s="358" t="str">
        <f t="shared" si="3"/>
        <v>WC</v>
      </c>
      <c r="C24" s="358" t="str">
        <f t="shared" si="4"/>
        <v>Marine</v>
      </c>
      <c r="D24" s="358" t="str">
        <f t="shared" si="5"/>
        <v>(same as Core CL)</v>
      </c>
      <c r="E24" s="358" t="s">
        <v>422</v>
      </c>
      <c r="F24" s="358" t="s">
        <v>428</v>
      </c>
      <c r="G24" s="382">
        <f t="shared" si="6"/>
        <v>5856</v>
      </c>
      <c r="H24" s="383">
        <f t="shared" si="7"/>
        <v>0</v>
      </c>
      <c r="I24" s="383">
        <f t="shared" si="10"/>
        <v>1464</v>
      </c>
      <c r="J24" s="383">
        <f t="shared" si="11"/>
        <v>1464</v>
      </c>
      <c r="K24" s="369">
        <f t="shared" si="12"/>
        <v>0</v>
      </c>
      <c r="L24" s="379">
        <f t="shared" si="13"/>
        <v>4</v>
      </c>
      <c r="M24" s="380">
        <f t="shared" si="9"/>
        <v>0</v>
      </c>
      <c r="Q24" s="372" t="s">
        <v>373</v>
      </c>
      <c r="R24" s="321" t="s">
        <v>367</v>
      </c>
      <c r="S24" s="322" t="s">
        <v>395</v>
      </c>
      <c r="T24" s="376">
        <v>0</v>
      </c>
      <c r="U24" s="377">
        <v>0</v>
      </c>
    </row>
    <row r="25" spans="1:21" s="278" customFormat="1" ht="18.75" x14ac:dyDescent="0.3">
      <c r="A25" s="358">
        <f t="shared" si="14"/>
        <v>31534</v>
      </c>
      <c r="B25" s="358" t="str">
        <f t="shared" si="3"/>
        <v>WC</v>
      </c>
      <c r="C25" s="358" t="str">
        <f t="shared" si="4"/>
        <v>Marine</v>
      </c>
      <c r="D25" s="358" t="str">
        <f t="shared" si="5"/>
        <v>(same as Core CL)</v>
      </c>
      <c r="E25" s="358" t="s">
        <v>423</v>
      </c>
      <c r="F25" s="358" t="s">
        <v>428</v>
      </c>
      <c r="G25" s="382">
        <f t="shared" si="6"/>
        <v>5856</v>
      </c>
      <c r="H25" s="383">
        <f t="shared" si="7"/>
        <v>0</v>
      </c>
      <c r="I25" s="383">
        <f t="shared" si="10"/>
        <v>1464</v>
      </c>
      <c r="J25" s="383">
        <f t="shared" si="11"/>
        <v>1464</v>
      </c>
      <c r="K25" s="369">
        <f t="shared" si="12"/>
        <v>0</v>
      </c>
      <c r="L25" s="379">
        <f t="shared" si="13"/>
        <v>4</v>
      </c>
      <c r="M25" s="380">
        <f t="shared" si="9"/>
        <v>0</v>
      </c>
      <c r="Q25" s="372" t="s">
        <v>373</v>
      </c>
      <c r="R25" s="321" t="s">
        <v>367</v>
      </c>
      <c r="S25" s="322" t="s">
        <v>396</v>
      </c>
      <c r="T25" s="376">
        <v>0</v>
      </c>
      <c r="U25" s="377">
        <v>0</v>
      </c>
    </row>
    <row r="26" spans="1:21" s="278" customFormat="1" ht="18.75" x14ac:dyDescent="0.3">
      <c r="A26" s="358">
        <f t="shared" si="14"/>
        <v>31534</v>
      </c>
      <c r="B26" s="358" t="str">
        <f t="shared" si="3"/>
        <v>WC</v>
      </c>
      <c r="C26" s="358" t="str">
        <f t="shared" si="4"/>
        <v>Marine</v>
      </c>
      <c r="D26" s="358" t="str">
        <f t="shared" si="5"/>
        <v>(same as Core CL)</v>
      </c>
      <c r="E26" s="358" t="s">
        <v>424</v>
      </c>
      <c r="F26" s="358" t="s">
        <v>428</v>
      </c>
      <c r="G26" s="382">
        <f t="shared" si="6"/>
        <v>5856</v>
      </c>
      <c r="H26" s="383">
        <f t="shared" si="7"/>
        <v>0</v>
      </c>
      <c r="I26" s="383">
        <f t="shared" si="10"/>
        <v>1464</v>
      </c>
      <c r="J26" s="383">
        <f t="shared" si="11"/>
        <v>1464</v>
      </c>
      <c r="K26" s="369">
        <f t="shared" si="12"/>
        <v>0</v>
      </c>
      <c r="L26" s="379">
        <f t="shared" si="13"/>
        <v>4</v>
      </c>
      <c r="M26" s="380">
        <f t="shared" si="9"/>
        <v>0</v>
      </c>
      <c r="Q26" s="372" t="s">
        <v>373</v>
      </c>
      <c r="R26" s="321" t="s">
        <v>367</v>
      </c>
      <c r="S26" s="322" t="s">
        <v>397</v>
      </c>
      <c r="T26" s="376">
        <v>0</v>
      </c>
      <c r="U26" s="377">
        <v>0</v>
      </c>
    </row>
    <row r="27" spans="1:21" s="278" customFormat="1" ht="18.75" x14ac:dyDescent="0.3">
      <c r="A27" s="358">
        <f t="shared" si="14"/>
        <v>31534</v>
      </c>
      <c r="B27" s="358" t="str">
        <f t="shared" si="3"/>
        <v>WC</v>
      </c>
      <c r="C27" s="358" t="str">
        <f t="shared" si="4"/>
        <v>Marine</v>
      </c>
      <c r="D27" s="358" t="str">
        <f t="shared" si="5"/>
        <v>(same as Core CL)</v>
      </c>
      <c r="E27" s="358" t="s">
        <v>425</v>
      </c>
      <c r="F27" s="358" t="s">
        <v>428</v>
      </c>
      <c r="G27" s="382">
        <f t="shared" si="6"/>
        <v>5856</v>
      </c>
      <c r="H27" s="383">
        <f t="shared" si="7"/>
        <v>0</v>
      </c>
      <c r="I27" s="383">
        <f t="shared" si="10"/>
        <v>1464</v>
      </c>
      <c r="J27" s="383">
        <f t="shared" si="11"/>
        <v>1464</v>
      </c>
      <c r="K27" s="369">
        <f t="shared" si="12"/>
        <v>0</v>
      </c>
      <c r="L27" s="379">
        <f t="shared" si="13"/>
        <v>4</v>
      </c>
      <c r="M27" s="380">
        <f t="shared" si="9"/>
        <v>0</v>
      </c>
      <c r="Q27" s="372" t="s">
        <v>373</v>
      </c>
      <c r="R27" s="321" t="s">
        <v>367</v>
      </c>
      <c r="S27" s="322" t="s">
        <v>398</v>
      </c>
      <c r="T27" s="376">
        <v>2</v>
      </c>
      <c r="U27" s="377">
        <v>0</v>
      </c>
    </row>
    <row r="28" spans="1:21" s="278" customFormat="1" ht="18.75" x14ac:dyDescent="0.3">
      <c r="A28" s="358">
        <f t="shared" si="14"/>
        <v>31534</v>
      </c>
      <c r="B28" s="358" t="str">
        <f t="shared" si="3"/>
        <v>WC</v>
      </c>
      <c r="C28" s="358" t="str">
        <f t="shared" si="4"/>
        <v>Marine</v>
      </c>
      <c r="D28" s="358" t="str">
        <f t="shared" si="5"/>
        <v>(same as Core CL)</v>
      </c>
      <c r="E28" s="358" t="s">
        <v>426</v>
      </c>
      <c r="F28" s="358" t="s">
        <v>428</v>
      </c>
      <c r="G28" s="382">
        <f t="shared" si="6"/>
        <v>5856</v>
      </c>
      <c r="H28" s="383">
        <f t="shared" si="7"/>
        <v>0</v>
      </c>
      <c r="I28" s="383">
        <f t="shared" si="10"/>
        <v>1464</v>
      </c>
      <c r="J28" s="383">
        <f t="shared" si="11"/>
        <v>1464</v>
      </c>
      <c r="K28" s="369">
        <f t="shared" si="12"/>
        <v>0</v>
      </c>
      <c r="L28" s="379">
        <f t="shared" si="13"/>
        <v>4</v>
      </c>
      <c r="M28" s="380">
        <f t="shared" si="9"/>
        <v>0</v>
      </c>
      <c r="Q28" s="372" t="s">
        <v>373</v>
      </c>
      <c r="R28" s="321" t="s">
        <v>367</v>
      </c>
      <c r="S28" s="322" t="s">
        <v>399</v>
      </c>
      <c r="T28" s="376">
        <v>11</v>
      </c>
      <c r="U28" s="377">
        <v>0</v>
      </c>
    </row>
    <row r="29" spans="1:21" s="278" customFormat="1" ht="18.75" x14ac:dyDescent="0.3">
      <c r="A29" s="358">
        <f t="shared" si="14"/>
        <v>31534</v>
      </c>
      <c r="B29" s="358" t="str">
        <f t="shared" si="3"/>
        <v>WC</v>
      </c>
      <c r="C29" s="358" t="str">
        <f t="shared" si="4"/>
        <v>Marine</v>
      </c>
      <c r="D29" s="358" t="str">
        <f t="shared" si="5"/>
        <v>(same as Core CL)</v>
      </c>
      <c r="E29" s="358" t="s">
        <v>427</v>
      </c>
      <c r="F29" s="358" t="s">
        <v>428</v>
      </c>
      <c r="G29" s="382">
        <f t="shared" si="6"/>
        <v>5856</v>
      </c>
      <c r="H29" s="383">
        <f t="shared" si="7"/>
        <v>0</v>
      </c>
      <c r="I29" s="383">
        <f t="shared" si="10"/>
        <v>1464</v>
      </c>
      <c r="J29" s="383">
        <f t="shared" si="11"/>
        <v>1464</v>
      </c>
      <c r="K29" s="369">
        <f t="shared" si="12"/>
        <v>0</v>
      </c>
      <c r="L29" s="379">
        <f t="shared" si="13"/>
        <v>4</v>
      </c>
      <c r="M29" s="380">
        <f t="shared" si="9"/>
        <v>0</v>
      </c>
      <c r="Q29" s="372" t="s">
        <v>373</v>
      </c>
      <c r="R29" s="321" t="s">
        <v>367</v>
      </c>
      <c r="S29" s="322" t="s">
        <v>400</v>
      </c>
      <c r="T29" s="376">
        <v>17</v>
      </c>
      <c r="U29" s="377">
        <v>0</v>
      </c>
    </row>
    <row r="30" spans="1:21" s="278" customFormat="1" ht="18.75" x14ac:dyDescent="0.3">
      <c r="A30" s="364">
        <v>31534</v>
      </c>
      <c r="B30" s="364" t="s">
        <v>79</v>
      </c>
      <c r="C30" s="364" t="s">
        <v>354</v>
      </c>
      <c r="D30" s="364" t="s">
        <v>355</v>
      </c>
      <c r="E30" s="364" t="s">
        <v>234</v>
      </c>
      <c r="F30" s="365" t="s">
        <v>428</v>
      </c>
      <c r="G30" s="384">
        <f>SUM(G20:G29)</f>
        <v>58560</v>
      </c>
      <c r="H30" s="384">
        <f>SUM(H20:H29)</f>
        <v>0</v>
      </c>
      <c r="I30" s="384">
        <f>G30/L30</f>
        <v>14640</v>
      </c>
      <c r="J30" s="385">
        <f>(G30-H30)/L30</f>
        <v>14640</v>
      </c>
      <c r="K30" s="365">
        <f t="shared" ref="K30" si="15">-(J30/I30-1)</f>
        <v>0</v>
      </c>
      <c r="L30" s="381">
        <f>+L22</f>
        <v>4</v>
      </c>
      <c r="M30" s="384">
        <f>SUM(M20:M29)</f>
        <v>0</v>
      </c>
      <c r="Q30" s="372" t="s">
        <v>373</v>
      </c>
      <c r="R30" s="321" t="s">
        <v>367</v>
      </c>
      <c r="S30" s="322" t="s">
        <v>401</v>
      </c>
      <c r="T30" s="376">
        <v>15</v>
      </c>
      <c r="U30" s="377">
        <v>0</v>
      </c>
    </row>
    <row r="31" spans="1:21" ht="18.75" x14ac:dyDescent="0.3">
      <c r="A31" s="358"/>
      <c r="B31" s="358"/>
      <c r="C31" s="358"/>
      <c r="D31" s="358"/>
      <c r="E31" s="358"/>
      <c r="F31" s="369"/>
      <c r="G31" s="359"/>
      <c r="H31" s="360"/>
      <c r="I31" s="360"/>
      <c r="J31" s="360"/>
      <c r="K31" s="361"/>
      <c r="L31" s="363"/>
      <c r="M31" s="363"/>
      <c r="Q31" s="372" t="s">
        <v>373</v>
      </c>
      <c r="R31" s="321" t="s">
        <v>367</v>
      </c>
      <c r="S31" s="322" t="s">
        <v>402</v>
      </c>
      <c r="T31" s="376">
        <v>17</v>
      </c>
      <c r="U31" s="377">
        <v>0</v>
      </c>
    </row>
    <row r="32" spans="1:21" ht="18.75" x14ac:dyDescent="0.3">
      <c r="A32" s="358"/>
      <c r="B32" s="358"/>
      <c r="C32" s="358"/>
      <c r="D32" s="358"/>
      <c r="E32" s="358"/>
      <c r="F32" s="369"/>
      <c r="G32" s="359"/>
      <c r="H32" s="360"/>
      <c r="I32" s="360"/>
      <c r="J32" s="360"/>
      <c r="K32" s="361"/>
      <c r="L32" s="363"/>
      <c r="M32" s="363"/>
      <c r="Q32" s="372" t="s">
        <v>373</v>
      </c>
      <c r="R32" s="321" t="s">
        <v>367</v>
      </c>
      <c r="S32" s="322" t="s">
        <v>403</v>
      </c>
      <c r="T32" s="376">
        <v>15</v>
      </c>
      <c r="U32" s="377">
        <v>0</v>
      </c>
    </row>
    <row r="33" spans="1:23" ht="18.75" x14ac:dyDescent="0.3">
      <c r="A33" s="358"/>
      <c r="B33" s="358"/>
      <c r="C33" s="358"/>
      <c r="D33" s="358"/>
      <c r="E33" s="358"/>
      <c r="F33" s="358"/>
      <c r="G33" s="359"/>
      <c r="H33" s="359"/>
      <c r="I33" s="360"/>
      <c r="J33" s="360"/>
      <c r="K33" s="361"/>
      <c r="L33" s="362"/>
      <c r="M33" s="363"/>
      <c r="Q33" s="372" t="s">
        <v>373</v>
      </c>
      <c r="R33" s="321" t="s">
        <v>367</v>
      </c>
      <c r="S33" s="322" t="s">
        <v>404</v>
      </c>
      <c r="T33" s="376">
        <v>20</v>
      </c>
      <c r="U33" s="377">
        <v>0</v>
      </c>
    </row>
    <row r="34" spans="1:23" ht="18.75" x14ac:dyDescent="0.3">
      <c r="A34" s="358">
        <v>31534</v>
      </c>
      <c r="B34" s="358" t="s">
        <v>80</v>
      </c>
      <c r="C34" s="358" t="s">
        <v>356</v>
      </c>
      <c r="D34" s="358" t="s">
        <v>362</v>
      </c>
      <c r="E34" s="358" t="s">
        <v>392</v>
      </c>
      <c r="F34" s="358" t="s">
        <v>428</v>
      </c>
      <c r="G34" s="382">
        <v>426402</v>
      </c>
      <c r="H34" s="382">
        <f>+V36</f>
        <v>0</v>
      </c>
      <c r="I34" s="383">
        <f t="shared" ref="I34:I36" si="16">+G34/L34</f>
        <v>594.70292887029291</v>
      </c>
      <c r="J34" s="383">
        <f>+(G34-H34)/L34</f>
        <v>594.70292887029291</v>
      </c>
      <c r="K34" s="361">
        <f t="shared" ref="K34:K36" si="17">-(J34/I34-1)</f>
        <v>0</v>
      </c>
      <c r="L34" s="379">
        <v>717</v>
      </c>
      <c r="M34" s="380">
        <f>+T23</f>
        <v>0</v>
      </c>
      <c r="Q34" s="372" t="s">
        <v>373</v>
      </c>
      <c r="R34" s="321" t="s">
        <v>367</v>
      </c>
      <c r="S34" s="322" t="s">
        <v>405</v>
      </c>
      <c r="T34" s="376">
        <v>16</v>
      </c>
      <c r="U34" s="377">
        <v>0</v>
      </c>
    </row>
    <row r="35" spans="1:23" ht="18.75" x14ac:dyDescent="0.3">
      <c r="A35" s="358">
        <f t="shared" ref="A35:D43" si="18">+A34</f>
        <v>31534</v>
      </c>
      <c r="B35" s="358" t="str">
        <f t="shared" si="18"/>
        <v>CMP</v>
      </c>
      <c r="C35" s="358" t="str">
        <f t="shared" si="18"/>
        <v>Commercial Package Policy - Variable Exposure</v>
      </c>
      <c r="D35" s="358" t="str">
        <f t="shared" si="18"/>
        <v>19-3186-A</v>
      </c>
      <c r="E35" s="358" t="s">
        <v>420</v>
      </c>
      <c r="F35" s="358" t="s">
        <v>428</v>
      </c>
      <c r="G35" s="382">
        <f t="shared" ref="G35:G36" si="19">+G34</f>
        <v>426402</v>
      </c>
      <c r="H35" s="382">
        <f t="shared" ref="H35:H43" si="20">+V37</f>
        <v>0</v>
      </c>
      <c r="I35" s="383">
        <f t="shared" si="16"/>
        <v>594.70292887029291</v>
      </c>
      <c r="J35" s="383">
        <f t="shared" ref="J35:J36" si="21">+(G35-H35)/L35</f>
        <v>594.70292887029291</v>
      </c>
      <c r="K35" s="361">
        <f t="shared" si="17"/>
        <v>0</v>
      </c>
      <c r="L35" s="379">
        <f>+L34</f>
        <v>717</v>
      </c>
      <c r="M35" s="380">
        <f t="shared" ref="M35:M43" si="22">+T24</f>
        <v>0</v>
      </c>
      <c r="Q35" s="372" t="s">
        <v>373</v>
      </c>
      <c r="R35" s="321" t="s">
        <v>367</v>
      </c>
      <c r="S35" s="322" t="s">
        <v>406</v>
      </c>
      <c r="T35" s="376">
        <v>14</v>
      </c>
      <c r="U35" s="377">
        <v>0</v>
      </c>
    </row>
    <row r="36" spans="1:23" ht="18.75" x14ac:dyDescent="0.3">
      <c r="A36" s="358">
        <f t="shared" si="18"/>
        <v>31534</v>
      </c>
      <c r="B36" s="358" t="str">
        <f t="shared" si="18"/>
        <v>CMP</v>
      </c>
      <c r="C36" s="358" t="str">
        <f t="shared" si="18"/>
        <v>Commercial Package Policy - Variable Exposure</v>
      </c>
      <c r="D36" s="358" t="str">
        <f t="shared" si="18"/>
        <v>19-3186-A</v>
      </c>
      <c r="E36" s="358" t="s">
        <v>233</v>
      </c>
      <c r="F36" s="358" t="s">
        <v>428</v>
      </c>
      <c r="G36" s="382">
        <f t="shared" si="19"/>
        <v>426402</v>
      </c>
      <c r="H36" s="382">
        <f t="shared" si="20"/>
        <v>0</v>
      </c>
      <c r="I36" s="383">
        <f t="shared" si="16"/>
        <v>594.70292887029291</v>
      </c>
      <c r="J36" s="383">
        <f t="shared" si="21"/>
        <v>594.70292887029291</v>
      </c>
      <c r="K36" s="361">
        <f t="shared" si="17"/>
        <v>0</v>
      </c>
      <c r="L36" s="379">
        <f>+L35</f>
        <v>717</v>
      </c>
      <c r="M36" s="380">
        <f t="shared" si="22"/>
        <v>0</v>
      </c>
      <c r="Q36" s="372" t="s">
        <v>373</v>
      </c>
      <c r="R36" s="321" t="s">
        <v>367</v>
      </c>
      <c r="S36" s="322" t="s">
        <v>407</v>
      </c>
      <c r="T36" s="376">
        <v>0</v>
      </c>
      <c r="U36" s="377">
        <v>0</v>
      </c>
      <c r="V36" s="324">
        <f t="shared" ref="V36:W39" si="23">+T36*-1</f>
        <v>0</v>
      </c>
      <c r="W36" s="324">
        <f t="shared" si="23"/>
        <v>0</v>
      </c>
    </row>
    <row r="37" spans="1:23" ht="18.75" x14ac:dyDescent="0.3">
      <c r="A37" s="299">
        <f>+A36</f>
        <v>31534</v>
      </c>
      <c r="B37" s="299" t="str">
        <f t="shared" si="18"/>
        <v>CMP</v>
      </c>
      <c r="C37" s="299" t="str">
        <f t="shared" si="18"/>
        <v>Commercial Package Policy - Variable Exposure</v>
      </c>
      <c r="D37" s="299" t="str">
        <f t="shared" si="18"/>
        <v>19-3186-A</v>
      </c>
      <c r="E37" s="358" t="s">
        <v>421</v>
      </c>
      <c r="F37" s="358" t="s">
        <v>428</v>
      </c>
      <c r="G37" s="382">
        <f t="shared" ref="G37" si="24">+G36</f>
        <v>426402</v>
      </c>
      <c r="H37" s="382">
        <f t="shared" si="20"/>
        <v>0</v>
      </c>
      <c r="I37" s="383">
        <f t="shared" ref="I37:I43" si="25">+G37/L37</f>
        <v>594.70292887029291</v>
      </c>
      <c r="J37" s="383">
        <f t="shared" ref="J37:J43" si="26">+(G37-H37)/L37</f>
        <v>594.70292887029291</v>
      </c>
      <c r="K37" s="361">
        <f t="shared" ref="K37:K43" si="27">-(J37/I37-1)</f>
        <v>0</v>
      </c>
      <c r="L37" s="379">
        <f t="shared" ref="L37:L43" si="28">+L36</f>
        <v>717</v>
      </c>
      <c r="M37" s="380">
        <f t="shared" si="22"/>
        <v>0</v>
      </c>
      <c r="Q37" s="372" t="s">
        <v>373</v>
      </c>
      <c r="R37" s="321" t="s">
        <v>367</v>
      </c>
      <c r="S37" s="322" t="s">
        <v>408</v>
      </c>
      <c r="T37" s="376">
        <v>0</v>
      </c>
      <c r="U37" s="377">
        <v>0</v>
      </c>
      <c r="V37" s="324">
        <f t="shared" si="23"/>
        <v>0</v>
      </c>
      <c r="W37" s="324">
        <f t="shared" si="23"/>
        <v>0</v>
      </c>
    </row>
    <row r="38" spans="1:23" ht="18.75" x14ac:dyDescent="0.3">
      <c r="A38" s="299">
        <f t="shared" ref="A38:A43" si="29">+A37</f>
        <v>31534</v>
      </c>
      <c r="B38" s="299" t="str">
        <f t="shared" si="18"/>
        <v>CMP</v>
      </c>
      <c r="C38" s="299" t="str">
        <f t="shared" si="18"/>
        <v>Commercial Package Policy - Variable Exposure</v>
      </c>
      <c r="D38" s="299" t="str">
        <f t="shared" si="18"/>
        <v>19-3186-A</v>
      </c>
      <c r="E38" s="358" t="s">
        <v>422</v>
      </c>
      <c r="F38" s="358" t="s">
        <v>428</v>
      </c>
      <c r="G38" s="382">
        <f t="shared" ref="G38" si="30">+G37</f>
        <v>426402</v>
      </c>
      <c r="H38" s="382">
        <f t="shared" si="20"/>
        <v>3639</v>
      </c>
      <c r="I38" s="383">
        <f t="shared" si="25"/>
        <v>594.70292887029291</v>
      </c>
      <c r="J38" s="383">
        <f t="shared" si="26"/>
        <v>589.62761506276149</v>
      </c>
      <c r="K38" s="361">
        <f t="shared" si="27"/>
        <v>8.5342001210125806E-3</v>
      </c>
      <c r="L38" s="379">
        <f t="shared" si="28"/>
        <v>717</v>
      </c>
      <c r="M38" s="380">
        <f t="shared" si="22"/>
        <v>2</v>
      </c>
      <c r="Q38" s="372" t="s">
        <v>373</v>
      </c>
      <c r="R38" s="321" t="s">
        <v>367</v>
      </c>
      <c r="S38" s="322" t="s">
        <v>409</v>
      </c>
      <c r="T38" s="376">
        <v>0</v>
      </c>
      <c r="U38" s="377">
        <v>0</v>
      </c>
      <c r="V38" s="324">
        <f t="shared" si="23"/>
        <v>0</v>
      </c>
      <c r="W38" s="324">
        <f t="shared" si="23"/>
        <v>0</v>
      </c>
    </row>
    <row r="39" spans="1:23" ht="18.75" x14ac:dyDescent="0.3">
      <c r="A39" s="299">
        <f t="shared" si="29"/>
        <v>31534</v>
      </c>
      <c r="B39" s="299" t="str">
        <f t="shared" si="18"/>
        <v>CMP</v>
      </c>
      <c r="C39" s="299" t="str">
        <f t="shared" si="18"/>
        <v>Commercial Package Policy - Variable Exposure</v>
      </c>
      <c r="D39" s="299" t="str">
        <f t="shared" si="18"/>
        <v>19-3186-A</v>
      </c>
      <c r="E39" s="358" t="s">
        <v>423</v>
      </c>
      <c r="F39" s="358" t="s">
        <v>428</v>
      </c>
      <c r="G39" s="382">
        <f t="shared" ref="G39" si="31">+G38</f>
        <v>426402</v>
      </c>
      <c r="H39" s="382">
        <f t="shared" si="20"/>
        <v>45463</v>
      </c>
      <c r="I39" s="383">
        <f t="shared" si="25"/>
        <v>594.70292887029291</v>
      </c>
      <c r="J39" s="383">
        <f t="shared" si="26"/>
        <v>531.29567642956761</v>
      </c>
      <c r="K39" s="361">
        <f t="shared" si="27"/>
        <v>0.10662004399604141</v>
      </c>
      <c r="L39" s="379">
        <f t="shared" si="28"/>
        <v>717</v>
      </c>
      <c r="M39" s="380">
        <f t="shared" si="22"/>
        <v>11</v>
      </c>
      <c r="Q39" s="372" t="s">
        <v>373</v>
      </c>
      <c r="R39" s="321" t="s">
        <v>367</v>
      </c>
      <c r="S39" s="322" t="s">
        <v>410</v>
      </c>
      <c r="T39" s="376">
        <v>0</v>
      </c>
      <c r="U39" s="377">
        <v>0</v>
      </c>
      <c r="V39" s="324">
        <f t="shared" si="23"/>
        <v>0</v>
      </c>
      <c r="W39" s="324">
        <f t="shared" si="23"/>
        <v>0</v>
      </c>
    </row>
    <row r="40" spans="1:23" ht="18.75" x14ac:dyDescent="0.3">
      <c r="A40" s="299">
        <f t="shared" si="29"/>
        <v>31534</v>
      </c>
      <c r="B40" s="299" t="str">
        <f t="shared" si="18"/>
        <v>CMP</v>
      </c>
      <c r="C40" s="299" t="str">
        <f t="shared" si="18"/>
        <v>Commercial Package Policy - Variable Exposure</v>
      </c>
      <c r="D40" s="299" t="str">
        <f t="shared" si="18"/>
        <v>19-3186-A</v>
      </c>
      <c r="E40" s="358" t="s">
        <v>424</v>
      </c>
      <c r="F40" s="358" t="s">
        <v>428</v>
      </c>
      <c r="G40" s="382">
        <f t="shared" ref="G40" si="32">+G39</f>
        <v>426402</v>
      </c>
      <c r="H40" s="382">
        <f t="shared" si="20"/>
        <v>30088</v>
      </c>
      <c r="I40" s="383">
        <f t="shared" si="25"/>
        <v>594.70292887029291</v>
      </c>
      <c r="J40" s="383">
        <f t="shared" si="26"/>
        <v>552.73919107391907</v>
      </c>
      <c r="K40" s="361">
        <f t="shared" si="27"/>
        <v>7.0562520813692298E-2</v>
      </c>
      <c r="L40" s="379">
        <f t="shared" si="28"/>
        <v>717</v>
      </c>
      <c r="M40" s="380">
        <f t="shared" si="22"/>
        <v>17</v>
      </c>
      <c r="Q40" s="372" t="s">
        <v>373</v>
      </c>
      <c r="R40" s="321" t="s">
        <v>367</v>
      </c>
      <c r="S40" s="322" t="s">
        <v>411</v>
      </c>
      <c r="T40" s="376">
        <v>-3639</v>
      </c>
      <c r="U40" s="377">
        <v>0</v>
      </c>
      <c r="V40" s="324">
        <f>+T40*-1</f>
        <v>3639</v>
      </c>
      <c r="W40" s="324">
        <f>+U40*-1</f>
        <v>0</v>
      </c>
    </row>
    <row r="41" spans="1:23" ht="18.75" x14ac:dyDescent="0.3">
      <c r="A41" s="299">
        <f t="shared" si="29"/>
        <v>31534</v>
      </c>
      <c r="B41" s="299" t="str">
        <f t="shared" si="18"/>
        <v>CMP</v>
      </c>
      <c r="C41" s="299" t="str">
        <f t="shared" si="18"/>
        <v>Commercial Package Policy - Variable Exposure</v>
      </c>
      <c r="D41" s="299" t="str">
        <f t="shared" si="18"/>
        <v>19-3186-A</v>
      </c>
      <c r="E41" s="358" t="s">
        <v>425</v>
      </c>
      <c r="F41" s="358" t="s">
        <v>428</v>
      </c>
      <c r="G41" s="382">
        <f t="shared" ref="G41" si="33">+G40</f>
        <v>426402</v>
      </c>
      <c r="H41" s="382">
        <f t="shared" si="20"/>
        <v>98362</v>
      </c>
      <c r="I41" s="383">
        <f t="shared" si="25"/>
        <v>594.70292887029291</v>
      </c>
      <c r="J41" s="383">
        <f t="shared" si="26"/>
        <v>457.5174337517434</v>
      </c>
      <c r="K41" s="361">
        <f t="shared" si="27"/>
        <v>0.23067903058616046</v>
      </c>
      <c r="L41" s="379">
        <f t="shared" si="28"/>
        <v>717</v>
      </c>
      <c r="M41" s="380">
        <f t="shared" si="22"/>
        <v>15</v>
      </c>
      <c r="Q41" s="372" t="s">
        <v>373</v>
      </c>
      <c r="R41" s="321" t="s">
        <v>367</v>
      </c>
      <c r="S41" s="322" t="s">
        <v>412</v>
      </c>
      <c r="T41" s="376">
        <v>-45463</v>
      </c>
      <c r="U41" s="377">
        <v>0</v>
      </c>
      <c r="V41" s="324">
        <f t="shared" ref="V41:V48" si="34">+T41*-1</f>
        <v>45463</v>
      </c>
      <c r="W41" s="324">
        <f t="shared" ref="W41:W48" si="35">+U41*-1</f>
        <v>0</v>
      </c>
    </row>
    <row r="42" spans="1:23" ht="18.75" x14ac:dyDescent="0.3">
      <c r="A42" s="299">
        <f t="shared" si="29"/>
        <v>31534</v>
      </c>
      <c r="B42" s="299" t="str">
        <f t="shared" si="18"/>
        <v>CMP</v>
      </c>
      <c r="C42" s="299" t="str">
        <f t="shared" si="18"/>
        <v>Commercial Package Policy - Variable Exposure</v>
      </c>
      <c r="D42" s="299" t="str">
        <f t="shared" si="18"/>
        <v>19-3186-A</v>
      </c>
      <c r="E42" s="358" t="s">
        <v>426</v>
      </c>
      <c r="F42" s="358" t="s">
        <v>428</v>
      </c>
      <c r="G42" s="382">
        <f t="shared" ref="G42" si="36">+G41</f>
        <v>426402</v>
      </c>
      <c r="H42" s="382">
        <f t="shared" si="20"/>
        <v>152019</v>
      </c>
      <c r="I42" s="383">
        <f t="shared" si="25"/>
        <v>594.70292887029291</v>
      </c>
      <c r="J42" s="383">
        <f t="shared" si="26"/>
        <v>382.68200836820085</v>
      </c>
      <c r="K42" s="361">
        <f t="shared" si="27"/>
        <v>0.35651568238422893</v>
      </c>
      <c r="L42" s="379">
        <f t="shared" si="28"/>
        <v>717</v>
      </c>
      <c r="M42" s="380">
        <f t="shared" si="22"/>
        <v>17</v>
      </c>
      <c r="Q42" s="372" t="s">
        <v>373</v>
      </c>
      <c r="R42" s="321" t="s">
        <v>367</v>
      </c>
      <c r="S42" s="322" t="s">
        <v>413</v>
      </c>
      <c r="T42" s="376">
        <v>-30088</v>
      </c>
      <c r="U42" s="377">
        <v>0</v>
      </c>
      <c r="V42" s="324">
        <f t="shared" si="34"/>
        <v>30088</v>
      </c>
      <c r="W42" s="324">
        <f t="shared" si="35"/>
        <v>0</v>
      </c>
    </row>
    <row r="43" spans="1:23" ht="18.75" x14ac:dyDescent="0.3">
      <c r="A43" s="299">
        <f t="shared" si="29"/>
        <v>31534</v>
      </c>
      <c r="B43" s="299" t="str">
        <f t="shared" si="18"/>
        <v>CMP</v>
      </c>
      <c r="C43" s="299" t="str">
        <f t="shared" si="18"/>
        <v>Commercial Package Policy - Variable Exposure</v>
      </c>
      <c r="D43" s="299" t="str">
        <f t="shared" si="18"/>
        <v>19-3186-A</v>
      </c>
      <c r="E43" s="358" t="s">
        <v>427</v>
      </c>
      <c r="F43" s="358" t="s">
        <v>428</v>
      </c>
      <c r="G43" s="382">
        <f t="shared" ref="G43" si="37">+G42</f>
        <v>426402</v>
      </c>
      <c r="H43" s="382">
        <f t="shared" si="20"/>
        <v>94569</v>
      </c>
      <c r="I43" s="383">
        <f t="shared" si="25"/>
        <v>594.70292887029291</v>
      </c>
      <c r="J43" s="383">
        <f t="shared" si="26"/>
        <v>462.80753138075312</v>
      </c>
      <c r="K43" s="361">
        <f t="shared" si="27"/>
        <v>0.22178366893213453</v>
      </c>
      <c r="L43" s="379">
        <f t="shared" si="28"/>
        <v>717</v>
      </c>
      <c r="M43" s="380">
        <f t="shared" si="22"/>
        <v>15</v>
      </c>
      <c r="Q43" s="372" t="s">
        <v>373</v>
      </c>
      <c r="R43" s="321" t="s">
        <v>367</v>
      </c>
      <c r="S43" s="322" t="s">
        <v>414</v>
      </c>
      <c r="T43" s="376">
        <v>-98362</v>
      </c>
      <c r="U43" s="377">
        <v>0</v>
      </c>
      <c r="V43" s="324">
        <f t="shared" si="34"/>
        <v>98362</v>
      </c>
      <c r="W43" s="324">
        <f t="shared" si="35"/>
        <v>0</v>
      </c>
    </row>
    <row r="44" spans="1:23" ht="18.75" x14ac:dyDescent="0.3">
      <c r="A44" s="364">
        <v>31534</v>
      </c>
      <c r="B44" s="364" t="s">
        <v>80</v>
      </c>
      <c r="C44" s="364" t="s">
        <v>356</v>
      </c>
      <c r="D44" s="364" t="s">
        <v>362</v>
      </c>
      <c r="E44" s="364" t="s">
        <v>234</v>
      </c>
      <c r="F44" s="365" t="s">
        <v>428</v>
      </c>
      <c r="G44" s="384">
        <f>SUM(G34:G43)</f>
        <v>4264020</v>
      </c>
      <c r="H44" s="384">
        <f>SUM(H34:H43)</f>
        <v>424140</v>
      </c>
      <c r="I44" s="384">
        <f>G44/L44</f>
        <v>5947.0292887029291</v>
      </c>
      <c r="J44" s="385">
        <f>(G44-H44)/L44</f>
        <v>5355.4811715481173</v>
      </c>
      <c r="K44" s="367">
        <f t="shared" ref="K44" si="38">-(J44/I44-1)</f>
        <v>9.9469514683326987E-2</v>
      </c>
      <c r="L44" s="381">
        <f>+L36</f>
        <v>717</v>
      </c>
      <c r="M44" s="378">
        <f>SUM(M34:M43)</f>
        <v>77</v>
      </c>
      <c r="Q44" s="372" t="s">
        <v>373</v>
      </c>
      <c r="R44" s="321" t="s">
        <v>367</v>
      </c>
      <c r="S44" s="322" t="s">
        <v>415</v>
      </c>
      <c r="T44" s="376">
        <v>-152019</v>
      </c>
      <c r="U44" s="377">
        <v>0</v>
      </c>
      <c r="V44" s="324">
        <f t="shared" si="34"/>
        <v>152019</v>
      </c>
      <c r="W44" s="324">
        <f t="shared" si="35"/>
        <v>0</v>
      </c>
    </row>
    <row r="45" spans="1:23" ht="18.75" x14ac:dyDescent="0.3">
      <c r="A45" s="358"/>
      <c r="B45" s="358"/>
      <c r="C45" s="358"/>
      <c r="D45" s="358"/>
      <c r="E45" s="358"/>
      <c r="F45" s="369"/>
      <c r="G45" s="359"/>
      <c r="H45" s="360"/>
      <c r="I45" s="360"/>
      <c r="J45" s="360"/>
      <c r="K45" s="361"/>
      <c r="L45" s="363"/>
      <c r="M45" s="363"/>
      <c r="Q45" s="372" t="s">
        <v>373</v>
      </c>
      <c r="R45" s="321" t="s">
        <v>367</v>
      </c>
      <c r="S45" s="322" t="s">
        <v>416</v>
      </c>
      <c r="T45" s="376">
        <v>-94569</v>
      </c>
      <c r="U45" s="377">
        <v>0</v>
      </c>
      <c r="V45" s="324">
        <f t="shared" si="34"/>
        <v>94569</v>
      </c>
      <c r="W45" s="324">
        <f t="shared" si="35"/>
        <v>0</v>
      </c>
    </row>
    <row r="46" spans="1:23" ht="18.75" x14ac:dyDescent="0.3">
      <c r="A46" s="358"/>
      <c r="B46" s="358"/>
      <c r="C46" s="358"/>
      <c r="D46" s="358"/>
      <c r="E46" s="358"/>
      <c r="F46" s="369"/>
      <c r="G46" s="359"/>
      <c r="H46" s="360"/>
      <c r="I46" s="360"/>
      <c r="J46" s="360"/>
      <c r="K46" s="361"/>
      <c r="L46" s="363"/>
      <c r="M46" s="363"/>
      <c r="Q46" s="372" t="s">
        <v>373</v>
      </c>
      <c r="R46" s="321" t="s">
        <v>367</v>
      </c>
      <c r="S46" s="322" t="s">
        <v>417</v>
      </c>
      <c r="T46" s="376">
        <v>-51264</v>
      </c>
      <c r="U46" s="377">
        <v>0</v>
      </c>
      <c r="V46" s="324">
        <f t="shared" si="34"/>
        <v>51264</v>
      </c>
      <c r="W46" s="324">
        <f t="shared" si="35"/>
        <v>0</v>
      </c>
    </row>
    <row r="47" spans="1:23" ht="18.75" x14ac:dyDescent="0.3">
      <c r="A47" s="358"/>
      <c r="B47" s="358"/>
      <c r="C47" s="358"/>
      <c r="D47" s="358"/>
      <c r="E47" s="358"/>
      <c r="F47" s="369"/>
      <c r="G47" s="359"/>
      <c r="H47" s="360"/>
      <c r="I47" s="360"/>
      <c r="J47" s="360"/>
      <c r="K47" s="361"/>
      <c r="L47" s="363"/>
      <c r="M47" s="363"/>
      <c r="Q47" s="372" t="s">
        <v>373</v>
      </c>
      <c r="R47" s="321" t="s">
        <v>367</v>
      </c>
      <c r="S47" s="322" t="s">
        <v>418</v>
      </c>
      <c r="T47" s="376">
        <v>-31982</v>
      </c>
      <c r="U47" s="377">
        <v>0</v>
      </c>
      <c r="V47" s="324">
        <f t="shared" si="34"/>
        <v>31982</v>
      </c>
      <c r="W47" s="324">
        <f t="shared" si="35"/>
        <v>0</v>
      </c>
    </row>
    <row r="48" spans="1:23" ht="18.75" x14ac:dyDescent="0.3">
      <c r="A48" s="358"/>
      <c r="B48" s="358"/>
      <c r="C48" s="358"/>
      <c r="D48" s="358"/>
      <c r="E48" s="358"/>
      <c r="F48" s="369"/>
      <c r="G48" s="359"/>
      <c r="H48" s="360"/>
      <c r="I48" s="360"/>
      <c r="J48" s="360"/>
      <c r="K48" s="361"/>
      <c r="L48" s="363"/>
      <c r="M48" s="363"/>
      <c r="Q48" s="372" t="s">
        <v>373</v>
      </c>
      <c r="R48" s="321" t="s">
        <v>367</v>
      </c>
      <c r="S48" s="322" t="s">
        <v>419</v>
      </c>
      <c r="T48" s="376">
        <v>-121858</v>
      </c>
      <c r="U48" s="377">
        <v>0</v>
      </c>
      <c r="V48" s="324">
        <f t="shared" si="34"/>
        <v>121858</v>
      </c>
      <c r="W48" s="324">
        <f t="shared" si="35"/>
        <v>0</v>
      </c>
    </row>
    <row r="49" spans="1:21" ht="18.75" x14ac:dyDescent="0.3">
      <c r="A49" s="358"/>
      <c r="B49" s="358"/>
      <c r="C49" s="358"/>
      <c r="D49" s="358"/>
      <c r="E49" s="358"/>
      <c r="F49" s="369"/>
      <c r="G49" s="359"/>
      <c r="H49" s="360"/>
      <c r="I49" s="360"/>
      <c r="J49" s="360"/>
      <c r="K49" s="361"/>
      <c r="L49" s="363"/>
      <c r="M49" s="363"/>
      <c r="Q49" s="371" t="s">
        <v>378</v>
      </c>
      <c r="R49" s="320" t="s">
        <v>367</v>
      </c>
      <c r="S49" s="320" t="s">
        <v>374</v>
      </c>
      <c r="T49" s="374">
        <v>19</v>
      </c>
      <c r="U49" s="375">
        <v>0</v>
      </c>
    </row>
    <row r="50" spans="1:21" ht="18.75" x14ac:dyDescent="0.3">
      <c r="A50" s="358"/>
      <c r="B50" s="358"/>
      <c r="C50" s="358"/>
      <c r="D50" s="358"/>
      <c r="E50" s="358"/>
      <c r="F50" s="369"/>
      <c r="G50" s="359"/>
      <c r="H50" s="360"/>
      <c r="I50" s="360"/>
      <c r="J50" s="360"/>
      <c r="K50" s="361"/>
      <c r="L50" s="363"/>
      <c r="M50" s="363"/>
      <c r="Q50" s="372" t="s">
        <v>378</v>
      </c>
      <c r="R50" s="321" t="s">
        <v>367</v>
      </c>
      <c r="S50" s="322" t="s">
        <v>375</v>
      </c>
      <c r="T50" s="376">
        <v>193953</v>
      </c>
      <c r="U50" s="377">
        <v>0</v>
      </c>
    </row>
    <row r="51" spans="1:21" ht="18.75" x14ac:dyDescent="0.3">
      <c r="A51" s="364">
        <v>31534</v>
      </c>
      <c r="B51" s="364" t="s">
        <v>80</v>
      </c>
      <c r="C51" s="364" t="s">
        <v>357</v>
      </c>
      <c r="D51" s="364" t="s">
        <v>362</v>
      </c>
      <c r="E51" s="364" t="s">
        <v>234</v>
      </c>
      <c r="F51" s="365">
        <v>0.1</v>
      </c>
      <c r="G51" s="366">
        <f>SUM(G45:G47)</f>
        <v>0</v>
      </c>
      <c r="H51" s="366">
        <f>SUM(H45:H47)</f>
        <v>0</v>
      </c>
      <c r="I51" s="366">
        <f>SUM(I45:I47)</f>
        <v>0</v>
      </c>
      <c r="J51" s="366">
        <f>SUM(J45:J47)</f>
        <v>0</v>
      </c>
      <c r="K51" s="367">
        <v>0.1</v>
      </c>
      <c r="L51" s="368">
        <f>L47</f>
        <v>0</v>
      </c>
      <c r="M51" s="368">
        <f>M47</f>
        <v>0</v>
      </c>
      <c r="Q51" s="372" t="s">
        <v>378</v>
      </c>
      <c r="R51" s="321" t="s">
        <v>367</v>
      </c>
      <c r="S51" s="323" t="s">
        <v>376</v>
      </c>
      <c r="T51" s="376">
        <v>10</v>
      </c>
      <c r="U51" s="377">
        <v>0</v>
      </c>
    </row>
    <row r="52" spans="1:21" ht="18.75" x14ac:dyDescent="0.3">
      <c r="A52" s="358"/>
      <c r="B52" s="358"/>
      <c r="C52" s="358"/>
      <c r="D52" s="358"/>
      <c r="E52" s="358"/>
      <c r="F52" s="369"/>
      <c r="G52" s="359"/>
      <c r="H52" s="360"/>
      <c r="I52" s="360"/>
      <c r="J52" s="360"/>
      <c r="K52" s="361"/>
      <c r="L52" s="363"/>
      <c r="M52" s="362"/>
      <c r="Q52" s="372" t="s">
        <v>378</v>
      </c>
      <c r="R52" s="321" t="s">
        <v>367</v>
      </c>
      <c r="S52" s="323" t="s">
        <v>377</v>
      </c>
      <c r="T52" s="376">
        <v>2903.48</v>
      </c>
      <c r="U52" s="377">
        <v>0</v>
      </c>
    </row>
    <row r="53" spans="1:21" ht="18.75" x14ac:dyDescent="0.3">
      <c r="A53" s="358"/>
      <c r="B53" s="358"/>
      <c r="C53" s="358"/>
      <c r="D53" s="358"/>
      <c r="E53" s="358"/>
      <c r="F53" s="369"/>
      <c r="G53" s="359"/>
      <c r="H53" s="360"/>
      <c r="I53" s="360"/>
      <c r="J53" s="360"/>
      <c r="K53" s="361"/>
      <c r="L53" s="363"/>
      <c r="M53" s="362"/>
      <c r="Q53" s="372" t="s">
        <v>378</v>
      </c>
      <c r="R53" s="321" t="s">
        <v>367</v>
      </c>
      <c r="S53" s="322" t="s">
        <v>394</v>
      </c>
      <c r="T53" s="376">
        <v>0</v>
      </c>
      <c r="U53" s="377">
        <v>0</v>
      </c>
    </row>
    <row r="54" spans="1:21" ht="18.75" x14ac:dyDescent="0.3">
      <c r="A54" s="358"/>
      <c r="B54" s="358"/>
      <c r="C54" s="358"/>
      <c r="D54" s="358"/>
      <c r="E54" s="358"/>
      <c r="F54" s="358"/>
      <c r="G54" s="370"/>
      <c r="H54" s="360"/>
      <c r="I54" s="360"/>
      <c r="J54" s="360"/>
      <c r="K54" s="361"/>
      <c r="L54" s="362"/>
      <c r="M54" s="362"/>
      <c r="Q54" s="372" t="s">
        <v>378</v>
      </c>
      <c r="R54" s="321" t="s">
        <v>367</v>
      </c>
      <c r="S54" s="322" t="s">
        <v>395</v>
      </c>
      <c r="T54" s="376">
        <v>0</v>
      </c>
      <c r="U54" s="377">
        <v>0</v>
      </c>
    </row>
    <row r="55" spans="1:21" ht="18.75" x14ac:dyDescent="0.3">
      <c r="A55" s="358">
        <v>31534</v>
      </c>
      <c r="B55" s="358" t="s">
        <v>229</v>
      </c>
      <c r="C55" s="358" t="s">
        <v>358</v>
      </c>
      <c r="D55" s="358" t="s">
        <v>363</v>
      </c>
      <c r="E55" s="358" t="s">
        <v>392</v>
      </c>
      <c r="F55" s="358" t="s">
        <v>428</v>
      </c>
      <c r="G55" s="386">
        <v>3657</v>
      </c>
      <c r="H55" s="383">
        <f>+V66</f>
        <v>0</v>
      </c>
      <c r="I55" s="383">
        <f t="shared" ref="I55:I57" si="39">+G55/L55</f>
        <v>332.45454545454544</v>
      </c>
      <c r="J55" s="383">
        <f>+(G55-H55)/L55</f>
        <v>332.45454545454544</v>
      </c>
      <c r="K55" s="369">
        <f t="shared" ref="K55:K57" si="40">-(J55/I55-1)</f>
        <v>0</v>
      </c>
      <c r="L55" s="379">
        <v>11</v>
      </c>
      <c r="M55" s="379">
        <f>+T53</f>
        <v>0</v>
      </c>
      <c r="Q55" s="372" t="s">
        <v>378</v>
      </c>
      <c r="R55" s="321" t="s">
        <v>367</v>
      </c>
      <c r="S55" s="322" t="s">
        <v>396</v>
      </c>
      <c r="T55" s="376">
        <v>0</v>
      </c>
      <c r="U55" s="377">
        <v>0</v>
      </c>
    </row>
    <row r="56" spans="1:21" ht="18.75" x14ac:dyDescent="0.3">
      <c r="A56" s="358">
        <f t="shared" ref="A56:D64" si="41">+A55</f>
        <v>31534</v>
      </c>
      <c r="B56" s="358" t="str">
        <f t="shared" si="41"/>
        <v>CML</v>
      </c>
      <c r="C56" s="358" t="str">
        <f t="shared" si="41"/>
        <v>Monoline General Liability - Variable Exposure</v>
      </c>
      <c r="D56" s="358" t="str">
        <f t="shared" si="41"/>
        <v>19-3179-A</v>
      </c>
      <c r="E56" s="358" t="s">
        <v>420</v>
      </c>
      <c r="F56" s="358" t="s">
        <v>428</v>
      </c>
      <c r="G56" s="386">
        <f t="shared" ref="G56:G57" si="42">+G55</f>
        <v>3657</v>
      </c>
      <c r="H56" s="383">
        <f t="shared" ref="H56:H64" si="43">+V67</f>
        <v>0</v>
      </c>
      <c r="I56" s="383">
        <f t="shared" si="39"/>
        <v>332.45454545454544</v>
      </c>
      <c r="J56" s="383">
        <f t="shared" ref="J56:J57" si="44">+(G56-H56)/L56</f>
        <v>332.45454545454544</v>
      </c>
      <c r="K56" s="369">
        <f t="shared" si="40"/>
        <v>0</v>
      </c>
      <c r="L56" s="379">
        <f>+L55</f>
        <v>11</v>
      </c>
      <c r="M56" s="379">
        <f t="shared" ref="M56:M64" si="45">+T54</f>
        <v>0</v>
      </c>
      <c r="Q56" s="372" t="s">
        <v>378</v>
      </c>
      <c r="R56" s="321" t="s">
        <v>367</v>
      </c>
      <c r="S56" s="322" t="s">
        <v>397</v>
      </c>
      <c r="T56" s="376">
        <v>0</v>
      </c>
      <c r="U56" s="377">
        <v>0</v>
      </c>
    </row>
    <row r="57" spans="1:21" ht="18.75" x14ac:dyDescent="0.3">
      <c r="A57" s="358">
        <f t="shared" si="41"/>
        <v>31534</v>
      </c>
      <c r="B57" s="358" t="str">
        <f t="shared" si="41"/>
        <v>CML</v>
      </c>
      <c r="C57" s="358" t="str">
        <f t="shared" si="41"/>
        <v>Monoline General Liability - Variable Exposure</v>
      </c>
      <c r="D57" s="358" t="str">
        <f t="shared" si="41"/>
        <v>19-3179-A</v>
      </c>
      <c r="E57" s="358" t="s">
        <v>233</v>
      </c>
      <c r="F57" s="358" t="s">
        <v>428</v>
      </c>
      <c r="G57" s="386">
        <f t="shared" si="42"/>
        <v>3657</v>
      </c>
      <c r="H57" s="383">
        <f t="shared" si="43"/>
        <v>0</v>
      </c>
      <c r="I57" s="383">
        <f t="shared" si="39"/>
        <v>332.45454545454544</v>
      </c>
      <c r="J57" s="383">
        <f t="shared" si="44"/>
        <v>332.45454545454544</v>
      </c>
      <c r="K57" s="369">
        <f t="shared" si="40"/>
        <v>0</v>
      </c>
      <c r="L57" s="379">
        <f>+L56</f>
        <v>11</v>
      </c>
      <c r="M57" s="379">
        <f t="shared" si="45"/>
        <v>0</v>
      </c>
      <c r="Q57" s="372" t="s">
        <v>378</v>
      </c>
      <c r="R57" s="321" t="s">
        <v>367</v>
      </c>
      <c r="S57" s="322" t="s">
        <v>398</v>
      </c>
      <c r="T57" s="376">
        <v>0</v>
      </c>
      <c r="U57" s="377">
        <v>0</v>
      </c>
    </row>
    <row r="58" spans="1:21" ht="18.75" x14ac:dyDescent="0.3">
      <c r="A58" s="299">
        <f>+A57</f>
        <v>31534</v>
      </c>
      <c r="B58" s="299" t="str">
        <f t="shared" si="41"/>
        <v>CML</v>
      </c>
      <c r="C58" s="299" t="str">
        <f t="shared" si="41"/>
        <v>Monoline General Liability - Variable Exposure</v>
      </c>
      <c r="D58" s="299" t="str">
        <f t="shared" si="41"/>
        <v>19-3179-A</v>
      </c>
      <c r="E58" s="358" t="s">
        <v>421</v>
      </c>
      <c r="F58" s="358" t="s">
        <v>428</v>
      </c>
      <c r="G58" s="386">
        <f t="shared" ref="G58" si="46">+G57</f>
        <v>3657</v>
      </c>
      <c r="H58" s="383">
        <f t="shared" si="43"/>
        <v>0</v>
      </c>
      <c r="I58" s="383">
        <f t="shared" ref="I58:I64" si="47">+G58/L58</f>
        <v>332.45454545454544</v>
      </c>
      <c r="J58" s="383">
        <f t="shared" ref="J58:J64" si="48">+(G58-H58)/L58</f>
        <v>332.45454545454544</v>
      </c>
      <c r="K58" s="369">
        <f t="shared" ref="K58:K64" si="49">-(J58/I58-1)</f>
        <v>0</v>
      </c>
      <c r="L58" s="379">
        <f t="shared" ref="L58:L64" si="50">+L57</f>
        <v>11</v>
      </c>
      <c r="M58" s="379">
        <f t="shared" si="45"/>
        <v>0</v>
      </c>
      <c r="Q58" s="372" t="s">
        <v>378</v>
      </c>
      <c r="R58" s="321" t="s">
        <v>367</v>
      </c>
      <c r="S58" s="322" t="s">
        <v>399</v>
      </c>
      <c r="T58" s="376">
        <v>0</v>
      </c>
      <c r="U58" s="377">
        <v>0</v>
      </c>
    </row>
    <row r="59" spans="1:21" ht="18.75" x14ac:dyDescent="0.3">
      <c r="A59" s="299">
        <f t="shared" ref="A59:A64" si="51">+A58</f>
        <v>31534</v>
      </c>
      <c r="B59" s="299" t="str">
        <f t="shared" si="41"/>
        <v>CML</v>
      </c>
      <c r="C59" s="299" t="str">
        <f t="shared" si="41"/>
        <v>Monoline General Liability - Variable Exposure</v>
      </c>
      <c r="D59" s="299" t="str">
        <f t="shared" si="41"/>
        <v>19-3179-A</v>
      </c>
      <c r="E59" s="358" t="s">
        <v>422</v>
      </c>
      <c r="F59" s="358" t="s">
        <v>428</v>
      </c>
      <c r="G59" s="386">
        <f t="shared" ref="G59" si="52">+G58</f>
        <v>3657</v>
      </c>
      <c r="H59" s="383">
        <f t="shared" si="43"/>
        <v>0</v>
      </c>
      <c r="I59" s="383">
        <f t="shared" si="47"/>
        <v>332.45454545454544</v>
      </c>
      <c r="J59" s="383">
        <f t="shared" si="48"/>
        <v>332.45454545454544</v>
      </c>
      <c r="K59" s="369">
        <f t="shared" si="49"/>
        <v>0</v>
      </c>
      <c r="L59" s="379">
        <f t="shared" si="50"/>
        <v>11</v>
      </c>
      <c r="M59" s="379">
        <f t="shared" si="45"/>
        <v>0</v>
      </c>
      <c r="Q59" s="372" t="s">
        <v>378</v>
      </c>
      <c r="R59" s="321" t="s">
        <v>367</v>
      </c>
      <c r="S59" s="322" t="s">
        <v>400</v>
      </c>
      <c r="T59" s="376">
        <v>0</v>
      </c>
      <c r="U59" s="377">
        <v>0</v>
      </c>
    </row>
    <row r="60" spans="1:21" ht="18.75" x14ac:dyDescent="0.3">
      <c r="A60" s="299">
        <f t="shared" si="51"/>
        <v>31534</v>
      </c>
      <c r="B60" s="299" t="str">
        <f t="shared" si="41"/>
        <v>CML</v>
      </c>
      <c r="C60" s="299" t="str">
        <f t="shared" si="41"/>
        <v>Monoline General Liability - Variable Exposure</v>
      </c>
      <c r="D60" s="299" t="str">
        <f t="shared" si="41"/>
        <v>19-3179-A</v>
      </c>
      <c r="E60" s="358" t="s">
        <v>423</v>
      </c>
      <c r="F60" s="358" t="s">
        <v>428</v>
      </c>
      <c r="G60" s="386">
        <f t="shared" ref="G60" si="53">+G59</f>
        <v>3657</v>
      </c>
      <c r="H60" s="383">
        <f t="shared" si="43"/>
        <v>0</v>
      </c>
      <c r="I60" s="383">
        <f t="shared" si="47"/>
        <v>332.45454545454544</v>
      </c>
      <c r="J60" s="383">
        <f t="shared" si="48"/>
        <v>332.45454545454544</v>
      </c>
      <c r="K60" s="369">
        <f t="shared" si="49"/>
        <v>0</v>
      </c>
      <c r="L60" s="379">
        <f t="shared" si="50"/>
        <v>11</v>
      </c>
      <c r="M60" s="379">
        <f t="shared" si="45"/>
        <v>0</v>
      </c>
      <c r="Q60" s="372" t="s">
        <v>378</v>
      </c>
      <c r="R60" s="321" t="s">
        <v>367</v>
      </c>
      <c r="S60" s="322" t="s">
        <v>401</v>
      </c>
      <c r="T60" s="376">
        <v>0</v>
      </c>
      <c r="U60" s="377">
        <v>0</v>
      </c>
    </row>
    <row r="61" spans="1:21" ht="18.75" x14ac:dyDescent="0.3">
      <c r="A61" s="299">
        <f t="shared" si="51"/>
        <v>31534</v>
      </c>
      <c r="B61" s="299" t="str">
        <f t="shared" si="41"/>
        <v>CML</v>
      </c>
      <c r="C61" s="299" t="str">
        <f t="shared" si="41"/>
        <v>Monoline General Liability - Variable Exposure</v>
      </c>
      <c r="D61" s="299" t="str">
        <f t="shared" si="41"/>
        <v>19-3179-A</v>
      </c>
      <c r="E61" s="358" t="s">
        <v>424</v>
      </c>
      <c r="F61" s="358" t="s">
        <v>428</v>
      </c>
      <c r="G61" s="386">
        <f t="shared" ref="G61" si="54">+G60</f>
        <v>3657</v>
      </c>
      <c r="H61" s="383">
        <f t="shared" si="43"/>
        <v>0</v>
      </c>
      <c r="I61" s="383">
        <f t="shared" si="47"/>
        <v>332.45454545454544</v>
      </c>
      <c r="J61" s="383">
        <f t="shared" si="48"/>
        <v>332.45454545454544</v>
      </c>
      <c r="K61" s="369">
        <f t="shared" si="49"/>
        <v>0</v>
      </c>
      <c r="L61" s="379">
        <f t="shared" si="50"/>
        <v>11</v>
      </c>
      <c r="M61" s="379">
        <f t="shared" si="45"/>
        <v>0</v>
      </c>
      <c r="Q61" s="372" t="s">
        <v>378</v>
      </c>
      <c r="R61" s="321" t="s">
        <v>367</v>
      </c>
      <c r="S61" s="322" t="s">
        <v>402</v>
      </c>
      <c r="T61" s="376">
        <v>0</v>
      </c>
      <c r="U61" s="377">
        <v>0</v>
      </c>
    </row>
    <row r="62" spans="1:21" ht="18.75" x14ac:dyDescent="0.3">
      <c r="A62" s="299">
        <f t="shared" si="51"/>
        <v>31534</v>
      </c>
      <c r="B62" s="299" t="str">
        <f t="shared" si="41"/>
        <v>CML</v>
      </c>
      <c r="C62" s="299" t="str">
        <f t="shared" si="41"/>
        <v>Monoline General Liability - Variable Exposure</v>
      </c>
      <c r="D62" s="299" t="str">
        <f t="shared" si="41"/>
        <v>19-3179-A</v>
      </c>
      <c r="E62" s="358" t="s">
        <v>425</v>
      </c>
      <c r="F62" s="358" t="s">
        <v>428</v>
      </c>
      <c r="G62" s="386">
        <f t="shared" ref="G62" si="55">+G61</f>
        <v>3657</v>
      </c>
      <c r="H62" s="383">
        <f t="shared" si="43"/>
        <v>0</v>
      </c>
      <c r="I62" s="383">
        <f t="shared" si="47"/>
        <v>332.45454545454544</v>
      </c>
      <c r="J62" s="383">
        <f t="shared" si="48"/>
        <v>332.45454545454544</v>
      </c>
      <c r="K62" s="369">
        <f t="shared" si="49"/>
        <v>0</v>
      </c>
      <c r="L62" s="379">
        <f t="shared" si="50"/>
        <v>11</v>
      </c>
      <c r="M62" s="379">
        <f t="shared" si="45"/>
        <v>0</v>
      </c>
      <c r="Q62" s="372" t="s">
        <v>378</v>
      </c>
      <c r="R62" s="321" t="s">
        <v>367</v>
      </c>
      <c r="S62" s="322" t="s">
        <v>403</v>
      </c>
      <c r="T62" s="376">
        <v>0</v>
      </c>
      <c r="U62" s="377">
        <v>0</v>
      </c>
    </row>
    <row r="63" spans="1:21" ht="18.75" x14ac:dyDescent="0.3">
      <c r="A63" s="299">
        <f t="shared" si="51"/>
        <v>31534</v>
      </c>
      <c r="B63" s="299" t="str">
        <f t="shared" si="41"/>
        <v>CML</v>
      </c>
      <c r="C63" s="299" t="str">
        <f t="shared" si="41"/>
        <v>Monoline General Liability - Variable Exposure</v>
      </c>
      <c r="D63" s="299" t="str">
        <f t="shared" si="41"/>
        <v>19-3179-A</v>
      </c>
      <c r="E63" s="358" t="s">
        <v>426</v>
      </c>
      <c r="F63" s="358" t="s">
        <v>428</v>
      </c>
      <c r="G63" s="386">
        <f t="shared" ref="G63" si="56">+G62</f>
        <v>3657</v>
      </c>
      <c r="H63" s="383">
        <f t="shared" si="43"/>
        <v>0</v>
      </c>
      <c r="I63" s="383">
        <f t="shared" si="47"/>
        <v>332.45454545454544</v>
      </c>
      <c r="J63" s="383">
        <f t="shared" si="48"/>
        <v>332.45454545454544</v>
      </c>
      <c r="K63" s="369">
        <f t="shared" si="49"/>
        <v>0</v>
      </c>
      <c r="L63" s="379">
        <f t="shared" si="50"/>
        <v>11</v>
      </c>
      <c r="M63" s="379">
        <f t="shared" si="45"/>
        <v>0</v>
      </c>
      <c r="Q63" s="372" t="s">
        <v>378</v>
      </c>
      <c r="R63" s="321" t="s">
        <v>367</v>
      </c>
      <c r="S63" s="322" t="s">
        <v>404</v>
      </c>
      <c r="T63" s="376">
        <v>0</v>
      </c>
      <c r="U63" s="377">
        <v>0</v>
      </c>
    </row>
    <row r="64" spans="1:21" ht="18.75" x14ac:dyDescent="0.3">
      <c r="A64" s="299">
        <f t="shared" si="51"/>
        <v>31534</v>
      </c>
      <c r="B64" s="299" t="str">
        <f t="shared" si="41"/>
        <v>CML</v>
      </c>
      <c r="C64" s="299" t="str">
        <f t="shared" si="41"/>
        <v>Monoline General Liability - Variable Exposure</v>
      </c>
      <c r="D64" s="299" t="str">
        <f t="shared" si="41"/>
        <v>19-3179-A</v>
      </c>
      <c r="E64" s="358" t="s">
        <v>427</v>
      </c>
      <c r="F64" s="358" t="s">
        <v>428</v>
      </c>
      <c r="G64" s="386">
        <f t="shared" ref="G64" si="57">+G63</f>
        <v>3657</v>
      </c>
      <c r="H64" s="383">
        <f t="shared" si="43"/>
        <v>0</v>
      </c>
      <c r="I64" s="383">
        <f t="shared" si="47"/>
        <v>332.45454545454544</v>
      </c>
      <c r="J64" s="383">
        <f t="shared" si="48"/>
        <v>332.45454545454544</v>
      </c>
      <c r="K64" s="369">
        <f t="shared" si="49"/>
        <v>0</v>
      </c>
      <c r="L64" s="379">
        <f t="shared" si="50"/>
        <v>11</v>
      </c>
      <c r="M64" s="379">
        <f t="shared" si="45"/>
        <v>0</v>
      </c>
      <c r="Q64" s="372" t="s">
        <v>378</v>
      </c>
      <c r="R64" s="321" t="s">
        <v>367</v>
      </c>
      <c r="S64" s="322" t="s">
        <v>405</v>
      </c>
      <c r="T64" s="376">
        <v>0</v>
      </c>
      <c r="U64" s="377">
        <v>0</v>
      </c>
    </row>
    <row r="65" spans="1:23" ht="18.75" x14ac:dyDescent="0.3">
      <c r="A65" s="364">
        <v>31534</v>
      </c>
      <c r="B65" s="364" t="s">
        <v>229</v>
      </c>
      <c r="C65" s="364" t="s">
        <v>358</v>
      </c>
      <c r="D65" s="364" t="s">
        <v>363</v>
      </c>
      <c r="E65" s="364" t="s">
        <v>234</v>
      </c>
      <c r="F65" s="365" t="s">
        <v>428</v>
      </c>
      <c r="G65" s="384">
        <f>SUM(G55:G64)</f>
        <v>36570</v>
      </c>
      <c r="H65" s="384">
        <f>SUM(H55:H64)</f>
        <v>0</v>
      </c>
      <c r="I65" s="384">
        <f>G65/L65</f>
        <v>3324.5454545454545</v>
      </c>
      <c r="J65" s="385">
        <f>(G65-H65)/L65</f>
        <v>3324.5454545454545</v>
      </c>
      <c r="K65" s="365">
        <f t="shared" ref="K65" si="58">-(J65/I65-1)</f>
        <v>0</v>
      </c>
      <c r="L65" s="381">
        <f>+L57</f>
        <v>11</v>
      </c>
      <c r="M65" s="378">
        <f>SUM(M55:M64)</f>
        <v>0</v>
      </c>
      <c r="Q65" s="372" t="s">
        <v>378</v>
      </c>
      <c r="R65" s="321" t="s">
        <v>367</v>
      </c>
      <c r="S65" s="322" t="s">
        <v>406</v>
      </c>
      <c r="T65" s="376">
        <v>2</v>
      </c>
      <c r="U65" s="377">
        <v>0</v>
      </c>
    </row>
    <row r="66" spans="1:23" ht="15.75" x14ac:dyDescent="0.25">
      <c r="A66" s="299"/>
      <c r="B66" s="299"/>
      <c r="C66" s="299"/>
      <c r="D66" s="299"/>
      <c r="E66" s="299"/>
      <c r="F66" s="355"/>
      <c r="G66" s="387"/>
      <c r="H66" s="387"/>
      <c r="I66" s="388"/>
      <c r="J66" s="388"/>
      <c r="K66" s="355"/>
      <c r="L66" s="389"/>
      <c r="M66" s="389"/>
      <c r="N66" s="324"/>
      <c r="Q66" s="372" t="s">
        <v>378</v>
      </c>
      <c r="R66" s="321" t="s">
        <v>367</v>
      </c>
      <c r="S66" s="322" t="s">
        <v>407</v>
      </c>
      <c r="T66" s="376">
        <v>0</v>
      </c>
      <c r="U66" s="377">
        <v>0</v>
      </c>
      <c r="V66" s="324">
        <f t="shared" ref="V66:V69" si="59">+T66*-1</f>
        <v>0</v>
      </c>
      <c r="W66" s="324">
        <f t="shared" ref="W66:W69" si="60">+U66*-1</f>
        <v>0</v>
      </c>
    </row>
    <row r="67" spans="1:23" ht="15.75" x14ac:dyDescent="0.25">
      <c r="A67" s="299"/>
      <c r="B67" s="299"/>
      <c r="C67" s="299"/>
      <c r="D67" s="299"/>
      <c r="E67" s="299"/>
      <c r="F67" s="355"/>
      <c r="G67" s="387"/>
      <c r="H67" s="387"/>
      <c r="I67" s="388"/>
      <c r="J67" s="388"/>
      <c r="K67" s="355"/>
      <c r="L67" s="389"/>
      <c r="M67" s="389"/>
      <c r="N67" s="324"/>
      <c r="Q67" s="372" t="s">
        <v>378</v>
      </c>
      <c r="R67" s="321" t="s">
        <v>367</v>
      </c>
      <c r="S67" s="322" t="s">
        <v>408</v>
      </c>
      <c r="T67" s="376">
        <v>0</v>
      </c>
      <c r="U67" s="377">
        <v>0</v>
      </c>
      <c r="V67" s="324">
        <f t="shared" si="59"/>
        <v>0</v>
      </c>
      <c r="W67" s="324">
        <f t="shared" si="60"/>
        <v>0</v>
      </c>
    </row>
    <row r="68" spans="1:23" ht="15.75" x14ac:dyDescent="0.25">
      <c r="A68" s="299"/>
      <c r="B68" s="299"/>
      <c r="C68" s="299"/>
      <c r="D68" s="299"/>
      <c r="E68" s="299"/>
      <c r="F68" s="355"/>
      <c r="G68" s="387"/>
      <c r="H68" s="387"/>
      <c r="I68" s="388"/>
      <c r="J68" s="388"/>
      <c r="K68" s="355"/>
      <c r="L68" s="389"/>
      <c r="M68" s="389"/>
      <c r="N68" s="324"/>
      <c r="Q68" s="372" t="s">
        <v>378</v>
      </c>
      <c r="R68" s="321" t="s">
        <v>367</v>
      </c>
      <c r="S68" s="322" t="s">
        <v>409</v>
      </c>
      <c r="T68" s="376">
        <v>0</v>
      </c>
      <c r="U68" s="377">
        <v>0</v>
      </c>
      <c r="V68" s="324">
        <f t="shared" si="59"/>
        <v>0</v>
      </c>
      <c r="W68" s="324">
        <f t="shared" si="60"/>
        <v>0</v>
      </c>
    </row>
    <row r="69" spans="1:23" ht="15.75" x14ac:dyDescent="0.25">
      <c r="A69" s="299"/>
      <c r="B69" s="299"/>
      <c r="C69" s="299"/>
      <c r="D69" s="299"/>
      <c r="E69" s="299"/>
      <c r="F69" s="355"/>
      <c r="G69" s="387"/>
      <c r="H69" s="387"/>
      <c r="I69" s="388"/>
      <c r="J69" s="388"/>
      <c r="K69" s="355"/>
      <c r="L69" s="389"/>
      <c r="M69" s="389"/>
      <c r="Q69" s="372" t="s">
        <v>378</v>
      </c>
      <c r="R69" s="321" t="s">
        <v>367</v>
      </c>
      <c r="S69" s="322" t="s">
        <v>410</v>
      </c>
      <c r="T69" s="376">
        <v>0</v>
      </c>
      <c r="U69" s="377">
        <v>0</v>
      </c>
      <c r="V69" s="324">
        <f t="shared" si="59"/>
        <v>0</v>
      </c>
      <c r="W69" s="324">
        <f t="shared" si="60"/>
        <v>0</v>
      </c>
    </row>
    <row r="70" spans="1:23" ht="15.75" x14ac:dyDescent="0.25">
      <c r="A70" s="299"/>
      <c r="B70" s="299"/>
      <c r="C70" s="299"/>
      <c r="D70" s="299"/>
      <c r="E70" s="299"/>
      <c r="F70" s="355"/>
      <c r="G70" s="387"/>
      <c r="H70" s="387"/>
      <c r="I70" s="388"/>
      <c r="J70" s="388"/>
      <c r="K70" s="355"/>
      <c r="L70" s="389"/>
      <c r="M70" s="389"/>
      <c r="Q70" s="372" t="s">
        <v>378</v>
      </c>
      <c r="R70" s="321" t="s">
        <v>367</v>
      </c>
      <c r="S70" s="322" t="s">
        <v>411</v>
      </c>
      <c r="T70" s="376">
        <v>0</v>
      </c>
      <c r="U70" s="377">
        <v>0</v>
      </c>
      <c r="V70" s="324">
        <f>+T70*-1</f>
        <v>0</v>
      </c>
      <c r="W70" s="324">
        <f>+U70*-1</f>
        <v>0</v>
      </c>
    </row>
    <row r="71" spans="1:23" ht="15.75" x14ac:dyDescent="0.25">
      <c r="A71" s="299"/>
      <c r="B71" s="299"/>
      <c r="C71" s="299"/>
      <c r="D71" s="299"/>
      <c r="E71" s="299"/>
      <c r="F71" s="355"/>
      <c r="G71" s="387"/>
      <c r="H71" s="387"/>
      <c r="I71" s="388"/>
      <c r="J71" s="388"/>
      <c r="K71" s="355"/>
      <c r="L71" s="389"/>
      <c r="M71" s="389"/>
      <c r="Q71" s="372" t="s">
        <v>378</v>
      </c>
      <c r="R71" s="321" t="s">
        <v>367</v>
      </c>
      <c r="S71" s="322" t="s">
        <v>412</v>
      </c>
      <c r="T71" s="376">
        <v>0</v>
      </c>
      <c r="U71" s="377">
        <v>0</v>
      </c>
      <c r="V71" s="324">
        <f t="shared" ref="V71:V78" si="61">+T71*-1</f>
        <v>0</v>
      </c>
      <c r="W71" s="324">
        <f t="shared" ref="W71:W78" si="62">+U71*-1</f>
        <v>0</v>
      </c>
    </row>
    <row r="72" spans="1:23" ht="15.75" x14ac:dyDescent="0.25">
      <c r="A72" s="318">
        <v>31534</v>
      </c>
      <c r="B72" s="318" t="s">
        <v>229</v>
      </c>
      <c r="C72" s="318" t="s">
        <v>359</v>
      </c>
      <c r="D72" s="318" t="s">
        <v>363</v>
      </c>
      <c r="E72" s="318" t="s">
        <v>234</v>
      </c>
      <c r="F72" s="356">
        <v>0.1</v>
      </c>
      <c r="G72" s="390">
        <f>SUM(G66:G68)</f>
        <v>0</v>
      </c>
      <c r="H72" s="390">
        <f>SUM(H66:H68)</f>
        <v>0</v>
      </c>
      <c r="I72" s="390">
        <f>SUM(I66:I68)</f>
        <v>0</v>
      </c>
      <c r="J72" s="390">
        <f>SUM(J66:J68)</f>
        <v>0</v>
      </c>
      <c r="K72" s="356">
        <v>0.1</v>
      </c>
      <c r="L72" s="391">
        <v>0</v>
      </c>
      <c r="M72" s="391">
        <v>0</v>
      </c>
      <c r="Q72" s="372" t="s">
        <v>378</v>
      </c>
      <c r="R72" s="321" t="s">
        <v>367</v>
      </c>
      <c r="S72" s="322" t="s">
        <v>413</v>
      </c>
      <c r="T72" s="376">
        <v>0</v>
      </c>
      <c r="U72" s="377">
        <v>0</v>
      </c>
      <c r="V72" s="324">
        <f t="shared" si="61"/>
        <v>0</v>
      </c>
      <c r="W72" s="324">
        <f t="shared" si="62"/>
        <v>0</v>
      </c>
    </row>
    <row r="73" spans="1:23" ht="15.75" x14ac:dyDescent="0.25">
      <c r="A73" s="299"/>
      <c r="B73" s="299"/>
      <c r="C73" s="299"/>
      <c r="D73" s="299"/>
      <c r="E73" s="299"/>
      <c r="F73" s="355"/>
      <c r="G73" s="387"/>
      <c r="H73" s="388"/>
      <c r="I73" s="388"/>
      <c r="J73" s="388"/>
      <c r="K73" s="355"/>
      <c r="L73" s="389"/>
      <c r="M73" s="392"/>
      <c r="Q73" s="372" t="s">
        <v>378</v>
      </c>
      <c r="R73" s="321" t="s">
        <v>367</v>
      </c>
      <c r="S73" s="322" t="s">
        <v>414</v>
      </c>
      <c r="T73" s="376">
        <v>0</v>
      </c>
      <c r="U73" s="377">
        <v>0</v>
      </c>
      <c r="V73" s="324">
        <f t="shared" si="61"/>
        <v>0</v>
      </c>
      <c r="W73" s="324">
        <f t="shared" si="62"/>
        <v>0</v>
      </c>
    </row>
    <row r="74" spans="1:23" ht="15.75" x14ac:dyDescent="0.25">
      <c r="A74" s="299"/>
      <c r="B74" s="299"/>
      <c r="C74" s="299"/>
      <c r="D74" s="299"/>
      <c r="E74" s="299"/>
      <c r="F74" s="355"/>
      <c r="G74" s="387"/>
      <c r="H74" s="388"/>
      <c r="I74" s="388"/>
      <c r="J74" s="388"/>
      <c r="K74" s="355"/>
      <c r="L74" s="389"/>
      <c r="M74" s="392"/>
      <c r="Q74" s="372" t="s">
        <v>378</v>
      </c>
      <c r="R74" s="321" t="s">
        <v>367</v>
      </c>
      <c r="S74" s="322" t="s">
        <v>415</v>
      </c>
      <c r="T74" s="376">
        <v>0</v>
      </c>
      <c r="U74" s="377">
        <v>0</v>
      </c>
      <c r="V74" s="324">
        <f t="shared" si="61"/>
        <v>0</v>
      </c>
      <c r="W74" s="324">
        <f t="shared" si="62"/>
        <v>0</v>
      </c>
    </row>
    <row r="75" spans="1:23" ht="15.75" x14ac:dyDescent="0.25">
      <c r="A75" s="299"/>
      <c r="B75" s="299"/>
      <c r="C75" s="299"/>
      <c r="D75" s="299"/>
      <c r="E75" s="299"/>
      <c r="F75" s="299"/>
      <c r="G75" s="393"/>
      <c r="H75" s="388"/>
      <c r="I75" s="388"/>
      <c r="J75" s="388"/>
      <c r="K75" s="355"/>
      <c r="L75" s="392"/>
      <c r="M75" s="392"/>
      <c r="Q75" s="372" t="s">
        <v>378</v>
      </c>
      <c r="R75" s="321" t="s">
        <v>367</v>
      </c>
      <c r="S75" s="322" t="s">
        <v>416</v>
      </c>
      <c r="T75" s="376">
        <v>0</v>
      </c>
      <c r="U75" s="377">
        <v>0</v>
      </c>
      <c r="V75" s="324">
        <f t="shared" si="61"/>
        <v>0</v>
      </c>
      <c r="W75" s="324">
        <f t="shared" si="62"/>
        <v>0</v>
      </c>
    </row>
    <row r="76" spans="1:23" ht="18.75" x14ac:dyDescent="0.3">
      <c r="A76" s="299">
        <v>31534</v>
      </c>
      <c r="B76" s="299" t="s">
        <v>80</v>
      </c>
      <c r="C76" s="299" t="s">
        <v>360</v>
      </c>
      <c r="D76" s="299" t="s">
        <v>364</v>
      </c>
      <c r="E76" s="358" t="s">
        <v>392</v>
      </c>
      <c r="F76" s="358" t="s">
        <v>428</v>
      </c>
      <c r="G76" s="393">
        <v>544204</v>
      </c>
      <c r="H76" s="388">
        <f>+V126</f>
        <v>0</v>
      </c>
      <c r="I76" s="388">
        <f>+G76/L76</f>
        <v>107.76316831683168</v>
      </c>
      <c r="J76" s="388">
        <f>+(G76-H76)/L76</f>
        <v>107.76316831683168</v>
      </c>
      <c r="K76" s="394">
        <f t="shared" ref="K76:K78" si="63">-(J76/I76-1)</f>
        <v>0</v>
      </c>
      <c r="L76" s="392">
        <v>5050</v>
      </c>
      <c r="M76" s="392">
        <f>+T113</f>
        <v>0</v>
      </c>
      <c r="Q76" s="372" t="s">
        <v>378</v>
      </c>
      <c r="R76" s="321" t="s">
        <v>367</v>
      </c>
      <c r="S76" s="322" t="s">
        <v>417</v>
      </c>
      <c r="T76" s="376">
        <v>0</v>
      </c>
      <c r="U76" s="377">
        <v>0</v>
      </c>
      <c r="V76" s="324">
        <f t="shared" si="61"/>
        <v>0</v>
      </c>
      <c r="W76" s="324">
        <f t="shared" si="62"/>
        <v>0</v>
      </c>
    </row>
    <row r="77" spans="1:23" ht="18.75" x14ac:dyDescent="0.3">
      <c r="A77" s="299">
        <f t="shared" ref="A77:D85" si="64">+A76</f>
        <v>31534</v>
      </c>
      <c r="B77" s="299" t="str">
        <f t="shared" si="64"/>
        <v>CMP</v>
      </c>
      <c r="C77" s="299" t="str">
        <f t="shared" si="64"/>
        <v>Avenues BOP - Variable Exposure</v>
      </c>
      <c r="D77" s="299" t="str">
        <f t="shared" si="64"/>
        <v>18-4738-A</v>
      </c>
      <c r="E77" s="358" t="s">
        <v>420</v>
      </c>
      <c r="F77" s="358" t="s">
        <v>428</v>
      </c>
      <c r="G77" s="393">
        <f t="shared" ref="G77:G78" si="65">+G76</f>
        <v>544204</v>
      </c>
      <c r="H77" s="388">
        <f t="shared" ref="H77:H85" si="66">+V127</f>
        <v>0</v>
      </c>
      <c r="I77" s="388">
        <f>+G77/L77</f>
        <v>107.76316831683168</v>
      </c>
      <c r="J77" s="388">
        <f t="shared" ref="J77:J78" si="67">+(G77-H77)/L77</f>
        <v>107.76316831683168</v>
      </c>
      <c r="K77" s="394">
        <f t="shared" si="63"/>
        <v>0</v>
      </c>
      <c r="L77" s="392">
        <f>+L76</f>
        <v>5050</v>
      </c>
      <c r="M77" s="392">
        <f t="shared" ref="M77:M85" si="68">+T114</f>
        <v>0</v>
      </c>
      <c r="Q77" s="372" t="s">
        <v>378</v>
      </c>
      <c r="R77" s="321" t="s">
        <v>367</v>
      </c>
      <c r="S77" s="322" t="s">
        <v>418</v>
      </c>
      <c r="T77" s="376">
        <v>0</v>
      </c>
      <c r="U77" s="377">
        <v>0</v>
      </c>
      <c r="V77" s="324">
        <f t="shared" si="61"/>
        <v>0</v>
      </c>
      <c r="W77" s="324">
        <f t="shared" si="62"/>
        <v>0</v>
      </c>
    </row>
    <row r="78" spans="1:23" ht="18.75" x14ac:dyDescent="0.3">
      <c r="A78" s="299">
        <f t="shared" si="64"/>
        <v>31534</v>
      </c>
      <c r="B78" s="299" t="str">
        <f t="shared" si="64"/>
        <v>CMP</v>
      </c>
      <c r="C78" s="299" t="str">
        <f t="shared" si="64"/>
        <v>Avenues BOP - Variable Exposure</v>
      </c>
      <c r="D78" s="299" t="str">
        <f t="shared" si="64"/>
        <v>18-4738-A</v>
      </c>
      <c r="E78" s="358" t="s">
        <v>233</v>
      </c>
      <c r="F78" s="358" t="s">
        <v>428</v>
      </c>
      <c r="G78" s="393">
        <f t="shared" si="65"/>
        <v>544204</v>
      </c>
      <c r="H78" s="388">
        <f t="shared" si="66"/>
        <v>0</v>
      </c>
      <c r="I78" s="388">
        <f>+G78/L78</f>
        <v>107.76316831683168</v>
      </c>
      <c r="J78" s="388">
        <f t="shared" si="67"/>
        <v>107.76316831683168</v>
      </c>
      <c r="K78" s="394">
        <f t="shared" si="63"/>
        <v>0</v>
      </c>
      <c r="L78" s="392">
        <f>+L77</f>
        <v>5050</v>
      </c>
      <c r="M78" s="392">
        <f t="shared" si="68"/>
        <v>0</v>
      </c>
      <c r="P78" s="324" t="e">
        <f>+#REF!*-1</f>
        <v>#REF!</v>
      </c>
      <c r="Q78" s="372" t="s">
        <v>378</v>
      </c>
      <c r="R78" s="321" t="s">
        <v>367</v>
      </c>
      <c r="S78" s="322" t="s">
        <v>419</v>
      </c>
      <c r="T78" s="376">
        <v>-1161</v>
      </c>
      <c r="U78" s="377">
        <v>0</v>
      </c>
      <c r="V78" s="324">
        <f t="shared" si="61"/>
        <v>1161</v>
      </c>
      <c r="W78" s="324">
        <f t="shared" si="62"/>
        <v>0</v>
      </c>
    </row>
    <row r="79" spans="1:23" ht="18.75" x14ac:dyDescent="0.3">
      <c r="A79" s="299">
        <f>+A78</f>
        <v>31534</v>
      </c>
      <c r="B79" s="299" t="str">
        <f t="shared" si="64"/>
        <v>CMP</v>
      </c>
      <c r="C79" s="299" t="str">
        <f t="shared" si="64"/>
        <v>Avenues BOP - Variable Exposure</v>
      </c>
      <c r="D79" s="299" t="str">
        <f t="shared" si="64"/>
        <v>18-4738-A</v>
      </c>
      <c r="E79" s="358" t="s">
        <v>421</v>
      </c>
      <c r="F79" s="358" t="s">
        <v>428</v>
      </c>
      <c r="G79" s="393">
        <f t="shared" ref="G79" si="69">+G78</f>
        <v>544204</v>
      </c>
      <c r="H79" s="388">
        <f t="shared" si="66"/>
        <v>0</v>
      </c>
      <c r="I79" s="388">
        <f t="shared" ref="I79:I85" si="70">+G79/L79</f>
        <v>107.76316831683168</v>
      </c>
      <c r="J79" s="388">
        <f t="shared" ref="J79:J85" si="71">+(G79-H79)/L79</f>
        <v>107.76316831683168</v>
      </c>
      <c r="K79" s="394">
        <f t="shared" ref="K79:K85" si="72">-(J79/I79-1)</f>
        <v>0</v>
      </c>
      <c r="L79" s="392">
        <f t="shared" ref="L79:L85" si="73">+L78</f>
        <v>5050</v>
      </c>
      <c r="M79" s="392">
        <f t="shared" si="68"/>
        <v>0</v>
      </c>
      <c r="P79" s="324"/>
      <c r="Q79" s="371" t="s">
        <v>79</v>
      </c>
      <c r="R79" s="320" t="s">
        <v>367</v>
      </c>
      <c r="S79" s="320" t="s">
        <v>374</v>
      </c>
      <c r="T79" s="374">
        <v>2199</v>
      </c>
      <c r="U79" s="375">
        <v>4</v>
      </c>
    </row>
    <row r="80" spans="1:23" ht="18.75" x14ac:dyDescent="0.3">
      <c r="A80" s="299">
        <f t="shared" ref="A80:A85" si="74">+A79</f>
        <v>31534</v>
      </c>
      <c r="B80" s="299" t="str">
        <f t="shared" si="64"/>
        <v>CMP</v>
      </c>
      <c r="C80" s="299" t="str">
        <f t="shared" si="64"/>
        <v>Avenues BOP - Variable Exposure</v>
      </c>
      <c r="D80" s="299" t="str">
        <f t="shared" si="64"/>
        <v>18-4738-A</v>
      </c>
      <c r="E80" s="358" t="s">
        <v>422</v>
      </c>
      <c r="F80" s="358" t="s">
        <v>428</v>
      </c>
      <c r="G80" s="393">
        <f t="shared" ref="G80" si="75">+G79</f>
        <v>544204</v>
      </c>
      <c r="H80" s="388">
        <f t="shared" si="66"/>
        <v>0</v>
      </c>
      <c r="I80" s="388">
        <f t="shared" si="70"/>
        <v>107.76316831683168</v>
      </c>
      <c r="J80" s="388">
        <f t="shared" si="71"/>
        <v>107.76316831683168</v>
      </c>
      <c r="K80" s="394">
        <f t="shared" si="72"/>
        <v>0</v>
      </c>
      <c r="L80" s="392">
        <f t="shared" si="73"/>
        <v>5050</v>
      </c>
      <c r="M80" s="392">
        <f t="shared" si="68"/>
        <v>0</v>
      </c>
      <c r="P80" s="324"/>
      <c r="Q80" s="372" t="s">
        <v>79</v>
      </c>
      <c r="R80" s="321" t="s">
        <v>367</v>
      </c>
      <c r="S80" s="322" t="s">
        <v>375</v>
      </c>
      <c r="T80" s="376">
        <v>8948036</v>
      </c>
      <c r="U80" s="377">
        <v>70273</v>
      </c>
    </row>
    <row r="81" spans="1:23" ht="18.75" x14ac:dyDescent="0.3">
      <c r="A81" s="299">
        <f t="shared" si="74"/>
        <v>31534</v>
      </c>
      <c r="B81" s="299" t="str">
        <f t="shared" si="64"/>
        <v>CMP</v>
      </c>
      <c r="C81" s="299" t="str">
        <f t="shared" si="64"/>
        <v>Avenues BOP - Variable Exposure</v>
      </c>
      <c r="D81" s="299" t="str">
        <f t="shared" si="64"/>
        <v>18-4738-A</v>
      </c>
      <c r="E81" s="358" t="s">
        <v>423</v>
      </c>
      <c r="F81" s="358" t="s">
        <v>428</v>
      </c>
      <c r="G81" s="393">
        <f t="shared" ref="G81" si="76">+G80</f>
        <v>544204</v>
      </c>
      <c r="H81" s="388">
        <f t="shared" si="66"/>
        <v>1250</v>
      </c>
      <c r="I81" s="388">
        <f t="shared" si="70"/>
        <v>107.76316831683168</v>
      </c>
      <c r="J81" s="388">
        <f t="shared" si="71"/>
        <v>107.51564356435644</v>
      </c>
      <c r="K81" s="394">
        <f t="shared" si="72"/>
        <v>2.2969327678590279E-3</v>
      </c>
      <c r="L81" s="392">
        <f t="shared" si="73"/>
        <v>5050</v>
      </c>
      <c r="M81" s="392">
        <f t="shared" si="68"/>
        <v>2</v>
      </c>
      <c r="P81" s="324"/>
      <c r="Q81" s="372" t="s">
        <v>79</v>
      </c>
      <c r="R81" s="321" t="s">
        <v>367</v>
      </c>
      <c r="S81" s="323" t="s">
        <v>376</v>
      </c>
      <c r="T81" s="376">
        <v>0</v>
      </c>
      <c r="U81" s="377">
        <v>0</v>
      </c>
    </row>
    <row r="82" spans="1:23" ht="18.75" x14ac:dyDescent="0.3">
      <c r="A82" s="299">
        <f t="shared" si="74"/>
        <v>31534</v>
      </c>
      <c r="B82" s="299" t="str">
        <f t="shared" si="64"/>
        <v>CMP</v>
      </c>
      <c r="C82" s="299" t="str">
        <f t="shared" si="64"/>
        <v>Avenues BOP - Variable Exposure</v>
      </c>
      <c r="D82" s="299" t="str">
        <f t="shared" si="64"/>
        <v>18-4738-A</v>
      </c>
      <c r="E82" s="358" t="s">
        <v>424</v>
      </c>
      <c r="F82" s="358" t="s">
        <v>428</v>
      </c>
      <c r="G82" s="393">
        <f t="shared" ref="G82" si="77">+G81</f>
        <v>544204</v>
      </c>
      <c r="H82" s="388">
        <f t="shared" si="66"/>
        <v>283</v>
      </c>
      <c r="I82" s="388">
        <f t="shared" si="70"/>
        <v>107.76316831683168</v>
      </c>
      <c r="J82" s="388">
        <f t="shared" si="71"/>
        <v>107.70712871287128</v>
      </c>
      <c r="K82" s="394">
        <f t="shared" si="72"/>
        <v>5.200255786433905E-4</v>
      </c>
      <c r="L82" s="392">
        <f t="shared" si="73"/>
        <v>5050</v>
      </c>
      <c r="M82" s="392">
        <f t="shared" si="68"/>
        <v>3</v>
      </c>
      <c r="P82" s="324"/>
      <c r="Q82" s="372" t="s">
        <v>79</v>
      </c>
      <c r="R82" s="321" t="s">
        <v>367</v>
      </c>
      <c r="S82" s="323" t="s">
        <v>377</v>
      </c>
      <c r="T82" s="376">
        <v>0</v>
      </c>
      <c r="U82" s="377">
        <v>0</v>
      </c>
    </row>
    <row r="83" spans="1:23" ht="18.75" x14ac:dyDescent="0.3">
      <c r="A83" s="299">
        <f t="shared" si="74"/>
        <v>31534</v>
      </c>
      <c r="B83" s="299" t="str">
        <f t="shared" si="64"/>
        <v>CMP</v>
      </c>
      <c r="C83" s="299" t="str">
        <f t="shared" si="64"/>
        <v>Avenues BOP - Variable Exposure</v>
      </c>
      <c r="D83" s="299" t="str">
        <f t="shared" si="64"/>
        <v>18-4738-A</v>
      </c>
      <c r="E83" s="358" t="s">
        <v>425</v>
      </c>
      <c r="F83" s="358" t="s">
        <v>428</v>
      </c>
      <c r="G83" s="393">
        <f t="shared" ref="G83" si="78">+G82</f>
        <v>544204</v>
      </c>
      <c r="H83" s="388">
        <f t="shared" si="66"/>
        <v>5966</v>
      </c>
      <c r="I83" s="388">
        <f t="shared" si="70"/>
        <v>107.76316831683168</v>
      </c>
      <c r="J83" s="388">
        <f t="shared" si="71"/>
        <v>106.58178217821782</v>
      </c>
      <c r="K83" s="394">
        <f t="shared" si="72"/>
        <v>1.0962800714438004E-2</v>
      </c>
      <c r="L83" s="392">
        <f t="shared" si="73"/>
        <v>5050</v>
      </c>
      <c r="M83" s="392">
        <f t="shared" si="68"/>
        <v>9</v>
      </c>
      <c r="P83" s="324"/>
      <c r="Q83" s="372" t="s">
        <v>79</v>
      </c>
      <c r="R83" s="321" t="s">
        <v>367</v>
      </c>
      <c r="S83" s="322" t="s">
        <v>394</v>
      </c>
      <c r="T83" s="376">
        <v>0</v>
      </c>
      <c r="U83" s="377">
        <v>0</v>
      </c>
    </row>
    <row r="84" spans="1:23" ht="18.75" x14ac:dyDescent="0.3">
      <c r="A84" s="299">
        <f t="shared" si="74"/>
        <v>31534</v>
      </c>
      <c r="B84" s="299" t="str">
        <f t="shared" si="64"/>
        <v>CMP</v>
      </c>
      <c r="C84" s="299" t="str">
        <f t="shared" si="64"/>
        <v>Avenues BOP - Variable Exposure</v>
      </c>
      <c r="D84" s="299" t="str">
        <f t="shared" si="64"/>
        <v>18-4738-A</v>
      </c>
      <c r="E84" s="358" t="s">
        <v>426</v>
      </c>
      <c r="F84" s="358" t="s">
        <v>428</v>
      </c>
      <c r="G84" s="393">
        <f t="shared" ref="G84" si="79">+G83</f>
        <v>544204</v>
      </c>
      <c r="H84" s="388">
        <f t="shared" si="66"/>
        <v>6063</v>
      </c>
      <c r="I84" s="388">
        <f t="shared" si="70"/>
        <v>107.76316831683168</v>
      </c>
      <c r="J84" s="388">
        <f t="shared" si="71"/>
        <v>106.56257425742574</v>
      </c>
      <c r="K84" s="394">
        <f t="shared" si="72"/>
        <v>1.1141042697223824E-2</v>
      </c>
      <c r="L84" s="392">
        <f t="shared" si="73"/>
        <v>5050</v>
      </c>
      <c r="M84" s="392">
        <f t="shared" si="68"/>
        <v>4</v>
      </c>
      <c r="P84" s="324"/>
      <c r="Q84" s="372" t="s">
        <v>79</v>
      </c>
      <c r="R84" s="321" t="s">
        <v>367</v>
      </c>
      <c r="S84" s="322" t="s">
        <v>395</v>
      </c>
      <c r="T84" s="376">
        <v>0</v>
      </c>
      <c r="U84" s="377">
        <v>0</v>
      </c>
    </row>
    <row r="85" spans="1:23" ht="18.75" x14ac:dyDescent="0.3">
      <c r="A85" s="299">
        <f t="shared" si="74"/>
        <v>31534</v>
      </c>
      <c r="B85" s="299" t="str">
        <f t="shared" si="64"/>
        <v>CMP</v>
      </c>
      <c r="C85" s="299" t="str">
        <f t="shared" si="64"/>
        <v>Avenues BOP - Variable Exposure</v>
      </c>
      <c r="D85" s="299" t="str">
        <f t="shared" si="64"/>
        <v>18-4738-A</v>
      </c>
      <c r="E85" s="358" t="s">
        <v>427</v>
      </c>
      <c r="F85" s="358" t="s">
        <v>428</v>
      </c>
      <c r="G85" s="393">
        <f t="shared" ref="G85" si="80">+G84</f>
        <v>544204</v>
      </c>
      <c r="H85" s="388">
        <f t="shared" si="66"/>
        <v>4224</v>
      </c>
      <c r="I85" s="388">
        <f t="shared" si="70"/>
        <v>107.76316831683168</v>
      </c>
      <c r="J85" s="388">
        <f t="shared" si="71"/>
        <v>106.92673267326732</v>
      </c>
      <c r="K85" s="394">
        <f t="shared" si="72"/>
        <v>7.7617952091495468E-3</v>
      </c>
      <c r="L85" s="392">
        <f t="shared" si="73"/>
        <v>5050</v>
      </c>
      <c r="M85" s="392">
        <f t="shared" si="68"/>
        <v>7</v>
      </c>
      <c r="P85" s="324"/>
      <c r="Q85" s="372" t="s">
        <v>79</v>
      </c>
      <c r="R85" s="321" t="s">
        <v>367</v>
      </c>
      <c r="S85" s="322" t="s">
        <v>396</v>
      </c>
      <c r="T85" s="376">
        <v>0</v>
      </c>
      <c r="U85" s="377">
        <v>0</v>
      </c>
    </row>
    <row r="86" spans="1:23" ht="18.75" x14ac:dyDescent="0.3">
      <c r="A86" s="318">
        <v>31534</v>
      </c>
      <c r="B86" s="318" t="s">
        <v>80</v>
      </c>
      <c r="C86" s="318" t="s">
        <v>360</v>
      </c>
      <c r="D86" s="318" t="s">
        <v>364</v>
      </c>
      <c r="E86" s="364" t="s">
        <v>234</v>
      </c>
      <c r="F86" s="365" t="s">
        <v>428</v>
      </c>
      <c r="G86" s="384">
        <f>SUM(G76:G85)</f>
        <v>5442040</v>
      </c>
      <c r="H86" s="384">
        <f>SUM(H76:H85)</f>
        <v>17786</v>
      </c>
      <c r="I86" s="384">
        <f>G86/L86</f>
        <v>1077.6316831683168</v>
      </c>
      <c r="J86" s="385">
        <f>(G86-H86)/L86</f>
        <v>1074.1097029702971</v>
      </c>
      <c r="K86" s="395">
        <f t="shared" ref="K86" si="81">-(J86/I86-1)</f>
        <v>3.2682596967312794E-3</v>
      </c>
      <c r="L86" s="381">
        <f>+L78</f>
        <v>5050</v>
      </c>
      <c r="M86" s="378">
        <f>SUM(M76:M85)</f>
        <v>25</v>
      </c>
      <c r="P86" s="324" t="e">
        <f>+#REF!*-1</f>
        <v>#REF!</v>
      </c>
      <c r="Q86" s="372" t="s">
        <v>79</v>
      </c>
      <c r="R86" s="321" t="s">
        <v>367</v>
      </c>
      <c r="S86" s="322" t="s">
        <v>397</v>
      </c>
      <c r="T86" s="376">
        <v>0</v>
      </c>
      <c r="U86" s="377">
        <v>0</v>
      </c>
    </row>
    <row r="87" spans="1:23" ht="15.75" x14ac:dyDescent="0.25">
      <c r="A87" s="299"/>
      <c r="B87" s="299"/>
      <c r="C87" s="299"/>
      <c r="D87" s="299"/>
      <c r="E87" s="299"/>
      <c r="F87" s="355"/>
      <c r="G87" s="387"/>
      <c r="H87" s="387"/>
      <c r="I87" s="388"/>
      <c r="J87" s="388"/>
      <c r="K87" s="355"/>
      <c r="L87" s="389"/>
      <c r="M87" s="389"/>
      <c r="P87" s="324" t="e">
        <f>+#REF!*-1</f>
        <v>#REF!</v>
      </c>
      <c r="Q87" s="372" t="s">
        <v>79</v>
      </c>
      <c r="R87" s="321" t="s">
        <v>367</v>
      </c>
      <c r="S87" s="322" t="s">
        <v>398</v>
      </c>
      <c r="T87" s="376">
        <v>1</v>
      </c>
      <c r="U87" s="377">
        <v>0</v>
      </c>
    </row>
    <row r="88" spans="1:23" ht="15.75" x14ac:dyDescent="0.25">
      <c r="A88" s="299"/>
      <c r="B88" s="299"/>
      <c r="C88" s="299"/>
      <c r="D88" s="299"/>
      <c r="E88" s="299"/>
      <c r="F88" s="355"/>
      <c r="G88" s="387"/>
      <c r="H88" s="387"/>
      <c r="I88" s="388"/>
      <c r="J88" s="388"/>
      <c r="K88" s="355"/>
      <c r="L88" s="389"/>
      <c r="M88" s="389"/>
      <c r="P88" s="324" t="e">
        <f>+#REF!*-1</f>
        <v>#REF!</v>
      </c>
      <c r="Q88" s="372" t="s">
        <v>79</v>
      </c>
      <c r="R88" s="321" t="s">
        <v>367</v>
      </c>
      <c r="S88" s="322" t="s">
        <v>399</v>
      </c>
      <c r="T88" s="376">
        <v>18</v>
      </c>
      <c r="U88" s="377">
        <v>0</v>
      </c>
    </row>
    <row r="89" spans="1:23" ht="15.75" x14ac:dyDescent="0.25">
      <c r="A89" s="299"/>
      <c r="B89" s="299"/>
      <c r="C89" s="299"/>
      <c r="D89" s="299"/>
      <c r="E89" s="299"/>
      <c r="F89" s="355"/>
      <c r="G89" s="387"/>
      <c r="H89" s="387"/>
      <c r="I89" s="388"/>
      <c r="J89" s="388"/>
      <c r="K89" s="355"/>
      <c r="L89" s="389"/>
      <c r="M89" s="389"/>
      <c r="P89" s="324" t="e">
        <f>+#REF!*-1</f>
        <v>#REF!</v>
      </c>
      <c r="Q89" s="372" t="s">
        <v>79</v>
      </c>
      <c r="R89" s="321" t="s">
        <v>367</v>
      </c>
      <c r="S89" s="322" t="s">
        <v>400</v>
      </c>
      <c r="T89" s="376">
        <v>56</v>
      </c>
      <c r="U89" s="377">
        <v>0</v>
      </c>
    </row>
    <row r="90" spans="1:23" ht="15.75" x14ac:dyDescent="0.25">
      <c r="A90" s="299"/>
      <c r="B90" s="299"/>
      <c r="C90" s="299"/>
      <c r="D90" s="299"/>
      <c r="E90" s="299"/>
      <c r="F90" s="355"/>
      <c r="G90" s="387"/>
      <c r="H90" s="387"/>
      <c r="I90" s="388"/>
      <c r="J90" s="388"/>
      <c r="K90" s="355"/>
      <c r="L90" s="389"/>
      <c r="M90" s="389"/>
      <c r="P90" s="324" t="e">
        <f>+#REF!*-1</f>
        <v>#REF!</v>
      </c>
      <c r="Q90" s="372" t="s">
        <v>79</v>
      </c>
      <c r="R90" s="321" t="s">
        <v>367</v>
      </c>
      <c r="S90" s="322" t="s">
        <v>401</v>
      </c>
      <c r="T90" s="376">
        <v>61</v>
      </c>
      <c r="U90" s="377">
        <v>0</v>
      </c>
    </row>
    <row r="91" spans="1:23" ht="15.75" x14ac:dyDescent="0.25">
      <c r="A91" s="299"/>
      <c r="B91" s="299"/>
      <c r="C91" s="299"/>
      <c r="D91" s="299"/>
      <c r="E91" s="299"/>
      <c r="F91" s="355"/>
      <c r="G91" s="387"/>
      <c r="H91" s="387"/>
      <c r="I91" s="388"/>
      <c r="J91" s="388"/>
      <c r="K91" s="355"/>
      <c r="L91" s="389"/>
      <c r="M91" s="389"/>
      <c r="Q91" s="372" t="s">
        <v>79</v>
      </c>
      <c r="R91" s="321" t="s">
        <v>367</v>
      </c>
      <c r="S91" s="322" t="s">
        <v>402</v>
      </c>
      <c r="T91" s="376">
        <v>63</v>
      </c>
      <c r="U91" s="377">
        <v>0</v>
      </c>
    </row>
    <row r="92" spans="1:23" ht="15.75" x14ac:dyDescent="0.25">
      <c r="A92" s="299"/>
      <c r="B92" s="299"/>
      <c r="C92" s="299"/>
      <c r="D92" s="299"/>
      <c r="E92" s="299"/>
      <c r="F92" s="355"/>
      <c r="G92" s="387"/>
      <c r="H92" s="387"/>
      <c r="I92" s="388"/>
      <c r="J92" s="388"/>
      <c r="K92" s="355"/>
      <c r="L92" s="389"/>
      <c r="M92" s="389"/>
      <c r="Q92" s="372" t="s">
        <v>79</v>
      </c>
      <c r="R92" s="321" t="s">
        <v>367</v>
      </c>
      <c r="S92" s="322" t="s">
        <v>403</v>
      </c>
      <c r="T92" s="376">
        <v>76</v>
      </c>
      <c r="U92" s="377">
        <v>0</v>
      </c>
    </row>
    <row r="93" spans="1:23" ht="15.75" x14ac:dyDescent="0.25">
      <c r="A93" s="318">
        <v>31534</v>
      </c>
      <c r="B93" s="318" t="s">
        <v>80</v>
      </c>
      <c r="C93" s="318" t="s">
        <v>361</v>
      </c>
      <c r="D93" s="318" t="s">
        <v>364</v>
      </c>
      <c r="E93" s="318" t="s">
        <v>234</v>
      </c>
      <c r="F93" s="356">
        <v>0.1</v>
      </c>
      <c r="G93" s="390">
        <f>SUM(G87:G89)</f>
        <v>0</v>
      </c>
      <c r="H93" s="390">
        <f>SUM(H87:H89)</f>
        <v>0</v>
      </c>
      <c r="I93" s="390">
        <f>SUM(I87:I89)</f>
        <v>0</v>
      </c>
      <c r="J93" s="390">
        <f>SUM(J87:J89)</f>
        <v>0</v>
      </c>
      <c r="K93" s="356">
        <v>0.1</v>
      </c>
      <c r="L93" s="391">
        <f>L89</f>
        <v>0</v>
      </c>
      <c r="M93" s="391">
        <f>M89</f>
        <v>0</v>
      </c>
      <c r="N93" s="299"/>
      <c r="O93" s="296"/>
      <c r="P93" s="317"/>
      <c r="Q93" s="372" t="s">
        <v>79</v>
      </c>
      <c r="R93" s="321" t="s">
        <v>367</v>
      </c>
      <c r="S93" s="322" t="s">
        <v>404</v>
      </c>
      <c r="T93" s="376">
        <v>74</v>
      </c>
      <c r="U93" s="377">
        <v>1</v>
      </c>
    </row>
    <row r="94" spans="1:23" ht="15.75" x14ac:dyDescent="0.25">
      <c r="A94" s="299"/>
      <c r="B94" s="299"/>
      <c r="C94" s="299"/>
      <c r="D94" s="299"/>
      <c r="E94" s="299"/>
      <c r="F94" s="355"/>
      <c r="G94" s="387"/>
      <c r="H94" s="387"/>
      <c r="I94" s="388"/>
      <c r="J94" s="388"/>
      <c r="K94" s="355"/>
      <c r="L94" s="389"/>
      <c r="M94" s="389"/>
      <c r="Q94" s="372" t="s">
        <v>79</v>
      </c>
      <c r="R94" s="321" t="s">
        <v>367</v>
      </c>
      <c r="S94" s="322" t="s">
        <v>405</v>
      </c>
      <c r="T94" s="376">
        <v>81</v>
      </c>
      <c r="U94" s="377">
        <v>0</v>
      </c>
    </row>
    <row r="95" spans="1:23" ht="15.75" x14ac:dyDescent="0.25">
      <c r="A95" s="299"/>
      <c r="B95" s="299"/>
      <c r="C95" s="299"/>
      <c r="D95" s="299"/>
      <c r="E95" s="299"/>
      <c r="F95" s="355"/>
      <c r="G95" s="387"/>
      <c r="H95" s="387"/>
      <c r="I95" s="388"/>
      <c r="J95" s="388"/>
      <c r="K95" s="355"/>
      <c r="L95" s="389"/>
      <c r="M95" s="389"/>
      <c r="Q95" s="372" t="s">
        <v>79</v>
      </c>
      <c r="R95" s="321" t="s">
        <v>367</v>
      </c>
      <c r="S95" s="322" t="s">
        <v>406</v>
      </c>
      <c r="T95" s="376">
        <v>84</v>
      </c>
      <c r="U95" s="377">
        <v>0</v>
      </c>
    </row>
    <row r="96" spans="1:23" ht="15.75" x14ac:dyDescent="0.25">
      <c r="A96" s="299"/>
      <c r="B96" s="299"/>
      <c r="C96" s="299"/>
      <c r="D96" s="299"/>
      <c r="E96" s="299"/>
      <c r="F96" s="355"/>
      <c r="G96" s="387"/>
      <c r="H96" s="387"/>
      <c r="I96" s="388"/>
      <c r="J96" s="388"/>
      <c r="K96" s="355"/>
      <c r="L96" s="389"/>
      <c r="M96" s="389"/>
      <c r="Q96" s="372" t="s">
        <v>79</v>
      </c>
      <c r="R96" s="321" t="s">
        <v>367</v>
      </c>
      <c r="S96" s="322" t="s">
        <v>407</v>
      </c>
      <c r="T96" s="376">
        <v>0</v>
      </c>
      <c r="U96" s="377">
        <v>0</v>
      </c>
      <c r="V96" s="324">
        <f t="shared" ref="V96:V99" si="82">+T96*-1</f>
        <v>0</v>
      </c>
      <c r="W96" s="324">
        <f t="shared" ref="W96:W99" si="83">+U96*-1</f>
        <v>0</v>
      </c>
    </row>
    <row r="97" spans="1:23" ht="15.75" x14ac:dyDescent="0.25">
      <c r="A97" s="299"/>
      <c r="B97" s="299"/>
      <c r="C97" s="299"/>
      <c r="D97" s="299"/>
      <c r="E97" s="299"/>
      <c r="F97" s="355"/>
      <c r="G97" s="387"/>
      <c r="H97" s="387"/>
      <c r="I97" s="388"/>
      <c r="J97" s="388"/>
      <c r="K97" s="355"/>
      <c r="L97" s="389"/>
      <c r="M97" s="389"/>
      <c r="Q97" s="372" t="s">
        <v>79</v>
      </c>
      <c r="R97" s="321" t="s">
        <v>367</v>
      </c>
      <c r="S97" s="322" t="s">
        <v>408</v>
      </c>
      <c r="T97" s="376">
        <v>0</v>
      </c>
      <c r="U97" s="377">
        <v>0</v>
      </c>
      <c r="V97" s="324">
        <f t="shared" si="82"/>
        <v>0</v>
      </c>
      <c r="W97" s="324">
        <f t="shared" si="83"/>
        <v>0</v>
      </c>
    </row>
    <row r="98" spans="1:23" ht="15.75" x14ac:dyDescent="0.25">
      <c r="A98" s="299"/>
      <c r="B98" s="299"/>
      <c r="C98" s="299"/>
      <c r="D98" s="299"/>
      <c r="E98" s="299"/>
      <c r="F98" s="355"/>
      <c r="G98" s="387"/>
      <c r="H98" s="387"/>
      <c r="I98" s="388"/>
      <c r="J98" s="388"/>
      <c r="K98" s="355"/>
      <c r="L98" s="389"/>
      <c r="M98" s="389"/>
      <c r="Q98" s="372" t="s">
        <v>79</v>
      </c>
      <c r="R98" s="321" t="s">
        <v>367</v>
      </c>
      <c r="S98" s="322" t="s">
        <v>409</v>
      </c>
      <c r="T98" s="376">
        <v>0</v>
      </c>
      <c r="U98" s="377">
        <v>0</v>
      </c>
      <c r="V98" s="324">
        <f t="shared" si="82"/>
        <v>0</v>
      </c>
      <c r="W98" s="324">
        <f t="shared" si="83"/>
        <v>0</v>
      </c>
    </row>
    <row r="99" spans="1:23" ht="15.75" x14ac:dyDescent="0.25">
      <c r="A99" s="299"/>
      <c r="B99" s="299"/>
      <c r="C99" s="299"/>
      <c r="D99" s="299"/>
      <c r="E99" s="299"/>
      <c r="F99" s="355"/>
      <c r="G99" s="387"/>
      <c r="H99" s="387"/>
      <c r="I99" s="388"/>
      <c r="J99" s="388"/>
      <c r="K99" s="355"/>
      <c r="L99" s="389"/>
      <c r="M99" s="389"/>
      <c r="Q99" s="372" t="s">
        <v>79</v>
      </c>
      <c r="R99" s="321" t="s">
        <v>367</v>
      </c>
      <c r="S99" s="322" t="s">
        <v>410</v>
      </c>
      <c r="T99" s="376">
        <v>0</v>
      </c>
      <c r="U99" s="377">
        <v>0</v>
      </c>
      <c r="V99" s="324">
        <f t="shared" si="82"/>
        <v>0</v>
      </c>
      <c r="W99" s="324">
        <f t="shared" si="83"/>
        <v>0</v>
      </c>
    </row>
    <row r="100" spans="1:23" ht="15.75" x14ac:dyDescent="0.25">
      <c r="A100" s="318">
        <v>31534</v>
      </c>
      <c r="B100" s="318" t="s">
        <v>227</v>
      </c>
      <c r="C100" s="318" t="s">
        <v>365</v>
      </c>
      <c r="D100" s="318" t="s">
        <v>366</v>
      </c>
      <c r="E100" s="318" t="s">
        <v>234</v>
      </c>
      <c r="F100" s="356">
        <v>0.1</v>
      </c>
      <c r="G100" s="390">
        <f>SUM(G94:G96)</f>
        <v>0</v>
      </c>
      <c r="H100" s="390">
        <f>SUM(H94:H96)</f>
        <v>0</v>
      </c>
      <c r="I100" s="390">
        <f>SUM(I94:I96)</f>
        <v>0</v>
      </c>
      <c r="J100" s="390">
        <f>SUM(J94:J96)</f>
        <v>0</v>
      </c>
      <c r="K100" s="356">
        <v>0.1</v>
      </c>
      <c r="L100" s="391">
        <f>L96</f>
        <v>0</v>
      </c>
      <c r="M100" s="391">
        <f>M96</f>
        <v>0</v>
      </c>
      <c r="Q100" s="372" t="s">
        <v>79</v>
      </c>
      <c r="R100" s="321" t="s">
        <v>367</v>
      </c>
      <c r="S100" s="322" t="s">
        <v>411</v>
      </c>
      <c r="T100" s="376">
        <v>-3086</v>
      </c>
      <c r="U100" s="377">
        <v>0</v>
      </c>
      <c r="V100" s="324">
        <f>+T100*-1</f>
        <v>3086</v>
      </c>
      <c r="W100" s="324">
        <f>+U100*-1</f>
        <v>0</v>
      </c>
    </row>
    <row r="101" spans="1:23" ht="15.75" x14ac:dyDescent="0.25">
      <c r="A101" s="299"/>
      <c r="B101" s="299"/>
      <c r="C101" s="299"/>
      <c r="D101" s="299"/>
      <c r="E101" s="299"/>
      <c r="F101" s="355"/>
      <c r="G101" s="387"/>
      <c r="H101" s="389"/>
      <c r="I101" s="388"/>
      <c r="J101" s="388"/>
      <c r="K101" s="355"/>
      <c r="L101" s="389"/>
      <c r="M101" s="389"/>
      <c r="Q101" s="372" t="s">
        <v>79</v>
      </c>
      <c r="R101" s="321" t="s">
        <v>367</v>
      </c>
      <c r="S101" s="322" t="s">
        <v>412</v>
      </c>
      <c r="T101" s="376">
        <v>-21055</v>
      </c>
      <c r="U101" s="377">
        <v>0</v>
      </c>
      <c r="V101" s="324">
        <f t="shared" ref="V101:V108" si="84">+T101*-1</f>
        <v>21055</v>
      </c>
      <c r="W101" s="324">
        <f t="shared" ref="W101:W108" si="85">+U101*-1</f>
        <v>0</v>
      </c>
    </row>
    <row r="102" spans="1:23" ht="15.75" x14ac:dyDescent="0.25">
      <c r="A102" s="299"/>
      <c r="B102" s="299"/>
      <c r="C102" s="299"/>
      <c r="D102" s="299"/>
      <c r="E102" s="299"/>
      <c r="F102" s="355"/>
      <c r="G102" s="387"/>
      <c r="H102" s="389"/>
      <c r="I102" s="388"/>
      <c r="J102" s="388"/>
      <c r="K102" s="355"/>
      <c r="L102" s="389"/>
      <c r="M102" s="389"/>
      <c r="Q102" s="372" t="s">
        <v>79</v>
      </c>
      <c r="R102" s="321" t="s">
        <v>367</v>
      </c>
      <c r="S102" s="322" t="s">
        <v>413</v>
      </c>
      <c r="T102" s="376">
        <v>-31054</v>
      </c>
      <c r="U102" s="377">
        <v>0</v>
      </c>
      <c r="V102" s="324">
        <f t="shared" si="84"/>
        <v>31054</v>
      </c>
      <c r="W102" s="324">
        <f t="shared" si="85"/>
        <v>0</v>
      </c>
    </row>
    <row r="103" spans="1:23" ht="15.75" x14ac:dyDescent="0.25">
      <c r="A103" s="299"/>
      <c r="B103" s="299"/>
      <c r="C103" s="299"/>
      <c r="D103" s="299"/>
      <c r="E103" s="299"/>
      <c r="F103" s="299"/>
      <c r="G103" s="387"/>
      <c r="H103" s="389"/>
      <c r="I103" s="388"/>
      <c r="J103" s="388"/>
      <c r="K103" s="355"/>
      <c r="L103" s="392"/>
      <c r="M103" s="389"/>
      <c r="Q103" s="372" t="s">
        <v>79</v>
      </c>
      <c r="R103" s="321" t="s">
        <v>367</v>
      </c>
      <c r="S103" s="322" t="s">
        <v>414</v>
      </c>
      <c r="T103" s="376">
        <v>-70435</v>
      </c>
      <c r="U103" s="377">
        <v>0</v>
      </c>
      <c r="V103" s="324">
        <f t="shared" si="84"/>
        <v>70435</v>
      </c>
      <c r="W103" s="324">
        <f t="shared" si="85"/>
        <v>0</v>
      </c>
    </row>
    <row r="104" spans="1:23" ht="18.75" x14ac:dyDescent="0.3">
      <c r="A104" s="299">
        <v>31534</v>
      </c>
      <c r="B104" s="299" t="s">
        <v>79</v>
      </c>
      <c r="C104" s="299" t="s">
        <v>369</v>
      </c>
      <c r="D104" s="299" t="s">
        <v>370</v>
      </c>
      <c r="E104" s="358" t="s">
        <v>392</v>
      </c>
      <c r="F104" s="358" t="s">
        <v>428</v>
      </c>
      <c r="G104" s="387">
        <v>1265149.0833333333</v>
      </c>
      <c r="H104" s="389">
        <f>+V96</f>
        <v>0</v>
      </c>
      <c r="I104" s="388">
        <f t="shared" ref="I104:I106" si="86">+G104/L104</f>
        <v>982.25860507246375</v>
      </c>
      <c r="J104" s="388">
        <f>+(G104-H104)/L104</f>
        <v>982.25860507246375</v>
      </c>
      <c r="K104" s="355">
        <f t="shared" ref="K104:K106" si="87">-(J104/I104-1)</f>
        <v>0</v>
      </c>
      <c r="L104" s="392">
        <v>1288</v>
      </c>
      <c r="M104" s="389">
        <f>+T83</f>
        <v>0</v>
      </c>
      <c r="Q104" s="372" t="s">
        <v>79</v>
      </c>
      <c r="R104" s="321" t="s">
        <v>367</v>
      </c>
      <c r="S104" s="322" t="s">
        <v>415</v>
      </c>
      <c r="T104" s="376">
        <v>-98194</v>
      </c>
      <c r="U104" s="377">
        <v>0</v>
      </c>
      <c r="V104" s="324">
        <f t="shared" si="84"/>
        <v>98194</v>
      </c>
      <c r="W104" s="324">
        <f t="shared" si="85"/>
        <v>0</v>
      </c>
    </row>
    <row r="105" spans="1:23" ht="18.75" x14ac:dyDescent="0.3">
      <c r="A105" s="299">
        <f t="shared" ref="A105:D106" si="88">+A104</f>
        <v>31534</v>
      </c>
      <c r="B105" s="299" t="str">
        <f t="shared" si="88"/>
        <v>WC</v>
      </c>
      <c r="C105" s="299" t="str">
        <f t="shared" si="88"/>
        <v>Core Commercial</v>
      </c>
      <c r="D105" s="299" t="str">
        <f t="shared" si="88"/>
        <v>20-171-A</v>
      </c>
      <c r="E105" s="358" t="s">
        <v>420</v>
      </c>
      <c r="F105" s="358" t="s">
        <v>428</v>
      </c>
      <c r="G105" s="387">
        <f t="shared" ref="G105:G106" si="89">+G104</f>
        <v>1265149.0833333333</v>
      </c>
      <c r="H105" s="389">
        <f t="shared" ref="H105:H113" si="90">+V97</f>
        <v>0</v>
      </c>
      <c r="I105" s="388">
        <f t="shared" si="86"/>
        <v>982.25860507246375</v>
      </c>
      <c r="J105" s="388">
        <f t="shared" ref="J105:J106" si="91">+(G105-H105)/L105</f>
        <v>982.25860507246375</v>
      </c>
      <c r="K105" s="355">
        <f t="shared" si="87"/>
        <v>0</v>
      </c>
      <c r="L105" s="392">
        <f>+L104</f>
        <v>1288</v>
      </c>
      <c r="M105" s="389">
        <f t="shared" ref="M105:M113" si="92">+T84</f>
        <v>0</v>
      </c>
      <c r="Q105" s="372" t="s">
        <v>79</v>
      </c>
      <c r="R105" s="321" t="s">
        <v>367</v>
      </c>
      <c r="S105" s="322" t="s">
        <v>416</v>
      </c>
      <c r="T105" s="376">
        <v>-115262</v>
      </c>
      <c r="U105" s="377">
        <v>0</v>
      </c>
      <c r="V105" s="324">
        <f t="shared" si="84"/>
        <v>115262</v>
      </c>
      <c r="W105" s="324">
        <f t="shared" si="85"/>
        <v>0</v>
      </c>
    </row>
    <row r="106" spans="1:23" ht="18.75" x14ac:dyDescent="0.3">
      <c r="A106" s="299">
        <f t="shared" si="88"/>
        <v>31534</v>
      </c>
      <c r="B106" s="299" t="str">
        <f t="shared" si="88"/>
        <v>WC</v>
      </c>
      <c r="C106" s="299" t="str">
        <f t="shared" si="88"/>
        <v>Core Commercial</v>
      </c>
      <c r="D106" s="299" t="str">
        <f t="shared" si="88"/>
        <v>20-171-A</v>
      </c>
      <c r="E106" s="358" t="s">
        <v>233</v>
      </c>
      <c r="F106" s="358" t="s">
        <v>428</v>
      </c>
      <c r="G106" s="387">
        <f t="shared" si="89"/>
        <v>1265149.0833333333</v>
      </c>
      <c r="H106" s="389">
        <f t="shared" si="90"/>
        <v>0</v>
      </c>
      <c r="I106" s="388">
        <f t="shared" si="86"/>
        <v>982.25860507246375</v>
      </c>
      <c r="J106" s="388">
        <f t="shared" si="91"/>
        <v>982.25860507246375</v>
      </c>
      <c r="K106" s="355">
        <f t="shared" si="87"/>
        <v>0</v>
      </c>
      <c r="L106" s="392">
        <f>+L105</f>
        <v>1288</v>
      </c>
      <c r="M106" s="389">
        <f t="shared" si="92"/>
        <v>0</v>
      </c>
      <c r="Q106" s="372" t="s">
        <v>79</v>
      </c>
      <c r="R106" s="321" t="s">
        <v>367</v>
      </c>
      <c r="S106" s="322" t="s">
        <v>417</v>
      </c>
      <c r="T106" s="376">
        <v>-85354</v>
      </c>
      <c r="U106" s="377">
        <v>-930</v>
      </c>
      <c r="V106" s="324">
        <f t="shared" si="84"/>
        <v>85354</v>
      </c>
      <c r="W106" s="324">
        <f t="shared" si="85"/>
        <v>930</v>
      </c>
    </row>
    <row r="107" spans="1:23" ht="18.75" x14ac:dyDescent="0.3">
      <c r="A107" s="299">
        <f>+A106</f>
        <v>31534</v>
      </c>
      <c r="B107" s="299" t="str">
        <f t="shared" ref="B107:B113" si="93">+B106</f>
        <v>WC</v>
      </c>
      <c r="C107" s="299" t="str">
        <f t="shared" ref="C107:C113" si="94">+C106</f>
        <v>Core Commercial</v>
      </c>
      <c r="D107" s="299" t="str">
        <f t="shared" ref="D107:D113" si="95">+D106</f>
        <v>20-171-A</v>
      </c>
      <c r="E107" s="358" t="s">
        <v>421</v>
      </c>
      <c r="F107" s="358" t="s">
        <v>428</v>
      </c>
      <c r="G107" s="387">
        <f t="shared" ref="G107" si="96">+G106</f>
        <v>1265149.0833333333</v>
      </c>
      <c r="H107" s="389">
        <f t="shared" si="90"/>
        <v>0</v>
      </c>
      <c r="I107" s="388">
        <f t="shared" ref="I107:I113" si="97">+G107/L107</f>
        <v>982.25860507246375</v>
      </c>
      <c r="J107" s="388">
        <f t="shared" ref="J107:J113" si="98">+(G107-H107)/L107</f>
        <v>982.25860507246375</v>
      </c>
      <c r="K107" s="355">
        <f t="shared" ref="K107:K113" si="99">-(J107/I107-1)</f>
        <v>0</v>
      </c>
      <c r="L107" s="392">
        <f t="shared" ref="L107:L113" si="100">+L106</f>
        <v>1288</v>
      </c>
      <c r="M107" s="389">
        <f t="shared" si="92"/>
        <v>0</v>
      </c>
      <c r="Q107" s="372" t="s">
        <v>79</v>
      </c>
      <c r="R107" s="321" t="s">
        <v>367</v>
      </c>
      <c r="S107" s="322" t="s">
        <v>418</v>
      </c>
      <c r="T107" s="376">
        <v>-113527</v>
      </c>
      <c r="U107" s="377">
        <v>0</v>
      </c>
      <c r="V107" s="324">
        <f t="shared" si="84"/>
        <v>113527</v>
      </c>
      <c r="W107" s="324">
        <f t="shared" si="85"/>
        <v>0</v>
      </c>
    </row>
    <row r="108" spans="1:23" ht="18.75" x14ac:dyDescent="0.3">
      <c r="A108" s="299">
        <f t="shared" ref="A108:A113" si="101">+A107</f>
        <v>31534</v>
      </c>
      <c r="B108" s="299" t="str">
        <f t="shared" si="93"/>
        <v>WC</v>
      </c>
      <c r="C108" s="299" t="str">
        <f t="shared" si="94"/>
        <v>Core Commercial</v>
      </c>
      <c r="D108" s="299" t="str">
        <f t="shared" si="95"/>
        <v>20-171-A</v>
      </c>
      <c r="E108" s="358" t="s">
        <v>422</v>
      </c>
      <c r="F108" s="358" t="s">
        <v>428</v>
      </c>
      <c r="G108" s="387">
        <f t="shared" ref="G108" si="102">+G107</f>
        <v>1265149.0833333333</v>
      </c>
      <c r="H108" s="389">
        <f t="shared" si="90"/>
        <v>3086</v>
      </c>
      <c r="I108" s="388">
        <f t="shared" si="97"/>
        <v>982.25860507246375</v>
      </c>
      <c r="J108" s="388">
        <f t="shared" si="98"/>
        <v>979.86264233954444</v>
      </c>
      <c r="K108" s="355">
        <f t="shared" si="99"/>
        <v>2.4392382215298047E-3</v>
      </c>
      <c r="L108" s="392">
        <f t="shared" si="100"/>
        <v>1288</v>
      </c>
      <c r="M108" s="389">
        <f t="shared" si="92"/>
        <v>1</v>
      </c>
      <c r="Q108" s="372" t="s">
        <v>79</v>
      </c>
      <c r="R108" s="321" t="s">
        <v>367</v>
      </c>
      <c r="S108" s="322" t="s">
        <v>419</v>
      </c>
      <c r="T108" s="376">
        <v>-133030</v>
      </c>
      <c r="U108" s="377">
        <v>0</v>
      </c>
      <c r="V108" s="324">
        <f t="shared" si="84"/>
        <v>133030</v>
      </c>
      <c r="W108" s="324">
        <f t="shared" si="85"/>
        <v>0</v>
      </c>
    </row>
    <row r="109" spans="1:23" ht="18.75" x14ac:dyDescent="0.3">
      <c r="A109" s="299">
        <f t="shared" si="101"/>
        <v>31534</v>
      </c>
      <c r="B109" s="299" t="str">
        <f t="shared" si="93"/>
        <v>WC</v>
      </c>
      <c r="C109" s="299" t="str">
        <f t="shared" si="94"/>
        <v>Core Commercial</v>
      </c>
      <c r="D109" s="299" t="str">
        <f t="shared" si="95"/>
        <v>20-171-A</v>
      </c>
      <c r="E109" s="358" t="s">
        <v>423</v>
      </c>
      <c r="F109" s="358" t="s">
        <v>428</v>
      </c>
      <c r="G109" s="387">
        <f t="shared" ref="G109" si="103">+G108</f>
        <v>1265149.0833333333</v>
      </c>
      <c r="H109" s="389">
        <f t="shared" si="90"/>
        <v>21055</v>
      </c>
      <c r="I109" s="388">
        <f t="shared" si="97"/>
        <v>982.25860507246375</v>
      </c>
      <c r="J109" s="388">
        <f t="shared" si="98"/>
        <v>965.91155538302269</v>
      </c>
      <c r="K109" s="355">
        <f t="shared" si="99"/>
        <v>1.6642307438207826E-2</v>
      </c>
      <c r="L109" s="392">
        <f t="shared" si="100"/>
        <v>1288</v>
      </c>
      <c r="M109" s="389">
        <f t="shared" si="92"/>
        <v>18</v>
      </c>
      <c r="Q109" s="371" t="s">
        <v>379</v>
      </c>
      <c r="R109" s="320" t="s">
        <v>367</v>
      </c>
      <c r="S109" s="320" t="s">
        <v>374</v>
      </c>
      <c r="T109" s="374">
        <v>7530</v>
      </c>
      <c r="U109" s="375">
        <v>0</v>
      </c>
    </row>
    <row r="110" spans="1:23" ht="18.75" x14ac:dyDescent="0.3">
      <c r="A110" s="299">
        <f t="shared" si="101"/>
        <v>31534</v>
      </c>
      <c r="B110" s="299" t="str">
        <f t="shared" si="93"/>
        <v>WC</v>
      </c>
      <c r="C110" s="299" t="str">
        <f t="shared" si="94"/>
        <v>Core Commercial</v>
      </c>
      <c r="D110" s="299" t="str">
        <f t="shared" si="95"/>
        <v>20-171-A</v>
      </c>
      <c r="E110" s="358" t="s">
        <v>424</v>
      </c>
      <c r="F110" s="358" t="s">
        <v>428</v>
      </c>
      <c r="G110" s="387">
        <f t="shared" ref="G110" si="104">+G109</f>
        <v>1265149.0833333333</v>
      </c>
      <c r="H110" s="389">
        <f t="shared" si="90"/>
        <v>31054</v>
      </c>
      <c r="I110" s="388">
        <f t="shared" si="97"/>
        <v>982.25860507246375</v>
      </c>
      <c r="J110" s="388">
        <f t="shared" si="98"/>
        <v>958.14835662525877</v>
      </c>
      <c r="K110" s="355">
        <f t="shared" si="99"/>
        <v>2.4545723827409272E-2</v>
      </c>
      <c r="L110" s="392">
        <f t="shared" si="100"/>
        <v>1288</v>
      </c>
      <c r="M110" s="389">
        <f t="shared" si="92"/>
        <v>56</v>
      </c>
      <c r="Q110" s="372" t="s">
        <v>379</v>
      </c>
      <c r="R110" s="321" t="s">
        <v>367</v>
      </c>
      <c r="S110" s="322" t="s">
        <v>375</v>
      </c>
      <c r="T110" s="376">
        <v>21194553</v>
      </c>
      <c r="U110" s="377">
        <v>0</v>
      </c>
    </row>
    <row r="111" spans="1:23" ht="18.75" x14ac:dyDescent="0.3">
      <c r="A111" s="299">
        <f t="shared" si="101"/>
        <v>31534</v>
      </c>
      <c r="B111" s="299" t="str">
        <f t="shared" si="93"/>
        <v>WC</v>
      </c>
      <c r="C111" s="299" t="str">
        <f t="shared" si="94"/>
        <v>Core Commercial</v>
      </c>
      <c r="D111" s="299" t="str">
        <f t="shared" si="95"/>
        <v>20-171-A</v>
      </c>
      <c r="E111" s="358" t="s">
        <v>425</v>
      </c>
      <c r="F111" s="358" t="s">
        <v>428</v>
      </c>
      <c r="G111" s="387">
        <f t="shared" ref="G111" si="105">+G110</f>
        <v>1265149.0833333333</v>
      </c>
      <c r="H111" s="389">
        <f t="shared" si="90"/>
        <v>70435</v>
      </c>
      <c r="I111" s="388">
        <f t="shared" si="97"/>
        <v>982.25860507246375</v>
      </c>
      <c r="J111" s="388">
        <f t="shared" si="98"/>
        <v>927.57304606625257</v>
      </c>
      <c r="K111" s="355">
        <f t="shared" si="99"/>
        <v>5.5673280665407776E-2</v>
      </c>
      <c r="L111" s="392">
        <f t="shared" si="100"/>
        <v>1288</v>
      </c>
      <c r="M111" s="389">
        <f t="shared" si="92"/>
        <v>61</v>
      </c>
      <c r="Q111" s="372" t="s">
        <v>379</v>
      </c>
      <c r="R111" s="321" t="s">
        <v>367</v>
      </c>
      <c r="S111" s="323" t="s">
        <v>376</v>
      </c>
      <c r="T111" s="376">
        <v>2509</v>
      </c>
      <c r="U111" s="377">
        <v>0</v>
      </c>
    </row>
    <row r="112" spans="1:23" ht="18.75" x14ac:dyDescent="0.3">
      <c r="A112" s="299">
        <f t="shared" si="101"/>
        <v>31534</v>
      </c>
      <c r="B112" s="299" t="str">
        <f t="shared" si="93"/>
        <v>WC</v>
      </c>
      <c r="C112" s="299" t="str">
        <f t="shared" si="94"/>
        <v>Core Commercial</v>
      </c>
      <c r="D112" s="299" t="str">
        <f t="shared" si="95"/>
        <v>20-171-A</v>
      </c>
      <c r="E112" s="358" t="s">
        <v>426</v>
      </c>
      <c r="F112" s="358" t="s">
        <v>428</v>
      </c>
      <c r="G112" s="387">
        <f t="shared" ref="G112" si="106">+G111</f>
        <v>1265149.0833333333</v>
      </c>
      <c r="H112" s="389">
        <f t="shared" si="90"/>
        <v>98194</v>
      </c>
      <c r="I112" s="388">
        <f t="shared" si="97"/>
        <v>982.25860507246375</v>
      </c>
      <c r="J112" s="388">
        <f t="shared" si="98"/>
        <v>906.02102743271212</v>
      </c>
      <c r="K112" s="355">
        <f t="shared" si="99"/>
        <v>7.7614568348960855E-2</v>
      </c>
      <c r="L112" s="392">
        <f t="shared" si="100"/>
        <v>1288</v>
      </c>
      <c r="M112" s="389">
        <f t="shared" si="92"/>
        <v>63</v>
      </c>
      <c r="Q112" s="372" t="s">
        <v>379</v>
      </c>
      <c r="R112" s="321" t="s">
        <v>367</v>
      </c>
      <c r="S112" s="323" t="s">
        <v>377</v>
      </c>
      <c r="T112" s="376">
        <v>36439.680000000073</v>
      </c>
      <c r="U112" s="377">
        <v>0</v>
      </c>
    </row>
    <row r="113" spans="1:23" ht="18.75" x14ac:dyDescent="0.3">
      <c r="A113" s="299">
        <f t="shared" si="101"/>
        <v>31534</v>
      </c>
      <c r="B113" s="299" t="str">
        <f t="shared" si="93"/>
        <v>WC</v>
      </c>
      <c r="C113" s="299" t="str">
        <f t="shared" si="94"/>
        <v>Core Commercial</v>
      </c>
      <c r="D113" s="299" t="str">
        <f t="shared" si="95"/>
        <v>20-171-A</v>
      </c>
      <c r="E113" s="358" t="s">
        <v>427</v>
      </c>
      <c r="F113" s="358" t="s">
        <v>428</v>
      </c>
      <c r="G113" s="387">
        <f t="shared" ref="G113" si="107">+G112</f>
        <v>1265149.0833333333</v>
      </c>
      <c r="H113" s="389">
        <f t="shared" si="90"/>
        <v>115262</v>
      </c>
      <c r="I113" s="388">
        <f t="shared" si="97"/>
        <v>982.25860507246375</v>
      </c>
      <c r="J113" s="388">
        <f t="shared" si="98"/>
        <v>892.76947463768113</v>
      </c>
      <c r="K113" s="355">
        <f t="shared" si="99"/>
        <v>9.1105468532068246E-2</v>
      </c>
      <c r="L113" s="392">
        <f t="shared" si="100"/>
        <v>1288</v>
      </c>
      <c r="M113" s="389">
        <f t="shared" si="92"/>
        <v>76</v>
      </c>
      <c r="Q113" s="372" t="s">
        <v>379</v>
      </c>
      <c r="R113" s="321" t="s">
        <v>367</v>
      </c>
      <c r="S113" s="322" t="s">
        <v>394</v>
      </c>
      <c r="T113" s="376">
        <v>0</v>
      </c>
      <c r="U113" s="377">
        <v>0</v>
      </c>
    </row>
    <row r="114" spans="1:23" s="319" customFormat="1" ht="18.75" x14ac:dyDescent="0.3">
      <c r="A114" s="318">
        <v>31534</v>
      </c>
      <c r="B114" s="318" t="s">
        <v>79</v>
      </c>
      <c r="C114" s="318" t="s">
        <v>369</v>
      </c>
      <c r="D114" s="318" t="s">
        <v>370</v>
      </c>
      <c r="E114" s="364" t="s">
        <v>234</v>
      </c>
      <c r="F114" s="365" t="s">
        <v>428</v>
      </c>
      <c r="G114" s="384">
        <f>SUM(G104:G113)</f>
        <v>12651490.833333334</v>
      </c>
      <c r="H114" s="384">
        <f>SUM(H104:H113)</f>
        <v>339086</v>
      </c>
      <c r="I114" s="384">
        <f>G114/L114</f>
        <v>9822.586050724638</v>
      </c>
      <c r="J114" s="385">
        <f>(G114-H114)/L114</f>
        <v>9559.3205227743274</v>
      </c>
      <c r="K114" s="365">
        <f t="shared" ref="K114" si="108">-(J114/I114-1)</f>
        <v>2.6802058703358389E-2</v>
      </c>
      <c r="L114" s="381">
        <f>+L106</f>
        <v>1288</v>
      </c>
      <c r="M114" s="384">
        <f>SUM(M104:M113)</f>
        <v>275</v>
      </c>
      <c r="Q114" s="372" t="s">
        <v>379</v>
      </c>
      <c r="R114" s="321" t="s">
        <v>367</v>
      </c>
      <c r="S114" s="322" t="s">
        <v>395</v>
      </c>
      <c r="T114" s="376">
        <v>0</v>
      </c>
      <c r="U114" s="377">
        <v>0</v>
      </c>
    </row>
    <row r="115" spans="1:23" ht="15.75" x14ac:dyDescent="0.25">
      <c r="A115" s="299"/>
      <c r="G115" s="347"/>
      <c r="H115" s="347"/>
      <c r="I115" s="347"/>
      <c r="J115" s="346"/>
      <c r="M115" s="71"/>
      <c r="Q115" s="372" t="s">
        <v>379</v>
      </c>
      <c r="R115" s="321" t="s">
        <v>367</v>
      </c>
      <c r="S115" s="322" t="s">
        <v>396</v>
      </c>
      <c r="T115" s="376">
        <v>0</v>
      </c>
      <c r="U115" s="377">
        <v>0</v>
      </c>
    </row>
    <row r="116" spans="1:23" ht="15.75" x14ac:dyDescent="0.25">
      <c r="A116" s="299"/>
      <c r="G116" s="347"/>
      <c r="H116" s="347"/>
      <c r="I116" s="347"/>
      <c r="J116" s="346"/>
      <c r="M116" s="71"/>
      <c r="Q116" s="372" t="s">
        <v>379</v>
      </c>
      <c r="R116" s="321" t="s">
        <v>367</v>
      </c>
      <c r="S116" s="322" t="s">
        <v>397</v>
      </c>
      <c r="T116" s="376">
        <v>0</v>
      </c>
      <c r="U116" s="377">
        <v>0</v>
      </c>
    </row>
    <row r="117" spans="1:23" ht="15.75" x14ac:dyDescent="0.25">
      <c r="A117" s="299"/>
      <c r="G117" s="347"/>
      <c r="H117" s="347"/>
      <c r="I117" s="347"/>
      <c r="J117" s="346"/>
      <c r="M117" s="71"/>
      <c r="Q117" s="372" t="s">
        <v>379</v>
      </c>
      <c r="R117" s="321" t="s">
        <v>367</v>
      </c>
      <c r="S117" s="322" t="s">
        <v>398</v>
      </c>
      <c r="T117" s="376">
        <v>0</v>
      </c>
      <c r="U117" s="377">
        <v>0</v>
      </c>
    </row>
    <row r="118" spans="1:23" ht="15.75" x14ac:dyDescent="0.25">
      <c r="A118" s="299"/>
      <c r="G118" s="347"/>
      <c r="H118" s="347"/>
      <c r="I118" s="347"/>
      <c r="J118" s="346"/>
      <c r="M118" s="71"/>
      <c r="Q118" s="372" t="s">
        <v>379</v>
      </c>
      <c r="R118" s="321" t="s">
        <v>367</v>
      </c>
      <c r="S118" s="322" t="s">
        <v>399</v>
      </c>
      <c r="T118" s="376">
        <v>2</v>
      </c>
      <c r="U118" s="377">
        <v>0</v>
      </c>
    </row>
    <row r="119" spans="1:23" ht="15.75" x14ac:dyDescent="0.25">
      <c r="A119" s="299"/>
      <c r="G119" s="347"/>
      <c r="H119" s="347"/>
      <c r="I119" s="347"/>
      <c r="J119" s="346"/>
      <c r="M119" s="71"/>
      <c r="Q119" s="372" t="s">
        <v>379</v>
      </c>
      <c r="R119" s="321" t="s">
        <v>367</v>
      </c>
      <c r="S119" s="322" t="s">
        <v>400</v>
      </c>
      <c r="T119" s="376">
        <v>3</v>
      </c>
      <c r="U119" s="377">
        <v>0</v>
      </c>
    </row>
    <row r="120" spans="1:23" ht="15.75" x14ac:dyDescent="0.25">
      <c r="A120" s="299"/>
      <c r="G120" s="347"/>
      <c r="H120" s="347"/>
      <c r="I120" s="347"/>
      <c r="J120" s="346"/>
      <c r="M120" s="71"/>
      <c r="Q120" s="372" t="s">
        <v>379</v>
      </c>
      <c r="R120" s="321" t="s">
        <v>367</v>
      </c>
      <c r="S120" s="322" t="s">
        <v>401</v>
      </c>
      <c r="T120" s="376">
        <v>9</v>
      </c>
      <c r="U120" s="377">
        <v>0</v>
      </c>
    </row>
    <row r="121" spans="1:23" ht="15.75" x14ac:dyDescent="0.25">
      <c r="A121" s="299"/>
      <c r="G121" s="347"/>
      <c r="H121" s="347"/>
      <c r="I121" s="347"/>
      <c r="J121" s="346"/>
      <c r="M121" s="71"/>
      <c r="Q121" s="372" t="s">
        <v>379</v>
      </c>
      <c r="R121" s="321" t="s">
        <v>367</v>
      </c>
      <c r="S121" s="322" t="s">
        <v>402</v>
      </c>
      <c r="T121" s="376">
        <v>4</v>
      </c>
      <c r="U121" s="377">
        <v>0</v>
      </c>
    </row>
    <row r="122" spans="1:23" ht="15.75" x14ac:dyDescent="0.25">
      <c r="A122" s="299"/>
      <c r="G122" s="347"/>
      <c r="H122" s="347"/>
      <c r="I122" s="347"/>
      <c r="J122" s="346"/>
      <c r="M122" s="71"/>
      <c r="Q122" s="372" t="s">
        <v>379</v>
      </c>
      <c r="R122" s="321" t="s">
        <v>367</v>
      </c>
      <c r="S122" s="322" t="s">
        <v>403</v>
      </c>
      <c r="T122" s="376">
        <v>7</v>
      </c>
      <c r="U122" s="377">
        <v>0</v>
      </c>
    </row>
    <row r="123" spans="1:23" ht="15.75" x14ac:dyDescent="0.25">
      <c r="A123" s="299"/>
      <c r="G123" s="347"/>
      <c r="H123" s="347"/>
      <c r="I123" s="347"/>
      <c r="J123" s="346"/>
      <c r="M123" s="71"/>
      <c r="Q123" s="372" t="s">
        <v>379</v>
      </c>
      <c r="R123" s="321" t="s">
        <v>367</v>
      </c>
      <c r="S123" s="322" t="s">
        <v>404</v>
      </c>
      <c r="T123" s="376">
        <v>5</v>
      </c>
      <c r="U123" s="377">
        <v>0</v>
      </c>
    </row>
    <row r="124" spans="1:23" ht="15.75" x14ac:dyDescent="0.25">
      <c r="A124" s="299"/>
      <c r="G124" s="347"/>
      <c r="H124" s="347"/>
      <c r="I124" s="347"/>
      <c r="J124" s="346"/>
      <c r="M124" s="71"/>
      <c r="Q124" s="372" t="s">
        <v>379</v>
      </c>
      <c r="R124" s="321" t="s">
        <v>367</v>
      </c>
      <c r="S124" s="322" t="s">
        <v>405</v>
      </c>
      <c r="T124" s="376">
        <v>11</v>
      </c>
      <c r="U124" s="377">
        <v>0</v>
      </c>
    </row>
    <row r="125" spans="1:23" ht="15.75" x14ac:dyDescent="0.25">
      <c r="A125" s="299"/>
      <c r="G125" s="347"/>
      <c r="H125" s="347"/>
      <c r="I125" s="347"/>
      <c r="J125" s="346"/>
      <c r="M125" s="71"/>
      <c r="Q125" s="372" t="s">
        <v>379</v>
      </c>
      <c r="R125" s="321" t="s">
        <v>367</v>
      </c>
      <c r="S125" s="322" t="s">
        <v>406</v>
      </c>
      <c r="T125" s="376">
        <v>4</v>
      </c>
      <c r="U125" s="377">
        <v>0</v>
      </c>
    </row>
    <row r="126" spans="1:23" ht="15.75" x14ac:dyDescent="0.25">
      <c r="A126" s="299"/>
      <c r="G126" s="347"/>
      <c r="H126" s="347"/>
      <c r="I126" s="347"/>
      <c r="J126" s="346"/>
      <c r="M126" s="71"/>
      <c r="Q126" s="372" t="s">
        <v>379</v>
      </c>
      <c r="R126" s="321" t="s">
        <v>367</v>
      </c>
      <c r="S126" s="322" t="s">
        <v>407</v>
      </c>
      <c r="T126" s="376">
        <v>0</v>
      </c>
      <c r="U126" s="377">
        <v>0</v>
      </c>
      <c r="V126" s="324">
        <f t="shared" ref="V126:V129" si="109">+T126*-1</f>
        <v>0</v>
      </c>
      <c r="W126" s="324">
        <f t="shared" ref="W126:W129" si="110">+U126*-1</f>
        <v>0</v>
      </c>
    </row>
    <row r="127" spans="1:23" ht="15.75" x14ac:dyDescent="0.25">
      <c r="A127" s="299"/>
      <c r="G127" s="347"/>
      <c r="H127" s="347"/>
      <c r="I127" s="347"/>
      <c r="J127" s="346"/>
      <c r="M127" s="71"/>
      <c r="Q127" s="372" t="s">
        <v>379</v>
      </c>
      <c r="R127" s="321" t="s">
        <v>367</v>
      </c>
      <c r="S127" s="322" t="s">
        <v>408</v>
      </c>
      <c r="T127" s="376">
        <v>0</v>
      </c>
      <c r="U127" s="377">
        <v>0</v>
      </c>
      <c r="V127" s="324">
        <f t="shared" si="109"/>
        <v>0</v>
      </c>
      <c r="W127" s="324">
        <f t="shared" si="110"/>
        <v>0</v>
      </c>
    </row>
    <row r="128" spans="1:23" ht="15.75" x14ac:dyDescent="0.25">
      <c r="A128" s="299"/>
      <c r="G128" s="347"/>
      <c r="H128" s="347"/>
      <c r="I128" s="347"/>
      <c r="J128" s="346"/>
      <c r="M128" s="71"/>
      <c r="Q128" s="372" t="s">
        <v>379</v>
      </c>
      <c r="R128" s="321" t="s">
        <v>367</v>
      </c>
      <c r="S128" s="322" t="s">
        <v>409</v>
      </c>
      <c r="T128" s="376">
        <v>0</v>
      </c>
      <c r="U128" s="377">
        <v>0</v>
      </c>
      <c r="V128" s="324">
        <f t="shared" si="109"/>
        <v>0</v>
      </c>
      <c r="W128" s="324">
        <f t="shared" si="110"/>
        <v>0</v>
      </c>
    </row>
    <row r="129" spans="1:23" ht="15.75" x14ac:dyDescent="0.25">
      <c r="A129" s="299"/>
      <c r="G129" s="347"/>
      <c r="H129" s="347"/>
      <c r="I129" s="347"/>
      <c r="J129" s="346"/>
      <c r="M129" s="71"/>
      <c r="Q129" s="372" t="s">
        <v>379</v>
      </c>
      <c r="R129" s="321" t="s">
        <v>367</v>
      </c>
      <c r="S129" s="322" t="s">
        <v>410</v>
      </c>
      <c r="T129" s="376">
        <v>0</v>
      </c>
      <c r="U129" s="377">
        <v>0</v>
      </c>
      <c r="V129" s="324">
        <f t="shared" si="109"/>
        <v>0</v>
      </c>
      <c r="W129" s="324">
        <f t="shared" si="110"/>
        <v>0</v>
      </c>
    </row>
    <row r="130" spans="1:23" ht="15.75" x14ac:dyDescent="0.25">
      <c r="A130" s="299"/>
      <c r="G130" s="347"/>
      <c r="H130" s="347"/>
      <c r="I130" s="347"/>
      <c r="J130" s="346"/>
      <c r="M130" s="71"/>
      <c r="Q130" s="372" t="s">
        <v>379</v>
      </c>
      <c r="R130" s="321" t="s">
        <v>367</v>
      </c>
      <c r="S130" s="322" t="s">
        <v>411</v>
      </c>
      <c r="T130" s="376">
        <v>0</v>
      </c>
      <c r="U130" s="377">
        <v>0</v>
      </c>
      <c r="V130" s="324">
        <f>+T130*-1</f>
        <v>0</v>
      </c>
      <c r="W130" s="324">
        <f>+U130*-1</f>
        <v>0</v>
      </c>
    </row>
    <row r="131" spans="1:23" ht="15.75" x14ac:dyDescent="0.25">
      <c r="A131" s="299"/>
      <c r="G131" s="347"/>
      <c r="H131" s="347"/>
      <c r="I131" s="347"/>
      <c r="J131" s="346"/>
      <c r="M131" s="71"/>
      <c r="Q131" s="372" t="s">
        <v>379</v>
      </c>
      <c r="R131" s="321" t="s">
        <v>367</v>
      </c>
      <c r="S131" s="322" t="s">
        <v>412</v>
      </c>
      <c r="T131" s="376">
        <v>-1250</v>
      </c>
      <c r="U131" s="377">
        <v>0</v>
      </c>
      <c r="V131" s="324">
        <f t="shared" ref="V131:V138" si="111">+T131*-1</f>
        <v>1250</v>
      </c>
      <c r="W131" s="324">
        <f t="shared" ref="W131:W138" si="112">+U131*-1</f>
        <v>0</v>
      </c>
    </row>
    <row r="132" spans="1:23" ht="15.75" x14ac:dyDescent="0.25">
      <c r="A132" s="299"/>
      <c r="G132" s="347"/>
      <c r="H132" s="347"/>
      <c r="I132" s="347"/>
      <c r="J132" s="346"/>
      <c r="M132" s="71"/>
      <c r="Q132" s="372" t="s">
        <v>379</v>
      </c>
      <c r="R132" s="321" t="s">
        <v>367</v>
      </c>
      <c r="S132" s="322" t="s">
        <v>413</v>
      </c>
      <c r="T132" s="376">
        <v>-283</v>
      </c>
      <c r="U132" s="377">
        <v>0</v>
      </c>
      <c r="V132" s="324">
        <f t="shared" si="111"/>
        <v>283</v>
      </c>
      <c r="W132" s="324">
        <f t="shared" si="112"/>
        <v>0</v>
      </c>
    </row>
    <row r="133" spans="1:23" ht="15.75" x14ac:dyDescent="0.25">
      <c r="A133" s="299"/>
      <c r="G133" s="347"/>
      <c r="H133" s="347"/>
      <c r="I133" s="347"/>
      <c r="J133" s="346"/>
      <c r="M133" s="71"/>
      <c r="Q133" s="372" t="s">
        <v>379</v>
      </c>
      <c r="R133" s="321" t="s">
        <v>367</v>
      </c>
      <c r="S133" s="322" t="s">
        <v>414</v>
      </c>
      <c r="T133" s="376">
        <v>-5966</v>
      </c>
      <c r="U133" s="377">
        <v>0</v>
      </c>
      <c r="V133" s="324">
        <f t="shared" si="111"/>
        <v>5966</v>
      </c>
      <c r="W133" s="324">
        <f t="shared" si="112"/>
        <v>0</v>
      </c>
    </row>
    <row r="134" spans="1:23" ht="15.75" x14ac:dyDescent="0.25">
      <c r="A134" s="299"/>
      <c r="G134" s="347"/>
      <c r="H134" s="347"/>
      <c r="I134" s="347"/>
      <c r="J134" s="346"/>
      <c r="M134" s="71"/>
      <c r="Q134" s="372" t="s">
        <v>379</v>
      </c>
      <c r="R134" s="321" t="s">
        <v>367</v>
      </c>
      <c r="S134" s="322" t="s">
        <v>415</v>
      </c>
      <c r="T134" s="376">
        <v>-6063</v>
      </c>
      <c r="U134" s="377">
        <v>0</v>
      </c>
      <c r="V134" s="324">
        <f t="shared" si="111"/>
        <v>6063</v>
      </c>
      <c r="W134" s="324">
        <f t="shared" si="112"/>
        <v>0</v>
      </c>
    </row>
    <row r="135" spans="1:23" ht="15.75" x14ac:dyDescent="0.25">
      <c r="A135" s="299"/>
      <c r="G135" s="347"/>
      <c r="H135" s="347"/>
      <c r="I135" s="347"/>
      <c r="J135" s="346"/>
      <c r="M135" s="71"/>
      <c r="Q135" s="372" t="s">
        <v>379</v>
      </c>
      <c r="R135" s="321" t="s">
        <v>367</v>
      </c>
      <c r="S135" s="322" t="s">
        <v>416</v>
      </c>
      <c r="T135" s="376">
        <v>-4224</v>
      </c>
      <c r="U135" s="377">
        <v>0</v>
      </c>
      <c r="V135" s="324">
        <f t="shared" si="111"/>
        <v>4224</v>
      </c>
      <c r="W135" s="324">
        <f t="shared" si="112"/>
        <v>0</v>
      </c>
    </row>
    <row r="136" spans="1:23" ht="15.75" x14ac:dyDescent="0.25">
      <c r="A136" s="299"/>
      <c r="G136" s="347"/>
      <c r="H136" s="347"/>
      <c r="I136" s="347"/>
      <c r="J136" s="346"/>
      <c r="M136" s="71"/>
      <c r="Q136" s="372" t="s">
        <v>379</v>
      </c>
      <c r="R136" s="321" t="s">
        <v>367</v>
      </c>
      <c r="S136" s="322" t="s">
        <v>417</v>
      </c>
      <c r="T136" s="376">
        <v>-1797</v>
      </c>
      <c r="U136" s="377">
        <v>0</v>
      </c>
      <c r="V136" s="324">
        <f t="shared" si="111"/>
        <v>1797</v>
      </c>
      <c r="W136" s="324">
        <f t="shared" si="112"/>
        <v>0</v>
      </c>
    </row>
    <row r="137" spans="1:23" ht="15.75" x14ac:dyDescent="0.25">
      <c r="A137" s="299"/>
      <c r="G137" s="347"/>
      <c r="H137" s="347"/>
      <c r="I137" s="347"/>
      <c r="J137" s="346"/>
      <c r="M137" s="71"/>
      <c r="Q137" s="372" t="s">
        <v>379</v>
      </c>
      <c r="R137" s="321" t="s">
        <v>367</v>
      </c>
      <c r="S137" s="322" t="s">
        <v>418</v>
      </c>
      <c r="T137" s="376">
        <v>-12708</v>
      </c>
      <c r="U137" s="377">
        <v>0</v>
      </c>
      <c r="V137" s="324">
        <f t="shared" si="111"/>
        <v>12708</v>
      </c>
      <c r="W137" s="324">
        <f t="shared" si="112"/>
        <v>0</v>
      </c>
    </row>
    <row r="138" spans="1:23" ht="15.75" x14ac:dyDescent="0.25">
      <c r="A138" s="299"/>
      <c r="G138" s="347"/>
      <c r="H138" s="347"/>
      <c r="I138" s="347"/>
      <c r="J138" s="346"/>
      <c r="M138" s="71"/>
      <c r="Q138" s="372" t="s">
        <v>379</v>
      </c>
      <c r="R138" s="321" t="s">
        <v>367</v>
      </c>
      <c r="S138" s="322" t="s">
        <v>419</v>
      </c>
      <c r="T138" s="376">
        <v>-4199</v>
      </c>
      <c r="U138" s="377">
        <v>0</v>
      </c>
      <c r="V138" s="324">
        <f t="shared" si="111"/>
        <v>4199</v>
      </c>
      <c r="W138" s="324">
        <f t="shared" si="112"/>
        <v>0</v>
      </c>
    </row>
    <row r="139" spans="1:23" ht="15.75" x14ac:dyDescent="0.25">
      <c r="A139" s="299"/>
      <c r="G139" s="347"/>
      <c r="H139" s="347"/>
      <c r="I139" s="347"/>
      <c r="J139" s="346"/>
      <c r="M139" s="71"/>
    </row>
    <row r="140" spans="1:23" ht="15.75" x14ac:dyDescent="0.25">
      <c r="A140" s="299"/>
      <c r="G140" s="347"/>
      <c r="H140" s="347"/>
      <c r="I140" s="347"/>
      <c r="J140" s="346"/>
      <c r="M140" s="71"/>
    </row>
    <row r="141" spans="1:23" ht="15.75" x14ac:dyDescent="0.25">
      <c r="A141" s="299"/>
      <c r="G141" s="347"/>
      <c r="H141" s="347"/>
      <c r="I141" s="347"/>
      <c r="J141" s="346"/>
      <c r="M141" s="71"/>
    </row>
    <row r="142" spans="1:23" ht="15.75" x14ac:dyDescent="0.25">
      <c r="A142" s="299"/>
      <c r="G142" s="347"/>
      <c r="H142" s="347"/>
      <c r="I142" s="347"/>
      <c r="J142" s="346"/>
      <c r="M142" s="71"/>
    </row>
    <row r="143" spans="1:23" ht="15.75" x14ac:dyDescent="0.25">
      <c r="A143" s="299"/>
      <c r="G143" s="347"/>
      <c r="H143" s="347"/>
      <c r="I143" s="347"/>
      <c r="J143" s="346"/>
      <c r="M143" s="71"/>
    </row>
    <row r="144" spans="1:23" ht="15.75" x14ac:dyDescent="0.25">
      <c r="A144" s="299"/>
      <c r="G144" s="347"/>
      <c r="H144" s="347"/>
      <c r="I144" s="347"/>
      <c r="J144" s="346"/>
      <c r="M144" s="71"/>
    </row>
    <row r="145" spans="1:13" ht="15.75" x14ac:dyDescent="0.25">
      <c r="A145" s="299"/>
      <c r="G145" s="347"/>
      <c r="H145" s="347"/>
      <c r="I145" s="347"/>
      <c r="J145" s="346"/>
      <c r="M145" s="71"/>
    </row>
    <row r="146" spans="1:13" ht="15.75" x14ac:dyDescent="0.25">
      <c r="A146" s="299"/>
      <c r="G146" s="347"/>
      <c r="H146" s="347"/>
      <c r="I146" s="347"/>
      <c r="J146" s="346"/>
      <c r="M146" s="71"/>
    </row>
    <row r="147" spans="1:13" ht="15.75" x14ac:dyDescent="0.25">
      <c r="A147" s="299"/>
      <c r="G147" s="347"/>
      <c r="H147" s="347"/>
      <c r="I147" s="347"/>
      <c r="J147" s="346"/>
      <c r="M147" s="71"/>
    </row>
    <row r="148" spans="1:13" ht="15.75" x14ac:dyDescent="0.25">
      <c r="A148" s="299"/>
      <c r="G148" s="347"/>
      <c r="H148" s="347"/>
      <c r="I148" s="347"/>
      <c r="J148" s="346"/>
      <c r="M148" s="71"/>
    </row>
    <row r="149" spans="1:13" ht="15.75" x14ac:dyDescent="0.25">
      <c r="A149" s="299"/>
      <c r="G149" s="347"/>
      <c r="H149" s="347"/>
      <c r="I149" s="347"/>
      <c r="J149" s="346"/>
      <c r="M149" s="71"/>
    </row>
    <row r="150" spans="1:13" ht="15.75" x14ac:dyDescent="0.25">
      <c r="A150" s="299"/>
      <c r="G150" s="347"/>
      <c r="H150" s="347"/>
      <c r="I150" s="347"/>
      <c r="J150" s="346"/>
      <c r="M150" s="71"/>
    </row>
    <row r="151" spans="1:13" ht="15.75" x14ac:dyDescent="0.25">
      <c r="A151" s="299"/>
      <c r="G151" s="347"/>
      <c r="H151" s="347"/>
      <c r="I151" s="347"/>
      <c r="J151" s="346"/>
      <c r="M151" s="71"/>
    </row>
    <row r="152" spans="1:13" ht="15.75" x14ac:dyDescent="0.25">
      <c r="A152" s="299"/>
      <c r="G152" s="347"/>
      <c r="H152" s="347"/>
      <c r="I152" s="347"/>
      <c r="J152" s="346"/>
      <c r="M152" s="71"/>
    </row>
    <row r="153" spans="1:13" ht="15.75" x14ac:dyDescent="0.25">
      <c r="A153" s="299"/>
      <c r="G153" s="347"/>
      <c r="H153" s="347"/>
      <c r="I153" s="347"/>
      <c r="J153" s="346"/>
      <c r="M153" s="71"/>
    </row>
    <row r="154" spans="1:13" ht="15.75" x14ac:dyDescent="0.25">
      <c r="A154" s="299"/>
      <c r="G154" s="347"/>
      <c r="H154" s="347"/>
      <c r="I154" s="347"/>
      <c r="J154" s="346"/>
      <c r="M154" s="71"/>
    </row>
    <row r="155" spans="1:13" ht="15.75" x14ac:dyDescent="0.25">
      <c r="A155" s="299"/>
      <c r="G155" s="347"/>
      <c r="H155" s="347"/>
      <c r="I155" s="347"/>
      <c r="J155" s="346"/>
      <c r="M155" s="71"/>
    </row>
    <row r="156" spans="1:13" ht="15.75" x14ac:dyDescent="0.25">
      <c r="A156" s="299"/>
      <c r="G156" s="347"/>
      <c r="H156" s="347"/>
      <c r="I156" s="347"/>
      <c r="J156" s="346"/>
      <c r="M156" s="71"/>
    </row>
    <row r="157" spans="1:13" ht="15.75" x14ac:dyDescent="0.25">
      <c r="A157" s="299"/>
      <c r="G157" s="347"/>
      <c r="H157" s="347"/>
      <c r="I157" s="347"/>
      <c r="J157" s="346"/>
      <c r="M157" s="71"/>
    </row>
    <row r="158" spans="1:13" ht="15.75" x14ac:dyDescent="0.25">
      <c r="A158" s="299"/>
      <c r="G158" s="347"/>
      <c r="H158" s="347"/>
      <c r="I158" s="347"/>
      <c r="J158" s="346"/>
      <c r="M158" s="71"/>
    </row>
    <row r="159" spans="1:13" ht="15.75" x14ac:dyDescent="0.25">
      <c r="A159" s="299"/>
    </row>
    <row r="160" spans="1:13" ht="15.75" x14ac:dyDescent="0.25">
      <c r="A160" s="299"/>
    </row>
    <row r="161" spans="1:1" ht="15.75" x14ac:dyDescent="0.25">
      <c r="A161" s="299"/>
    </row>
    <row r="162" spans="1:1" ht="15.75" x14ac:dyDescent="0.25">
      <c r="A162" s="299"/>
    </row>
    <row r="163" spans="1:1" ht="15.75" x14ac:dyDescent="0.25">
      <c r="A163" s="299"/>
    </row>
    <row r="164" spans="1:1" ht="15.75" x14ac:dyDescent="0.25">
      <c r="A164" s="299"/>
    </row>
    <row r="165" spans="1:1" ht="15.75" x14ac:dyDescent="0.25">
      <c r="A165" s="299"/>
    </row>
    <row r="166" spans="1:1" ht="15.75" x14ac:dyDescent="0.25">
      <c r="A166" s="299"/>
    </row>
    <row r="167" spans="1:1" ht="15.75" x14ac:dyDescent="0.25">
      <c r="A167" s="299"/>
    </row>
    <row r="168" spans="1:1" ht="15.75" x14ac:dyDescent="0.25">
      <c r="A168" s="299"/>
    </row>
    <row r="169" spans="1:1" ht="15.75" x14ac:dyDescent="0.25">
      <c r="A169" s="299"/>
    </row>
    <row r="170" spans="1:1" ht="15.75" x14ac:dyDescent="0.25">
      <c r="A170" s="299"/>
    </row>
    <row r="171" spans="1:1" ht="15.75" x14ac:dyDescent="0.25">
      <c r="A171" s="299"/>
    </row>
    <row r="172" spans="1:1" ht="15.75" x14ac:dyDescent="0.25">
      <c r="A172" s="299"/>
    </row>
    <row r="173" spans="1:1" ht="15.75" x14ac:dyDescent="0.25">
      <c r="A173" s="299"/>
    </row>
    <row r="174" spans="1:1" ht="15.75" x14ac:dyDescent="0.25">
      <c r="A174" s="299"/>
    </row>
    <row r="175" spans="1:1" ht="15.75" x14ac:dyDescent="0.25">
      <c r="A175" s="299"/>
    </row>
    <row r="176" spans="1:1" ht="15.75" x14ac:dyDescent="0.25">
      <c r="A176" s="299"/>
    </row>
    <row r="177" spans="1:1" ht="15.75" x14ac:dyDescent="0.25">
      <c r="A177" s="299"/>
    </row>
    <row r="178" spans="1:1" ht="15.75" x14ac:dyDescent="0.25">
      <c r="A178" s="299"/>
    </row>
    <row r="179" spans="1:1" ht="15.75" x14ac:dyDescent="0.25">
      <c r="A179" s="299"/>
    </row>
  </sheetData>
  <mergeCells count="2">
    <mergeCell ref="A1:M1"/>
    <mergeCell ref="A2:M2"/>
  </mergeCells>
  <dataValidations disablePrompts="1" count="2"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86:B93 B30:B32 B44:B53 B17:B18 B65:B74" xr:uid="{0A2519D3-0A1A-40E8-9D1F-31B4AC26F06A}">
      <formula1>BulletinLine</formula1>
    </dataValidation>
    <dataValidation type="list" allowBlank="1" showInputMessage="1" showErrorMessage="1" promptTitle="End of Reporting Period" prompt="Use Drop Down Menu to enter end of reporting period." sqref="E86:E102 E65:E74 E30:E32 E44:E53 E17:E18 E114" xr:uid="{7A6F3D52-1B9B-4E88-9C82-26A89DF1B9E8}">
      <formula1>Period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E115:E1048576</xm:sqref>
        </x14:dataValidation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B94:B100 B115:B1048576</xm:sqref>
        </x14:dataValidation>
        <x14:dataValidation type="list" allowBlank="1" showInputMessage="1" showErrorMessage="1" promptTitle="Bulletin Lines" prompt="Use Drop Down to select one of bulletin lines." xr:uid="{DDE1FA5F-2364-4C3A-ADE0-D8F9BDB47B04}">
          <x14:formula1>
            <xm:f>'R:\CL Pricing\MultiLine\COVID 19\State Responses\CA\All Lines\[Covid19RptFormsMay1420Final.xlsx]LineInfo'!#REF!</xm:f>
          </x14:formula1>
          <xm:sqref>B114 B101:B102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6" t="s">
        <v>236</v>
      </c>
      <c r="B1" s="276"/>
      <c r="D1" s="276" t="s">
        <v>235</v>
      </c>
    </row>
    <row r="2" spans="1:4" x14ac:dyDescent="0.25">
      <c r="A2" t="s">
        <v>78</v>
      </c>
      <c r="B2" t="s">
        <v>225</v>
      </c>
      <c r="D2" t="s">
        <v>231</v>
      </c>
    </row>
    <row r="3" spans="1:4" x14ac:dyDescent="0.25">
      <c r="A3" t="s">
        <v>227</v>
      </c>
      <c r="B3" t="s">
        <v>226</v>
      </c>
      <c r="D3" t="s">
        <v>232</v>
      </c>
    </row>
    <row r="4" spans="1:4" x14ac:dyDescent="0.25">
      <c r="A4" t="s">
        <v>79</v>
      </c>
      <c r="B4" t="s">
        <v>224</v>
      </c>
      <c r="D4" t="s">
        <v>233</v>
      </c>
    </row>
    <row r="5" spans="1:4" x14ac:dyDescent="0.25">
      <c r="A5" t="s">
        <v>80</v>
      </c>
      <c r="B5" t="s">
        <v>228</v>
      </c>
      <c r="D5" t="s">
        <v>234</v>
      </c>
    </row>
    <row r="6" spans="1:4" x14ac:dyDescent="0.25">
      <c r="A6" t="s">
        <v>229</v>
      </c>
      <c r="B6" t="s">
        <v>83</v>
      </c>
    </row>
    <row r="7" spans="1:4" x14ac:dyDescent="0.25">
      <c r="A7" t="s">
        <v>230</v>
      </c>
      <c r="B7" t="s">
        <v>84</v>
      </c>
    </row>
    <row r="8" spans="1:4" x14ac:dyDescent="0.25">
      <c r="A8" t="s">
        <v>156</v>
      </c>
      <c r="B8" t="s">
        <v>322</v>
      </c>
    </row>
    <row r="10" spans="1:4" x14ac:dyDescent="0.25">
      <c r="A10" s="280" t="s">
        <v>289</v>
      </c>
    </row>
    <row r="17" spans="2:2" x14ac:dyDescent="0.25">
      <c r="B17" s="146"/>
    </row>
    <row r="45" spans="2:2" x14ac:dyDescent="0.25">
      <c r="B45" s="275"/>
    </row>
    <row r="46" spans="2:2" x14ac:dyDescent="0.25">
      <c r="B46" s="275"/>
    </row>
    <row r="47" spans="2:2" x14ac:dyDescent="0.25">
      <c r="B47" s="275"/>
    </row>
    <row r="48" spans="2:2" x14ac:dyDescent="0.25">
      <c r="B48" s="275"/>
    </row>
    <row r="49" spans="2:2" x14ac:dyDescent="0.25">
      <c r="B49" s="275"/>
    </row>
    <row r="50" spans="2:2" x14ac:dyDescent="0.25">
      <c r="B50" s="275"/>
    </row>
    <row r="51" spans="2:2" x14ac:dyDescent="0.25">
      <c r="B51" s="275"/>
    </row>
    <row r="52" spans="2:2" x14ac:dyDescent="0.25">
      <c r="B52" s="275"/>
    </row>
    <row r="53" spans="2:2" x14ac:dyDescent="0.25">
      <c r="B53" s="275"/>
    </row>
    <row r="54" spans="2:2" x14ac:dyDescent="0.25">
      <c r="B54" s="275"/>
    </row>
    <row r="55" spans="2:2" x14ac:dyDescent="0.25">
      <c r="B55" s="275"/>
    </row>
    <row r="56" spans="2:2" x14ac:dyDescent="0.25">
      <c r="B56" s="275"/>
    </row>
    <row r="57" spans="2:2" x14ac:dyDescent="0.25">
      <c r="B57" s="275"/>
    </row>
    <row r="58" spans="2:2" x14ac:dyDescent="0.25">
      <c r="B58" s="275"/>
    </row>
    <row r="59" spans="2:2" x14ac:dyDescent="0.25">
      <c r="B59" s="275"/>
    </row>
    <row r="60" spans="2:2" x14ac:dyDescent="0.25">
      <c r="B60" s="275"/>
    </row>
    <row r="61" spans="2:2" x14ac:dyDescent="0.25">
      <c r="B61" s="275"/>
    </row>
    <row r="62" spans="2:2" x14ac:dyDescent="0.25">
      <c r="B62" s="275"/>
    </row>
    <row r="63" spans="2:2" x14ac:dyDescent="0.25">
      <c r="B63" s="27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28515625" defaultRowHeight="15" x14ac:dyDescent="0.25"/>
  <cols>
    <col min="1" max="1" width="10.42578125" style="146" bestFit="1" customWidth="1"/>
    <col min="2" max="2" width="14.28515625" style="146" customWidth="1"/>
    <col min="3" max="3" width="15.7109375" style="146" bestFit="1" customWidth="1"/>
    <col min="4" max="4" width="11.28515625" style="146" customWidth="1"/>
    <col min="5" max="5" width="13.7109375" style="146" customWidth="1"/>
    <col min="6" max="6" width="11.42578125" style="146" bestFit="1" customWidth="1"/>
    <col min="7" max="7" width="5.5703125" style="146" customWidth="1"/>
    <col min="8" max="8" width="7" style="146" bestFit="1" customWidth="1"/>
    <col min="9" max="9" width="9.42578125" style="146" customWidth="1"/>
    <col min="10" max="13" width="14" style="146" customWidth="1"/>
    <col min="14" max="15" width="13.7109375" style="146" bestFit="1" customWidth="1"/>
    <col min="16" max="16" width="18.28515625" style="146" bestFit="1" customWidth="1"/>
    <col min="17" max="17" width="8.5703125" style="146" bestFit="1" customWidth="1"/>
    <col min="18" max="18" width="12.7109375" style="146" bestFit="1" customWidth="1"/>
    <col min="19" max="19" width="14.5703125" style="146" customWidth="1"/>
    <col min="20" max="20" width="13.7109375" style="146" bestFit="1" customWidth="1"/>
    <col min="21" max="21" width="25.7109375" style="146" customWidth="1"/>
    <col min="22" max="33" width="9.28515625" style="146" customWidth="1"/>
    <col min="34" max="16384" width="9.28515625" style="146"/>
  </cols>
  <sheetData>
    <row r="1" spans="1:38" x14ac:dyDescent="0.25">
      <c r="A1" s="437" t="s">
        <v>166</v>
      </c>
      <c r="B1" s="437"/>
      <c r="C1" s="437"/>
      <c r="D1" s="437"/>
      <c r="E1" s="437"/>
      <c r="F1" s="437"/>
      <c r="G1" s="437"/>
      <c r="H1" s="437"/>
      <c r="I1" s="437"/>
      <c r="J1" s="437"/>
      <c r="K1" s="437"/>
      <c r="L1" s="437"/>
      <c r="M1" s="437"/>
      <c r="N1" s="437"/>
      <c r="O1" s="437"/>
      <c r="P1" s="437"/>
      <c r="Q1" s="437"/>
      <c r="R1" s="437"/>
      <c r="S1" s="437"/>
      <c r="T1" s="437"/>
      <c r="U1" s="437"/>
      <c r="V1" s="438" t="s">
        <v>53</v>
      </c>
      <c r="W1" s="438"/>
      <c r="X1" s="438"/>
      <c r="Y1" s="438"/>
      <c r="Z1" s="438"/>
      <c r="AA1" s="438"/>
      <c r="AB1" s="438"/>
      <c r="AC1" s="438"/>
      <c r="AD1" s="438"/>
      <c r="AE1" s="438"/>
      <c r="AF1" s="438"/>
      <c r="AG1" s="438"/>
      <c r="AH1" s="438"/>
      <c r="AI1" s="438"/>
      <c r="AJ1" s="438"/>
      <c r="AK1" s="146" t="s">
        <v>288</v>
      </c>
    </row>
    <row r="2" spans="1:38" x14ac:dyDescent="0.25">
      <c r="V2" s="150" t="s">
        <v>159</v>
      </c>
      <c r="W2" s="150" t="s">
        <v>159</v>
      </c>
      <c r="X2" s="150"/>
      <c r="Y2" s="150"/>
      <c r="Z2" s="150"/>
      <c r="AA2" s="150"/>
      <c r="AB2" s="150"/>
      <c r="AC2" s="150"/>
      <c r="AD2" s="150"/>
      <c r="AE2" s="150"/>
      <c r="AF2" s="150" t="s">
        <v>72</v>
      </c>
      <c r="AG2" s="150" t="s">
        <v>158</v>
      </c>
    </row>
    <row r="3" spans="1:38" x14ac:dyDescent="0.25">
      <c r="A3" s="146" t="s">
        <v>43</v>
      </c>
      <c r="B3" s="146" t="s">
        <v>45</v>
      </c>
      <c r="C3" s="146" t="s">
        <v>44</v>
      </c>
      <c r="D3" s="146" t="s">
        <v>46</v>
      </c>
      <c r="E3" s="146" t="s">
        <v>34</v>
      </c>
      <c r="F3" s="146" t="s">
        <v>35</v>
      </c>
      <c r="G3" s="146" t="s">
        <v>36</v>
      </c>
      <c r="H3" s="146" t="s">
        <v>47</v>
      </c>
      <c r="I3" s="146" t="s">
        <v>48</v>
      </c>
      <c r="J3" s="146" t="s">
        <v>49</v>
      </c>
      <c r="K3" s="146" t="s">
        <v>56</v>
      </c>
      <c r="L3" s="146" t="s">
        <v>161</v>
      </c>
      <c r="M3" s="146" t="s">
        <v>162</v>
      </c>
      <c r="N3" s="146" t="s">
        <v>163</v>
      </c>
      <c r="O3" s="146" t="s">
        <v>164</v>
      </c>
      <c r="P3" s="146" t="s">
        <v>165</v>
      </c>
      <c r="Q3" s="146" t="s">
        <v>50</v>
      </c>
      <c r="R3" s="146" t="s">
        <v>40</v>
      </c>
      <c r="S3" s="146" t="s">
        <v>38</v>
      </c>
      <c r="T3" s="146" t="s">
        <v>51</v>
      </c>
      <c r="U3" s="146" t="s">
        <v>148</v>
      </c>
      <c r="V3" s="146" t="s">
        <v>149</v>
      </c>
      <c r="W3" s="146" t="s">
        <v>216</v>
      </c>
      <c r="X3" s="146" t="s">
        <v>217</v>
      </c>
      <c r="Y3" s="146" t="s">
        <v>218</v>
      </c>
      <c r="Z3" s="146" t="s">
        <v>219</v>
      </c>
      <c r="AA3" s="146" t="s">
        <v>220</v>
      </c>
      <c r="AB3" s="146" t="s">
        <v>221</v>
      </c>
      <c r="AC3" s="146" t="s">
        <v>222</v>
      </c>
      <c r="AD3" s="146" t="s">
        <v>223</v>
      </c>
      <c r="AE3" s="146" t="s">
        <v>150</v>
      </c>
      <c r="AF3" s="146" t="s">
        <v>151</v>
      </c>
      <c r="AG3" s="146" t="s">
        <v>153</v>
      </c>
      <c r="AH3" s="146" t="s">
        <v>152</v>
      </c>
      <c r="AI3" s="146" t="s">
        <v>154</v>
      </c>
      <c r="AJ3" s="146" t="s">
        <v>181</v>
      </c>
      <c r="AK3" s="146" t="s">
        <v>204</v>
      </c>
      <c r="AL3" s="146" t="s">
        <v>205</v>
      </c>
    </row>
    <row r="4" spans="1:38" x14ac:dyDescent="0.25">
      <c r="A4" s="146" t="str">
        <f>'Cover Page'!B9</f>
        <v>Citizens Insurance Company of America</v>
      </c>
      <c r="B4" s="146">
        <f>'Cover Page'!L9</f>
        <v>31534</v>
      </c>
      <c r="C4" s="146" t="str">
        <f>'Cover Page'!B13</f>
        <v>The Hanover Insurance Group</v>
      </c>
      <c r="D4" s="147">
        <f>'Cover Page'!L13</f>
        <v>88</v>
      </c>
      <c r="E4" s="146" t="str">
        <f>'Cover Page'!B17</f>
        <v>440 Lincoln St</v>
      </c>
      <c r="F4" s="146" t="str">
        <f>'Cover Page'!B20</f>
        <v>Worcester</v>
      </c>
      <c r="G4" s="146" t="str">
        <f>'Cover Page'!I20</f>
        <v>MA</v>
      </c>
      <c r="H4" s="147">
        <f>'Cover Page'!L20</f>
        <v>1653</v>
      </c>
      <c r="I4" s="146" t="b">
        <v>1</v>
      </c>
      <c r="J4" s="146" t="b">
        <v>0</v>
      </c>
      <c r="K4" s="148">
        <f>'Cover Page'!B32</f>
        <v>44316</v>
      </c>
      <c r="L4" s="166" t="str">
        <f>'Cover Page'!B35</f>
        <v>Kim Brown</v>
      </c>
      <c r="M4" s="166" t="str">
        <f>'Cover Page'!B38</f>
        <v>VP, Chief Compliance Officer</v>
      </c>
      <c r="N4" s="208" t="str">
        <f>'Cover Page'!I35</f>
        <v>508-855-2761</v>
      </c>
      <c r="O4" s="208" t="str">
        <f>'Cover Page'!L35</f>
        <v>508-635-8892</v>
      </c>
      <c r="P4" s="146" t="str">
        <f>'Cover Page'!I38</f>
        <v>kimbrown@hanover.com</v>
      </c>
      <c r="Q4" s="146" t="str">
        <f>'Cover Page'!B42</f>
        <v>Gregory A. Popolizio</v>
      </c>
      <c r="R4" s="146" t="str">
        <f>'Cover Page'!B46</f>
        <v>Senior Compliance Consultant</v>
      </c>
      <c r="S4" s="208" t="str">
        <f>'Cover Page'!I42</f>
        <v>508-855-4826</v>
      </c>
      <c r="T4" s="208" t="str">
        <f>'Cover Page'!L42</f>
        <v>508-635-0990</v>
      </c>
      <c r="U4" s="146" t="str">
        <f>'Cover Page'!I46</f>
        <v>gpopolizio@hanover.com</v>
      </c>
      <c r="V4" s="147">
        <f>Questionnaire!U10</f>
        <v>0</v>
      </c>
      <c r="W4" s="147">
        <f>Questionnaire!U12</f>
        <v>0</v>
      </c>
      <c r="X4" s="147">
        <f>Questionnaire!U13</f>
        <v>1</v>
      </c>
      <c r="Y4" s="147">
        <f>Questionnaire!U14</f>
        <v>1</v>
      </c>
      <c r="Z4" s="147">
        <f>Questionnaire!U15</f>
        <v>1</v>
      </c>
      <c r="AA4" s="147">
        <f>Questionnaire!U16</f>
        <v>1</v>
      </c>
      <c r="AB4" s="147">
        <f>Questionnaire!U17</f>
        <v>0</v>
      </c>
      <c r="AC4" s="147">
        <f>Questionnaire!U18</f>
        <v>0</v>
      </c>
      <c r="AD4" s="147">
        <f>Questionnaire!E19</f>
        <v>0</v>
      </c>
      <c r="AE4" s="147">
        <f>Questionnaire!U22</f>
        <v>0</v>
      </c>
      <c r="AF4" s="147">
        <f>Questionnaire!U26</f>
        <v>0</v>
      </c>
      <c r="AG4" s="147">
        <f>Questionnaire!U28</f>
        <v>1</v>
      </c>
      <c r="AH4" s="147">
        <f>Questionnaire!U34</f>
        <v>0</v>
      </c>
      <c r="AI4" s="147">
        <f>Questionnaire!U35</f>
        <v>1</v>
      </c>
      <c r="AJ4" s="166" t="str">
        <f>Questionnaire!E37</f>
        <v>20-1096-C</v>
      </c>
      <c r="AK4" s="146" t="str">
        <f>'Explanatory Memorandum'!C14</f>
        <v>Please see attached explanatory memo.</v>
      </c>
      <c r="AL4" s="146" t="str">
        <f>'Explanatory Memorandum'!C33</f>
        <v xml:space="preserve"> Please see attached explanatory memo.</v>
      </c>
    </row>
    <row r="6" spans="1:38" x14ac:dyDescent="0.25">
      <c r="I6" s="240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7109375" bestFit="1" customWidth="1"/>
    <col min="2" max="2" width="9.5703125" bestFit="1" customWidth="1"/>
    <col min="3" max="3" width="8.7109375" style="232" customWidth="1"/>
    <col min="4" max="4" width="7.5703125" style="233" customWidth="1"/>
    <col min="5" max="6" width="6.42578125" style="233" customWidth="1"/>
    <col min="7" max="7" width="9.28515625" style="234" customWidth="1"/>
    <col min="8" max="8" width="7.42578125" style="232" customWidth="1"/>
    <col min="9" max="9" width="6" style="233" customWidth="1"/>
    <col min="10" max="10" width="4" style="233" customWidth="1"/>
    <col min="11" max="11" width="5.7109375" style="233" customWidth="1"/>
    <col min="12" max="12" width="9" style="233" bestFit="1" customWidth="1"/>
    <col min="13" max="13" width="9.5703125" style="233" customWidth="1"/>
    <col min="14" max="14" width="11.7109375" style="233" customWidth="1"/>
    <col min="15" max="15" width="12.42578125" style="233" customWidth="1"/>
    <col min="16" max="16" width="8.28515625" style="234" customWidth="1"/>
    <col min="17" max="17" width="6.42578125" style="226" customWidth="1"/>
    <col min="18" max="18" width="5.28515625" style="226" customWidth="1"/>
    <col min="19" max="19" width="7.28515625" style="226" customWidth="1"/>
    <col min="20" max="20" width="6.42578125" style="226" customWidth="1"/>
    <col min="21" max="21" width="6.28515625" style="234" bestFit="1" customWidth="1"/>
  </cols>
  <sheetData>
    <row r="1" spans="1:27" x14ac:dyDescent="0.25">
      <c r="A1" s="220"/>
      <c r="B1" s="220"/>
      <c r="C1" s="439" t="s">
        <v>184</v>
      </c>
      <c r="D1" s="440"/>
      <c r="E1" s="440"/>
      <c r="F1" s="440"/>
      <c r="G1" s="441"/>
      <c r="H1" s="442" t="s">
        <v>185</v>
      </c>
      <c r="I1" s="443"/>
      <c r="J1" s="443"/>
      <c r="K1" s="443"/>
      <c r="L1" s="443"/>
      <c r="M1" s="443"/>
      <c r="N1" s="443"/>
      <c r="O1" s="443"/>
      <c r="P1" s="444"/>
      <c r="Q1" s="439" t="s">
        <v>186</v>
      </c>
      <c r="R1" s="440"/>
      <c r="S1" s="440"/>
      <c r="T1" s="440"/>
      <c r="U1" s="441"/>
    </row>
    <row r="2" spans="1:27" s="217" customFormat="1" ht="60.75" thickBot="1" x14ac:dyDescent="0.3">
      <c r="A2" s="221" t="s">
        <v>174</v>
      </c>
      <c r="B2" s="222" t="s">
        <v>173</v>
      </c>
      <c r="C2" s="227" t="s">
        <v>187</v>
      </c>
      <c r="D2" s="223" t="s">
        <v>188</v>
      </c>
      <c r="E2" s="223" t="s">
        <v>189</v>
      </c>
      <c r="F2" s="223" t="s">
        <v>203</v>
      </c>
      <c r="G2" s="228" t="s">
        <v>190</v>
      </c>
      <c r="H2" s="235" t="s">
        <v>191</v>
      </c>
      <c r="I2" s="224" t="s">
        <v>192</v>
      </c>
      <c r="J2" s="224" t="s">
        <v>58</v>
      </c>
      <c r="K2" s="224" t="s">
        <v>193</v>
      </c>
      <c r="L2" s="224" t="s">
        <v>194</v>
      </c>
      <c r="M2" s="224" t="s">
        <v>195</v>
      </c>
      <c r="N2" s="224" t="s">
        <v>196</v>
      </c>
      <c r="O2" s="224" t="s">
        <v>212</v>
      </c>
      <c r="P2" s="236" t="s">
        <v>197</v>
      </c>
      <c r="Q2" s="223" t="s">
        <v>198</v>
      </c>
      <c r="R2" s="223" t="s">
        <v>199</v>
      </c>
      <c r="S2" s="223" t="s">
        <v>200</v>
      </c>
      <c r="T2" s="223" t="s">
        <v>202</v>
      </c>
      <c r="U2" s="228" t="s">
        <v>201</v>
      </c>
    </row>
    <row r="3" spans="1:27" ht="15.75" thickTop="1" x14ac:dyDescent="0.25">
      <c r="A3" s="146">
        <f>'Cover Page'!$L$9</f>
        <v>31534</v>
      </c>
      <c r="B3" s="146" t="s">
        <v>78</v>
      </c>
      <c r="C3" s="229">
        <f>Questionnaire!$U$44</f>
        <v>0</v>
      </c>
      <c r="D3" s="230">
        <f>Questionnaire!$U$45</f>
        <v>0</v>
      </c>
      <c r="E3" s="230">
        <f>Questionnaire!$U$46</f>
        <v>0</v>
      </c>
      <c r="F3" s="230">
        <f>Questionnaire!$U$47</f>
        <v>0</v>
      </c>
      <c r="G3" s="231">
        <f>Questionnaire!$U$48</f>
        <v>0</v>
      </c>
      <c r="H3" s="229">
        <f>Questionnaire!$U$55</f>
        <v>0</v>
      </c>
      <c r="I3" s="230">
        <f>Questionnaire!$U$58</f>
        <v>0</v>
      </c>
      <c r="J3" s="230">
        <f>Questionnaire!$U$59</f>
        <v>0</v>
      </c>
      <c r="K3" s="230">
        <f>Questionnaire!$U$60</f>
        <v>0</v>
      </c>
      <c r="L3" s="230">
        <f>Questionnaire!$U$61</f>
        <v>0</v>
      </c>
      <c r="M3" s="237">
        <f>Questionnaire!$U$68</f>
        <v>0</v>
      </c>
      <c r="N3" s="238">
        <f>Questionnaire!$U$69</f>
        <v>0</v>
      </c>
      <c r="O3" s="260">
        <f>Questionnaire!G70</f>
        <v>0</v>
      </c>
      <c r="P3" s="239">
        <f>Questionnaire!$U$73</f>
        <v>0</v>
      </c>
      <c r="Q3" s="225">
        <f>Questionnaire!$U$81</f>
        <v>0</v>
      </c>
      <c r="R3" s="225">
        <f>Questionnaire!$U$82</f>
        <v>0</v>
      </c>
      <c r="S3" s="225">
        <f>Questionnaire!$U$83</f>
        <v>0</v>
      </c>
      <c r="T3" s="225">
        <f>Questionnaire!$U$84</f>
        <v>0</v>
      </c>
      <c r="U3" s="231">
        <f>Questionnaire!$U$85</f>
        <v>0</v>
      </c>
    </row>
    <row r="4" spans="1:27" x14ac:dyDescent="0.25">
      <c r="A4" s="146">
        <f>'Cover Page'!$L$9</f>
        <v>31534</v>
      </c>
      <c r="B4" s="146" t="s">
        <v>227</v>
      </c>
      <c r="C4" s="229">
        <f>Questionnaire!$V$44</f>
        <v>1</v>
      </c>
      <c r="D4" s="230">
        <f>Questionnaire!$V$45</f>
        <v>1</v>
      </c>
      <c r="E4" s="230">
        <f>Questionnaire!$V$46</f>
        <v>0</v>
      </c>
      <c r="F4" s="230">
        <f>Questionnaire!$V$47</f>
        <v>0</v>
      </c>
      <c r="G4" s="231">
        <f>Questionnaire!$V$48</f>
        <v>0</v>
      </c>
      <c r="H4" s="229">
        <f>Questionnaire!$V$55</f>
        <v>1</v>
      </c>
      <c r="I4" s="230">
        <f>Questionnaire!$V$58</f>
        <v>1</v>
      </c>
      <c r="J4" s="230">
        <f>Questionnaire!$V$59</f>
        <v>0</v>
      </c>
      <c r="K4" s="230">
        <f>Questionnaire!$V$60</f>
        <v>0</v>
      </c>
      <c r="L4" s="230">
        <f>Questionnaire!$V$61</f>
        <v>0</v>
      </c>
      <c r="M4" s="237">
        <f>Questionnaire!$V$68</f>
        <v>0</v>
      </c>
      <c r="N4" s="238">
        <f>Questionnaire!$V$69</f>
        <v>0.1</v>
      </c>
      <c r="O4" s="260">
        <f>Questionnaire!H70</f>
        <v>0</v>
      </c>
      <c r="P4" s="239">
        <f>Questionnaire!$V$73</f>
        <v>1</v>
      </c>
      <c r="Q4" s="225">
        <f>Questionnaire!$V$81</f>
        <v>1</v>
      </c>
      <c r="R4" s="225">
        <f>Questionnaire!$V$82</f>
        <v>1</v>
      </c>
      <c r="S4" s="225">
        <f>Questionnaire!$V$83</f>
        <v>1</v>
      </c>
      <c r="T4" s="225">
        <f>Questionnaire!$V$84</f>
        <v>1</v>
      </c>
      <c r="U4" s="231">
        <f>Questionnaire!$V$85</f>
        <v>0</v>
      </c>
    </row>
    <row r="5" spans="1:27" x14ac:dyDescent="0.25">
      <c r="A5" s="146">
        <f>'Cover Page'!$L$9</f>
        <v>31534</v>
      </c>
      <c r="B5" s="146" t="s">
        <v>79</v>
      </c>
      <c r="C5" s="229">
        <f>Questionnaire!$W$44</f>
        <v>1</v>
      </c>
      <c r="D5" s="230">
        <f>Questionnaire!$W$45</f>
        <v>1</v>
      </c>
      <c r="E5" s="230">
        <f>Questionnaire!$W$46</f>
        <v>0</v>
      </c>
      <c r="F5" s="230">
        <f>Questionnaire!$W$47</f>
        <v>0</v>
      </c>
      <c r="G5" s="231">
        <f>Questionnaire!$W$48</f>
        <v>0</v>
      </c>
      <c r="H5" s="229">
        <f>Questionnaire!$W$55</f>
        <v>1</v>
      </c>
      <c r="I5" s="230">
        <f>Questionnaire!$W$58</f>
        <v>0</v>
      </c>
      <c r="J5" s="230">
        <f>Questionnaire!$W$59</f>
        <v>1</v>
      </c>
      <c r="K5" s="230">
        <f>Questionnaire!$W$60</f>
        <v>0</v>
      </c>
      <c r="L5" s="230">
        <f>Questionnaire!$W$61</f>
        <v>0</v>
      </c>
      <c r="M5" s="237">
        <f>Questionnaire!$W$68</f>
        <v>0</v>
      </c>
      <c r="N5" s="238">
        <f>Questionnaire!$W$69</f>
        <v>0</v>
      </c>
      <c r="O5" s="260" t="str">
        <f>Questionnaire!I70</f>
        <v>SEM*</v>
      </c>
      <c r="P5" s="239">
        <f>Questionnaire!$W$73</f>
        <v>1</v>
      </c>
      <c r="Q5" s="225">
        <f>Questionnaire!$W$81</f>
        <v>1</v>
      </c>
      <c r="R5" s="225">
        <f>Questionnaire!$W$82</f>
        <v>1</v>
      </c>
      <c r="S5" s="225">
        <f>Questionnaire!$W$83</f>
        <v>1</v>
      </c>
      <c r="T5" s="225">
        <f>Questionnaire!$W$84</f>
        <v>1</v>
      </c>
      <c r="U5" s="231">
        <f>Questionnaire!$W$85</f>
        <v>0</v>
      </c>
    </row>
    <row r="6" spans="1:27" x14ac:dyDescent="0.25">
      <c r="A6" s="146">
        <f>'Cover Page'!$L$9</f>
        <v>31534</v>
      </c>
      <c r="B6" s="146" t="s">
        <v>80</v>
      </c>
      <c r="C6" s="229">
        <f>Questionnaire!$X$44</f>
        <v>1</v>
      </c>
      <c r="D6" s="230">
        <f>Questionnaire!$X$45</f>
        <v>1</v>
      </c>
      <c r="E6" s="230">
        <f>Questionnaire!$X$46</f>
        <v>0</v>
      </c>
      <c r="F6" s="230">
        <f>Questionnaire!$X$47</f>
        <v>0</v>
      </c>
      <c r="G6" s="231">
        <f>Questionnaire!$X$48</f>
        <v>0</v>
      </c>
      <c r="H6" s="229">
        <f>Questionnaire!$X$55</f>
        <v>1</v>
      </c>
      <c r="I6" s="230">
        <f>Questionnaire!$X$58</f>
        <v>0</v>
      </c>
      <c r="J6" s="230">
        <f>Questionnaire!$X$59</f>
        <v>1</v>
      </c>
      <c r="K6" s="230">
        <f>Questionnaire!$X$60</f>
        <v>1</v>
      </c>
      <c r="L6" s="230">
        <f>Questionnaire!$X$61</f>
        <v>0</v>
      </c>
      <c r="M6" s="237">
        <f>Questionnaire!$X$68</f>
        <v>0</v>
      </c>
      <c r="N6" s="238">
        <f>Questionnaire!$X$69</f>
        <v>0</v>
      </c>
      <c r="O6" s="260" t="str">
        <f>Questionnaire!J70</f>
        <v>SEM*</v>
      </c>
      <c r="P6" s="239">
        <f>Questionnaire!$X$73</f>
        <v>1</v>
      </c>
      <c r="Q6" s="225">
        <f>Questionnaire!$X$81</f>
        <v>1</v>
      </c>
      <c r="R6" s="225">
        <f>Questionnaire!$X$82</f>
        <v>1</v>
      </c>
      <c r="S6" s="225">
        <f>Questionnaire!$X$83</f>
        <v>1</v>
      </c>
      <c r="T6" s="225">
        <f>Questionnaire!$X$84</f>
        <v>1</v>
      </c>
      <c r="U6" s="231">
        <f>Questionnaire!$X$85</f>
        <v>0</v>
      </c>
    </row>
    <row r="7" spans="1:27" x14ac:dyDescent="0.25">
      <c r="A7" s="146">
        <f>'Cover Page'!$L$9</f>
        <v>31534</v>
      </c>
      <c r="B7" s="146" t="s">
        <v>229</v>
      </c>
      <c r="C7" s="229">
        <f>Questionnaire!$Y$44</f>
        <v>1</v>
      </c>
      <c r="D7" s="230">
        <f>Questionnaire!$Y$45</f>
        <v>1</v>
      </c>
      <c r="E7" s="198">
        <f>Questionnaire!$Y$46</f>
        <v>0</v>
      </c>
      <c r="F7" s="198">
        <f>Questionnaire!$Y$47</f>
        <v>0</v>
      </c>
      <c r="G7" s="231">
        <f>Questionnaire!$Y$48</f>
        <v>0</v>
      </c>
      <c r="H7" s="229">
        <f>Questionnaire!$Y$55</f>
        <v>1</v>
      </c>
      <c r="I7" s="230">
        <f>Questionnaire!$Y$58</f>
        <v>0</v>
      </c>
      <c r="J7" s="230">
        <f>Questionnaire!$Y$59</f>
        <v>1</v>
      </c>
      <c r="K7" s="230">
        <f>Questionnaire!$Y$60</f>
        <v>1</v>
      </c>
      <c r="L7" s="230">
        <f>Questionnaire!$Y$61</f>
        <v>0</v>
      </c>
      <c r="M7" s="237">
        <f>Questionnaire!$Y$68</f>
        <v>0</v>
      </c>
      <c r="N7" s="238">
        <f>Questionnaire!$Y$69</f>
        <v>0</v>
      </c>
      <c r="O7" s="260" t="str">
        <f>Questionnaire!K70</f>
        <v>SEM*</v>
      </c>
      <c r="P7" s="239">
        <f>Questionnaire!$Y$73</f>
        <v>1</v>
      </c>
      <c r="Q7" s="225">
        <f>Questionnaire!$Y$81</f>
        <v>1</v>
      </c>
      <c r="R7" s="225">
        <f>Questionnaire!$Y$82</f>
        <v>1</v>
      </c>
      <c r="S7" s="225">
        <f>Questionnaire!$Y$83</f>
        <v>1</v>
      </c>
      <c r="T7" s="225">
        <f>Questionnaire!$Y$84</f>
        <v>1</v>
      </c>
      <c r="U7" s="231">
        <f>Questionnaire!$Y$85</f>
        <v>0</v>
      </c>
    </row>
    <row r="8" spans="1:27" x14ac:dyDescent="0.25">
      <c r="A8" s="146">
        <f>'Cover Page'!$L$9</f>
        <v>31534</v>
      </c>
      <c r="B8" s="146" t="s">
        <v>230</v>
      </c>
      <c r="C8" s="229">
        <f>Questionnaire!$Z$44</f>
        <v>0</v>
      </c>
      <c r="D8" s="230">
        <f>Questionnaire!$Z$45</f>
        <v>0</v>
      </c>
      <c r="E8" s="230">
        <f>Questionnaire!$Z$46</f>
        <v>0</v>
      </c>
      <c r="F8" s="230">
        <f>Questionnaire!$Z$47</f>
        <v>0</v>
      </c>
      <c r="G8" s="231">
        <f>Questionnaire!$Z$48</f>
        <v>0</v>
      </c>
      <c r="H8" s="229">
        <f>Questionnaire!$Z$55</f>
        <v>0</v>
      </c>
      <c r="I8" s="230">
        <f>Questionnaire!$Z$58</f>
        <v>0</v>
      </c>
      <c r="J8" s="230">
        <f>Questionnaire!$Z$59</f>
        <v>0</v>
      </c>
      <c r="K8" s="230">
        <f>Questionnaire!$Z$60</f>
        <v>0</v>
      </c>
      <c r="L8" s="230">
        <f>Questionnaire!$Z$61</f>
        <v>0</v>
      </c>
      <c r="M8" s="237">
        <f>Questionnaire!$Z$68</f>
        <v>0</v>
      </c>
      <c r="N8" s="238">
        <f>Questionnaire!$Z$69</f>
        <v>0</v>
      </c>
      <c r="O8" s="260">
        <f>Questionnaire!L70</f>
        <v>0</v>
      </c>
      <c r="P8" s="239">
        <f>Questionnaire!$Z$73</f>
        <v>0</v>
      </c>
      <c r="Q8" s="225">
        <f>Questionnaire!$Z$81</f>
        <v>0</v>
      </c>
      <c r="R8" s="225">
        <f>Questionnaire!$Z$82</f>
        <v>0</v>
      </c>
      <c r="S8" s="225">
        <f>Questionnaire!$Z$83</f>
        <v>0</v>
      </c>
      <c r="T8" s="225">
        <f>Questionnaire!$Z$84</f>
        <v>0</v>
      </c>
      <c r="U8" s="231">
        <f>Questionnaire!$Z$85</f>
        <v>0</v>
      </c>
    </row>
    <row r="9" spans="1:27" x14ac:dyDescent="0.25">
      <c r="A9" s="146">
        <f>'Cover Page'!$L$9</f>
        <v>31534</v>
      </c>
      <c r="B9" s="146" t="s">
        <v>156</v>
      </c>
      <c r="C9" s="229">
        <f>Questionnaire!$AA$44</f>
        <v>0</v>
      </c>
      <c r="D9" s="230">
        <f>Questionnaire!$AA$45</f>
        <v>0</v>
      </c>
      <c r="E9" s="230">
        <f>Questionnaire!$AA$46</f>
        <v>0</v>
      </c>
      <c r="F9" s="230">
        <f>Questionnaire!$AA$47</f>
        <v>0</v>
      </c>
      <c r="G9" s="231">
        <f>Questionnaire!$AA$48</f>
        <v>0</v>
      </c>
      <c r="H9" s="229">
        <f>Questionnaire!$AA$55</f>
        <v>0</v>
      </c>
      <c r="I9" s="230">
        <f>Questionnaire!$AA$58</f>
        <v>0</v>
      </c>
      <c r="J9" s="230">
        <f>Questionnaire!$AA$59</f>
        <v>0</v>
      </c>
      <c r="K9" s="230">
        <f>Questionnaire!$AA$60</f>
        <v>0</v>
      </c>
      <c r="L9" s="230">
        <f>Questionnaire!$AA$61</f>
        <v>0</v>
      </c>
      <c r="M9" s="237">
        <f>Questionnaire!$AA$68</f>
        <v>0</v>
      </c>
      <c r="N9" s="238">
        <f>Questionnaire!$AA$69</f>
        <v>0</v>
      </c>
      <c r="O9" s="260">
        <f>Questionnaire!M70</f>
        <v>0</v>
      </c>
      <c r="P9" s="239">
        <f>Questionnaire!$AA$73</f>
        <v>0</v>
      </c>
      <c r="Q9" s="225">
        <f>Questionnaire!$AA$81</f>
        <v>0</v>
      </c>
      <c r="R9" s="225">
        <f>Questionnaire!$AA$82</f>
        <v>0</v>
      </c>
      <c r="S9" s="225">
        <f>Questionnaire!$AA$83</f>
        <v>0</v>
      </c>
      <c r="T9" s="225">
        <f>Questionnaire!$AA$84</f>
        <v>0</v>
      </c>
      <c r="U9" s="231">
        <f>Questionnaire!$AA$85</f>
        <v>0</v>
      </c>
    </row>
    <row r="14" spans="1:27" x14ac:dyDescent="0.25">
      <c r="V14" s="207"/>
      <c r="W14" s="207"/>
      <c r="X14" s="207"/>
      <c r="Y14" s="206"/>
      <c r="Z14" s="201"/>
      <c r="AA14" s="201"/>
    </row>
    <row r="15" spans="1:27" x14ac:dyDescent="0.25">
      <c r="V15" s="207"/>
      <c r="W15" s="207"/>
      <c r="X15" s="207"/>
      <c r="Y15" s="206"/>
      <c r="Z15" s="201"/>
      <c r="AA15" s="201"/>
    </row>
    <row r="16" spans="1:27" x14ac:dyDescent="0.25">
      <c r="V16" s="207"/>
      <c r="W16" s="207"/>
      <c r="X16" s="207"/>
      <c r="Y16" s="206"/>
      <c r="Z16" s="201"/>
      <c r="AA16" s="201"/>
    </row>
    <row r="17" spans="22:27" x14ac:dyDescent="0.25">
      <c r="V17" s="207"/>
      <c r="W17" s="207"/>
      <c r="X17" s="207"/>
      <c r="Y17" s="206"/>
      <c r="Z17" s="201"/>
      <c r="AA17" s="201"/>
    </row>
    <row r="18" spans="22:27" x14ac:dyDescent="0.25">
      <c r="V18" s="207"/>
      <c r="W18" s="207"/>
      <c r="X18" s="207"/>
      <c r="Y18" s="206"/>
      <c r="Z18" s="201"/>
      <c r="AA18" s="201"/>
    </row>
    <row r="19" spans="22:27" x14ac:dyDescent="0.25">
      <c r="V19" s="207"/>
      <c r="W19" s="207"/>
      <c r="X19" s="207"/>
      <c r="Y19" s="206"/>
      <c r="Z19" s="201"/>
      <c r="AA19" s="201"/>
    </row>
    <row r="20" spans="22:27" x14ac:dyDescent="0.25">
      <c r="V20" s="207"/>
      <c r="W20" s="207"/>
      <c r="X20" s="207"/>
      <c r="Y20" s="206"/>
      <c r="Z20" s="201"/>
      <c r="AA20" s="201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28515625" style="279"/>
  </cols>
  <sheetData>
    <row r="1" spans="1:2" x14ac:dyDescent="0.25">
      <c r="A1" s="144" t="s">
        <v>98</v>
      </c>
      <c r="B1" s="279" t="s">
        <v>239</v>
      </c>
    </row>
    <row r="2" spans="1:2" x14ac:dyDescent="0.25">
      <c r="A2" s="144" t="s">
        <v>99</v>
      </c>
      <c r="B2" s="279" t="s">
        <v>240</v>
      </c>
    </row>
    <row r="3" spans="1:2" x14ac:dyDescent="0.25">
      <c r="A3" s="144" t="s">
        <v>100</v>
      </c>
      <c r="B3" s="279" t="s">
        <v>241</v>
      </c>
    </row>
    <row r="4" spans="1:2" x14ac:dyDescent="0.25">
      <c r="A4" s="144" t="s">
        <v>101</v>
      </c>
      <c r="B4" s="279" t="s">
        <v>242</v>
      </c>
    </row>
    <row r="5" spans="1:2" x14ac:dyDescent="0.25">
      <c r="A5" s="144" t="s">
        <v>102</v>
      </c>
      <c r="B5" s="279" t="s">
        <v>238</v>
      </c>
    </row>
    <row r="6" spans="1:2" x14ac:dyDescent="0.25">
      <c r="A6" s="144" t="s">
        <v>103</v>
      </c>
      <c r="B6" s="279" t="s">
        <v>243</v>
      </c>
    </row>
    <row r="7" spans="1:2" x14ac:dyDescent="0.25">
      <c r="A7" s="144" t="s">
        <v>104</v>
      </c>
      <c r="B7" s="279" t="s">
        <v>244</v>
      </c>
    </row>
    <row r="8" spans="1:2" x14ac:dyDescent="0.25">
      <c r="A8" s="144" t="s">
        <v>105</v>
      </c>
      <c r="B8" s="279" t="s">
        <v>245</v>
      </c>
    </row>
    <row r="9" spans="1:2" x14ac:dyDescent="0.25">
      <c r="A9" s="144" t="s">
        <v>106</v>
      </c>
      <c r="B9" s="279" t="s">
        <v>246</v>
      </c>
    </row>
    <row r="10" spans="1:2" x14ac:dyDescent="0.25">
      <c r="A10" s="144" t="s">
        <v>107</v>
      </c>
      <c r="B10" s="279" t="s">
        <v>247</v>
      </c>
    </row>
    <row r="11" spans="1:2" x14ac:dyDescent="0.25">
      <c r="A11" s="144" t="s">
        <v>108</v>
      </c>
      <c r="B11" s="279" t="s">
        <v>248</v>
      </c>
    </row>
    <row r="12" spans="1:2" x14ac:dyDescent="0.25">
      <c r="A12" s="144" t="s">
        <v>109</v>
      </c>
      <c r="B12" s="279" t="s">
        <v>249</v>
      </c>
    </row>
    <row r="13" spans="1:2" x14ac:dyDescent="0.25">
      <c r="A13" s="144" t="s">
        <v>110</v>
      </c>
      <c r="B13" s="279" t="s">
        <v>250</v>
      </c>
    </row>
    <row r="14" spans="1:2" x14ac:dyDescent="0.25">
      <c r="A14" s="144" t="s">
        <v>111</v>
      </c>
      <c r="B14" s="279" t="s">
        <v>251</v>
      </c>
    </row>
    <row r="15" spans="1:2" x14ac:dyDescent="0.25">
      <c r="A15" s="144" t="s">
        <v>112</v>
      </c>
      <c r="B15" s="279" t="s">
        <v>252</v>
      </c>
    </row>
    <row r="16" spans="1:2" x14ac:dyDescent="0.25">
      <c r="A16" s="144" t="s">
        <v>113</v>
      </c>
      <c r="B16" s="279" t="s">
        <v>253</v>
      </c>
    </row>
    <row r="17" spans="1:2" x14ac:dyDescent="0.25">
      <c r="A17" s="144" t="s">
        <v>114</v>
      </c>
      <c r="B17" s="279" t="s">
        <v>254</v>
      </c>
    </row>
    <row r="18" spans="1:2" x14ac:dyDescent="0.25">
      <c r="A18" s="144" t="s">
        <v>115</v>
      </c>
      <c r="B18" s="279" t="s">
        <v>255</v>
      </c>
    </row>
    <row r="19" spans="1:2" x14ac:dyDescent="0.25">
      <c r="A19" s="144" t="s">
        <v>116</v>
      </c>
      <c r="B19" s="279" t="s">
        <v>256</v>
      </c>
    </row>
    <row r="20" spans="1:2" x14ac:dyDescent="0.25">
      <c r="A20" s="144" t="s">
        <v>117</v>
      </c>
      <c r="B20" s="279" t="s">
        <v>257</v>
      </c>
    </row>
    <row r="21" spans="1:2" x14ac:dyDescent="0.25">
      <c r="A21" s="144" t="s">
        <v>118</v>
      </c>
      <c r="B21" s="279" t="s">
        <v>258</v>
      </c>
    </row>
    <row r="22" spans="1:2" x14ac:dyDescent="0.25">
      <c r="A22" s="144" t="s">
        <v>119</v>
      </c>
      <c r="B22" s="279" t="s">
        <v>259</v>
      </c>
    </row>
    <row r="23" spans="1:2" x14ac:dyDescent="0.25">
      <c r="A23" s="144" t="s">
        <v>120</v>
      </c>
      <c r="B23" s="279" t="s">
        <v>260</v>
      </c>
    </row>
    <row r="24" spans="1:2" x14ac:dyDescent="0.25">
      <c r="A24" s="144" t="s">
        <v>121</v>
      </c>
      <c r="B24" s="279" t="s">
        <v>261</v>
      </c>
    </row>
    <row r="25" spans="1:2" x14ac:dyDescent="0.25">
      <c r="A25" s="144" t="s">
        <v>122</v>
      </c>
      <c r="B25" s="279" t="s">
        <v>262</v>
      </c>
    </row>
    <row r="26" spans="1:2" x14ac:dyDescent="0.25">
      <c r="A26" s="144" t="s">
        <v>123</v>
      </c>
      <c r="B26" s="279" t="s">
        <v>263</v>
      </c>
    </row>
    <row r="27" spans="1:2" x14ac:dyDescent="0.25">
      <c r="A27" s="144" t="s">
        <v>124</v>
      </c>
      <c r="B27" s="279" t="s">
        <v>264</v>
      </c>
    </row>
    <row r="28" spans="1:2" x14ac:dyDescent="0.25">
      <c r="A28" s="144" t="s">
        <v>125</v>
      </c>
      <c r="B28" s="279" t="s">
        <v>265</v>
      </c>
    </row>
    <row r="29" spans="1:2" x14ac:dyDescent="0.25">
      <c r="A29" s="144" t="s">
        <v>126</v>
      </c>
      <c r="B29" s="279" t="s">
        <v>266</v>
      </c>
    </row>
    <row r="30" spans="1:2" x14ac:dyDescent="0.25">
      <c r="A30" s="144" t="s">
        <v>127</v>
      </c>
      <c r="B30" s="279" t="s">
        <v>267</v>
      </c>
    </row>
    <row r="31" spans="1:2" x14ac:dyDescent="0.25">
      <c r="A31" s="144" t="s">
        <v>128</v>
      </c>
      <c r="B31" s="279" t="s">
        <v>268</v>
      </c>
    </row>
    <row r="32" spans="1:2" x14ac:dyDescent="0.25">
      <c r="A32" s="144" t="s">
        <v>129</v>
      </c>
      <c r="B32" s="279" t="s">
        <v>269</v>
      </c>
    </row>
    <row r="33" spans="1:2" x14ac:dyDescent="0.25">
      <c r="A33" s="144" t="s">
        <v>130</v>
      </c>
      <c r="B33" s="279" t="s">
        <v>270</v>
      </c>
    </row>
    <row r="34" spans="1:2" x14ac:dyDescent="0.25">
      <c r="A34" s="144" t="s">
        <v>131</v>
      </c>
      <c r="B34" s="279" t="s">
        <v>271</v>
      </c>
    </row>
    <row r="35" spans="1:2" x14ac:dyDescent="0.25">
      <c r="A35" s="144" t="s">
        <v>132</v>
      </c>
      <c r="B35" s="279" t="s">
        <v>272</v>
      </c>
    </row>
    <row r="36" spans="1:2" x14ac:dyDescent="0.25">
      <c r="A36" s="144" t="s">
        <v>133</v>
      </c>
      <c r="B36" s="279" t="s">
        <v>273</v>
      </c>
    </row>
    <row r="37" spans="1:2" x14ac:dyDescent="0.25">
      <c r="A37" s="144" t="s">
        <v>134</v>
      </c>
      <c r="B37" s="279" t="s">
        <v>274</v>
      </c>
    </row>
    <row r="38" spans="1:2" x14ac:dyDescent="0.25">
      <c r="A38" s="144" t="s">
        <v>135</v>
      </c>
      <c r="B38" s="279" t="s">
        <v>275</v>
      </c>
    </row>
    <row r="39" spans="1:2" x14ac:dyDescent="0.25">
      <c r="A39" s="144" t="s">
        <v>136</v>
      </c>
      <c r="B39" s="279" t="s">
        <v>276</v>
      </c>
    </row>
    <row r="40" spans="1:2" x14ac:dyDescent="0.25">
      <c r="A40" s="144" t="s">
        <v>137</v>
      </c>
      <c r="B40" s="279" t="s">
        <v>277</v>
      </c>
    </row>
    <row r="41" spans="1:2" x14ac:dyDescent="0.25">
      <c r="A41" s="144" t="s">
        <v>138</v>
      </c>
      <c r="B41" s="279" t="s">
        <v>278</v>
      </c>
    </row>
    <row r="42" spans="1:2" x14ac:dyDescent="0.25">
      <c r="A42" s="144" t="s">
        <v>139</v>
      </c>
      <c r="B42" s="279" t="s">
        <v>279</v>
      </c>
    </row>
    <row r="43" spans="1:2" x14ac:dyDescent="0.25">
      <c r="A43" s="144" t="s">
        <v>140</v>
      </c>
      <c r="B43" s="279" t="s">
        <v>280</v>
      </c>
    </row>
    <row r="44" spans="1:2" x14ac:dyDescent="0.25">
      <c r="A44" s="144" t="s">
        <v>141</v>
      </c>
      <c r="B44" s="279" t="s">
        <v>281</v>
      </c>
    </row>
    <row r="45" spans="1:2" x14ac:dyDescent="0.25">
      <c r="A45" s="144" t="s">
        <v>142</v>
      </c>
      <c r="B45" s="279" t="s">
        <v>282</v>
      </c>
    </row>
    <row r="46" spans="1:2" x14ac:dyDescent="0.25">
      <c r="A46" s="144" t="s">
        <v>143</v>
      </c>
      <c r="B46" s="279" t="s">
        <v>283</v>
      </c>
    </row>
    <row r="47" spans="1:2" x14ac:dyDescent="0.25">
      <c r="A47" s="144" t="s">
        <v>144</v>
      </c>
      <c r="B47" s="279" t="s">
        <v>284</v>
      </c>
    </row>
    <row r="48" spans="1:2" x14ac:dyDescent="0.25">
      <c r="A48" s="144" t="s">
        <v>145</v>
      </c>
      <c r="B48" s="279" t="s">
        <v>285</v>
      </c>
    </row>
    <row r="49" spans="1:2" x14ac:dyDescent="0.25">
      <c r="A49" s="144" t="s">
        <v>146</v>
      </c>
      <c r="B49" s="279" t="s">
        <v>286</v>
      </c>
    </row>
    <row r="50" spans="1:2" x14ac:dyDescent="0.25">
      <c r="A50" s="144" t="s">
        <v>147</v>
      </c>
      <c r="B50" s="279" t="s">
        <v>287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73F0936D002049830D5BF239E9F3A0" ma:contentTypeVersion="13" ma:contentTypeDescription="Create a new document." ma:contentTypeScope="" ma:versionID="b6d9b6f834b422579e364dca8879e06a">
  <xsd:schema xmlns:xsd="http://www.w3.org/2001/XMLSchema" xmlns:xs="http://www.w3.org/2001/XMLSchema" xmlns:p="http://schemas.microsoft.com/office/2006/metadata/properties" xmlns:ns3="155cffcc-d6b1-4367-a6f5-cb0ec3af6fcf" xmlns:ns4="85005b37-47b3-4378-be48-9b7306cc7a3a" targetNamespace="http://schemas.microsoft.com/office/2006/metadata/properties" ma:root="true" ma:fieldsID="0cc463a3fff7dc0d47309edbf11483b1" ns3:_="" ns4:_="">
    <xsd:import namespace="155cffcc-d6b1-4367-a6f5-cb0ec3af6fcf"/>
    <xsd:import namespace="85005b37-47b3-4378-be48-9b7306cc7a3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5cffcc-d6b1-4367-a6f5-cb0ec3af6f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05b37-47b3-4378-be48-9b7306cc7a3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9A51BA-ACDC-434A-912E-BD55440DF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5cffcc-d6b1-4367-a6f5-cb0ec3af6fcf"/>
    <ds:schemaRef ds:uri="85005b37-47b3-4378-be48-9b7306cc7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3106635-B9E3-497D-924A-C43FFEA679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66E652B-DCE6-44F1-AD26-11A62B4938BE}">
  <ds:schemaRefs>
    <ds:schemaRef ds:uri="85005b37-47b3-4378-be48-9b7306cc7a3a"/>
    <ds:schemaRef ds:uri="http://schemas.microsoft.com/office/2006/documentManagement/types"/>
    <ds:schemaRef ds:uri="155cffcc-d6b1-4367-a6f5-cb0ec3af6fcf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GOULD, SUSAN P</cp:lastModifiedBy>
  <cp:lastPrinted>2020-05-12T15:41:53Z</cp:lastPrinted>
  <dcterms:created xsi:type="dcterms:W3CDTF">2020-04-14T23:06:16Z</dcterms:created>
  <dcterms:modified xsi:type="dcterms:W3CDTF">2021-04-30T20:24:58Z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0x0101003173F0936D002049830D5BF239E9F3A0</vt:lpwstr>
  </property>
</Properties>
</file>