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ACA1B6BE-B55D-472A-8EC5-51C0C46348FC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Worksheet!$A$16:$N$64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 l="1"/>
  <c r="H66" i="8" l="1"/>
  <c r="H67" i="8"/>
  <c r="H68" i="8"/>
  <c r="H69" i="8"/>
  <c r="H70" i="8"/>
  <c r="H71" i="8"/>
  <c r="H72" i="8"/>
  <c r="H73" i="8"/>
  <c r="H74" i="8"/>
  <c r="H65" i="8"/>
  <c r="M66" i="8"/>
  <c r="M67" i="8"/>
  <c r="M68" i="8"/>
  <c r="M69" i="8"/>
  <c r="M70" i="8"/>
  <c r="M71" i="8"/>
  <c r="M72" i="8"/>
  <c r="M73" i="8"/>
  <c r="M74" i="8"/>
  <c r="M65" i="8"/>
  <c r="H49" i="8"/>
  <c r="H50" i="8"/>
  <c r="H51" i="8"/>
  <c r="H52" i="8"/>
  <c r="H53" i="8"/>
  <c r="H54" i="8"/>
  <c r="H55" i="8"/>
  <c r="H56" i="8"/>
  <c r="H57" i="8"/>
  <c r="H48" i="8"/>
  <c r="M49" i="8"/>
  <c r="M50" i="8"/>
  <c r="M51" i="8"/>
  <c r="M52" i="8"/>
  <c r="M53" i="8"/>
  <c r="M54" i="8"/>
  <c r="M55" i="8"/>
  <c r="M56" i="8"/>
  <c r="M57" i="8"/>
  <c r="M48" i="8"/>
  <c r="M35" i="8"/>
  <c r="M36" i="8"/>
  <c r="M37" i="8"/>
  <c r="M44" i="8" s="1"/>
  <c r="M38" i="8"/>
  <c r="M39" i="8"/>
  <c r="M40" i="8"/>
  <c r="M41" i="8"/>
  <c r="M42" i="8"/>
  <c r="M43" i="8"/>
  <c r="M34" i="8"/>
  <c r="H35" i="8"/>
  <c r="H36" i="8"/>
  <c r="H37" i="8"/>
  <c r="H38" i="8"/>
  <c r="H39" i="8"/>
  <c r="H40" i="8"/>
  <c r="H41" i="8"/>
  <c r="H42" i="8"/>
  <c r="H43" i="8"/>
  <c r="H34" i="8"/>
  <c r="G37" i="8"/>
  <c r="G38" i="8" s="1"/>
  <c r="G39" i="8" s="1"/>
  <c r="G40" i="8" s="1"/>
  <c r="G41" i="8" s="1"/>
  <c r="G42" i="8" s="1"/>
  <c r="G43" i="8" s="1"/>
  <c r="L75" i="8"/>
  <c r="L58" i="8"/>
  <c r="L44" i="8"/>
  <c r="H21" i="8"/>
  <c r="H22" i="8"/>
  <c r="H23" i="8"/>
  <c r="H24" i="8"/>
  <c r="H25" i="8"/>
  <c r="H26" i="8"/>
  <c r="H27" i="8"/>
  <c r="H28" i="8"/>
  <c r="H29" i="8"/>
  <c r="H20" i="8"/>
  <c r="M21" i="8"/>
  <c r="M22" i="8"/>
  <c r="M23" i="8"/>
  <c r="M24" i="8"/>
  <c r="M25" i="8"/>
  <c r="M26" i="8"/>
  <c r="M27" i="8"/>
  <c r="M28" i="8"/>
  <c r="M29" i="8"/>
  <c r="M20" i="8"/>
  <c r="V74" i="8"/>
  <c r="U74" i="8"/>
  <c r="V73" i="8"/>
  <c r="U73" i="8"/>
  <c r="V72" i="8"/>
  <c r="U72" i="8"/>
  <c r="V71" i="8"/>
  <c r="U71" i="8"/>
  <c r="V70" i="8"/>
  <c r="U70" i="8"/>
  <c r="V69" i="8"/>
  <c r="U69" i="8"/>
  <c r="V68" i="8"/>
  <c r="U68" i="8"/>
  <c r="V67" i="8"/>
  <c r="U67" i="8"/>
  <c r="V66" i="8"/>
  <c r="U66" i="8"/>
  <c r="V65" i="8"/>
  <c r="U65" i="8"/>
  <c r="U36" i="8"/>
  <c r="V36" i="8"/>
  <c r="U37" i="8"/>
  <c r="V37" i="8"/>
  <c r="U38" i="8"/>
  <c r="V38" i="8"/>
  <c r="U39" i="8"/>
  <c r="V39" i="8"/>
  <c r="U40" i="8"/>
  <c r="V40" i="8"/>
  <c r="U41" i="8"/>
  <c r="V41" i="8"/>
  <c r="U42" i="8"/>
  <c r="V42" i="8"/>
  <c r="U43" i="8"/>
  <c r="V43" i="8"/>
  <c r="U44" i="8"/>
  <c r="V44" i="8"/>
  <c r="V35" i="8"/>
  <c r="U35" i="8"/>
  <c r="M75" i="8" l="1"/>
  <c r="M58" i="8"/>
  <c r="H58" i="8"/>
  <c r="M30" i="8"/>
  <c r="H30" i="8"/>
  <c r="H44" i="8"/>
  <c r="H75" i="8"/>
  <c r="J34" i="8" l="1"/>
  <c r="I34" i="8"/>
  <c r="G35" i="8"/>
  <c r="D35" i="8"/>
  <c r="D36" i="8" s="1"/>
  <c r="D37" i="8" s="1"/>
  <c r="D38" i="8" s="1"/>
  <c r="D39" i="8" s="1"/>
  <c r="D40" i="8" s="1"/>
  <c r="D41" i="8" s="1"/>
  <c r="D42" i="8" s="1"/>
  <c r="D43" i="8" s="1"/>
  <c r="C35" i="8"/>
  <c r="C36" i="8" s="1"/>
  <c r="C37" i="8" s="1"/>
  <c r="C38" i="8" s="1"/>
  <c r="C39" i="8" s="1"/>
  <c r="C40" i="8" s="1"/>
  <c r="C41" i="8" s="1"/>
  <c r="C42" i="8" s="1"/>
  <c r="C43" i="8" s="1"/>
  <c r="B35" i="8"/>
  <c r="B36" i="8" s="1"/>
  <c r="B37" i="8" s="1"/>
  <c r="B38" i="8" s="1"/>
  <c r="B39" i="8" s="1"/>
  <c r="B40" i="8" s="1"/>
  <c r="B41" i="8" s="1"/>
  <c r="B42" i="8" s="1"/>
  <c r="B43" i="8" s="1"/>
  <c r="A35" i="8"/>
  <c r="A36" i="8" s="1"/>
  <c r="A37" i="8" s="1"/>
  <c r="A38" i="8" s="1"/>
  <c r="A39" i="8" s="1"/>
  <c r="A40" i="8" s="1"/>
  <c r="A41" i="8" s="1"/>
  <c r="A42" i="8" s="1"/>
  <c r="A43" i="8" s="1"/>
  <c r="J20" i="8"/>
  <c r="L21" i="8"/>
  <c r="L22" i="8" s="1"/>
  <c r="I20" i="8"/>
  <c r="G21" i="8"/>
  <c r="D21" i="8"/>
  <c r="D22" i="8" s="1"/>
  <c r="D23" i="8" s="1"/>
  <c r="D24" i="8" s="1"/>
  <c r="D25" i="8" s="1"/>
  <c r="D26" i="8" s="1"/>
  <c r="D27" i="8" s="1"/>
  <c r="D28" i="8" s="1"/>
  <c r="D29" i="8" s="1"/>
  <c r="C21" i="8"/>
  <c r="C22" i="8" s="1"/>
  <c r="C23" i="8" s="1"/>
  <c r="C24" i="8" s="1"/>
  <c r="C25" i="8" s="1"/>
  <c r="C26" i="8" s="1"/>
  <c r="C27" i="8" s="1"/>
  <c r="C28" i="8" s="1"/>
  <c r="C29" i="8" s="1"/>
  <c r="B21" i="8"/>
  <c r="B22" i="8" s="1"/>
  <c r="B23" i="8" s="1"/>
  <c r="B24" i="8" s="1"/>
  <c r="B25" i="8" s="1"/>
  <c r="B26" i="8" s="1"/>
  <c r="B27" i="8" s="1"/>
  <c r="B28" i="8" s="1"/>
  <c r="B29" i="8" s="1"/>
  <c r="A21" i="8"/>
  <c r="A22" i="8" s="1"/>
  <c r="A23" i="8" s="1"/>
  <c r="A24" i="8" s="1"/>
  <c r="A25" i="8" s="1"/>
  <c r="A26" i="8" s="1"/>
  <c r="A27" i="8" s="1"/>
  <c r="A28" i="8" s="1"/>
  <c r="A29" i="8" s="1"/>
  <c r="I48" i="8"/>
  <c r="D49" i="8"/>
  <c r="D50" i="8" s="1"/>
  <c r="D51" i="8" s="1"/>
  <c r="D52" i="8" s="1"/>
  <c r="D53" i="8" s="1"/>
  <c r="D54" i="8" s="1"/>
  <c r="D55" i="8" s="1"/>
  <c r="D56" i="8" s="1"/>
  <c r="D57" i="8" s="1"/>
  <c r="C49" i="8"/>
  <c r="C50" i="8" s="1"/>
  <c r="C51" i="8" s="1"/>
  <c r="C52" i="8" s="1"/>
  <c r="C53" i="8" s="1"/>
  <c r="C54" i="8" s="1"/>
  <c r="C55" i="8" s="1"/>
  <c r="C56" i="8" s="1"/>
  <c r="C57" i="8" s="1"/>
  <c r="B49" i="8"/>
  <c r="B50" i="8" s="1"/>
  <c r="B51" i="8" s="1"/>
  <c r="B52" i="8" s="1"/>
  <c r="B53" i="8" s="1"/>
  <c r="B54" i="8" s="1"/>
  <c r="B55" i="8" s="1"/>
  <c r="B56" i="8" s="1"/>
  <c r="B57" i="8" s="1"/>
  <c r="A49" i="8"/>
  <c r="A50" i="8" s="1"/>
  <c r="A51" i="8" s="1"/>
  <c r="A52" i="8" s="1"/>
  <c r="A53" i="8" s="1"/>
  <c r="A54" i="8" s="1"/>
  <c r="A55" i="8" s="1"/>
  <c r="A56" i="8" s="1"/>
  <c r="A57" i="8" s="1"/>
  <c r="G49" i="8"/>
  <c r="G50" i="8" s="1"/>
  <c r="G51" i="8" s="1"/>
  <c r="G66" i="8"/>
  <c r="D66" i="8"/>
  <c r="D67" i="8" s="1"/>
  <c r="D68" i="8" s="1"/>
  <c r="D69" i="8" s="1"/>
  <c r="D70" i="8" s="1"/>
  <c r="D71" i="8" s="1"/>
  <c r="D72" i="8" s="1"/>
  <c r="D73" i="8" s="1"/>
  <c r="D74" i="8" s="1"/>
  <c r="C66" i="8"/>
  <c r="C67" i="8" s="1"/>
  <c r="C68" i="8" s="1"/>
  <c r="C69" i="8" s="1"/>
  <c r="C70" i="8" s="1"/>
  <c r="C71" i="8" s="1"/>
  <c r="C72" i="8" s="1"/>
  <c r="C73" i="8" s="1"/>
  <c r="C74" i="8" s="1"/>
  <c r="B66" i="8"/>
  <c r="B67" i="8" s="1"/>
  <c r="B68" i="8" s="1"/>
  <c r="B69" i="8" s="1"/>
  <c r="B70" i="8" s="1"/>
  <c r="B71" i="8" s="1"/>
  <c r="B72" i="8" s="1"/>
  <c r="B73" i="8" s="1"/>
  <c r="B74" i="8" s="1"/>
  <c r="A66" i="8"/>
  <c r="A67" i="8" s="1"/>
  <c r="A68" i="8" s="1"/>
  <c r="A69" i="8" s="1"/>
  <c r="A70" i="8" s="1"/>
  <c r="A71" i="8" s="1"/>
  <c r="A72" i="8" s="1"/>
  <c r="A73" i="8" s="1"/>
  <c r="A74" i="8" s="1"/>
  <c r="G52" i="8" l="1"/>
  <c r="L23" i="8"/>
  <c r="L30" i="8"/>
  <c r="J48" i="8"/>
  <c r="K48" i="8" s="1"/>
  <c r="L49" i="8"/>
  <c r="J49" i="8" s="1"/>
  <c r="K20" i="8"/>
  <c r="K34" i="8"/>
  <c r="G36" i="8"/>
  <c r="G44" i="8" s="1"/>
  <c r="L35" i="8"/>
  <c r="L36" i="8" s="1"/>
  <c r="I21" i="8"/>
  <c r="G22" i="8"/>
  <c r="G23" i="8" s="1"/>
  <c r="J21" i="8"/>
  <c r="L66" i="8"/>
  <c r="L67" i="8" s="1"/>
  <c r="I65" i="8"/>
  <c r="J65" i="8"/>
  <c r="G67" i="8"/>
  <c r="G68" i="8" s="1"/>
  <c r="J23" i="8" l="1"/>
  <c r="G24" i="8"/>
  <c r="L68" i="8"/>
  <c r="L69" i="8" s="1"/>
  <c r="L70" i="8" s="1"/>
  <c r="L71" i="8" s="1"/>
  <c r="L72" i="8" s="1"/>
  <c r="L73" i="8" s="1"/>
  <c r="L74" i="8" s="1"/>
  <c r="L37" i="8"/>
  <c r="J44" i="8"/>
  <c r="I23" i="8"/>
  <c r="L24" i="8"/>
  <c r="L25" i="8" s="1"/>
  <c r="L26" i="8" s="1"/>
  <c r="L27" i="8" s="1"/>
  <c r="L28" i="8" s="1"/>
  <c r="L29" i="8" s="1"/>
  <c r="G53" i="8"/>
  <c r="I68" i="8"/>
  <c r="G69" i="8"/>
  <c r="I35" i="8"/>
  <c r="J66" i="8"/>
  <c r="I66" i="8"/>
  <c r="K65" i="8"/>
  <c r="I49" i="8"/>
  <c r="K49" i="8" s="1"/>
  <c r="L50" i="8"/>
  <c r="J35" i="8"/>
  <c r="K35" i="8" s="1"/>
  <c r="K21" i="8"/>
  <c r="I36" i="8"/>
  <c r="J36" i="8"/>
  <c r="I22" i="8"/>
  <c r="J22" i="8"/>
  <c r="I67" i="8"/>
  <c r="J67" i="8"/>
  <c r="K67" i="8" s="1"/>
  <c r="I44" i="8" l="1"/>
  <c r="K44" i="8" s="1"/>
  <c r="L51" i="8"/>
  <c r="I37" i="8"/>
  <c r="J37" i="8"/>
  <c r="L38" i="8"/>
  <c r="K23" i="8"/>
  <c r="J69" i="8"/>
  <c r="I69" i="8"/>
  <c r="G70" i="8"/>
  <c r="I24" i="8"/>
  <c r="J24" i="8"/>
  <c r="G25" i="8"/>
  <c r="J68" i="8"/>
  <c r="K68" i="8" s="1"/>
  <c r="G54" i="8"/>
  <c r="K66" i="8"/>
  <c r="J50" i="8"/>
  <c r="I50" i="8"/>
  <c r="K36" i="8"/>
  <c r="K22" i="8"/>
  <c r="G26" i="8" l="1"/>
  <c r="I25" i="8"/>
  <c r="J25" i="8"/>
  <c r="K25" i="8" s="1"/>
  <c r="J70" i="8"/>
  <c r="K70" i="8" s="1"/>
  <c r="I70" i="8"/>
  <c r="G71" i="8"/>
  <c r="L39" i="8"/>
  <c r="J38" i="8"/>
  <c r="I38" i="8"/>
  <c r="L52" i="8"/>
  <c r="I51" i="8"/>
  <c r="J51" i="8"/>
  <c r="K51" i="8" s="1"/>
  <c r="G55" i="8"/>
  <c r="K24" i="8"/>
  <c r="K69" i="8"/>
  <c r="K37" i="8"/>
  <c r="K50" i="8"/>
  <c r="K38" i="8" l="1"/>
  <c r="G56" i="8"/>
  <c r="L53" i="8"/>
  <c r="J52" i="8"/>
  <c r="I52" i="8"/>
  <c r="G72" i="8"/>
  <c r="I71" i="8"/>
  <c r="J71" i="8"/>
  <c r="I39" i="8"/>
  <c r="J39" i="8"/>
  <c r="L40" i="8"/>
  <c r="I26" i="8"/>
  <c r="G27" i="8"/>
  <c r="J26" i="8"/>
  <c r="K26" i="8" s="1"/>
  <c r="E6" i="5"/>
  <c r="E4" i="5"/>
  <c r="K39" i="8" l="1"/>
  <c r="I72" i="8"/>
  <c r="J72" i="8"/>
  <c r="K72" i="8" s="1"/>
  <c r="G73" i="8"/>
  <c r="G28" i="8"/>
  <c r="I27" i="8"/>
  <c r="J27" i="8"/>
  <c r="J40" i="8"/>
  <c r="K40" i="8" s="1"/>
  <c r="L41" i="8"/>
  <c r="I40" i="8"/>
  <c r="L54" i="8"/>
  <c r="I53" i="8"/>
  <c r="J53" i="8"/>
  <c r="K71" i="8"/>
  <c r="K52" i="8"/>
  <c r="G57" i="8"/>
  <c r="G58" i="8" s="1"/>
  <c r="AL4" i="7"/>
  <c r="AK4" i="7"/>
  <c r="J58" i="8" l="1"/>
  <c r="I58" i="8"/>
  <c r="L55" i="8"/>
  <c r="J54" i="8"/>
  <c r="K54" i="8" s="1"/>
  <c r="I54" i="8"/>
  <c r="K27" i="8"/>
  <c r="G74" i="8"/>
  <c r="I73" i="8"/>
  <c r="J73" i="8"/>
  <c r="K53" i="8"/>
  <c r="L42" i="8"/>
  <c r="J41" i="8"/>
  <c r="I41" i="8"/>
  <c r="I28" i="8"/>
  <c r="J28" i="8"/>
  <c r="G29" i="8"/>
  <c r="AD4" i="7"/>
  <c r="I74" i="8" l="1"/>
  <c r="J74" i="8"/>
  <c r="K74" i="8" s="1"/>
  <c r="G75" i="8"/>
  <c r="L56" i="8"/>
  <c r="J55" i="8"/>
  <c r="I55" i="8"/>
  <c r="K41" i="8"/>
  <c r="J29" i="8"/>
  <c r="K29" i="8" s="1"/>
  <c r="I29" i="8"/>
  <c r="G30" i="8"/>
  <c r="K28" i="8"/>
  <c r="J42" i="8"/>
  <c r="K42" i="8" s="1"/>
  <c r="L43" i="8"/>
  <c r="I42" i="8"/>
  <c r="K73" i="8"/>
  <c r="K58" i="8"/>
  <c r="O9" i="17"/>
  <c r="O8" i="17"/>
  <c r="O7" i="17"/>
  <c r="O6" i="17"/>
  <c r="O5" i="17"/>
  <c r="O4" i="17"/>
  <c r="O3" i="17"/>
  <c r="J75" i="8" l="1"/>
  <c r="I75" i="8"/>
  <c r="L57" i="8"/>
  <c r="J56" i="8"/>
  <c r="K56" i="8" s="1"/>
  <c r="I56" i="8"/>
  <c r="J30" i="8"/>
  <c r="K30" i="8" s="1"/>
  <c r="I30" i="8"/>
  <c r="I43" i="8"/>
  <c r="J43" i="8"/>
  <c r="K55" i="8"/>
  <c r="N6" i="19"/>
  <c r="E6" i="19"/>
  <c r="N4" i="19"/>
  <c r="E4" i="19"/>
  <c r="J57" i="8" l="1"/>
  <c r="I57" i="8"/>
  <c r="K43" i="8"/>
  <c r="K75" i="8"/>
  <c r="W47" i="5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K57" i="8" l="1"/>
  <c r="AJ4" i="7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BURNS, KEVIN D.</author>
  </authors>
  <commentList>
    <comment ref="H45" authorId="0" shapeId="0" xr:uid="{E9F946EC-A31A-43C7-BB41-9FD1AD9B9478}">
      <text>
        <r>
          <rPr>
            <b/>
            <sz val="9"/>
            <color indexed="81"/>
            <rFont val="Tahoma"/>
            <family val="2"/>
          </rPr>
          <t>BURNS, KEVIN D.:KB Overide</t>
        </r>
      </text>
    </comment>
  </commentList>
</comments>
</file>

<file path=xl/sharedStrings.xml><?xml version="1.0" encoding="utf-8"?>
<sst xmlns="http://schemas.openxmlformats.org/spreadsheetml/2006/main" count="829" uniqueCount="424">
  <si>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</si>
  <si>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</si>
  <si>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</si>
  <si>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</si>
  <si>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</si>
  <si>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</si>
  <si>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</si>
  <si>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</si>
  <si>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</si>
  <si>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</si>
  <si>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</si>
  <si>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</si>
  <si>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</si>
  <si>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</si>
  <si>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</si>
  <si>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</si>
  <si>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</si>
  <si>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</si>
  <si>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</si>
  <si>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</si>
  <si>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</si>
  <si>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</si>
  <si>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</si>
  <si>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</si>
  <si>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</si>
  <si>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</si>
  <si>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</si>
  <si>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</si>
  <si>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</si>
  <si>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</si>
  <si>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</si>
  <si>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</si>
  <si>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</si>
  <si>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</si>
  <si>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</si>
  <si>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</si>
  <si>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</si>
  <si>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</si>
  <si>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</si>
  <si>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</si>
  <si>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</si>
  <si>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</si>
  <si>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</si>
  <si>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</si>
  <si>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</si>
  <si>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</si>
  <si>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</si>
  <si>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</si>
  <si>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</si>
  <si>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</si>
  <si>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</si>
  <si>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</si>
  <si>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</si>
  <si>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</si>
  <si>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</si>
  <si>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</si>
  <si>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</si>
  <si>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</si>
  <si>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</si>
  <si>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</si>
  <si>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</si>
  <si>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</si>
  <si>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</si>
  <si>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</si>
  <si>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</si>
  <si>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</si>
  <si>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</si>
  <si>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</si>
  <si>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</si>
  <si>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</si>
  <si>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</si>
  <si>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</si>
  <si>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</si>
  <si>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</si>
  <si>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</si>
  <si>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</si>
  <si>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</si>
  <si>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</si>
  <si>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</si>
  <si>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</si>
  <si>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</si>
  <si>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</si>
  <si>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</si>
  <si>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</si>
  <si>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</si>
  <si>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</si>
  <si>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</si>
  <si>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</si>
  <si>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</si>
  <si>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</si>
  <si>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</si>
  <si>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</si>
  <si>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</si>
  <si>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</si>
  <si>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</si>
  <si>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</si>
  <si>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</si>
  <si>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</si>
  <si>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</si>
  <si>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</si>
  <si>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</si>
  <si>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</si>
  <si>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</si>
  <si>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</si>
  <si>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</si>
  <si>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</si>
  <si>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</si>
  <si>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</si>
  <si>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</si>
  <si>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</si>
  <si>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</si>
  <si>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</si>
  <si>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</si>
  <si>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</si>
  <si>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</si>
  <si>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</si>
  <si>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</si>
  <si>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</si>
  <si>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</si>
  <si>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</si>
  <si>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</si>
  <si>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</si>
  <si>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</si>
  <si>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</si>
  <si>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</si>
  <si>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</si>
  <si>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</si>
  <si>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</si>
  <si>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</si>
  <si>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</si>
  <si>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</si>
  <si>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</si>
  <si>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</si>
  <si>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</si>
  <si>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</si>
  <si>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</si>
  <si>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</si>
  <si>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</si>
  <si>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</si>
  <si>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</si>
  <si>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</si>
  <si>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</si>
  <si>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</si>
  <si>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</si>
  <si>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</si>
  <si>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</si>
  <si>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</si>
  <si>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</si>
  <si>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</si>
  <si>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</si>
  <si>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</si>
  <si>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</si>
  <si>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</si>
  <si>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</si>
  <si>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</si>
  <si>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</si>
  <si>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</si>
  <si>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</si>
  <si>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</si>
  <si>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</si>
  <si>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</si>
  <si>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</si>
  <si>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</si>
  <si>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</si>
  <si>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</si>
  <si>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</si>
  <si>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</si>
  <si>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</si>
  <si>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</si>
  <si>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</si>
  <si>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</si>
  <si>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</si>
  <si>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</si>
  <si>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</si>
  <si>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</si>
  <si>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</si>
  <si>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</si>
  <si>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</si>
  <si>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</si>
  <si>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</si>
  <si>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</si>
  <si>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</si>
  <si>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</si>
  <si>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</si>
  <si>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</si>
  <si>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</si>
  <si>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</si>
  <si>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</si>
  <si>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</si>
  <si>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</si>
  <si>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</si>
  <si>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</si>
  <si>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</si>
  <si>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</si>
  <si>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</si>
  <si>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</si>
  <si>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</si>
  <si>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</si>
  <si>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</si>
  <si>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</si>
  <si>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</si>
  <si>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</si>
  <si>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</si>
  <si>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</si>
  <si>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</si>
  <si>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</si>
  <si>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</si>
  <si>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</si>
  <si>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</si>
  <si>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</si>
  <si>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</si>
  <si>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</si>
  <si>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</si>
  <si>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</si>
  <si>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</si>
  <si>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</si>
  <si>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</si>
  <si>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</si>
  <si>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</si>
  <si>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</si>
  <si>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</si>
  <si>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</si>
  <si>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</si>
  <si>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</si>
  <si>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</si>
  <si>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</si>
  <si>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</si>
  <si>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</si>
  <si>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</si>
  <si>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</si>
  <si>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</si>
  <si>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</si>
  <si>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</si>
  <si>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</si>
  <si>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</si>
  <si>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</si>
  <si>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</si>
  <si>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</si>
  <si>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</si>
  <si>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</si>
  <si>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</si>
  <si>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</si>
  <si>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</si>
  <si>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</si>
  <si>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</si>
  <si>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</si>
  <si>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</si>
  <si>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</si>
  <si>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</si>
  <si>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</si>
  <si>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</si>
  <si>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</si>
  <si>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</si>
  <si>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</si>
  <si>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</si>
  <si>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</si>
  <si>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</si>
  <si>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</si>
  <si>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</si>
  <si>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</si>
  <si>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</si>
  <si>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</si>
  <si>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</si>
  <si>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</si>
  <si>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</si>
  <si>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</si>
  <si>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</si>
  <si>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</si>
  <si>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</si>
  <si>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</si>
  <si>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</si>
  <si>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</si>
  <si>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</si>
  <si>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</si>
  <si>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</si>
  <si>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</si>
  <si>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</si>
  <si>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</si>
  <si>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</si>
  <si>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</si>
  <si>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</si>
  <si>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</si>
  <si>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</si>
  <si>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</si>
  <si>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</si>
  <si>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</si>
  <si>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</si>
  <si>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</si>
  <si>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</si>
  <si>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</si>
  <si>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</si>
  <si>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</si>
  <si>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</si>
  <si>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</si>
  <si>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</si>
  <si>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</si>
  <si>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</si>
  <si>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</si>
  <si>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</si>
  <si>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</si>
  <si>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</si>
  <si>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</si>
  <si>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</si>
  <si>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</si>
  <si>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</si>
  <si>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</si>
  <si>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</si>
  <si>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</si>
  <si>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</si>
  <si>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</si>
  <si>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</si>
  <si>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</si>
  <si>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</si>
  <si>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</si>
  <si>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</si>
  <si>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</si>
  <si>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</si>
  <si>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</si>
  <si>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</si>
  <si>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</si>
  <si>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</si>
  <si>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</si>
  <si>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</si>
  <si>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</si>
  <si>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</si>
  <si>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</si>
  <si>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</si>
  <si>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</si>
  <si>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</si>
  <si>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</si>
  <si>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</si>
  <si>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</si>
  <si>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</si>
  <si>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</si>
  <si>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</si>
  <si>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</si>
  <si>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</si>
  <si>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</si>
  <si>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</si>
  <si>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</si>
  <si>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</si>
  <si>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</si>
  <si>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</si>
  <si>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</si>
  <si>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</si>
  <si>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</si>
  <si>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</si>
  <si>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</si>
  <si>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</si>
  <si>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</si>
  <si>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</si>
  <si>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</si>
  <si>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</si>
  <si>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</si>
  <si>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Marine</t>
  </si>
  <si>
    <t>(same as Core CL)</t>
  </si>
  <si>
    <t>Avenues Auto</t>
  </si>
  <si>
    <t>18-4588</t>
  </si>
  <si>
    <t>Core Commercial</t>
  </si>
  <si>
    <t>20-171-D</t>
  </si>
  <si>
    <t>Allmerica Financial Benefit Insurance Company</t>
  </si>
  <si>
    <t>RPTG LOB</t>
  </si>
  <si>
    <t>Values</t>
  </si>
  <si>
    <t>Auto</t>
  </si>
  <si>
    <t>Allmerica Financial Benefit Ins Co</t>
  </si>
  <si>
    <t>Sum of PIF_CNT</t>
  </si>
  <si>
    <t>Sum of FULL_TERM_PREM</t>
  </si>
  <si>
    <t>Sum of ELIG_CNT</t>
  </si>
  <si>
    <t>Sum of REFUND</t>
  </si>
  <si>
    <t>refund</t>
  </si>
  <si>
    <t>Core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</si>
  <si>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</si>
  <si>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</si>
  <si>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</si>
  <si>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</si>
  <si>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</si>
  <si>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</si>
  <si>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</si>
  <si>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</si>
  <si>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</si>
  <si>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</si>
  <si>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</si>
  <si>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 xml:space="preserve">Please see attached explanatory memo.
</t>
  </si>
  <si>
    <t>Mar</t>
  </si>
  <si>
    <t>Premium Adjustment at Audit</t>
  </si>
  <si>
    <t>Apr</t>
  </si>
  <si>
    <t>Jun</t>
  </si>
  <si>
    <t>Jul</t>
  </si>
  <si>
    <t>Aug</t>
  </si>
  <si>
    <t>Sep</t>
  </si>
  <si>
    <t>Oct</t>
  </si>
  <si>
    <t>Nov</t>
  </si>
  <si>
    <t>Dec</t>
  </si>
  <si>
    <t>Sum of Audit_Ind_202003</t>
  </si>
  <si>
    <t>Sum of Audit_Ind_202004</t>
  </si>
  <si>
    <t>Sum of Audit_Ind_202005</t>
  </si>
  <si>
    <t>Sum of Audit_Ind_202006</t>
  </si>
  <si>
    <t>Sum of Audit_Ind_202007</t>
  </si>
  <si>
    <t>Sum of Audit_Ind_202008</t>
  </si>
  <si>
    <t>Sum of Audit_Ind_202009</t>
  </si>
  <si>
    <t>Sum of Audit_Ind_202010</t>
  </si>
  <si>
    <t>Sum of Audit_Ind_202011</t>
  </si>
  <si>
    <t>Sum of Audit_Ind_202012</t>
  </si>
  <si>
    <t>Sum of Audit_Ind_202101</t>
  </si>
  <si>
    <t>Sum of Audit_Ind_202102</t>
  </si>
  <si>
    <t>Sum of Audit_Ind_202103</t>
  </si>
  <si>
    <t>Sum of Audit_202003</t>
  </si>
  <si>
    <t>Sum of Audit_202004</t>
  </si>
  <si>
    <t>Sum of Audit_202005</t>
  </si>
  <si>
    <t>Sum of Audit_202006</t>
  </si>
  <si>
    <t>Sum of Audit_202007</t>
  </si>
  <si>
    <t>Sum of Audit_202008</t>
  </si>
  <si>
    <t>Sum of Audit_202009</t>
  </si>
  <si>
    <t>Sum of Audit_202010</t>
  </si>
  <si>
    <t>Sum of Audit_202011</t>
  </si>
  <si>
    <t>Sum of Audit_202012</t>
  </si>
  <si>
    <t>Sum of Audit_202101</t>
  </si>
  <si>
    <t>Sum of Audit_202102</t>
  </si>
  <si>
    <t>Sum of Audit_202103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</si>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</sst>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</borders>
  <cellStyleXfs count="13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9" fillId="0" borderId="0"/>
    <xf numFmtId="164" fontId="22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164" fontId="7" fillId="0" borderId="0" xfId="3" applyFont="1" applyAlignment="1">
      <alignment horizontal="left"/>
    </xf>
    <xf numFmtId="164" fontId="8" fillId="0" borderId="0" xfId="3" applyFont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1" fillId="0" borderId="0" xfId="4" applyFont="1"/>
    <xf numFmtId="164" fontId="13" fillId="0" borderId="0" xfId="4" applyFont="1" applyBorder="1" applyAlignment="1">
      <alignment horizontal="center"/>
    </xf>
    <xf numFmtId="164" fontId="3" fillId="0" borderId="0" xfId="4"/>
    <xf numFmtId="164" fontId="15" fillId="0" borderId="3" xfId="5" applyFont="1" applyBorder="1" applyAlignment="1">
      <alignment vertical="center"/>
    </xf>
    <xf numFmtId="164" fontId="15" fillId="0" borderId="8" xfId="5" applyFont="1" applyBorder="1" applyAlignment="1">
      <alignment vertical="center"/>
    </xf>
    <xf numFmtId="164" fontId="16" fillId="0" borderId="0" xfId="5" applyFont="1" applyFill="1" applyBorder="1" applyAlignment="1" applyProtection="1">
      <alignment vertical="center"/>
      <protection locked="0"/>
    </xf>
    <xf numFmtId="164" fontId="17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8" fillId="0" borderId="13" xfId="5" applyFont="1" applyBorder="1" applyAlignment="1">
      <alignment vertical="center"/>
    </xf>
    <xf numFmtId="164" fontId="18" fillId="0" borderId="0" xfId="5" applyFont="1" applyBorder="1" applyAlignment="1">
      <alignment horizontal="left" vertical="center"/>
    </xf>
    <xf numFmtId="164" fontId="18" fillId="0" borderId="0" xfId="5" applyFont="1" applyBorder="1" applyAlignment="1">
      <alignment vertical="center"/>
    </xf>
    <xf numFmtId="1" fontId="16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7" fillId="0" borderId="0" xfId="5" applyFont="1" applyBorder="1" applyAlignment="1">
      <alignment vertical="center"/>
    </xf>
    <xf numFmtId="164" fontId="18" fillId="0" borderId="9" xfId="5" applyFont="1" applyBorder="1" applyAlignment="1">
      <alignment vertical="center"/>
    </xf>
    <xf numFmtId="164" fontId="16" fillId="0" borderId="0" xfId="4" applyFont="1"/>
    <xf numFmtId="164" fontId="16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8" fillId="0" borderId="0" xfId="5" applyFont="1" applyBorder="1" applyAlignment="1">
      <alignment horizontal="center" vertical="center"/>
    </xf>
    <xf numFmtId="164" fontId="19" fillId="0" borderId="0" xfId="5" applyFont="1" applyBorder="1" applyAlignment="1">
      <alignment vertical="center"/>
    </xf>
    <xf numFmtId="164" fontId="15" fillId="0" borderId="0" xfId="5" applyFont="1" applyBorder="1" applyAlignment="1">
      <alignment vertical="center"/>
    </xf>
    <xf numFmtId="164" fontId="15" fillId="0" borderId="0" xfId="5" applyFont="1" applyAlignment="1">
      <alignment vertical="center"/>
    </xf>
    <xf numFmtId="164" fontId="16" fillId="0" borderId="0" xfId="5" applyFont="1" applyAlignment="1">
      <alignment vertical="center"/>
    </xf>
    <xf numFmtId="164" fontId="7" fillId="0" borderId="0" xfId="4" applyFont="1"/>
    <xf numFmtId="164" fontId="17" fillId="0" borderId="0" xfId="5" applyFont="1" applyAlignment="1">
      <alignment vertical="center"/>
    </xf>
    <xf numFmtId="164" fontId="16" fillId="0" borderId="0" xfId="5" applyFont="1" applyBorder="1" applyAlignment="1">
      <alignment vertical="center"/>
    </xf>
    <xf numFmtId="164" fontId="15" fillId="0" borderId="9" xfId="5" applyFont="1" applyBorder="1" applyAlignment="1">
      <alignment vertical="center"/>
    </xf>
    <xf numFmtId="164" fontId="23" fillId="0" borderId="9" xfId="5" applyFont="1" applyBorder="1" applyAlignment="1">
      <alignment vertical="center"/>
    </xf>
    <xf numFmtId="164" fontId="19" fillId="0" borderId="0" xfId="5" applyFont="1" applyAlignment="1">
      <alignment vertical="center"/>
    </xf>
    <xf numFmtId="164" fontId="24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16" fillId="0" borderId="0" xfId="5" applyFont="1" applyAlignment="1">
      <alignment horizontal="right" vertical="center"/>
    </xf>
    <xf numFmtId="164" fontId="25" fillId="0" borderId="0" xfId="5" applyFont="1" applyAlignment="1">
      <alignment vertical="center"/>
    </xf>
    <xf numFmtId="164" fontId="20" fillId="0" borderId="0" xfId="5" applyFont="1" applyAlignment="1">
      <alignment vertical="center"/>
    </xf>
    <xf numFmtId="164" fontId="20" fillId="0" borderId="0" xfId="5" applyFont="1" applyAlignment="1">
      <alignment horizontal="left" vertical="center"/>
    </xf>
    <xf numFmtId="164" fontId="12" fillId="0" borderId="0" xfId="5" applyFont="1" applyAlignment="1">
      <alignment vertical="center"/>
    </xf>
    <xf numFmtId="164" fontId="19" fillId="0" borderId="9" xfId="5" applyFont="1" applyBorder="1" applyAlignment="1">
      <alignment vertical="center"/>
    </xf>
    <xf numFmtId="164" fontId="19" fillId="0" borderId="11" xfId="5" applyFont="1" applyBorder="1" applyAlignment="1">
      <alignment vertical="center"/>
    </xf>
    <xf numFmtId="164" fontId="15" fillId="0" borderId="14" xfId="5" applyFont="1" applyBorder="1" applyAlignment="1">
      <alignment vertical="center"/>
    </xf>
    <xf numFmtId="164" fontId="18" fillId="0" borderId="0" xfId="5" applyFont="1" applyBorder="1" applyAlignment="1">
      <alignment horizontal="center" vertical="center"/>
    </xf>
    <xf numFmtId="164" fontId="23" fillId="0" borderId="2" xfId="5" applyFont="1" applyBorder="1" applyAlignment="1">
      <alignment vertical="center"/>
    </xf>
    <xf numFmtId="164" fontId="15" fillId="0" borderId="16" xfId="5" applyFont="1" applyBorder="1" applyAlignment="1">
      <alignment vertical="center"/>
    </xf>
    <xf numFmtId="164" fontId="16" fillId="3" borderId="17" xfId="5" applyFont="1" applyFill="1" applyBorder="1" applyAlignment="1" applyProtection="1">
      <alignment vertical="center"/>
      <protection locked="0"/>
    </xf>
    <xf numFmtId="164" fontId="18" fillId="0" borderId="17" xfId="5" applyFont="1" applyBorder="1" applyAlignment="1">
      <alignment vertical="center"/>
    </xf>
    <xf numFmtId="164" fontId="19" fillId="0" borderId="17" xfId="5" applyFont="1" applyBorder="1" applyAlignment="1">
      <alignment vertical="center"/>
    </xf>
    <xf numFmtId="164" fontId="15" fillId="0" borderId="17" xfId="5" applyFont="1" applyBorder="1" applyAlignment="1">
      <alignment vertical="center"/>
    </xf>
    <xf numFmtId="164" fontId="19" fillId="0" borderId="18" xfId="5" applyFont="1" applyBorder="1" applyAlignment="1">
      <alignment vertical="center"/>
    </xf>
    <xf numFmtId="164" fontId="16" fillId="0" borderId="0" xfId="5" applyFont="1" applyFill="1" applyBorder="1" applyAlignment="1" applyProtection="1">
      <alignment horizontal="center" vertical="center"/>
      <protection locked="0"/>
    </xf>
    <xf numFmtId="164" fontId="28" fillId="0" borderId="0" xfId="3" applyFont="1" applyBorder="1" applyAlignment="1">
      <alignment horizontal="left"/>
    </xf>
    <xf numFmtId="164" fontId="29" fillId="0" borderId="0" xfId="3" applyFont="1" applyBorder="1" applyAlignment="1">
      <alignment horizontal="center"/>
    </xf>
    <xf numFmtId="164" fontId="27" fillId="0" borderId="0" xfId="3" applyFont="1" applyAlignment="1">
      <alignment horizontal="left"/>
    </xf>
    <xf numFmtId="164" fontId="28" fillId="0" borderId="0" xfId="3" applyFont="1" applyAlignment="1">
      <alignment horizontal="left"/>
    </xf>
    <xf numFmtId="1" fontId="28" fillId="0" borderId="0" xfId="3" applyNumberFormat="1" applyFont="1" applyBorder="1" applyAlignment="1">
      <alignment horizontal="right"/>
    </xf>
    <xf numFmtId="1" fontId="28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left"/>
    </xf>
    <xf numFmtId="164" fontId="27" fillId="0" borderId="0" xfId="3" applyFont="1" applyBorder="1" applyAlignment="1">
      <alignment horizontal="left"/>
    </xf>
    <xf numFmtId="164" fontId="23" fillId="0" borderId="0" xfId="3" applyFont="1" applyFill="1" applyBorder="1" applyAlignment="1">
      <alignment horizontal="left"/>
    </xf>
    <xf numFmtId="164" fontId="30" fillId="0" borderId="0" xfId="1" applyFont="1"/>
    <xf numFmtId="164" fontId="32" fillId="0" borderId="0" xfId="1" applyFont="1" applyFill="1"/>
    <xf numFmtId="164" fontId="30" fillId="0" borderId="0" xfId="1" applyFont="1" applyFill="1"/>
    <xf numFmtId="164" fontId="30" fillId="0" borderId="0" xfId="1" applyFont="1" applyAlignment="1">
      <alignment horizontal="center"/>
    </xf>
    <xf numFmtId="164" fontId="23" fillId="0" borderId="0" xfId="3" applyFont="1" applyAlignment="1">
      <alignment horizontal="left"/>
    </xf>
    <xf numFmtId="164" fontId="23" fillId="0" borderId="0" xfId="3" applyFont="1" applyBorder="1" applyAlignment="1">
      <alignment horizontal="left"/>
    </xf>
    <xf numFmtId="164" fontId="28" fillId="0" borderId="0" xfId="3" applyFont="1" applyFill="1" applyBorder="1" applyAlignment="1">
      <alignment horizontal="right"/>
    </xf>
    <xf numFmtId="1" fontId="28" fillId="0" borderId="19" xfId="3" applyNumberFormat="1" applyFont="1" applyBorder="1" applyAlignment="1">
      <alignment horizontal="left"/>
    </xf>
    <xf numFmtId="164" fontId="28" fillId="0" borderId="22" xfId="3" applyNumberFormat="1" applyFont="1" applyFill="1" applyBorder="1" applyAlignment="1">
      <alignment horizontal="left" vertical="center"/>
    </xf>
    <xf numFmtId="164" fontId="28" fillId="0" borderId="22" xfId="3" applyNumberFormat="1" applyFont="1" applyFill="1" applyBorder="1" applyAlignment="1">
      <alignment horizontal="left"/>
    </xf>
    <xf numFmtId="1" fontId="28" fillId="0" borderId="22" xfId="3" applyNumberFormat="1" applyFont="1" applyFill="1" applyBorder="1" applyAlignment="1">
      <alignment horizontal="left"/>
    </xf>
    <xf numFmtId="1" fontId="28" fillId="0" borderId="21" xfId="3" applyNumberFormat="1" applyFont="1" applyFill="1" applyBorder="1" applyAlignment="1">
      <alignment horizontal="left"/>
    </xf>
    <xf numFmtId="164" fontId="27" fillId="0" borderId="0" xfId="3" applyFont="1" applyFill="1" applyBorder="1" applyAlignment="1">
      <alignment horizontal="left"/>
    </xf>
    <xf numFmtId="164" fontId="29" fillId="0" borderId="0" xfId="3" applyFont="1" applyFill="1" applyBorder="1" applyAlignment="1">
      <alignment horizontal="center"/>
    </xf>
    <xf numFmtId="164" fontId="27" fillId="0" borderId="0" xfId="3" applyFont="1" applyFill="1" applyAlignment="1">
      <alignment horizontal="left"/>
    </xf>
    <xf numFmtId="164" fontId="23" fillId="0" borderId="0" xfId="3" applyFont="1" applyBorder="1" applyAlignment="1"/>
    <xf numFmtId="164" fontId="23" fillId="0" borderId="0" xfId="3" applyFont="1" applyBorder="1" applyAlignment="1">
      <alignment vertical="center"/>
    </xf>
    <xf numFmtId="6" fontId="23" fillId="0" borderId="0" xfId="3" quotePrefix="1" applyNumberFormat="1" applyFont="1" applyBorder="1" applyAlignment="1">
      <alignment horizontal="left"/>
    </xf>
    <xf numFmtId="164" fontId="23" fillId="0" borderId="0" xfId="3" quotePrefix="1" applyFont="1" applyBorder="1" applyAlignment="1">
      <alignment horizontal="left"/>
    </xf>
    <xf numFmtId="164" fontId="35" fillId="0" borderId="0" xfId="3" applyFont="1" applyBorder="1" applyAlignment="1">
      <alignment vertical="top"/>
    </xf>
    <xf numFmtId="164" fontId="35" fillId="0" borderId="0" xfId="3" applyFont="1" applyBorder="1" applyAlignment="1">
      <alignment horizontal="left" vertical="top" wrapText="1"/>
    </xf>
    <xf numFmtId="164" fontId="37" fillId="0" borderId="0" xfId="3" applyFont="1" applyBorder="1" applyAlignment="1">
      <alignment horizontal="left"/>
    </xf>
    <xf numFmtId="164" fontId="23" fillId="0" borderId="0" xfId="3" quotePrefix="1" applyFont="1" applyBorder="1" applyAlignment="1"/>
    <xf numFmtId="164" fontId="23" fillId="0" borderId="0" xfId="3" quotePrefix="1" applyFont="1" applyFill="1" applyBorder="1" applyAlignment="1"/>
    <xf numFmtId="1" fontId="23" fillId="0" borderId="0" xfId="3" quotePrefix="1" applyNumberFormat="1" applyFont="1" applyBorder="1" applyAlignment="1">
      <alignment horizontal="right"/>
    </xf>
    <xf numFmtId="164" fontId="23" fillId="0" borderId="0" xfId="3" applyFont="1" applyFill="1" applyBorder="1" applyAlignment="1">
      <alignment horizontal="center"/>
    </xf>
    <xf numFmtId="164" fontId="23" fillId="0" borderId="0" xfId="3" quotePrefix="1" applyFont="1" applyFill="1" applyBorder="1" applyAlignment="1">
      <alignment horizontal="center" wrapText="1"/>
    </xf>
    <xf numFmtId="164" fontId="23" fillId="0" borderId="0" xfId="3" applyFont="1" applyAlignment="1">
      <alignment horizontal="left" vertical="top"/>
    </xf>
    <xf numFmtId="164" fontId="23" fillId="0" borderId="0" xfId="3" applyFont="1" applyBorder="1" applyAlignment="1">
      <alignment vertical="top"/>
    </xf>
    <xf numFmtId="164" fontId="23" fillId="0" borderId="0" xfId="3" applyFont="1" applyFill="1" applyBorder="1" applyAlignment="1"/>
    <xf numFmtId="164" fontId="23" fillId="0" borderId="0" xfId="3" applyFont="1" applyFill="1" applyBorder="1" applyAlignment="1">
      <alignment wrapText="1"/>
    </xf>
    <xf numFmtId="164" fontId="23" fillId="0" borderId="0" xfId="3" applyFont="1" applyBorder="1" applyAlignment="1">
      <alignment wrapText="1"/>
    </xf>
    <xf numFmtId="6" fontId="23" fillId="0" borderId="0" xfId="3" quotePrefix="1" applyNumberFormat="1" applyFont="1" applyFill="1" applyBorder="1" applyAlignment="1">
      <alignment horizontal="left"/>
    </xf>
    <xf numFmtId="0" fontId="38" fillId="0" borderId="0" xfId="0" applyFont="1" applyFill="1"/>
    <xf numFmtId="164" fontId="18" fillId="0" borderId="0" xfId="5" applyFont="1" applyBorder="1" applyAlignment="1">
      <alignment horizontal="center" vertical="center"/>
    </xf>
    <xf numFmtId="164" fontId="23" fillId="0" borderId="0" xfId="3" applyFont="1" applyBorder="1" applyAlignment="1">
      <alignment horizontal="left" vertical="center" wrapText="1"/>
    </xf>
    <xf numFmtId="164" fontId="23" fillId="0" borderId="0" xfId="3" applyFont="1" applyBorder="1" applyAlignment="1">
      <alignment horizontal="right"/>
    </xf>
    <xf numFmtId="1" fontId="23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right"/>
    </xf>
    <xf numFmtId="164" fontId="34" fillId="0" borderId="0" xfId="3" applyFont="1" applyAlignment="1">
      <alignment horizontal="left"/>
    </xf>
    <xf numFmtId="164" fontId="28" fillId="0" borderId="0" xfId="3" applyFont="1" applyBorder="1" applyAlignment="1">
      <alignment horizontal="left" vertical="center"/>
    </xf>
    <xf numFmtId="164" fontId="23" fillId="0" borderId="10" xfId="3" applyFont="1" applyBorder="1" applyAlignment="1">
      <alignment horizontal="left"/>
    </xf>
    <xf numFmtId="1" fontId="23" fillId="0" borderId="0" xfId="3" quotePrefix="1" applyNumberFormat="1" applyFont="1" applyBorder="1" applyAlignment="1">
      <alignment horizontal="center"/>
    </xf>
    <xf numFmtId="1" fontId="23" fillId="0" borderId="0" xfId="3" quotePrefix="1" applyNumberFormat="1" applyFont="1" applyBorder="1" applyAlignment="1">
      <alignment horizontal="left"/>
    </xf>
    <xf numFmtId="164" fontId="28" fillId="2" borderId="4" xfId="3" applyNumberFormat="1" applyFont="1" applyFill="1" applyBorder="1" applyAlignment="1"/>
    <xf numFmtId="164" fontId="28" fillId="0" borderId="0" xfId="3" applyNumberFormat="1" applyFont="1" applyFill="1" applyBorder="1" applyAlignment="1"/>
    <xf numFmtId="164" fontId="28" fillId="0" borderId="0" xfId="3" applyFont="1" applyFill="1" applyBorder="1" applyAlignment="1">
      <alignment horizontal="left"/>
    </xf>
    <xf numFmtId="164" fontId="28" fillId="0" borderId="38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right" vertical="center"/>
    </xf>
    <xf numFmtId="164" fontId="28" fillId="0" borderId="38" xfId="3" applyFont="1" applyBorder="1" applyAlignment="1">
      <alignment horizontal="left" vertical="center"/>
    </xf>
    <xf numFmtId="164" fontId="28" fillId="0" borderId="0" xfId="3" applyFont="1" applyBorder="1" applyAlignment="1">
      <alignment horizontal="right" vertical="center"/>
    </xf>
    <xf numFmtId="164" fontId="28" fillId="0" borderId="39" xfId="3" applyNumberFormat="1" applyFont="1" applyFill="1" applyBorder="1" applyAlignment="1">
      <alignment horizontal="left" vertical="center"/>
    </xf>
    <xf numFmtId="164" fontId="40" fillId="0" borderId="0" xfId="3" applyFont="1" applyFill="1" applyBorder="1" applyAlignment="1">
      <alignment horizontal="center"/>
    </xf>
    <xf numFmtId="0" fontId="0" fillId="0" borderId="0" xfId="0" applyBorder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40" fillId="0" borderId="0" xfId="3" applyFont="1" applyFill="1" applyBorder="1" applyAlignment="1">
      <alignment horizontal="center"/>
    </xf>
    <xf numFmtId="166" fontId="16" fillId="0" borderId="0" xfId="5" applyNumberFormat="1" applyFont="1" applyFill="1" applyBorder="1" applyAlignment="1" applyProtection="1">
      <alignment horizontal="center" vertical="center"/>
      <protection locked="0"/>
    </xf>
    <xf numFmtId="1" fontId="28" fillId="0" borderId="0" xfId="3" applyNumberFormat="1" applyFont="1" applyFill="1" applyBorder="1" applyAlignment="1">
      <alignment horizontal="center"/>
    </xf>
    <xf numFmtId="164" fontId="30" fillId="0" borderId="0" xfId="1" applyFont="1" applyAlignment="1"/>
    <xf numFmtId="164" fontId="3" fillId="0" borderId="0" xfId="3" applyFont="1" applyAlignment="1"/>
    <xf numFmtId="164" fontId="28" fillId="0" borderId="0" xfId="3" applyFont="1" applyBorder="1" applyAlignment="1">
      <alignment vertical="center"/>
    </xf>
    <xf numFmtId="164" fontId="28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7" fillId="0" borderId="0" xfId="3" applyNumberFormat="1" applyFont="1" applyAlignment="1">
      <alignment horizontal="left"/>
    </xf>
    <xf numFmtId="1" fontId="23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left"/>
    </xf>
    <xf numFmtId="1" fontId="23" fillId="0" borderId="0" xfId="3" applyNumberFormat="1" applyFont="1" applyFill="1" applyAlignment="1">
      <alignment horizontal="left"/>
    </xf>
    <xf numFmtId="1" fontId="27" fillId="0" borderId="0" xfId="3" applyNumberFormat="1" applyFont="1" applyFill="1" applyAlignment="1">
      <alignment horizontal="left"/>
    </xf>
    <xf numFmtId="1" fontId="27" fillId="0" borderId="0" xfId="3" applyNumberFormat="1" applyFont="1" applyBorder="1" applyAlignment="1">
      <alignment horizontal="center"/>
    </xf>
    <xf numFmtId="1" fontId="23" fillId="0" borderId="0" xfId="3" applyNumberFormat="1" applyFont="1" applyFill="1" applyBorder="1" applyAlignment="1">
      <alignment horizontal="center"/>
    </xf>
    <xf numFmtId="1" fontId="23" fillId="0" borderId="0" xfId="3" applyNumberFormat="1" applyFont="1" applyBorder="1" applyAlignment="1">
      <alignment horizontal="center"/>
    </xf>
    <xf numFmtId="1" fontId="28" fillId="0" borderId="0" xfId="3" applyNumberFormat="1" applyFont="1" applyBorder="1" applyAlignment="1">
      <alignment horizontal="center"/>
    </xf>
    <xf numFmtId="1" fontId="27" fillId="0" borderId="0" xfId="3" applyNumberFormat="1" applyFont="1" applyFill="1" applyBorder="1" applyAlignment="1">
      <alignment horizontal="center"/>
    </xf>
    <xf numFmtId="1" fontId="23" fillId="0" borderId="10" xfId="3" applyNumberFormat="1" applyFont="1" applyFill="1" applyBorder="1" applyAlignment="1">
      <alignment horizontal="center"/>
    </xf>
    <xf numFmtId="1" fontId="23" fillId="6" borderId="0" xfId="3" applyNumberFormat="1" applyFont="1" applyFill="1" applyBorder="1" applyAlignment="1">
      <alignment horizontal="center"/>
    </xf>
    <xf numFmtId="1" fontId="40" fillId="0" borderId="0" xfId="3" applyNumberFormat="1" applyFont="1" applyFill="1" applyBorder="1" applyAlignment="1">
      <alignment horizontal="center"/>
    </xf>
    <xf numFmtId="1" fontId="41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7" fillId="0" borderId="0" xfId="3" applyNumberFormat="1" applyFont="1" applyBorder="1" applyAlignment="1">
      <alignment horizontal="center"/>
    </xf>
    <xf numFmtId="1" fontId="23" fillId="0" borderId="10" xfId="3" applyNumberFormat="1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168" fontId="16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3" fillId="0" borderId="0" xfId="3" applyNumberFormat="1" applyFont="1" applyBorder="1" applyAlignment="1">
      <alignment horizontal="left"/>
    </xf>
    <xf numFmtId="0" fontId="0" fillId="0" borderId="0" xfId="0" applyAlignment="1"/>
    <xf numFmtId="49" fontId="27" fillId="2" borderId="4" xfId="3" applyNumberFormat="1" applyFont="1" applyFill="1" applyBorder="1" applyAlignment="1"/>
    <xf numFmtId="164" fontId="18" fillId="0" borderId="0" xfId="5" applyFont="1" applyBorder="1" applyAlignment="1">
      <alignment horizontal="center" vertical="center"/>
    </xf>
    <xf numFmtId="49" fontId="27" fillId="2" borderId="27" xfId="3" applyNumberFormat="1" applyFont="1" applyFill="1" applyBorder="1" applyAlignment="1"/>
    <xf numFmtId="49" fontId="27" fillId="2" borderId="4" xfId="3" applyNumberFormat="1" applyFont="1" applyFill="1" applyBorder="1" applyAlignment="1">
      <alignment horizontal="left"/>
    </xf>
    <xf numFmtId="0" fontId="27" fillId="2" borderId="20" xfId="3" applyNumberFormat="1" applyFont="1" applyFill="1" applyBorder="1" applyAlignment="1">
      <alignment horizontal="left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0" fontId="0" fillId="0" borderId="43" xfId="0" applyBorder="1"/>
    <xf numFmtId="164" fontId="18" fillId="0" borderId="0" xfId="5" applyFont="1" applyAlignment="1">
      <alignment vertical="center"/>
    </xf>
    <xf numFmtId="164" fontId="18" fillId="0" borderId="2" xfId="5" applyFont="1" applyBorder="1" applyAlignment="1">
      <alignment vertical="center"/>
    </xf>
    <xf numFmtId="164" fontId="15" fillId="0" borderId="43" xfId="5" applyFont="1" applyBorder="1" applyAlignment="1">
      <alignment vertical="center"/>
    </xf>
    <xf numFmtId="164" fontId="15" fillId="0" borderId="2" xfId="5" applyFont="1" applyBorder="1" applyAlignment="1">
      <alignment vertical="center"/>
    </xf>
    <xf numFmtId="164" fontId="18" fillId="0" borderId="12" xfId="5" applyFont="1" applyBorder="1" applyAlignment="1">
      <alignment vertical="center"/>
    </xf>
    <xf numFmtId="164" fontId="18" fillId="0" borderId="12" xfId="5" applyFont="1" applyBorder="1" applyAlignment="1">
      <alignment horizontal="center" vertical="center"/>
    </xf>
    <xf numFmtId="164" fontId="18" fillId="0" borderId="44" xfId="5" applyFont="1" applyBorder="1" applyAlignment="1">
      <alignment vertical="center"/>
    </xf>
    <xf numFmtId="0" fontId="0" fillId="0" borderId="45" xfId="0" applyBorder="1"/>
    <xf numFmtId="164" fontId="16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8" fillId="0" borderId="0" xfId="5" applyFont="1" applyAlignment="1">
      <alignment horizontal="left" vertical="center"/>
    </xf>
    <xf numFmtId="0" fontId="23" fillId="0" borderId="0" xfId="3" applyNumberFormat="1" applyFont="1" applyAlignment="1">
      <alignment horizontal="left"/>
    </xf>
    <xf numFmtId="0" fontId="23" fillId="0" borderId="0" xfId="3" applyNumberFormat="1" applyFont="1" applyBorder="1" applyAlignment="1"/>
    <xf numFmtId="9" fontId="33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28" fillId="2" borderId="27" xfId="8" applyNumberFormat="1" applyFont="1" applyFill="1" applyBorder="1" applyAlignment="1"/>
    <xf numFmtId="9" fontId="28" fillId="0" borderId="0" xfId="8" applyNumberFormat="1" applyFont="1" applyBorder="1" applyAlignment="1">
      <alignment horizontal="left"/>
    </xf>
    <xf numFmtId="9" fontId="28" fillId="2" borderId="4" xfId="8" applyNumberFormat="1" applyFont="1" applyFill="1" applyBorder="1" applyAlignment="1"/>
    <xf numFmtId="9" fontId="28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0" fillId="0" borderId="0" xfId="8" applyNumberFormat="1" applyFont="1"/>
    <xf numFmtId="9" fontId="30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0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7" fillId="0" borderId="28" xfId="3" applyNumberFormat="1" applyFont="1" applyFill="1" applyBorder="1" applyAlignment="1">
      <alignment horizontal="center"/>
    </xf>
    <xf numFmtId="1" fontId="28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0" fillId="0" borderId="0" xfId="1" applyNumberFormat="1" applyFont="1" applyAlignment="1">
      <alignment horizontal="center"/>
    </xf>
    <xf numFmtId="1" fontId="28" fillId="0" borderId="33" xfId="3" applyNumberFormat="1" applyFont="1" applyFill="1" applyBorder="1" applyAlignment="1">
      <alignment horizontal="center"/>
    </xf>
    <xf numFmtId="6" fontId="30" fillId="0" borderId="0" xfId="1" applyNumberFormat="1" applyFont="1"/>
    <xf numFmtId="6" fontId="33" fillId="0" borderId="0" xfId="1" applyNumberFormat="1" applyFont="1" applyAlignment="1">
      <alignment horizontal="center"/>
    </xf>
    <xf numFmtId="6" fontId="33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8" fillId="0" borderId="0" xfId="3" applyNumberFormat="1" applyFont="1" applyBorder="1" applyAlignment="1">
      <alignment horizontal="left"/>
    </xf>
    <xf numFmtId="6" fontId="28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7" fillId="0" borderId="0" xfId="3" applyNumberFormat="1" applyFont="1" applyAlignment="1">
      <alignment horizontal="right"/>
    </xf>
    <xf numFmtId="1" fontId="23" fillId="0" borderId="0" xfId="3" applyNumberFormat="1" applyFont="1" applyAlignment="1">
      <alignment horizontal="right"/>
    </xf>
    <xf numFmtId="1" fontId="28" fillId="0" borderId="0" xfId="3" applyNumberFormat="1" applyFont="1" applyAlignment="1">
      <alignment horizontal="right"/>
    </xf>
    <xf numFmtId="1" fontId="23" fillId="0" borderId="0" xfId="3" applyNumberFormat="1" applyFont="1" applyFill="1" applyAlignment="1">
      <alignment horizontal="right"/>
    </xf>
    <xf numFmtId="1" fontId="27" fillId="0" borderId="0" xfId="3" applyNumberFormat="1" applyFont="1" applyFill="1" applyAlignment="1">
      <alignment horizontal="right"/>
    </xf>
    <xf numFmtId="1" fontId="23" fillId="0" borderId="0" xfId="3" applyNumberFormat="1" applyFont="1" applyFill="1" applyBorder="1" applyAlignment="1">
      <alignment horizontal="right"/>
    </xf>
    <xf numFmtId="164" fontId="40" fillId="0" borderId="0" xfId="3" applyFont="1" applyFill="1" applyBorder="1" applyAlignment="1">
      <alignment horizontal="right"/>
    </xf>
    <xf numFmtId="164" fontId="29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3" fillId="0" borderId="0" xfId="3" applyNumberFormat="1" applyFont="1" applyFill="1" applyAlignment="1">
      <alignment horizontal="right"/>
    </xf>
    <xf numFmtId="167" fontId="23" fillId="0" borderId="0" xfId="3" applyNumberFormat="1" applyFont="1" applyFill="1" applyAlignment="1">
      <alignment horizontal="right"/>
    </xf>
    <xf numFmtId="9" fontId="23" fillId="0" borderId="0" xfId="8" applyNumberFormat="1" applyFont="1" applyFill="1" applyAlignment="1">
      <alignment horizontal="right"/>
    </xf>
    <xf numFmtId="9" fontId="23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8" fillId="0" borderId="28" xfId="3" applyNumberFormat="1" applyFont="1" applyFill="1" applyBorder="1" applyAlignment="1"/>
    <xf numFmtId="9" fontId="28" fillId="0" borderId="28" xfId="8" applyNumberFormat="1" applyFont="1" applyFill="1" applyBorder="1" applyAlignment="1"/>
    <xf numFmtId="6" fontId="28" fillId="0" borderId="0" xfId="3" applyNumberFormat="1" applyFont="1" applyFill="1" applyBorder="1" applyAlignment="1"/>
    <xf numFmtId="9" fontId="28" fillId="0" borderId="0" xfId="8" applyNumberFormat="1" applyFont="1" applyFill="1" applyBorder="1" applyAlignment="1"/>
    <xf numFmtId="49" fontId="23" fillId="0" borderId="0" xfId="3" applyNumberFormat="1" applyFont="1" applyBorder="1" applyAlignment="1">
      <alignment horizontal="left"/>
    </xf>
    <xf numFmtId="164" fontId="23" fillId="0" borderId="0" xfId="3" quotePrefix="1" applyFont="1" applyBorder="1" applyAlignment="1">
      <alignment vertical="top"/>
    </xf>
    <xf numFmtId="164" fontId="23" fillId="0" borderId="43" xfId="3" quotePrefix="1" applyFont="1" applyBorder="1" applyAlignment="1">
      <alignment vertical="top" wrapText="1"/>
    </xf>
    <xf numFmtId="164" fontId="23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3" fillId="0" borderId="10" xfId="3" applyNumberFormat="1" applyFont="1" applyBorder="1" applyAlignment="1">
      <alignment horizontal="right"/>
    </xf>
    <xf numFmtId="164" fontId="23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3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6" fillId="2" borderId="12" xfId="5" applyFont="1" applyFill="1" applyBorder="1" applyAlignment="1" applyProtection="1">
      <alignment vertical="center"/>
      <protection locked="0"/>
    </xf>
    <xf numFmtId="0" fontId="16" fillId="2" borderId="12" xfId="5" applyNumberFormat="1" applyFon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vertical="center"/>
      <protection locked="0"/>
    </xf>
    <xf numFmtId="164" fontId="16" fillId="2" borderId="12" xfId="5" applyFont="1" applyFill="1" applyBorder="1" applyAlignment="1">
      <alignment vertical="center"/>
    </xf>
    <xf numFmtId="169" fontId="16" fillId="2" borderId="12" xfId="5" applyNumberFormat="1" applyFont="1" applyFill="1" applyBorder="1" applyAlignment="1" applyProtection="1">
      <alignment vertical="center"/>
      <protection locked="0"/>
    </xf>
    <xf numFmtId="0" fontId="43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0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7" fillId="2" borderId="27" xfId="3" applyNumberFormat="1" applyFont="1" applyFill="1" applyBorder="1" applyAlignment="1">
      <alignment horizontal="left"/>
    </xf>
    <xf numFmtId="164" fontId="28" fillId="0" borderId="32" xfId="3" applyNumberFormat="1" applyFont="1" applyFill="1" applyBorder="1" applyAlignment="1">
      <alignment horizontal="left" vertical="center"/>
    </xf>
    <xf numFmtId="49" fontId="41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2" borderId="12" xfId="6" applyNumberForma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horizontal="left" vertical="center"/>
      <protection locked="0"/>
    </xf>
    <xf numFmtId="169" fontId="16" fillId="2" borderId="12" xfId="5" applyNumberFormat="1" applyFont="1" applyFill="1" applyBorder="1" applyAlignment="1" applyProtection="1">
      <alignment horizontal="left" vertical="center"/>
      <protection locked="0"/>
    </xf>
    <xf numFmtId="0" fontId="16" fillId="2" borderId="12" xfId="5" applyNumberFormat="1" applyFont="1" applyFill="1" applyBorder="1" applyAlignment="1" applyProtection="1">
      <alignment horizontal="left" vertical="center"/>
      <protection locked="0"/>
    </xf>
    <xf numFmtId="1" fontId="30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6" fillId="0" borderId="26" xfId="3" applyNumberFormat="1" applyFont="1" applyBorder="1" applyAlignment="1">
      <alignment horizontal="left" vertical="center"/>
    </xf>
    <xf numFmtId="1" fontId="28" fillId="0" borderId="30" xfId="3" applyNumberFormat="1" applyFont="1" applyBorder="1" applyAlignment="1">
      <alignment horizontal="left" vertical="center"/>
    </xf>
    <xf numFmtId="1" fontId="36" fillId="0" borderId="30" xfId="3" applyNumberFormat="1" applyFont="1" applyBorder="1" applyAlignment="1">
      <alignment horizontal="left" vertical="center"/>
    </xf>
    <xf numFmtId="1" fontId="28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28" fillId="0" borderId="0" xfId="3" applyNumberFormat="1" applyFont="1" applyFill="1" applyBorder="1" applyAlignment="1">
      <alignment horizontal="left"/>
    </xf>
    <xf numFmtId="49" fontId="16" fillId="2" borderId="12" xfId="5" applyNumberFormat="1" applyFont="1" applyFill="1" applyBorder="1" applyAlignment="1" applyProtection="1">
      <alignment vertical="center"/>
      <protection locked="0"/>
    </xf>
    <xf numFmtId="49" fontId="16" fillId="2" borderId="12" xfId="5" applyNumberFormat="1" applyFont="1" applyFill="1" applyBorder="1" applyAlignment="1" applyProtection="1">
      <alignment horizontal="left" vertical="center"/>
      <protection locked="0"/>
    </xf>
    <xf numFmtId="49" fontId="16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4" fillId="0" borderId="4" xfId="0" applyFont="1" applyBorder="1"/>
    <xf numFmtId="1" fontId="36" fillId="0" borderId="0" xfId="3" applyNumberFormat="1" applyFont="1" applyBorder="1" applyAlignment="1">
      <alignment horizontal="left" vertical="center"/>
    </xf>
    <xf numFmtId="164" fontId="45" fillId="0" borderId="0" xfId="1" applyFont="1"/>
    <xf numFmtId="49" fontId="0" fillId="0" borderId="0" xfId="0" applyNumberFormat="1"/>
    <xf numFmtId="0" fontId="22" fillId="0" borderId="0" xfId="6" applyNumberFormat="1"/>
    <xf numFmtId="164" fontId="29" fillId="0" borderId="0" xfId="3" applyFont="1" applyFill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0" fillId="10" borderId="0" xfId="1" applyFont="1" applyFill="1" applyAlignment="1">
      <alignment horizontal="right"/>
    </xf>
    <xf numFmtId="6" fontId="30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8" fillId="0" borderId="15" xfId="2" applyNumberFormat="1" applyFont="1" applyFill="1" applyBorder="1" applyAlignment="1">
      <alignment horizontal="center"/>
    </xf>
    <xf numFmtId="167" fontId="38" fillId="0" borderId="15" xfId="2" applyNumberFormat="1" applyFont="1" applyFill="1" applyBorder="1" applyAlignment="1">
      <alignment horizontal="right"/>
    </xf>
    <xf numFmtId="164" fontId="23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1" fillId="0" borderId="10" xfId="3" applyNumberFormat="1" applyFont="1" applyFill="1" applyBorder="1" applyAlignment="1">
      <alignment horizontal="right"/>
    </xf>
    <xf numFmtId="167" fontId="41" fillId="0" borderId="6" xfId="3" applyNumberFormat="1" applyFont="1" applyFill="1" applyBorder="1" applyAlignment="1">
      <alignment horizontal="right"/>
    </xf>
    <xf numFmtId="9" fontId="41" fillId="0" borderId="10" xfId="3" applyNumberFormat="1" applyFont="1" applyFill="1" applyBorder="1" applyAlignment="1">
      <alignment horizontal="right"/>
    </xf>
    <xf numFmtId="9" fontId="41" fillId="0" borderId="6" xfId="3" applyNumberFormat="1" applyFont="1" applyFill="1" applyBorder="1" applyAlignment="1">
      <alignment horizontal="right"/>
    </xf>
    <xf numFmtId="1" fontId="27" fillId="2" borderId="29" xfId="3" applyNumberFormat="1" applyFont="1" applyFill="1" applyBorder="1" applyAlignment="1">
      <alignment horizontal="left"/>
    </xf>
    <xf numFmtId="1" fontId="28" fillId="0" borderId="31" xfId="3" applyNumberFormat="1" applyFont="1" applyBorder="1" applyAlignment="1">
      <alignment horizontal="left"/>
    </xf>
    <xf numFmtId="1" fontId="27" fillId="2" borderId="34" xfId="3" applyNumberFormat="1" applyFont="1" applyFill="1" applyBorder="1" applyAlignment="1">
      <alignment horizontal="left"/>
    </xf>
    <xf numFmtId="164" fontId="28" fillId="2" borderId="4" xfId="3" applyFont="1" applyFill="1" applyBorder="1" applyAlignment="1">
      <alignment horizontal="left"/>
    </xf>
    <xf numFmtId="164" fontId="23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9" fontId="38" fillId="0" borderId="15" xfId="10" applyNumberFormat="1" applyFont="1" applyFill="1" applyBorder="1" applyAlignment="1">
      <alignment horizontal="right"/>
    </xf>
    <xf numFmtId="167" fontId="38" fillId="0" borderId="15" xfId="11" applyNumberFormat="1" applyFont="1" applyFill="1" applyBorder="1" applyAlignment="1">
      <alignment horizontal="right"/>
    </xf>
    <xf numFmtId="1" fontId="38" fillId="6" borderId="15" xfId="2" applyNumberFormat="1" applyFont="1" applyFill="1" applyBorder="1" applyAlignment="1">
      <alignment horizontal="center"/>
    </xf>
    <xf numFmtId="0" fontId="49" fillId="0" borderId="49" xfId="0" applyFont="1" applyBorder="1"/>
    <xf numFmtId="0" fontId="49" fillId="0" borderId="50" xfId="0" applyFont="1" applyBorder="1"/>
    <xf numFmtId="0" fontId="49" fillId="0" borderId="51" xfId="0" applyFont="1" applyBorder="1"/>
    <xf numFmtId="172" fontId="49" fillId="0" borderId="51" xfId="0" applyNumberFormat="1" applyFont="1" applyBorder="1"/>
    <xf numFmtId="38" fontId="30" fillId="0" borderId="0" xfId="1" applyNumberFormat="1" applyFont="1" applyAlignment="1">
      <alignment horizontal="center"/>
    </xf>
    <xf numFmtId="38" fontId="3" fillId="0" borderId="0" xfId="3" applyNumberFormat="1" applyFont="1" applyFill="1" applyAlignment="1">
      <alignment horizontal="center"/>
    </xf>
    <xf numFmtId="38" fontId="8" fillId="0" borderId="0" xfId="3" applyNumberFormat="1" applyFont="1" applyAlignment="1">
      <alignment horizontal="center"/>
    </xf>
    <xf numFmtId="38" fontId="45" fillId="0" borderId="0" xfId="1" applyNumberFormat="1" applyFont="1" applyAlignment="1">
      <alignment horizontal="center"/>
    </xf>
    <xf numFmtId="38" fontId="38" fillId="0" borderId="15" xfId="12" applyNumberFormat="1" applyFont="1" applyFill="1" applyBorder="1" applyAlignment="1">
      <alignment horizontal="right"/>
    </xf>
    <xf numFmtId="9" fontId="38" fillId="0" borderId="15" xfId="10" applyNumberFormat="1" applyFont="1" applyFill="1" applyBorder="1" applyAlignment="1">
      <alignment horizontal="center"/>
    </xf>
    <xf numFmtId="9" fontId="38" fillId="6" borderId="15" xfId="10" applyNumberFormat="1" applyFont="1" applyFill="1" applyBorder="1" applyAlignment="1">
      <alignment horizontal="center"/>
    </xf>
    <xf numFmtId="38" fontId="38" fillId="0" borderId="15" xfId="2" applyNumberFormat="1" applyFont="1" applyFill="1" applyBorder="1" applyAlignment="1">
      <alignment horizontal="right"/>
    </xf>
    <xf numFmtId="0" fontId="22" fillId="2" borderId="12" xfId="6" applyNumberFormat="1" applyFill="1" applyBorder="1" applyAlignment="1" applyProtection="1">
      <alignment horizontal="left" vertical="center"/>
      <protection locked="0"/>
    </xf>
    <xf numFmtId="167" fontId="38" fillId="6" borderId="15" xfId="11" applyNumberFormat="1" applyFont="1" applyFill="1" applyBorder="1" applyAlignment="1">
      <alignment horizontal="center"/>
    </xf>
    <xf numFmtId="167" fontId="38" fillId="6" borderId="15" xfId="2" applyNumberFormat="1" applyFont="1" applyFill="1" applyBorder="1" applyAlignment="1">
      <alignment horizontal="center"/>
    </xf>
    <xf numFmtId="38" fontId="38" fillId="6" borderId="15" xfId="11" applyNumberFormat="1" applyFont="1" applyFill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38" fontId="3" fillId="0" borderId="0" xfId="3" applyNumberFormat="1" applyFont="1" applyAlignment="1">
      <alignment horizontal="center"/>
    </xf>
    <xf numFmtId="38" fontId="49" fillId="0" borderId="49" xfId="0" applyNumberFormat="1" applyFont="1" applyBorder="1" applyAlignment="1">
      <alignment horizontal="center"/>
    </xf>
    <xf numFmtId="38" fontId="49" fillId="0" borderId="52" xfId="0" applyNumberFormat="1" applyFont="1" applyBorder="1" applyAlignment="1">
      <alignment horizontal="center"/>
    </xf>
    <xf numFmtId="38" fontId="49" fillId="0" borderId="51" xfId="0" applyNumberFormat="1" applyFont="1" applyBorder="1" applyAlignment="1">
      <alignment horizontal="center"/>
    </xf>
    <xf numFmtId="38" fontId="49" fillId="0" borderId="0" xfId="0" applyNumberFormat="1" applyFont="1" applyAlignment="1">
      <alignment horizontal="center"/>
    </xf>
    <xf numFmtId="38" fontId="38" fillId="0" borderId="15" xfId="12" applyNumberFormat="1" applyFont="1" applyFill="1" applyBorder="1" applyAlignment="1">
      <alignment horizontal="center"/>
    </xf>
    <xf numFmtId="167" fontId="38" fillId="0" borderId="15" xfId="11" applyNumberFormat="1" applyFont="1" applyFill="1" applyBorder="1" applyAlignment="1">
      <alignment horizontal="center"/>
    </xf>
    <xf numFmtId="167" fontId="38" fillId="0" borderId="15" xfId="2" applyNumberFormat="1" applyFont="1" applyFill="1" applyBorder="1" applyAlignment="1">
      <alignment horizontal="center"/>
    </xf>
    <xf numFmtId="38" fontId="38" fillId="0" borderId="15" xfId="2" applyNumberFormat="1" applyFont="1" applyFill="1" applyBorder="1" applyAlignment="1">
      <alignment horizontal="center"/>
    </xf>
    <xf numFmtId="172" fontId="38" fillId="0" borderId="15" xfId="12" applyNumberFormat="1" applyFont="1" applyFill="1" applyBorder="1" applyAlignment="1">
      <alignment horizontal="center"/>
    </xf>
    <xf numFmtId="6" fontId="30" fillId="0" borderId="0" xfId="1" applyNumberFormat="1" applyFont="1" applyAlignment="1">
      <alignment horizontal="center"/>
    </xf>
    <xf numFmtId="9" fontId="30" fillId="0" borderId="0" xfId="8" applyNumberFormat="1" applyFont="1" applyAlignment="1">
      <alignment horizontal="center"/>
    </xf>
    <xf numFmtId="38" fontId="38" fillId="6" borderId="15" xfId="12" applyNumberFormat="1" applyFont="1" applyFill="1" applyBorder="1" applyAlignment="1">
      <alignment horizontal="center"/>
    </xf>
    <xf numFmtId="173" fontId="38" fillId="0" borderId="15" xfId="10" applyNumberFormat="1" applyFont="1" applyFill="1" applyBorder="1" applyAlignment="1">
      <alignment horizontal="center"/>
    </xf>
    <xf numFmtId="173" fontId="38" fillId="6" borderId="15" xfId="10" applyNumberFormat="1" applyFont="1" applyFill="1" applyBorder="1" applyAlignment="1">
      <alignment horizontal="center"/>
    </xf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16" fillId="0" borderId="0" xfId="4" applyFont="1" applyFill="1" applyAlignment="1">
      <alignment horizontal="left" wrapText="1"/>
    </xf>
    <xf numFmtId="164" fontId="26" fillId="5" borderId="6" xfId="5" applyFont="1" applyFill="1" applyBorder="1" applyAlignment="1">
      <alignment horizontal="center" vertical="center"/>
    </xf>
    <xf numFmtId="164" fontId="26" fillId="5" borderId="5" xfId="5" applyFont="1" applyFill="1" applyBorder="1" applyAlignment="1">
      <alignment horizontal="center" vertical="center"/>
    </xf>
    <xf numFmtId="164" fontId="26" fillId="5" borderId="7" xfId="5" applyFont="1" applyFill="1" applyBorder="1" applyAlignment="1">
      <alignment horizontal="center" vertical="center"/>
    </xf>
    <xf numFmtId="164" fontId="14" fillId="0" borderId="0" xfId="4" applyFont="1" applyBorder="1" applyAlignment="1">
      <alignment horizontal="center"/>
    </xf>
    <xf numFmtId="164" fontId="10" fillId="0" borderId="0" xfId="4" applyFont="1" applyBorder="1" applyAlignment="1">
      <alignment horizontal="center"/>
    </xf>
    <xf numFmtId="164" fontId="18" fillId="0" borderId="13" xfId="5" applyFont="1" applyBorder="1" applyAlignment="1">
      <alignment horizontal="center" vertical="center"/>
    </xf>
    <xf numFmtId="164" fontId="18" fillId="0" borderId="0" xfId="5" applyFont="1" applyBorder="1" applyAlignment="1">
      <alignment horizontal="center" vertical="center"/>
    </xf>
    <xf numFmtId="164" fontId="18" fillId="0" borderId="13" xfId="5" applyFont="1" applyBorder="1" applyAlignment="1">
      <alignment horizontal="left" vertical="center"/>
    </xf>
    <xf numFmtId="164" fontId="13" fillId="4" borderId="4" xfId="4" applyFont="1" applyFill="1" applyBorder="1" applyAlignment="1">
      <alignment horizontal="center"/>
    </xf>
    <xf numFmtId="164" fontId="29" fillId="0" borderId="0" xfId="3" applyFont="1" applyFill="1" applyBorder="1" applyAlignment="1">
      <alignment horizontal="center"/>
    </xf>
    <xf numFmtId="164" fontId="34" fillId="0" borderId="38" xfId="7" applyFont="1" applyBorder="1" applyAlignment="1">
      <alignment horizontal="center" wrapText="1"/>
    </xf>
    <xf numFmtId="164" fontId="34" fillId="0" borderId="0" xfId="7" applyFont="1" applyBorder="1" applyAlignment="1">
      <alignment horizontal="center" wrapText="1"/>
    </xf>
    <xf numFmtId="164" fontId="34" fillId="0" borderId="35" xfId="7" applyFont="1" applyBorder="1" applyAlignment="1">
      <alignment horizontal="center" wrapText="1"/>
    </xf>
    <xf numFmtId="164" fontId="47" fillId="0" borderId="40" xfId="7" applyFont="1" applyBorder="1" applyAlignment="1">
      <alignment horizontal="center"/>
    </xf>
    <xf numFmtId="164" fontId="47" fillId="0" borderId="41" xfId="7" applyFont="1" applyBorder="1" applyAlignment="1">
      <alignment horizontal="center"/>
    </xf>
    <xf numFmtId="164" fontId="47" fillId="0" borderId="42" xfId="7" applyFont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0" fontId="23" fillId="0" borderId="23" xfId="3" quotePrefix="1" applyNumberFormat="1" applyFont="1" applyBorder="1" applyAlignment="1">
      <alignment horizontal="left" vertical="top" wrapText="1"/>
    </xf>
    <xf numFmtId="0" fontId="23" fillId="0" borderId="8" xfId="3" quotePrefix="1" applyNumberFormat="1" applyFont="1" applyBorder="1" applyAlignment="1">
      <alignment horizontal="left" vertical="top" wrapText="1"/>
    </xf>
    <xf numFmtId="0" fontId="23" fillId="0" borderId="24" xfId="3" quotePrefix="1" applyNumberFormat="1" applyFont="1" applyBorder="1" applyAlignment="1">
      <alignment horizontal="left" vertical="top" wrapText="1"/>
    </xf>
    <xf numFmtId="0" fontId="23" fillId="0" borderId="25" xfId="3" quotePrefix="1" applyNumberFormat="1" applyFont="1" applyBorder="1" applyAlignment="1">
      <alignment horizontal="left" vertical="top" wrapText="1"/>
    </xf>
    <xf numFmtId="49" fontId="23" fillId="0" borderId="23" xfId="3" quotePrefix="1" applyNumberFormat="1" applyFont="1" applyBorder="1" applyAlignment="1">
      <alignment horizontal="left" vertical="top"/>
    </xf>
    <xf numFmtId="49" fontId="23" fillId="0" borderId="8" xfId="3" quotePrefix="1" applyNumberFormat="1" applyFont="1" applyBorder="1" applyAlignment="1">
      <alignment horizontal="left" vertical="top"/>
    </xf>
    <xf numFmtId="49" fontId="23" fillId="0" borderId="24" xfId="3" quotePrefix="1" applyNumberFormat="1" applyFont="1" applyBorder="1" applyAlignment="1">
      <alignment horizontal="left" vertical="top"/>
    </xf>
    <xf numFmtId="49" fontId="23" fillId="0" borderId="25" xfId="3" quotePrefix="1" applyNumberFormat="1" applyFont="1" applyBorder="1" applyAlignment="1">
      <alignment horizontal="left" vertical="top"/>
    </xf>
    <xf numFmtId="164" fontId="34" fillId="4" borderId="38" xfId="7" applyFont="1" applyFill="1" applyBorder="1" applyAlignment="1">
      <alignment horizontal="center" wrapText="1"/>
    </xf>
    <xf numFmtId="164" fontId="34" fillId="4" borderId="0" xfId="7" applyFont="1" applyFill="1" applyBorder="1" applyAlignment="1">
      <alignment horizontal="center" wrapText="1"/>
    </xf>
    <xf numFmtId="164" fontId="34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1" fillId="0" borderId="0" xfId="1" applyFont="1" applyBorder="1" applyAlignment="1">
      <alignment horizontal="center"/>
    </xf>
    <xf numFmtId="164" fontId="31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3">
    <cellStyle name="Comma" xfId="9" builtinId="3"/>
    <cellStyle name="Comma 2" xfId="2" xr:uid="{00000000-0005-0000-0000-000001000000}"/>
    <cellStyle name="Comma 3" xfId="12" xr:uid="{C0D3A71D-5B53-454F-AC2D-AE8D2821BF54}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247650</xdr:rowOff>
        </xdr:from>
        <xdr:to>
          <xdr:col>7</xdr:col>
          <xdr:colOff>514350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247650</xdr:rowOff>
        </xdr:from>
        <xdr:to>
          <xdr:col>8</xdr:col>
          <xdr:colOff>476250</xdr:colOff>
          <xdr:row>55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53</xdr:row>
          <xdr:rowOff>247650</xdr:rowOff>
        </xdr:from>
        <xdr:to>
          <xdr:col>10</xdr:col>
          <xdr:colOff>552450</xdr:colOff>
          <xdr:row>55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133350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133350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57150</xdr:rowOff>
        </xdr:from>
        <xdr:to>
          <xdr:col>4</xdr:col>
          <xdr:colOff>95250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4</xdr:col>
          <xdr:colOff>95250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4</xdr:col>
          <xdr:colOff>95250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95250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95250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4</xdr:col>
          <xdr:colOff>95250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19050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4</xdr:col>
          <xdr:colOff>95250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133350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28515625" defaultRowHeight="12.75" x14ac:dyDescent="0.2"/>
  <cols>
    <col min="1" max="1" width="4.42578125" style="10" customWidth="1"/>
    <col min="2" max="2" width="13.7109375" style="10" bestFit="1" customWidth="1"/>
    <col min="3" max="3" width="4.7109375" style="10" customWidth="1"/>
    <col min="4" max="4" width="2.7109375" style="10" customWidth="1"/>
    <col min="5" max="5" width="11.7109375" style="10" customWidth="1"/>
    <col min="6" max="6" width="8.5703125" style="10" customWidth="1"/>
    <col min="7" max="7" width="10.7109375" style="10" customWidth="1"/>
    <col min="8" max="8" width="6.7109375" style="10" customWidth="1"/>
    <col min="9" max="9" width="18.28515625" style="10" bestFit="1" customWidth="1"/>
    <col min="10" max="10" width="7.7109375" style="10" customWidth="1"/>
    <col min="11" max="11" width="2.7109375" style="10" customWidth="1"/>
    <col min="12" max="12" width="15.7109375" style="10" bestFit="1" customWidth="1"/>
    <col min="13" max="13" width="8.7109375" style="10" customWidth="1"/>
    <col min="14" max="14" width="5.28515625" style="10" customWidth="1"/>
    <col min="15" max="15" width="4.28515625" style="10" customWidth="1"/>
    <col min="16" max="16" width="3.7109375" style="10" customWidth="1"/>
    <col min="17" max="17" width="4.7109375" style="10" customWidth="1"/>
    <col min="18" max="16384" width="9.28515625" style="10"/>
  </cols>
  <sheetData>
    <row r="2" spans="1:14" s="8" customFormat="1" ht="19.5" x14ac:dyDescent="0.25">
      <c r="A2" s="377" t="s">
        <v>19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</row>
    <row r="3" spans="1:14" s="8" customFormat="1" ht="19.5" x14ac:dyDescent="0.25">
      <c r="A3" s="377" t="s">
        <v>419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1:14" s="8" customFormat="1" ht="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25">
      <c r="A5" s="378" t="s">
        <v>420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</row>
    <row r="6" spans="1:14" s="8" customFormat="1" ht="15" customHeight="1" x14ac:dyDescent="0.25">
      <c r="A6" s="378" t="s">
        <v>96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</row>
    <row r="7" spans="1:14" s="8" customFormat="1" ht="15" customHeight="1" x14ac:dyDescent="0.25">
      <c r="A7" s="382" t="s">
        <v>421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</row>
    <row r="8" spans="1:14" ht="12.75" customHeight="1" x14ac:dyDescent="0.2">
      <c r="A8" s="5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">
      <c r="A9" s="52"/>
      <c r="B9" s="289" t="s">
        <v>360</v>
      </c>
      <c r="C9" s="263"/>
      <c r="D9" s="263"/>
      <c r="E9" s="263"/>
      <c r="F9" s="263"/>
      <c r="G9" s="263"/>
      <c r="H9" s="263"/>
      <c r="I9" s="263"/>
      <c r="J9" s="13"/>
      <c r="K9" s="14"/>
      <c r="L9" s="280">
        <v>41840</v>
      </c>
      <c r="M9" s="264"/>
      <c r="N9" s="15"/>
    </row>
    <row r="10" spans="1:14" ht="12.75" customHeight="1" x14ac:dyDescent="0.2">
      <c r="A10" s="53"/>
      <c r="B10" s="16" t="s">
        <v>30</v>
      </c>
      <c r="C10" s="16"/>
      <c r="D10" s="16"/>
      <c r="E10" s="16"/>
      <c r="F10" s="16"/>
      <c r="G10" s="16"/>
      <c r="H10" s="16"/>
      <c r="I10" s="379"/>
      <c r="J10" s="380"/>
      <c r="K10" s="17"/>
      <c r="L10" s="16" t="s">
        <v>31</v>
      </c>
      <c r="M10" s="16"/>
      <c r="N10" s="15"/>
    </row>
    <row r="11" spans="1:14" ht="12.75" customHeight="1" x14ac:dyDescent="0.2">
      <c r="A11" s="53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">
      <c r="A12" s="53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">
      <c r="A13" s="52"/>
      <c r="B13" s="289" t="s">
        <v>348</v>
      </c>
      <c r="C13" s="263"/>
      <c r="D13" s="263"/>
      <c r="E13" s="263"/>
      <c r="F13" s="263"/>
      <c r="G13" s="263"/>
      <c r="H13" s="263"/>
      <c r="I13" s="263"/>
      <c r="J13" s="19"/>
      <c r="K13" s="20"/>
      <c r="L13" s="280">
        <v>88</v>
      </c>
      <c r="M13" s="264"/>
      <c r="N13" s="15"/>
    </row>
    <row r="14" spans="1:14" ht="12.75" customHeight="1" x14ac:dyDescent="0.2">
      <c r="A14" s="53"/>
      <c r="B14" s="16" t="s">
        <v>32</v>
      </c>
      <c r="C14" s="16"/>
      <c r="D14" s="16"/>
      <c r="E14" s="16"/>
      <c r="F14" s="16"/>
      <c r="G14" s="16"/>
      <c r="H14" s="18"/>
      <c r="I14" s="380"/>
      <c r="J14" s="380"/>
      <c r="K14" s="17"/>
      <c r="L14" s="16" t="s">
        <v>33</v>
      </c>
      <c r="M14" s="16"/>
      <c r="N14" s="15"/>
    </row>
    <row r="15" spans="1:14" ht="12.75" customHeight="1" x14ac:dyDescent="0.2">
      <c r="A15" s="53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">
      <c r="A16" s="53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">
      <c r="A17" s="52"/>
      <c r="B17" s="289" t="s">
        <v>349</v>
      </c>
      <c r="C17" s="263"/>
      <c r="D17" s="263"/>
      <c r="E17" s="263"/>
      <c r="F17" s="263"/>
      <c r="G17" s="263"/>
      <c r="H17" s="21"/>
      <c r="I17" s="17"/>
      <c r="J17" s="17"/>
      <c r="K17" s="17"/>
      <c r="L17" s="17"/>
      <c r="M17" s="17"/>
      <c r="N17" s="15"/>
    </row>
    <row r="18" spans="1:14" ht="12.75" customHeight="1" x14ac:dyDescent="0.2">
      <c r="A18" s="53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">
      <c r="A19" s="53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25">
      <c r="A20" s="52"/>
      <c r="B20" s="289" t="s">
        <v>350</v>
      </c>
      <c r="C20" s="263"/>
      <c r="D20" s="263"/>
      <c r="E20" s="263"/>
      <c r="F20" s="263"/>
      <c r="G20" s="263"/>
      <c r="H20" s="23"/>
      <c r="I20" s="290" t="s">
        <v>258</v>
      </c>
      <c r="J20" s="121"/>
      <c r="K20" s="24"/>
      <c r="L20" s="150">
        <v>1653</v>
      </c>
      <c r="N20" s="22"/>
    </row>
    <row r="21" spans="1:14" ht="12.75" customHeight="1" x14ac:dyDescent="0.2">
      <c r="A21" s="53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">
      <c r="A22" s="53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">
      <c r="A23" s="53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">
      <c r="A24" s="53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25">
      <c r="A25" s="53"/>
      <c r="B25"/>
      <c r="C25" s="23" t="s">
        <v>52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">
      <c r="A26" s="53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25">
      <c r="A27" s="53"/>
      <c r="B27"/>
      <c r="C27" s="23" t="s">
        <v>331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2">
      <c r="A28" s="53"/>
      <c r="B28" s="57"/>
      <c r="C28" s="23"/>
      <c r="D28" s="23"/>
      <c r="E28" s="25"/>
      <c r="F28" s="25"/>
      <c r="G28" s="25"/>
      <c r="H28" s="26"/>
      <c r="I28" s="101"/>
      <c r="J28" s="20"/>
      <c r="K28" s="27"/>
      <c r="L28" s="101"/>
      <c r="M28" s="17"/>
      <c r="N28" s="22"/>
    </row>
    <row r="29" spans="1:14" ht="12.75" customHeight="1" x14ac:dyDescent="0.2">
      <c r="A29" s="53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">
      <c r="A30" s="53"/>
      <c r="B30" s="372" t="s">
        <v>351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22"/>
    </row>
    <row r="31" spans="1:14" ht="28.5" customHeight="1" x14ac:dyDescent="0.2">
      <c r="A31" s="53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22"/>
    </row>
    <row r="32" spans="1:14" ht="12.75" customHeight="1" x14ac:dyDescent="0.2">
      <c r="A32" s="54"/>
      <c r="B32" s="278">
        <v>44316</v>
      </c>
      <c r="C32" s="265"/>
      <c r="D32" s="265"/>
      <c r="E32" s="265"/>
      <c r="F32" s="265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">
      <c r="A33" s="54"/>
      <c r="B33" s="16" t="s">
        <v>56</v>
      </c>
      <c r="C33" s="124"/>
      <c r="D33" s="124"/>
      <c r="E33" s="124"/>
      <c r="F33" s="124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">
      <c r="A34" s="5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25">
      <c r="A35" s="161"/>
      <c r="B35" s="290" t="s">
        <v>371</v>
      </c>
      <c r="C35" s="263"/>
      <c r="D35" s="263"/>
      <c r="E35" s="263"/>
      <c r="F35" s="263"/>
      <c r="G35" s="263"/>
      <c r="H35" s="34"/>
      <c r="I35" s="279" t="s">
        <v>372</v>
      </c>
      <c r="J35" s="267"/>
      <c r="K35" s="35"/>
      <c r="L35" s="279" t="s">
        <v>373</v>
      </c>
      <c r="M35" s="267"/>
      <c r="N35" s="162"/>
    </row>
    <row r="36" spans="1:14" customFormat="1" ht="12.75" customHeight="1" x14ac:dyDescent="0.25">
      <c r="A36" s="163"/>
      <c r="B36" s="164" t="s">
        <v>160</v>
      </c>
      <c r="C36" s="164"/>
      <c r="D36" s="164"/>
      <c r="E36" s="164"/>
      <c r="F36" s="164"/>
      <c r="G36" s="164"/>
      <c r="H36" s="164"/>
      <c r="I36" s="381" t="s">
        <v>38</v>
      </c>
      <c r="J36" s="381"/>
      <c r="K36" s="174"/>
      <c r="L36" s="381" t="s">
        <v>39</v>
      </c>
      <c r="M36" s="381"/>
      <c r="N36" s="165"/>
    </row>
    <row r="37" spans="1:14" customFormat="1" ht="12.75" customHeight="1" x14ac:dyDescent="0.25">
      <c r="A37" s="16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7"/>
    </row>
    <row r="38" spans="1:14" customFormat="1" ht="12.75" customHeight="1" x14ac:dyDescent="0.25">
      <c r="A38" s="161"/>
      <c r="B38" s="291" t="s">
        <v>374</v>
      </c>
      <c r="C38" s="266"/>
      <c r="D38" s="266"/>
      <c r="E38" s="266"/>
      <c r="F38" s="266"/>
      <c r="G38" s="266"/>
      <c r="H38" s="32"/>
      <c r="I38" s="351" t="s">
        <v>375</v>
      </c>
      <c r="J38" s="268"/>
      <c r="K38" s="268"/>
      <c r="L38" s="268"/>
      <c r="M38" s="268"/>
      <c r="N38" s="162"/>
    </row>
    <row r="39" spans="1:14" customFormat="1" ht="12.75" customHeight="1" x14ac:dyDescent="0.25">
      <c r="A39" s="163"/>
      <c r="B39" s="164" t="s">
        <v>40</v>
      </c>
      <c r="C39" s="164"/>
      <c r="D39" s="164"/>
      <c r="E39" s="164"/>
      <c r="F39" s="164"/>
      <c r="G39" s="164"/>
      <c r="H39" s="164"/>
      <c r="I39" s="381" t="s">
        <v>41</v>
      </c>
      <c r="J39" s="381"/>
      <c r="K39" s="381"/>
      <c r="L39" s="381"/>
      <c r="M39" s="381"/>
      <c r="N39" s="22"/>
    </row>
    <row r="40" spans="1:14" customFormat="1" ht="12.75" customHeight="1" x14ac:dyDescent="0.25">
      <c r="A40" s="171"/>
      <c r="B40" s="168"/>
      <c r="C40" s="168"/>
      <c r="D40" s="168"/>
      <c r="E40" s="168"/>
      <c r="F40" s="168"/>
      <c r="G40" s="168"/>
      <c r="H40" s="168"/>
      <c r="I40" s="169"/>
      <c r="J40" s="169"/>
      <c r="K40" s="169"/>
      <c r="L40" s="169"/>
      <c r="M40" s="169"/>
      <c r="N40" s="170"/>
    </row>
    <row r="41" spans="1:14" customFormat="1" ht="21" customHeight="1" x14ac:dyDescent="0.25">
      <c r="A41" s="163"/>
      <c r="B41" s="164"/>
      <c r="C41" s="164"/>
      <c r="D41" s="164"/>
      <c r="E41" s="164"/>
      <c r="F41" s="164"/>
      <c r="G41" s="164"/>
      <c r="H41" s="164"/>
      <c r="I41" s="157"/>
      <c r="J41" s="157"/>
      <c r="K41" s="157"/>
      <c r="L41" s="157"/>
      <c r="M41" s="157"/>
      <c r="N41" s="22"/>
    </row>
    <row r="42" spans="1:14" ht="12.75" customHeight="1" x14ac:dyDescent="0.2">
      <c r="A42" s="172"/>
      <c r="B42" s="290" t="s">
        <v>376</v>
      </c>
      <c r="C42" s="263"/>
      <c r="D42" s="263"/>
      <c r="E42" s="263"/>
      <c r="F42" s="263"/>
      <c r="G42" s="263"/>
      <c r="H42" s="35"/>
      <c r="I42" s="279" t="s">
        <v>377</v>
      </c>
      <c r="J42" s="267"/>
      <c r="K42" s="35"/>
      <c r="L42" s="279" t="s">
        <v>378</v>
      </c>
      <c r="M42" s="267"/>
      <c r="N42" s="36"/>
    </row>
    <row r="43" spans="1:14" ht="12.75" customHeight="1" x14ac:dyDescent="0.2">
      <c r="A43" s="172"/>
      <c r="B43" s="16" t="s">
        <v>167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">
      <c r="A44" s="52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">
      <c r="A45" s="55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">
      <c r="A46" s="52"/>
      <c r="B46" s="289" t="s">
        <v>379</v>
      </c>
      <c r="C46" s="263"/>
      <c r="D46" s="263"/>
      <c r="E46" s="263"/>
      <c r="F46" s="263"/>
      <c r="G46" s="263"/>
      <c r="H46" s="21"/>
      <c r="I46" s="277" t="s">
        <v>380</v>
      </c>
      <c r="J46" s="268"/>
      <c r="K46" s="268"/>
      <c r="L46" s="268"/>
      <c r="M46" s="268"/>
      <c r="N46" s="36"/>
    </row>
    <row r="47" spans="1:14" ht="12.75" customHeight="1" x14ac:dyDescent="0.2">
      <c r="A47" s="52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">
      <c r="A48" s="52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0"/>
    </row>
    <row r="49" spans="1:14" ht="12.75" customHeight="1" x14ac:dyDescent="0.2">
      <c r="A49" s="5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">
      <c r="A52" s="374" t="s">
        <v>423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6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2">
      <c r="A54" s="23"/>
      <c r="B54" s="373" t="s">
        <v>168</v>
      </c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2"/>
    </row>
    <row r="55" spans="1:14" ht="12.75" customHeight="1" x14ac:dyDescent="0.2">
      <c r="B55" s="373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2"/>
    </row>
    <row r="56" spans="1:14" ht="12.75" customHeight="1" x14ac:dyDescent="0.2">
      <c r="B56" s="32" t="s">
        <v>42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2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2">
      <c r="A58" s="41"/>
      <c r="B58" s="32" t="s">
        <v>67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2">
      <c r="A59" s="41"/>
      <c r="B59" s="32" t="s">
        <v>68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">
      <c r="A60" s="32"/>
      <c r="B60" s="32" t="s">
        <v>69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2">
      <c r="A61" s="33"/>
      <c r="B61" s="32" t="s">
        <v>70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3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B662B34-44F1-40AA-BBBF-A56468CDB2E0}"/>
    <hyperlink ref="I46" r:id="rId2" xr:uid="{0C3BE6D8-62C4-48BE-BCA3-6C12E6A28D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70" zoomScaleNormal="70" workbookViewId="0">
      <selection sqref="A1:M3"/>
    </sheetView>
  </sheetViews>
  <sheetFormatPr defaultColWidth="9.28515625" defaultRowHeight="12.75" x14ac:dyDescent="0.2"/>
  <cols>
    <col min="1" max="1" width="4" style="71" customWidth="1"/>
    <col min="2" max="2" width="2.7109375" style="71" customWidth="1"/>
    <col min="3" max="3" width="3.5703125" style="71" customWidth="1"/>
    <col min="4" max="4" width="3.28515625" style="71" customWidth="1"/>
    <col min="5" max="5" width="4" style="71" customWidth="1"/>
    <col min="6" max="6" width="94.7109375" style="71" customWidth="1"/>
    <col min="7" max="7" width="9.42578125" style="71" customWidth="1"/>
    <col min="8" max="10" width="8.5703125" style="71" customWidth="1"/>
    <col min="11" max="11" width="10.42578125" style="71" customWidth="1"/>
    <col min="12" max="12" width="8.5703125" style="71" customWidth="1"/>
    <col min="13" max="13" width="8.5703125" style="72" customWidth="1"/>
    <col min="14" max="14" width="9.42578125" style="139" hidden="1" customWidth="1"/>
    <col min="15" max="15" width="8.7109375" style="139" hidden="1" customWidth="1"/>
    <col min="16" max="17" width="6.7109375" style="139" hidden="1" customWidth="1"/>
    <col min="18" max="18" width="9.42578125" style="139" hidden="1" customWidth="1"/>
    <col min="19" max="19" width="8.42578125" style="139" hidden="1" customWidth="1"/>
    <col min="20" max="20" width="6.5703125" style="139" hidden="1" customWidth="1"/>
    <col min="21" max="21" width="4.28515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28515625" style="133"/>
    <col min="40" max="16384" width="9.28515625" style="71"/>
  </cols>
  <sheetData>
    <row r="1" spans="1:39" s="60" customFormat="1" ht="30" customHeight="1" thickTop="1" x14ac:dyDescent="0.3">
      <c r="A1" s="387" t="s">
        <v>53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  <c r="N1" s="137"/>
      <c r="O1" s="137"/>
      <c r="P1" s="137"/>
      <c r="Q1" s="137"/>
      <c r="R1" s="137"/>
      <c r="S1" s="137"/>
      <c r="T1" s="137"/>
      <c r="U1" s="204"/>
      <c r="V1" s="204"/>
      <c r="W1" s="204"/>
      <c r="X1" s="204"/>
      <c r="Y1" s="204"/>
      <c r="Z1" s="204"/>
      <c r="AA1" s="204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</row>
    <row r="2" spans="1:39" s="60" customFormat="1" ht="25.5" customHeight="1" x14ac:dyDescent="0.3">
      <c r="A2" s="384" t="s">
        <v>422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6"/>
      <c r="N2" s="137"/>
      <c r="O2" s="137"/>
      <c r="P2" s="137"/>
      <c r="Q2" s="137"/>
      <c r="R2" s="137"/>
      <c r="S2" s="137"/>
      <c r="T2" s="137"/>
      <c r="U2" s="204"/>
      <c r="V2" s="204"/>
      <c r="W2" s="204"/>
      <c r="X2" s="204"/>
      <c r="Y2" s="204"/>
      <c r="Z2" s="204"/>
      <c r="AA2" s="204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</row>
    <row r="3" spans="1:39" ht="12" customHeight="1" x14ac:dyDescent="0.3">
      <c r="A3" s="399" t="str">
        <f>'[1]Cover Page'!A7:N7</f>
        <v>Note:  Include ONLY refunds that have not previously been reported to the Department.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1"/>
      <c r="N3" s="138"/>
      <c r="O3" s="138"/>
      <c r="P3" s="138"/>
      <c r="Q3" s="138"/>
    </row>
    <row r="4" spans="1:39" s="61" customFormat="1" ht="12" customHeight="1" x14ac:dyDescent="0.25">
      <c r="A4" s="114" t="s">
        <v>17</v>
      </c>
      <c r="B4" s="115"/>
      <c r="C4" s="116"/>
      <c r="D4" s="112"/>
      <c r="E4" s="156" t="str">
        <f>'Cover Page'!B9</f>
        <v>Allmerica Financial Benefit Insurance Company</v>
      </c>
      <c r="F4" s="332"/>
      <c r="G4" s="112"/>
      <c r="H4" s="112"/>
      <c r="I4" s="112"/>
      <c r="J4" s="113"/>
      <c r="L4" s="73" t="s">
        <v>54</v>
      </c>
      <c r="M4" s="160">
        <f>'Cover Page'!L9</f>
        <v>41840</v>
      </c>
      <c r="N4" s="137"/>
      <c r="O4" s="137"/>
      <c r="P4" s="137"/>
      <c r="Q4" s="137"/>
      <c r="R4" s="140"/>
      <c r="S4" s="140"/>
      <c r="T4" s="140"/>
      <c r="U4" s="206"/>
      <c r="V4" s="206"/>
      <c r="W4" s="206"/>
      <c r="X4" s="206"/>
      <c r="Y4" s="206"/>
      <c r="Z4" s="206"/>
      <c r="AA4" s="206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</row>
    <row r="5" spans="1:39" s="61" customFormat="1" ht="15" x14ac:dyDescent="0.25">
      <c r="A5" s="117"/>
      <c r="B5" s="107"/>
      <c r="C5" s="118"/>
      <c r="D5" s="113"/>
      <c r="E5" s="58"/>
      <c r="F5" s="58"/>
      <c r="G5" s="58"/>
      <c r="H5" s="58"/>
      <c r="I5" s="58"/>
      <c r="J5" s="58"/>
      <c r="L5" s="62"/>
      <c r="M5" s="74"/>
      <c r="N5" s="137"/>
      <c r="O5" s="137"/>
      <c r="P5" s="137"/>
      <c r="Q5" s="137"/>
      <c r="R5" s="140"/>
      <c r="S5" s="140"/>
      <c r="T5" s="140"/>
      <c r="U5" s="206"/>
      <c r="V5" s="206"/>
      <c r="W5" s="206"/>
      <c r="X5" s="206"/>
      <c r="Y5" s="206"/>
      <c r="Z5" s="206"/>
      <c r="AA5" s="206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</row>
    <row r="6" spans="1:39" s="61" customFormat="1" ht="12" customHeight="1" x14ac:dyDescent="0.25">
      <c r="A6" s="114" t="s">
        <v>20</v>
      </c>
      <c r="B6" s="115"/>
      <c r="C6" s="116"/>
      <c r="D6" s="112"/>
      <c r="E6" s="156" t="str">
        <f>'Cover Page'!B13</f>
        <v>The Hanover Insurance Group</v>
      </c>
      <c r="F6" s="332"/>
      <c r="G6" s="112"/>
      <c r="H6" s="112"/>
      <c r="I6" s="112"/>
      <c r="J6" s="113"/>
      <c r="L6" s="73" t="s">
        <v>55</v>
      </c>
      <c r="M6" s="160">
        <f>'Cover Page'!L13</f>
        <v>88</v>
      </c>
      <c r="N6" s="137"/>
      <c r="O6" s="137"/>
      <c r="P6" s="137"/>
      <c r="Q6" s="137"/>
      <c r="R6" s="140"/>
      <c r="S6" s="140"/>
      <c r="T6" s="140"/>
      <c r="U6" s="206"/>
      <c r="V6" s="206"/>
      <c r="W6" s="206"/>
      <c r="X6" s="206"/>
      <c r="Y6" s="206"/>
      <c r="Z6" s="206"/>
      <c r="AA6" s="206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</row>
    <row r="7" spans="1:39" s="64" customFormat="1" ht="12.75" customHeight="1" thickBot="1" x14ac:dyDescent="0.3">
      <c r="A7" s="119"/>
      <c r="B7" s="75"/>
      <c r="C7" s="76"/>
      <c r="D7" s="76"/>
      <c r="E7" s="76"/>
      <c r="F7" s="76"/>
      <c r="G7" s="76"/>
      <c r="H7" s="76"/>
      <c r="I7" s="76"/>
      <c r="J7" s="77"/>
      <c r="K7" s="77"/>
      <c r="L7" s="77"/>
      <c r="M7" s="78"/>
      <c r="N7" s="137"/>
      <c r="O7" s="137"/>
      <c r="P7" s="137"/>
      <c r="Q7" s="137"/>
      <c r="R7" s="138"/>
      <c r="S7" s="138"/>
      <c r="T7" s="138"/>
      <c r="U7" s="207"/>
      <c r="V7" s="207"/>
      <c r="W7" s="207"/>
      <c r="X7" s="207"/>
      <c r="Y7" s="207"/>
      <c r="Z7" s="207"/>
      <c r="AA7" s="207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s="81" customFormat="1" ht="23.25" customHeight="1" x14ac:dyDescent="0.25">
      <c r="A8" s="175" t="s">
        <v>21</v>
      </c>
      <c r="B8" s="176" t="s">
        <v>330</v>
      </c>
      <c r="C8" s="176"/>
      <c r="D8" s="83"/>
      <c r="E8" s="83"/>
      <c r="F8" s="83"/>
      <c r="G8" s="80"/>
      <c r="H8" s="80"/>
      <c r="I8" s="80"/>
      <c r="J8" s="80"/>
      <c r="K8" s="80"/>
      <c r="L8" s="80"/>
      <c r="M8" s="80"/>
      <c r="N8" s="138"/>
      <c r="O8" s="138"/>
      <c r="P8" s="138"/>
      <c r="Q8" s="138"/>
      <c r="R8" s="141"/>
      <c r="S8" s="141"/>
      <c r="T8" s="141"/>
      <c r="U8" s="208"/>
      <c r="V8" s="208"/>
      <c r="W8" s="208"/>
      <c r="X8" s="208"/>
      <c r="Y8" s="208"/>
      <c r="Z8" s="208"/>
      <c r="AA8" s="208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</row>
    <row r="9" spans="1:39" s="64" customFormat="1" ht="11.25" customHeight="1" x14ac:dyDescent="0.2">
      <c r="B9" s="64" t="s">
        <v>333</v>
      </c>
      <c r="G9" s="83"/>
      <c r="H9" s="83"/>
      <c r="I9" s="83"/>
      <c r="J9" s="83"/>
      <c r="K9" s="83"/>
      <c r="L9" s="83"/>
      <c r="M9" s="63"/>
      <c r="N9" s="138"/>
      <c r="O9" s="138"/>
      <c r="P9" s="138"/>
      <c r="Q9" s="138"/>
      <c r="R9" s="138"/>
      <c r="S9" s="138"/>
      <c r="T9" s="138"/>
      <c r="U9" s="207"/>
      <c r="V9" s="207"/>
      <c r="W9" s="207"/>
      <c r="X9" s="207"/>
      <c r="Y9" s="207"/>
      <c r="Z9" s="207"/>
      <c r="AA9" s="207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s="64" customFormat="1" ht="19.5" customHeight="1" x14ac:dyDescent="0.25">
      <c r="A10" s="71"/>
      <c r="B10" s="83" t="s">
        <v>155</v>
      </c>
      <c r="C10" s="105" t="s">
        <v>73</v>
      </c>
      <c r="D10" s="121"/>
      <c r="E10" s="72" t="s">
        <v>206</v>
      </c>
      <c r="G10" s="83"/>
      <c r="H10" s="83"/>
      <c r="I10" s="83"/>
      <c r="J10" s="83"/>
      <c r="K10" s="83"/>
      <c r="L10" s="83"/>
      <c r="M10" s="63"/>
      <c r="N10" s="142" t="b">
        <v>0</v>
      </c>
      <c r="O10" s="138"/>
      <c r="Q10" s="138"/>
      <c r="R10" s="138"/>
      <c r="S10" s="138"/>
      <c r="T10" s="138"/>
      <c r="U10" s="209">
        <f>N10*1</f>
        <v>0</v>
      </c>
      <c r="V10" s="207" t="s">
        <v>149</v>
      </c>
      <c r="W10" s="207"/>
      <c r="X10" s="207"/>
      <c r="Y10" s="207"/>
      <c r="Z10" s="207"/>
      <c r="AA10" s="207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s="81" customFormat="1" ht="12" customHeight="1" x14ac:dyDescent="0.25">
      <c r="A11" s="79"/>
      <c r="B11" s="80"/>
      <c r="C11" s="80"/>
      <c r="D11" s="80"/>
      <c r="E11" s="72" t="s">
        <v>334</v>
      </c>
      <c r="F11" s="80"/>
      <c r="G11" s="80"/>
      <c r="H11" s="80"/>
      <c r="I11" s="80"/>
      <c r="J11" s="80"/>
      <c r="K11" s="80"/>
      <c r="L11" s="80"/>
      <c r="M11" s="80"/>
      <c r="N11" s="138"/>
      <c r="O11" s="138"/>
      <c r="Q11" s="138"/>
      <c r="R11" s="141"/>
      <c r="S11" s="141"/>
      <c r="T11" s="141"/>
      <c r="U11" s="209"/>
      <c r="V11" s="208"/>
      <c r="W11" s="208"/>
      <c r="X11" s="208"/>
      <c r="Y11" s="208"/>
      <c r="Z11" s="208"/>
      <c r="AA11" s="208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</row>
    <row r="12" spans="1:39" s="64" customFormat="1" ht="15" customHeight="1" x14ac:dyDescent="0.25">
      <c r="A12" s="72"/>
      <c r="C12" s="154">
        <v>1</v>
      </c>
      <c r="D12" s="121"/>
      <c r="E12" s="72" t="s">
        <v>307</v>
      </c>
      <c r="H12" s="72"/>
      <c r="I12" s="72"/>
      <c r="J12" s="84"/>
      <c r="K12" s="72"/>
      <c r="L12" s="72"/>
      <c r="N12" s="142" t="b">
        <v>0</v>
      </c>
      <c r="O12" s="104"/>
      <c r="Q12" s="138"/>
      <c r="R12" s="138"/>
      <c r="S12" s="138"/>
      <c r="T12" s="138"/>
      <c r="U12" s="209">
        <f t="shared" ref="U12:U18" si="0">N12*1</f>
        <v>0</v>
      </c>
      <c r="V12" s="207" t="s">
        <v>216</v>
      </c>
      <c r="W12" s="207"/>
      <c r="X12" s="207"/>
      <c r="Y12" s="207"/>
      <c r="Z12" s="207"/>
      <c r="AA12" s="207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s="64" customFormat="1" ht="15" customHeight="1" x14ac:dyDescent="0.25">
      <c r="A13" s="72"/>
      <c r="C13" s="154">
        <v>2</v>
      </c>
      <c r="D13" s="121"/>
      <c r="E13" s="72" t="s">
        <v>308</v>
      </c>
      <c r="H13" s="72"/>
      <c r="I13" s="72"/>
      <c r="J13" s="84"/>
      <c r="K13" s="72"/>
      <c r="L13" s="72"/>
      <c r="N13" s="142" t="b">
        <v>1</v>
      </c>
      <c r="O13" s="104" t="s">
        <v>90</v>
      </c>
      <c r="Q13" s="138"/>
      <c r="R13" s="138"/>
      <c r="S13" s="138"/>
      <c r="T13" s="138"/>
      <c r="U13" s="209">
        <f t="shared" si="0"/>
        <v>1</v>
      </c>
      <c r="V13" s="207" t="s">
        <v>217</v>
      </c>
      <c r="W13" s="207"/>
      <c r="X13" s="207"/>
      <c r="Y13" s="207"/>
      <c r="Z13" s="207"/>
      <c r="AA13" s="207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s="64" customFormat="1" ht="15" customHeight="1" x14ac:dyDescent="0.25">
      <c r="A14" s="72"/>
      <c r="C14" s="154">
        <v>3</v>
      </c>
      <c r="D14" s="121"/>
      <c r="E14" s="72" t="s">
        <v>309</v>
      </c>
      <c r="H14" s="72"/>
      <c r="I14" s="72"/>
      <c r="J14" s="84"/>
      <c r="K14" s="72"/>
      <c r="L14" s="72"/>
      <c r="N14" s="142" t="b">
        <v>1</v>
      </c>
      <c r="O14" s="104" t="s">
        <v>91</v>
      </c>
      <c r="Q14" s="138"/>
      <c r="R14" s="138"/>
      <c r="S14" s="138"/>
      <c r="T14" s="138"/>
      <c r="U14" s="209">
        <f t="shared" si="0"/>
        <v>1</v>
      </c>
      <c r="V14" s="207" t="s">
        <v>218</v>
      </c>
      <c r="W14" s="207"/>
      <c r="X14" s="207"/>
      <c r="Y14" s="207"/>
      <c r="Z14" s="207"/>
      <c r="AA14" s="207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s="64" customFormat="1" ht="15" customHeight="1" x14ac:dyDescent="0.25">
      <c r="A15" s="72"/>
      <c r="C15" s="154">
        <v>4</v>
      </c>
      <c r="D15" s="121"/>
      <c r="E15" s="72" t="s">
        <v>310</v>
      </c>
      <c r="H15" s="72"/>
      <c r="I15" s="72"/>
      <c r="J15" s="84"/>
      <c r="K15" s="72"/>
      <c r="L15" s="72"/>
      <c r="N15" s="142" t="b">
        <v>0</v>
      </c>
      <c r="O15" s="104" t="s">
        <v>92</v>
      </c>
      <c r="Q15" s="138"/>
      <c r="R15" s="138"/>
      <c r="S15" s="138"/>
      <c r="T15" s="138"/>
      <c r="U15" s="209">
        <f t="shared" si="0"/>
        <v>0</v>
      </c>
      <c r="V15" s="207" t="s">
        <v>219</v>
      </c>
      <c r="W15" s="207"/>
      <c r="X15" s="207"/>
      <c r="Y15" s="207"/>
      <c r="Z15" s="207"/>
      <c r="AA15" s="207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s="64" customFormat="1" ht="15" customHeight="1" x14ac:dyDescent="0.25">
      <c r="A16" s="72"/>
      <c r="C16" s="154">
        <v>5</v>
      </c>
      <c r="D16" s="121"/>
      <c r="E16" s="72" t="s">
        <v>311</v>
      </c>
      <c r="H16" s="72"/>
      <c r="I16" s="72"/>
      <c r="J16" s="84"/>
      <c r="K16" s="72"/>
      <c r="L16" s="72"/>
      <c r="N16" s="142" t="b">
        <v>0</v>
      </c>
      <c r="O16" s="104" t="s">
        <v>93</v>
      </c>
      <c r="Q16" s="138"/>
      <c r="R16" s="138"/>
      <c r="S16" s="138"/>
      <c r="T16" s="138"/>
      <c r="U16" s="209">
        <f t="shared" si="0"/>
        <v>0</v>
      </c>
      <c r="V16" s="207" t="s">
        <v>220</v>
      </c>
      <c r="W16" s="207"/>
      <c r="X16" s="207"/>
      <c r="Y16" s="207"/>
      <c r="Z16" s="207"/>
      <c r="AA16" s="207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s="64" customFormat="1" ht="14.25" customHeight="1" x14ac:dyDescent="0.25">
      <c r="A17" s="72"/>
      <c r="C17" s="154">
        <v>6</v>
      </c>
      <c r="D17" s="121"/>
      <c r="E17" s="72" t="s">
        <v>312</v>
      </c>
      <c r="H17" s="72"/>
      <c r="I17" s="72"/>
      <c r="J17" s="84"/>
      <c r="K17" s="72"/>
      <c r="L17" s="72"/>
      <c r="N17" s="142" t="b">
        <v>0</v>
      </c>
      <c r="O17" s="104" t="s">
        <v>94</v>
      </c>
      <c r="Q17" s="138"/>
      <c r="R17" s="138"/>
      <c r="S17" s="138"/>
      <c r="T17" s="138"/>
      <c r="U17" s="209">
        <f t="shared" si="0"/>
        <v>0</v>
      </c>
      <c r="V17" s="207" t="s">
        <v>221</v>
      </c>
      <c r="W17" s="207"/>
      <c r="X17" s="207"/>
      <c r="Y17" s="207"/>
      <c r="Z17" s="207"/>
      <c r="AA17" s="207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s="64" customFormat="1" ht="15" customHeight="1" x14ac:dyDescent="0.25">
      <c r="A18" s="72"/>
      <c r="C18" s="154">
        <v>7</v>
      </c>
      <c r="D18" s="121"/>
      <c r="E18" s="85" t="s">
        <v>290</v>
      </c>
      <c r="H18" s="86"/>
      <c r="I18" s="86"/>
      <c r="J18" s="86"/>
      <c r="K18" s="86"/>
      <c r="L18" s="87"/>
      <c r="N18" s="142" t="b">
        <v>0</v>
      </c>
      <c r="O18" s="104" t="s">
        <v>95</v>
      </c>
      <c r="Q18" s="138"/>
      <c r="R18" s="138"/>
      <c r="S18" s="138"/>
      <c r="T18" s="138"/>
      <c r="U18" s="209">
        <f t="shared" si="0"/>
        <v>0</v>
      </c>
      <c r="V18" s="207" t="s">
        <v>222</v>
      </c>
      <c r="W18" s="207"/>
      <c r="X18" s="207"/>
      <c r="Y18" s="207"/>
      <c r="Z18" s="207"/>
      <c r="AA18" s="207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s="64" customFormat="1" ht="13.15" customHeight="1" x14ac:dyDescent="0.25">
      <c r="A19" s="72"/>
      <c r="B19" s="72"/>
      <c r="C19" s="72"/>
      <c r="E19" s="391"/>
      <c r="F19" s="392"/>
      <c r="G19" s="226"/>
      <c r="H19" s="227"/>
      <c r="I19" s="227"/>
      <c r="J19" s="227"/>
      <c r="K19" s="227"/>
      <c r="M19"/>
      <c r="N19" s="138"/>
      <c r="O19" s="138"/>
      <c r="P19" s="138"/>
      <c r="Q19" s="138"/>
      <c r="R19" s="138"/>
      <c r="S19" s="138"/>
      <c r="T19" s="138"/>
      <c r="U19" s="207"/>
      <c r="V19" s="207"/>
      <c r="W19" s="207"/>
      <c r="X19" s="207"/>
      <c r="Y19" s="207"/>
      <c r="Z19" s="207"/>
      <c r="AA19" s="207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s="64" customFormat="1" ht="12.75" customHeight="1" x14ac:dyDescent="0.25">
      <c r="A20" s="72"/>
      <c r="B20" s="72"/>
      <c r="C20" s="72"/>
      <c r="E20" s="393"/>
      <c r="F20" s="394"/>
      <c r="G20" s="226"/>
      <c r="H20" s="227"/>
      <c r="I20" s="227"/>
      <c r="J20" s="227"/>
      <c r="K20" s="227"/>
      <c r="M20"/>
      <c r="N20" s="138"/>
      <c r="O20" s="138"/>
      <c r="P20" s="138"/>
      <c r="Q20" s="138"/>
      <c r="R20" s="138"/>
      <c r="S20" s="138"/>
      <c r="T20" s="138"/>
      <c r="U20" s="207"/>
      <c r="V20" s="207"/>
      <c r="W20" s="207"/>
      <c r="X20" s="207"/>
      <c r="Y20" s="207"/>
      <c r="Z20" s="207"/>
      <c r="AA20" s="207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s="64" customFormat="1" ht="12.75" customHeight="1" x14ac:dyDescent="0.25">
      <c r="A21" s="72"/>
      <c r="B21" s="72"/>
      <c r="C21" s="72"/>
      <c r="E21" s="252"/>
      <c r="F21" s="252"/>
      <c r="G21" s="227"/>
      <c r="H21" s="227"/>
      <c r="I21" s="227"/>
      <c r="J21" s="227"/>
      <c r="K21" s="227"/>
      <c r="M21"/>
      <c r="N21" s="138"/>
      <c r="O21" s="138"/>
      <c r="P21" s="138"/>
      <c r="Q21" s="138"/>
      <c r="R21" s="138"/>
      <c r="S21" s="138"/>
      <c r="T21" s="138"/>
      <c r="U21" s="207"/>
      <c r="V21" s="207"/>
      <c r="W21" s="207"/>
      <c r="X21" s="207"/>
      <c r="Y21" s="207"/>
      <c r="Z21" s="207"/>
      <c r="AA21" s="207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s="64" customFormat="1" ht="12.75" customHeight="1" x14ac:dyDescent="0.25">
      <c r="A22" s="71"/>
      <c r="B22" s="83" t="s">
        <v>23</v>
      </c>
      <c r="C22" s="105" t="s">
        <v>72</v>
      </c>
      <c r="D22" s="121"/>
      <c r="E22" s="66" t="s">
        <v>320</v>
      </c>
      <c r="G22" s="83"/>
      <c r="H22" s="83"/>
      <c r="I22" s="83"/>
      <c r="J22" s="83"/>
      <c r="K22" s="83"/>
      <c r="L22" s="83"/>
      <c r="M22" s="63"/>
      <c r="N22" s="142" t="b">
        <v>0</v>
      </c>
      <c r="O22" s="138"/>
      <c r="Q22" s="138"/>
      <c r="R22" s="138"/>
      <c r="S22" s="138"/>
      <c r="T22" s="138"/>
      <c r="U22" s="209">
        <f>N22*1</f>
        <v>0</v>
      </c>
      <c r="V22" s="207" t="s">
        <v>150</v>
      </c>
      <c r="W22" s="207"/>
      <c r="X22" s="207"/>
      <c r="Y22" s="207"/>
      <c r="Z22" s="207"/>
      <c r="AA22" s="207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s="60" customFormat="1" ht="16.5" x14ac:dyDescent="0.25">
      <c r="A23" s="65"/>
      <c r="B23" s="59"/>
      <c r="C23" s="59"/>
      <c r="D23" s="59"/>
      <c r="E23" s="79"/>
      <c r="F23" s="80"/>
      <c r="G23" s="80"/>
      <c r="H23" s="80"/>
      <c r="I23" s="80"/>
      <c r="J23" s="80"/>
      <c r="K23" s="80"/>
      <c r="L23" s="80"/>
      <c r="M23" s="59"/>
      <c r="N23" s="138"/>
      <c r="O23" s="138"/>
      <c r="P23" s="138"/>
      <c r="Q23" s="138"/>
      <c r="R23" s="137"/>
      <c r="S23" s="137"/>
      <c r="T23" s="137"/>
      <c r="U23" s="204" t="s">
        <v>97</v>
      </c>
      <c r="V23" s="204"/>
      <c r="W23" s="204"/>
      <c r="X23" s="204"/>
      <c r="Y23" s="204"/>
      <c r="Z23" s="204"/>
      <c r="AA23" s="204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</row>
    <row r="24" spans="1:39" s="64" customFormat="1" x14ac:dyDescent="0.2">
      <c r="A24" s="94" t="s">
        <v>26</v>
      </c>
      <c r="B24" s="390" t="s">
        <v>324</v>
      </c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138"/>
      <c r="O24" s="138"/>
      <c r="P24" s="138"/>
      <c r="Q24" s="138"/>
      <c r="R24" s="138"/>
      <c r="S24" s="138"/>
      <c r="T24" s="138"/>
      <c r="U24" s="207"/>
      <c r="V24" s="207"/>
      <c r="W24" s="207"/>
      <c r="X24" s="207"/>
      <c r="Y24" s="207"/>
      <c r="Z24" s="207"/>
      <c r="AA24" s="207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s="64" customFormat="1" ht="16.5" customHeight="1" x14ac:dyDescent="0.2">
      <c r="A25" s="94"/>
      <c r="B25" s="322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38"/>
      <c r="O25" s="138"/>
      <c r="P25" s="138"/>
      <c r="Q25" s="138"/>
      <c r="R25" s="138"/>
      <c r="S25" s="138"/>
      <c r="T25" s="138"/>
      <c r="U25" s="207"/>
      <c r="V25" s="207"/>
      <c r="W25" s="207"/>
      <c r="X25" s="207"/>
      <c r="Y25" s="207"/>
      <c r="Z25" s="207"/>
      <c r="AA25" s="207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s="64" customFormat="1" ht="17.25" customHeight="1" x14ac:dyDescent="0.25">
      <c r="A26" s="94"/>
      <c r="B26" s="102" t="s">
        <v>22</v>
      </c>
      <c r="C26" s="105" t="s">
        <v>72</v>
      </c>
      <c r="D26" s="121"/>
      <c r="E26" s="72" t="s">
        <v>300</v>
      </c>
      <c r="F26" s="102"/>
      <c r="G26" s="102"/>
      <c r="H26" s="102"/>
      <c r="I26" s="102"/>
      <c r="J26" s="102"/>
      <c r="K26" s="102"/>
      <c r="M26" s="102"/>
      <c r="N26" s="143" t="b">
        <v>0</v>
      </c>
      <c r="O26" s="138"/>
      <c r="Q26" s="138"/>
      <c r="R26" s="138"/>
      <c r="S26" s="138"/>
      <c r="T26" s="138"/>
      <c r="U26" s="209">
        <f>N26*1</f>
        <v>0</v>
      </c>
      <c r="V26" s="207" t="s">
        <v>151</v>
      </c>
      <c r="W26" s="207"/>
      <c r="X26" s="207"/>
      <c r="Y26" s="207"/>
      <c r="Z26" s="207"/>
      <c r="AA26" s="207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s="64" customFormat="1" ht="6.75" customHeight="1" x14ac:dyDescent="0.2">
      <c r="A27" s="94"/>
      <c r="B27" s="102"/>
      <c r="C27" s="105"/>
      <c r="D27" s="92"/>
      <c r="F27" s="66"/>
      <c r="G27" s="102"/>
      <c r="H27" s="102"/>
      <c r="I27" s="102"/>
      <c r="J27" s="102"/>
      <c r="K27" s="102"/>
      <c r="L27" s="102"/>
      <c r="M27" s="102"/>
      <c r="N27" s="138"/>
      <c r="O27" s="138"/>
      <c r="Q27" s="138"/>
      <c r="R27" s="138"/>
      <c r="S27" s="138"/>
      <c r="T27" s="138"/>
      <c r="U27" s="209"/>
      <c r="V27" s="207"/>
      <c r="W27" s="207"/>
      <c r="X27" s="207"/>
      <c r="Y27" s="207"/>
      <c r="Z27" s="207"/>
      <c r="AA27" s="207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s="64" customFormat="1" ht="15" x14ac:dyDescent="0.25">
      <c r="A28" s="94"/>
      <c r="B28" s="102" t="s">
        <v>23</v>
      </c>
      <c r="C28" s="105" t="s">
        <v>73</v>
      </c>
      <c r="D28"/>
      <c r="E28" s="72" t="s">
        <v>299</v>
      </c>
      <c r="G28" s="102"/>
      <c r="H28" s="102"/>
      <c r="I28" s="102"/>
      <c r="J28" s="102"/>
      <c r="K28" s="102"/>
      <c r="L28" s="102"/>
      <c r="M28" s="102"/>
      <c r="N28" s="143" t="b">
        <v>1</v>
      </c>
      <c r="O28" s="138"/>
      <c r="Q28" s="138"/>
      <c r="R28" s="138"/>
      <c r="S28" s="138"/>
      <c r="T28" s="138"/>
      <c r="U28" s="209">
        <f>N28*1</f>
        <v>1</v>
      </c>
      <c r="V28" s="207" t="s">
        <v>153</v>
      </c>
      <c r="W28" s="207"/>
      <c r="X28" s="207"/>
      <c r="Y28" s="207"/>
      <c r="Z28" s="207"/>
      <c r="AA28" s="207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s="64" customFormat="1" ht="15" x14ac:dyDescent="0.25">
      <c r="A29" s="94"/>
      <c r="B29" s="102"/>
      <c r="C29" s="105"/>
      <c r="D29"/>
      <c r="E29" s="72"/>
      <c r="G29" s="102"/>
      <c r="H29" s="102"/>
      <c r="I29" s="102"/>
      <c r="J29" s="102"/>
      <c r="K29" s="102"/>
      <c r="L29" s="102"/>
      <c r="M29" s="102"/>
      <c r="N29" s="143"/>
      <c r="O29" s="138"/>
      <c r="Q29" s="138"/>
      <c r="R29" s="138"/>
      <c r="S29" s="138"/>
      <c r="T29" s="138"/>
      <c r="U29" s="209"/>
      <c r="V29" s="207"/>
      <c r="W29" s="207"/>
      <c r="X29" s="207"/>
      <c r="Y29" s="207"/>
      <c r="Z29" s="207"/>
      <c r="AA29" s="207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x14ac:dyDescent="0.2">
      <c r="A30" s="72" t="s">
        <v>27</v>
      </c>
      <c r="B30" s="72" t="s">
        <v>179</v>
      </c>
      <c r="C30" s="85"/>
      <c r="F30" s="86"/>
      <c r="G30" s="224"/>
      <c r="H30" s="224"/>
      <c r="I30" s="224"/>
      <c r="J30" s="224"/>
      <c r="K30" s="224"/>
      <c r="L30" s="224"/>
      <c r="M30" s="224"/>
    </row>
    <row r="31" spans="1:39" ht="13.15" customHeight="1" x14ac:dyDescent="0.2">
      <c r="A31" s="72"/>
      <c r="B31" s="72" t="s">
        <v>176</v>
      </c>
      <c r="C31" s="85"/>
      <c r="D31" s="85"/>
      <c r="E31" s="95"/>
      <c r="F31" s="95"/>
      <c r="G31" s="95"/>
      <c r="H31" s="95"/>
      <c r="I31" s="95"/>
      <c r="J31" s="95"/>
      <c r="K31" s="95"/>
      <c r="L31" s="95"/>
    </row>
    <row r="32" spans="1:39" ht="13.15" customHeight="1" x14ac:dyDescent="0.2">
      <c r="A32" s="72"/>
      <c r="B32" s="72" t="s">
        <v>315</v>
      </c>
      <c r="C32" s="85"/>
      <c r="D32" s="85"/>
      <c r="E32" s="95"/>
      <c r="F32" s="95"/>
      <c r="G32" s="95"/>
      <c r="H32" s="95"/>
      <c r="I32" s="95"/>
      <c r="J32" s="95"/>
      <c r="K32" s="95"/>
      <c r="L32" s="95"/>
    </row>
    <row r="33" spans="1:39" ht="13.15" customHeight="1" x14ac:dyDescent="0.2">
      <c r="A33" s="72"/>
      <c r="B33" s="72"/>
      <c r="C33" s="85"/>
      <c r="D33" s="85"/>
      <c r="E33" s="95"/>
      <c r="F33" s="95"/>
      <c r="G33" s="95"/>
      <c r="H33" s="95"/>
      <c r="I33" s="95"/>
      <c r="J33" s="95"/>
      <c r="K33" s="95"/>
      <c r="L33" s="95"/>
    </row>
    <row r="34" spans="1:39" ht="13.15" customHeight="1" x14ac:dyDescent="0.2">
      <c r="A34" s="72"/>
      <c r="B34" s="72" t="s">
        <v>22</v>
      </c>
      <c r="C34" s="85" t="s">
        <v>177</v>
      </c>
      <c r="D34" s="85"/>
      <c r="E34" s="95"/>
      <c r="F34" s="95"/>
      <c r="G34" s="95"/>
      <c r="H34" s="95"/>
      <c r="I34" s="95"/>
      <c r="J34" s="95"/>
      <c r="K34" s="95"/>
      <c r="L34" s="95"/>
      <c r="N34" s="148" t="b">
        <v>1</v>
      </c>
      <c r="U34" s="209">
        <f>N34*1</f>
        <v>1</v>
      </c>
      <c r="V34" s="205" t="s">
        <v>152</v>
      </c>
    </row>
    <row r="35" spans="1:39" ht="13.15" customHeight="1" x14ac:dyDescent="0.25">
      <c r="A35" s="96"/>
      <c r="B35" s="66" t="s">
        <v>23</v>
      </c>
      <c r="C35" s="100" t="s">
        <v>178</v>
      </c>
      <c r="D35" s="99"/>
      <c r="E35" s="64" t="s">
        <v>180</v>
      </c>
      <c r="F35" s="97"/>
      <c r="G35" s="97"/>
      <c r="H35" s="97"/>
      <c r="I35" s="98"/>
      <c r="J35" s="98"/>
      <c r="K35" s="98"/>
      <c r="L35" s="98"/>
      <c r="N35" s="148" t="b">
        <v>0</v>
      </c>
      <c r="U35" s="209">
        <f>N35*1</f>
        <v>0</v>
      </c>
      <c r="V35" s="205" t="s">
        <v>154</v>
      </c>
    </row>
    <row r="36" spans="1:39" ht="13.15" customHeight="1" x14ac:dyDescent="0.25">
      <c r="A36" s="96"/>
      <c r="B36" s="66"/>
      <c r="C36" s="100"/>
      <c r="D36" s="99"/>
      <c r="E36" s="64"/>
      <c r="F36" s="97"/>
      <c r="G36" s="97"/>
      <c r="H36" s="97"/>
      <c r="I36" s="98"/>
      <c r="J36" s="98"/>
      <c r="K36" s="98"/>
      <c r="L36" s="98"/>
    </row>
    <row r="37" spans="1:39" ht="13.15" customHeight="1" x14ac:dyDescent="0.25">
      <c r="A37" s="96"/>
      <c r="B37" s="66"/>
      <c r="C37" s="100"/>
      <c r="D37" s="99"/>
      <c r="E37" s="395"/>
      <c r="F37" s="396"/>
      <c r="G37" s="225"/>
      <c r="H37" s="225"/>
      <c r="I37" s="225"/>
      <c r="J37" s="225"/>
      <c r="K37" s="225"/>
      <c r="L37" s="98"/>
    </row>
    <row r="38" spans="1:39" ht="13.15" customHeight="1" x14ac:dyDescent="0.25">
      <c r="A38" s="96"/>
      <c r="B38" s="66"/>
      <c r="C38" s="100"/>
      <c r="D38" s="99"/>
      <c r="E38" s="397"/>
      <c r="F38" s="398"/>
      <c r="G38" s="225"/>
      <c r="H38" s="225"/>
      <c r="I38" s="225"/>
      <c r="J38" s="225"/>
      <c r="K38" s="225"/>
      <c r="L38" s="98"/>
    </row>
    <row r="39" spans="1:39" s="64" customFormat="1" ht="15" x14ac:dyDescent="0.25">
      <c r="A39" s="94"/>
      <c r="B39" s="102"/>
      <c r="C39" s="105"/>
      <c r="D39"/>
      <c r="E39" s="72"/>
      <c r="G39" s="102"/>
      <c r="H39" s="102"/>
      <c r="I39" s="102"/>
      <c r="J39" s="102"/>
      <c r="K39" s="102"/>
      <c r="L39" s="102"/>
      <c r="M39" s="102"/>
      <c r="N39" s="138"/>
      <c r="O39" s="138"/>
      <c r="P39" s="138"/>
      <c r="Q39" s="138"/>
      <c r="R39" s="138"/>
      <c r="S39" s="138"/>
      <c r="T39" s="138"/>
      <c r="U39" s="207"/>
      <c r="V39" s="207"/>
      <c r="W39" s="207"/>
      <c r="X39" s="207"/>
      <c r="Y39" s="207"/>
      <c r="Z39" s="207"/>
      <c r="AA39" s="207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</row>
    <row r="40" spans="1:39" s="64" customFormat="1" ht="13.15" customHeight="1" x14ac:dyDescent="0.2">
      <c r="A40" s="71" t="s">
        <v>28</v>
      </c>
      <c r="B40" s="83" t="s">
        <v>301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63"/>
      <c r="N40" s="138"/>
      <c r="O40" s="138"/>
      <c r="P40" s="138"/>
      <c r="Q40" s="138"/>
      <c r="R40" s="138"/>
      <c r="S40" s="138"/>
      <c r="T40" s="138"/>
      <c r="U40" s="207"/>
      <c r="V40" s="207"/>
      <c r="W40" s="207"/>
      <c r="X40" s="207"/>
      <c r="Y40" s="207"/>
      <c r="Z40" s="207"/>
      <c r="AA40" s="207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39" s="64" customFormat="1" ht="14.25" customHeight="1" x14ac:dyDescent="0.25">
      <c r="A41" s="71"/>
      <c r="B41" s="82" t="s">
        <v>335</v>
      </c>
      <c r="C41" s="82"/>
      <c r="D41" s="82"/>
      <c r="E41" s="82"/>
      <c r="F41" s="82"/>
      <c r="N41" s="138"/>
      <c r="O41" s="138"/>
      <c r="P41" s="138"/>
      <c r="Q41" s="138"/>
      <c r="R41" s="138"/>
      <c r="S41" s="138"/>
      <c r="T41" s="138"/>
      <c r="U41" s="383" t="s">
        <v>183</v>
      </c>
      <c r="V41" s="383"/>
      <c r="W41" s="383"/>
      <c r="X41" s="383"/>
      <c r="Y41" s="383"/>
      <c r="Z41" s="383"/>
      <c r="AA41" s="383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39" s="64" customFormat="1" ht="14.25" customHeight="1" x14ac:dyDescent="0.25">
      <c r="A42" s="71"/>
      <c r="B42" s="82" t="s">
        <v>298</v>
      </c>
      <c r="C42" s="82"/>
      <c r="D42" s="82"/>
      <c r="E42" s="82"/>
      <c r="F42" s="82"/>
      <c r="G42" s="383" t="s">
        <v>302</v>
      </c>
      <c r="H42" s="383"/>
      <c r="I42" s="383"/>
      <c r="J42" s="383"/>
      <c r="K42" s="383"/>
      <c r="L42" s="383"/>
      <c r="M42" s="383"/>
      <c r="N42" s="138"/>
      <c r="O42" s="138"/>
      <c r="P42" s="138"/>
      <c r="Q42" s="138"/>
      <c r="R42" s="138"/>
      <c r="S42" s="138"/>
      <c r="T42" s="138"/>
      <c r="U42" s="298"/>
      <c r="V42" s="298"/>
      <c r="W42" s="298"/>
      <c r="X42" s="298"/>
      <c r="Y42" s="298"/>
      <c r="Z42" s="298"/>
      <c r="AA42" s="298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</row>
    <row r="43" spans="1:39" s="64" customFormat="1" x14ac:dyDescent="0.2">
      <c r="A43" s="71"/>
      <c r="C43" s="82"/>
      <c r="D43" s="82"/>
      <c r="E43" s="82"/>
      <c r="F43" s="82"/>
      <c r="G43" s="120" t="s">
        <v>78</v>
      </c>
      <c r="H43" s="120" t="s">
        <v>227</v>
      </c>
      <c r="I43" s="120" t="s">
        <v>79</v>
      </c>
      <c r="J43" s="120" t="s">
        <v>80</v>
      </c>
      <c r="K43" s="120" t="s">
        <v>229</v>
      </c>
      <c r="L43" s="120" t="s">
        <v>230</v>
      </c>
      <c r="M43" s="120" t="s">
        <v>156</v>
      </c>
      <c r="N43" s="144" t="s">
        <v>78</v>
      </c>
      <c r="O43" s="144" t="s">
        <v>182</v>
      </c>
      <c r="P43" s="144" t="s">
        <v>79</v>
      </c>
      <c r="Q43" s="144" t="s">
        <v>80</v>
      </c>
      <c r="R43" s="144" t="s">
        <v>157</v>
      </c>
      <c r="S43" s="144" t="s">
        <v>81</v>
      </c>
      <c r="T43" s="144" t="s">
        <v>82</v>
      </c>
      <c r="U43" s="210" t="s">
        <v>78</v>
      </c>
      <c r="V43" s="210" t="s">
        <v>182</v>
      </c>
      <c r="W43" s="210" t="s">
        <v>79</v>
      </c>
      <c r="X43" s="210" t="s">
        <v>80</v>
      </c>
      <c r="Y43" s="210" t="s">
        <v>157</v>
      </c>
      <c r="Z43" s="210" t="s">
        <v>81</v>
      </c>
      <c r="AA43" s="210" t="s">
        <v>82</v>
      </c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</row>
    <row r="44" spans="1:39" s="64" customFormat="1" ht="14.25" customHeight="1" x14ac:dyDescent="0.2">
      <c r="A44" s="72"/>
      <c r="B44" s="72" t="s">
        <v>22</v>
      </c>
      <c r="C44" s="72" t="s">
        <v>314</v>
      </c>
      <c r="D44" s="71"/>
      <c r="E44" s="72"/>
      <c r="F44" s="72"/>
      <c r="G44" s="108"/>
      <c r="H44" s="108"/>
      <c r="I44" s="108"/>
      <c r="J44" s="108"/>
      <c r="K44" s="108"/>
      <c r="L44" s="108"/>
      <c r="M44" s="108"/>
      <c r="N44" s="142" t="b">
        <v>0</v>
      </c>
      <c r="O44" s="142" t="b">
        <v>1</v>
      </c>
      <c r="P44" s="142" t="b">
        <v>1</v>
      </c>
      <c r="Q44" s="142" t="b">
        <v>0</v>
      </c>
      <c r="R44" s="142" t="b">
        <v>0</v>
      </c>
      <c r="S44" s="142" t="b">
        <v>0</v>
      </c>
      <c r="T44" s="142" t="b">
        <v>0</v>
      </c>
      <c r="U44" s="207">
        <f>N44*1</f>
        <v>0</v>
      </c>
      <c r="V44" s="207">
        <f t="shared" ref="V44:AA44" si="1">O44*1</f>
        <v>1</v>
      </c>
      <c r="W44" s="207">
        <f t="shared" si="1"/>
        <v>1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39" s="64" customFormat="1" ht="12.75" customHeight="1" x14ac:dyDescent="0.2">
      <c r="A45" s="72"/>
      <c r="B45" s="72" t="s">
        <v>23</v>
      </c>
      <c r="C45" s="72" t="s">
        <v>313</v>
      </c>
      <c r="D45" s="71"/>
      <c r="E45" s="72"/>
      <c r="F45" s="72"/>
      <c r="G45" s="108"/>
      <c r="H45" s="108"/>
      <c r="I45" s="108"/>
      <c r="J45" s="108"/>
      <c r="K45" s="108"/>
      <c r="L45" s="108"/>
      <c r="M45" s="108"/>
      <c r="N45" s="142" t="b">
        <v>0</v>
      </c>
      <c r="O45" s="142" t="b">
        <v>1</v>
      </c>
      <c r="P45" s="142" t="b">
        <v>1</v>
      </c>
      <c r="Q45" s="142" t="b">
        <v>0</v>
      </c>
      <c r="R45" s="142" t="b">
        <v>0</v>
      </c>
      <c r="S45" s="142" t="b">
        <v>0</v>
      </c>
      <c r="T45" s="142" t="b">
        <v>0</v>
      </c>
      <c r="U45" s="207">
        <f t="shared" ref="U45:U47" si="2">N45*1</f>
        <v>0</v>
      </c>
      <c r="V45" s="207">
        <f t="shared" ref="V45:V46" si="3">O45*1</f>
        <v>1</v>
      </c>
      <c r="W45" s="207">
        <f t="shared" ref="W45:W47" si="4">P45*1</f>
        <v>1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39" s="64" customFormat="1" ht="12.75" customHeight="1" x14ac:dyDescent="0.2">
      <c r="A46" s="72"/>
      <c r="B46" s="72" t="s">
        <v>24</v>
      </c>
      <c r="C46" s="72" t="s">
        <v>303</v>
      </c>
      <c r="D46" s="71"/>
      <c r="E46" s="72"/>
      <c r="F46" s="72"/>
      <c r="G46" s="230"/>
      <c r="H46" s="230"/>
      <c r="I46" s="230"/>
      <c r="J46" s="230"/>
      <c r="K46" s="230"/>
      <c r="L46" s="230"/>
      <c r="M46" s="230"/>
      <c r="N46" s="142" t="b">
        <v>0</v>
      </c>
      <c r="O46" s="142" t="b">
        <v>0</v>
      </c>
      <c r="P46" s="142" t="b">
        <v>0</v>
      </c>
      <c r="Q46" s="142" t="b">
        <v>0</v>
      </c>
      <c r="R46" s="142" t="b">
        <v>0</v>
      </c>
      <c r="S46" s="142" t="b">
        <v>0</v>
      </c>
      <c r="T46" s="142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s="64" customFormat="1" x14ac:dyDescent="0.2">
      <c r="A47" s="72"/>
      <c r="B47" s="72" t="s">
        <v>25</v>
      </c>
      <c r="C47" s="72" t="s">
        <v>321</v>
      </c>
      <c r="D47" s="71"/>
      <c r="E47" s="72"/>
      <c r="F47" s="72"/>
      <c r="G47" s="230"/>
      <c r="H47" s="230"/>
      <c r="I47" s="230"/>
      <c r="J47" s="230"/>
      <c r="K47" s="230"/>
      <c r="L47" s="230"/>
      <c r="M47" s="230"/>
      <c r="N47" s="142" t="b">
        <v>0</v>
      </c>
      <c r="O47" s="142" t="b">
        <v>0</v>
      </c>
      <c r="P47" s="142" t="b">
        <v>0</v>
      </c>
      <c r="Q47" s="142" t="b">
        <v>0</v>
      </c>
      <c r="R47" s="142" t="b">
        <v>0</v>
      </c>
      <c r="S47" s="142" t="b">
        <v>0</v>
      </c>
      <c r="T47" s="142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s="64" customFormat="1" x14ac:dyDescent="0.2">
      <c r="A48" s="72"/>
      <c r="B48" s="72" t="s">
        <v>65</v>
      </c>
      <c r="C48" s="85" t="s">
        <v>291</v>
      </c>
      <c r="D48" s="71"/>
      <c r="E48" s="86"/>
      <c r="F48" s="86"/>
      <c r="G48" s="229"/>
      <c r="H48" s="229"/>
      <c r="I48" s="229"/>
      <c r="J48" s="229"/>
      <c r="K48" s="229"/>
      <c r="L48" s="229"/>
      <c r="M48" s="229"/>
      <c r="N48" s="139"/>
      <c r="O48" s="139"/>
      <c r="P48" s="139"/>
      <c r="Q48" s="139"/>
      <c r="R48" s="139"/>
      <c r="S48" s="139"/>
      <c r="T48" s="139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s="64" customFormat="1" x14ac:dyDescent="0.2">
      <c r="A49" s="72"/>
      <c r="B49" s="72"/>
      <c r="C49" s="85"/>
      <c r="D49" s="71"/>
      <c r="E49" s="86"/>
      <c r="F49" s="86"/>
      <c r="G49" s="72"/>
      <c r="H49" s="72"/>
      <c r="I49" s="72"/>
      <c r="J49" s="72"/>
      <c r="K49" s="72"/>
      <c r="L49" s="72"/>
      <c r="M49" s="72"/>
      <c r="N49" s="138"/>
      <c r="O49" s="138"/>
      <c r="P49" s="138"/>
      <c r="Q49" s="138"/>
      <c r="R49" s="138"/>
      <c r="S49" s="138"/>
      <c r="T49" s="138"/>
      <c r="U49" s="207"/>
      <c r="V49" s="207"/>
      <c r="W49" s="207"/>
      <c r="X49" s="207"/>
      <c r="Y49" s="207"/>
      <c r="Z49" s="207"/>
      <c r="AA49" s="207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s="64" customFormat="1" x14ac:dyDescent="0.2">
      <c r="A50" s="71" t="s">
        <v>29</v>
      </c>
      <c r="B50" s="89" t="s">
        <v>89</v>
      </c>
      <c r="C50" s="89"/>
      <c r="D50" s="89"/>
      <c r="E50" s="89"/>
      <c r="F50" s="89"/>
      <c r="G50" s="89"/>
      <c r="H50" s="89"/>
      <c r="I50" s="89"/>
      <c r="J50" s="71"/>
      <c r="K50" s="71"/>
      <c r="L50" s="72"/>
      <c r="M50" s="63"/>
      <c r="N50" s="138"/>
      <c r="O50" s="138"/>
      <c r="P50" s="138"/>
      <c r="Q50" s="138"/>
      <c r="R50" s="138"/>
      <c r="S50" s="138"/>
      <c r="T50" s="138"/>
      <c r="U50" s="207"/>
      <c r="V50" s="207"/>
      <c r="W50" s="207"/>
      <c r="X50" s="207"/>
      <c r="Y50" s="207"/>
      <c r="Z50" s="207"/>
      <c r="AA50" s="207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  <row r="51" spans="1:39" s="64" customFormat="1" ht="16.5" x14ac:dyDescent="0.25">
      <c r="A51" s="71"/>
      <c r="B51" s="89" t="s">
        <v>292</v>
      </c>
      <c r="C51" s="89"/>
      <c r="D51" s="89"/>
      <c r="E51" s="89"/>
      <c r="F51" s="89"/>
      <c r="N51" s="138"/>
      <c r="O51" s="138"/>
      <c r="P51" s="138"/>
      <c r="Q51" s="138"/>
      <c r="R51" s="138"/>
      <c r="S51" s="138"/>
      <c r="T51" s="138"/>
      <c r="U51" s="383" t="s">
        <v>183</v>
      </c>
      <c r="V51" s="383"/>
      <c r="W51" s="383"/>
      <c r="X51" s="383"/>
      <c r="Y51" s="383"/>
      <c r="Z51" s="383"/>
      <c r="AA51" s="383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</row>
    <row r="52" spans="1:39" s="64" customFormat="1" ht="12.75" customHeight="1" x14ac:dyDescent="0.25">
      <c r="A52" s="71"/>
      <c r="B52" s="89" t="s">
        <v>336</v>
      </c>
      <c r="C52" s="89"/>
      <c r="D52" s="89"/>
      <c r="E52" s="89"/>
      <c r="F52" s="89"/>
      <c r="N52" s="138"/>
      <c r="O52" s="138"/>
      <c r="P52" s="138"/>
      <c r="Q52" s="138"/>
      <c r="R52" s="138"/>
      <c r="S52" s="138"/>
      <c r="T52" s="138"/>
      <c r="U52" s="211"/>
      <c r="V52" s="211"/>
      <c r="W52" s="211"/>
      <c r="X52" s="211"/>
      <c r="Y52" s="211"/>
      <c r="Z52" s="211"/>
      <c r="AA52" s="211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</row>
    <row r="53" spans="1:39" s="64" customFormat="1" ht="14.25" customHeight="1" x14ac:dyDescent="0.25">
      <c r="A53" s="71"/>
      <c r="B53" s="89" t="s">
        <v>298</v>
      </c>
      <c r="C53" s="89"/>
      <c r="D53" s="89"/>
      <c r="E53" s="89"/>
      <c r="F53" s="89"/>
      <c r="G53" s="383" t="s">
        <v>302</v>
      </c>
      <c r="H53" s="383"/>
      <c r="I53" s="383"/>
      <c r="J53" s="383"/>
      <c r="K53" s="383"/>
      <c r="L53" s="383"/>
      <c r="M53" s="383"/>
      <c r="N53" s="138"/>
      <c r="O53" s="138"/>
      <c r="P53" s="138"/>
      <c r="Q53" s="138"/>
      <c r="R53" s="138"/>
      <c r="S53" s="138"/>
      <c r="T53" s="138"/>
      <c r="U53" s="211"/>
      <c r="V53" s="211"/>
      <c r="W53" s="211"/>
      <c r="X53" s="211"/>
      <c r="Y53" s="211"/>
      <c r="Z53" s="211"/>
      <c r="AA53" s="211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</row>
    <row r="54" spans="1:39" s="64" customFormat="1" ht="22.5" customHeight="1" x14ac:dyDescent="0.2">
      <c r="A54" s="71"/>
      <c r="B54" s="89" t="s">
        <v>337</v>
      </c>
      <c r="D54" s="89"/>
      <c r="E54" s="89"/>
      <c r="F54" s="89"/>
      <c r="G54" s="123" t="s">
        <v>78</v>
      </c>
      <c r="H54" s="123" t="s">
        <v>227</v>
      </c>
      <c r="I54" s="123" t="s">
        <v>79</v>
      </c>
      <c r="J54" s="123" t="s">
        <v>80</v>
      </c>
      <c r="K54" s="123" t="s">
        <v>229</v>
      </c>
      <c r="L54" s="123" t="s">
        <v>230</v>
      </c>
      <c r="M54" s="123" t="s">
        <v>156</v>
      </c>
      <c r="N54" s="144" t="s">
        <v>78</v>
      </c>
      <c r="O54" s="144" t="s">
        <v>182</v>
      </c>
      <c r="P54" s="144" t="s">
        <v>79</v>
      </c>
      <c r="Q54" s="144" t="s">
        <v>80</v>
      </c>
      <c r="R54" s="144" t="s">
        <v>157</v>
      </c>
      <c r="S54" s="144" t="s">
        <v>81</v>
      </c>
      <c r="T54" s="144" t="s">
        <v>82</v>
      </c>
      <c r="U54" s="210" t="s">
        <v>78</v>
      </c>
      <c r="V54" s="210" t="s">
        <v>182</v>
      </c>
      <c r="W54" s="210" t="s">
        <v>79</v>
      </c>
      <c r="X54" s="210" t="s">
        <v>80</v>
      </c>
      <c r="Y54" s="210" t="s">
        <v>157</v>
      </c>
      <c r="Z54" s="210" t="s">
        <v>81</v>
      </c>
      <c r="AA54" s="210" t="s">
        <v>82</v>
      </c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</row>
    <row r="55" spans="1:39" s="64" customFormat="1" x14ac:dyDescent="0.2">
      <c r="A55" s="71"/>
      <c r="B55" s="89" t="s">
        <v>22</v>
      </c>
      <c r="C55" s="63" t="s">
        <v>293</v>
      </c>
      <c r="D55" s="89"/>
      <c r="E55" s="89"/>
      <c r="F55" s="89"/>
      <c r="G55" s="108"/>
      <c r="H55" s="108"/>
      <c r="I55" s="108"/>
      <c r="J55" s="108"/>
      <c r="K55" s="108"/>
      <c r="L55" s="108"/>
      <c r="M55" s="108"/>
      <c r="N55" s="142" t="b">
        <v>0</v>
      </c>
      <c r="O55" s="142" t="b">
        <v>1</v>
      </c>
      <c r="P55" s="142" t="b">
        <v>1</v>
      </c>
      <c r="Q55" s="142" t="b">
        <v>0</v>
      </c>
      <c r="R55" s="142" t="b">
        <v>0</v>
      </c>
      <c r="S55" s="142" t="b">
        <v>0</v>
      </c>
      <c r="T55" s="142" t="b">
        <v>0</v>
      </c>
      <c r="U55" s="207">
        <f t="shared" ref="U55" si="15">N55*1</f>
        <v>0</v>
      </c>
      <c r="V55" s="207">
        <f t="shared" ref="V55" si="16">O55*1</f>
        <v>1</v>
      </c>
      <c r="W55" s="207">
        <f t="shared" ref="W55" si="17">P55*1</f>
        <v>1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</row>
    <row r="56" spans="1:39" s="64" customFormat="1" x14ac:dyDescent="0.2">
      <c r="A56" s="71"/>
      <c r="B56" s="89" t="s">
        <v>23</v>
      </c>
      <c r="C56" s="63" t="s">
        <v>294</v>
      </c>
      <c r="D56" s="89"/>
      <c r="E56" s="89"/>
      <c r="F56" s="89"/>
      <c r="G56" s="72"/>
      <c r="H56" s="84"/>
      <c r="I56" s="72"/>
      <c r="J56" s="72"/>
      <c r="K56" s="63"/>
      <c r="L56" s="66"/>
      <c r="M56" s="66"/>
      <c r="N56" s="139"/>
      <c r="O56" s="109"/>
      <c r="P56" s="139"/>
      <c r="Q56" s="139"/>
      <c r="R56" s="125"/>
      <c r="S56" s="138"/>
      <c r="T56" s="138"/>
      <c r="U56" s="207"/>
      <c r="V56" s="207"/>
      <c r="W56" s="207"/>
      <c r="X56" s="207"/>
      <c r="Y56" s="207"/>
      <c r="Z56" s="207"/>
      <c r="AA56" s="207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</row>
    <row r="57" spans="1:39" s="64" customFormat="1" x14ac:dyDescent="0.2">
      <c r="A57" s="71"/>
      <c r="B57" s="89"/>
      <c r="C57" s="63" t="s">
        <v>295</v>
      </c>
      <c r="D57" s="89"/>
      <c r="E57" s="89"/>
      <c r="F57" s="89"/>
      <c r="G57" s="72"/>
      <c r="H57" s="84"/>
      <c r="I57" s="72"/>
      <c r="J57" s="72"/>
      <c r="K57" s="63"/>
      <c r="L57" s="66"/>
      <c r="M57" s="66"/>
      <c r="N57" s="139"/>
      <c r="O57" s="109"/>
      <c r="P57" s="139"/>
      <c r="Q57" s="139"/>
      <c r="R57" s="125"/>
      <c r="S57" s="138"/>
      <c r="T57" s="138"/>
      <c r="U57" s="207"/>
      <c r="V57" s="207"/>
      <c r="W57" s="207"/>
      <c r="X57" s="207"/>
      <c r="Y57" s="207"/>
      <c r="Z57" s="207"/>
      <c r="AA57" s="207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</row>
    <row r="58" spans="1:39" s="64" customFormat="1" x14ac:dyDescent="0.2">
      <c r="A58" s="71"/>
      <c r="B58" s="89"/>
      <c r="C58" s="109" t="s">
        <v>61</v>
      </c>
      <c r="D58" s="89" t="s">
        <v>57</v>
      </c>
      <c r="E58" s="89"/>
      <c r="G58" s="108"/>
      <c r="H58" s="108"/>
      <c r="I58" s="108"/>
      <c r="J58" s="108"/>
      <c r="K58" s="108"/>
      <c r="L58" s="108"/>
      <c r="M58" s="108"/>
      <c r="N58" s="142" t="b">
        <v>0</v>
      </c>
      <c r="O58" s="142" t="b">
        <v>1</v>
      </c>
      <c r="P58" s="142" t="b">
        <v>0</v>
      </c>
      <c r="Q58" s="142" t="b">
        <v>0</v>
      </c>
      <c r="R58" s="142" t="b">
        <v>0</v>
      </c>
      <c r="S58" s="142" t="b">
        <v>0</v>
      </c>
      <c r="T58" s="142" t="b">
        <v>0</v>
      </c>
      <c r="U58" s="207">
        <f>N58*1</f>
        <v>0</v>
      </c>
      <c r="V58" s="207">
        <f t="shared" ref="V58:V60" si="22">O58*1</f>
        <v>1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</row>
    <row r="59" spans="1:39" s="64" customFormat="1" x14ac:dyDescent="0.2">
      <c r="A59" s="71"/>
      <c r="B59" s="89"/>
      <c r="C59" s="109" t="s">
        <v>62</v>
      </c>
      <c r="D59" s="89" t="s">
        <v>58</v>
      </c>
      <c r="E59" s="89"/>
      <c r="G59" s="108"/>
      <c r="H59" s="108"/>
      <c r="I59" s="108"/>
      <c r="J59" s="108"/>
      <c r="K59" s="108"/>
      <c r="L59" s="108"/>
      <c r="M59" s="108"/>
      <c r="N59" s="142" t="b">
        <v>0</v>
      </c>
      <c r="O59" s="142" t="b">
        <v>0</v>
      </c>
      <c r="P59" s="142" t="b">
        <v>1</v>
      </c>
      <c r="Q59" s="142" t="b">
        <v>0</v>
      </c>
      <c r="R59" s="142" t="b">
        <v>0</v>
      </c>
      <c r="S59" s="142" t="b">
        <v>0</v>
      </c>
      <c r="T59" s="142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1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</row>
    <row r="60" spans="1:39" s="64" customFormat="1" x14ac:dyDescent="0.2">
      <c r="A60" s="71"/>
      <c r="B60" s="89"/>
      <c r="C60" s="109" t="s">
        <v>63</v>
      </c>
      <c r="D60" s="89" t="s">
        <v>59</v>
      </c>
      <c r="E60" s="89"/>
      <c r="G60" s="108"/>
      <c r="H60" s="108"/>
      <c r="I60" s="108"/>
      <c r="J60" s="108"/>
      <c r="K60" s="108"/>
      <c r="L60" s="108"/>
      <c r="M60" s="108"/>
      <c r="N60" s="142" t="b">
        <v>0</v>
      </c>
      <c r="O60" s="142" t="b">
        <v>0</v>
      </c>
      <c r="P60" s="142" t="b">
        <v>0</v>
      </c>
      <c r="Q60" s="142" t="b">
        <v>0</v>
      </c>
      <c r="R60" s="142" t="b">
        <v>0</v>
      </c>
      <c r="S60" s="142" t="b">
        <v>0</v>
      </c>
      <c r="T60" s="142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</row>
    <row r="61" spans="1:39" s="64" customFormat="1" x14ac:dyDescent="0.2">
      <c r="A61" s="71"/>
      <c r="B61" s="89"/>
      <c r="C61" s="109" t="s">
        <v>64</v>
      </c>
      <c r="D61" s="89" t="s">
        <v>60</v>
      </c>
      <c r="E61" s="89"/>
      <c r="G61" s="229"/>
      <c r="H61" s="229"/>
      <c r="I61" s="229"/>
      <c r="J61" s="229"/>
      <c r="K61" s="229"/>
      <c r="L61" s="229"/>
      <c r="M61" s="229"/>
      <c r="N61" s="139"/>
      <c r="O61" s="139"/>
      <c r="P61" s="139"/>
      <c r="Q61" s="139"/>
      <c r="R61" s="139"/>
      <c r="S61" s="139"/>
      <c r="T61" s="139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</row>
    <row r="62" spans="1:39" s="64" customFormat="1" x14ac:dyDescent="0.2">
      <c r="A62" s="71"/>
      <c r="B62" s="89"/>
      <c r="C62" s="91"/>
      <c r="D62" s="89"/>
      <c r="E62" s="89"/>
      <c r="F62" s="89"/>
      <c r="G62" s="86"/>
      <c r="H62" s="86"/>
      <c r="I62" s="86"/>
      <c r="J62" s="87"/>
      <c r="K62" s="63"/>
      <c r="L62" s="66"/>
      <c r="M62" s="66"/>
      <c r="N62" s="138"/>
      <c r="O62" s="138"/>
      <c r="P62" s="138"/>
      <c r="Q62" s="138"/>
      <c r="R62" s="138"/>
      <c r="S62" s="138"/>
      <c r="T62" s="138"/>
      <c r="U62" s="207"/>
      <c r="V62" s="207"/>
      <c r="W62" s="207"/>
      <c r="X62" s="207"/>
      <c r="Y62" s="207"/>
      <c r="Z62" s="207"/>
      <c r="AA62" s="207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</row>
    <row r="63" spans="1:39" s="64" customFormat="1" ht="13.5" customHeight="1" x14ac:dyDescent="0.25">
      <c r="A63" s="71"/>
      <c r="B63" s="72" t="s">
        <v>24</v>
      </c>
      <c r="C63" s="89" t="s">
        <v>296</v>
      </c>
      <c r="E63" s="89"/>
      <c r="F63" s="89"/>
      <c r="G63"/>
      <c r="H63"/>
      <c r="I63"/>
      <c r="J63"/>
      <c r="K63"/>
      <c r="L63"/>
      <c r="M63"/>
      <c r="N63" s="138"/>
      <c r="O63" s="138"/>
      <c r="P63" s="138"/>
      <c r="Q63" s="138"/>
      <c r="R63" s="138"/>
      <c r="S63" s="138"/>
      <c r="T63" s="138"/>
      <c r="U63" s="207"/>
      <c r="V63" s="207"/>
      <c r="W63" s="207"/>
      <c r="X63" s="207"/>
      <c r="Y63" s="207"/>
      <c r="Z63" s="207"/>
      <c r="AA63" s="207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</row>
    <row r="64" spans="1:39" s="64" customFormat="1" ht="15" x14ac:dyDescent="0.25">
      <c r="A64" s="71"/>
      <c r="B64" s="72"/>
      <c r="C64" s="89" t="s">
        <v>297</v>
      </c>
      <c r="E64" s="89"/>
      <c r="F64" s="89"/>
      <c r="G64"/>
      <c r="H64"/>
      <c r="I64"/>
      <c r="J64"/>
      <c r="K64"/>
      <c r="L64"/>
      <c r="M64"/>
      <c r="N64" s="138"/>
      <c r="O64" s="138"/>
      <c r="P64" s="138"/>
      <c r="Q64" s="138"/>
      <c r="R64" s="138"/>
      <c r="S64" s="138"/>
      <c r="T64" s="138"/>
      <c r="U64" s="207"/>
      <c r="V64" s="207"/>
      <c r="W64" s="207"/>
      <c r="X64" s="207"/>
      <c r="Y64" s="207"/>
      <c r="Z64" s="207"/>
      <c r="AA64" s="207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</row>
    <row r="65" spans="1:39" s="64" customFormat="1" ht="15" customHeight="1" x14ac:dyDescent="0.25">
      <c r="A65" s="71"/>
      <c r="B65" s="72"/>
      <c r="C65" s="89" t="s">
        <v>86</v>
      </c>
      <c r="E65" s="89"/>
      <c r="F65" s="89"/>
      <c r="G65" s="383" t="s">
        <v>302</v>
      </c>
      <c r="H65" s="383"/>
      <c r="I65" s="383"/>
      <c r="J65" s="383"/>
      <c r="K65" s="383"/>
      <c r="L65" s="383"/>
      <c r="M65" s="383"/>
      <c r="N65" s="138"/>
      <c r="O65" s="138"/>
      <c r="P65" s="138"/>
      <c r="Q65" s="138"/>
      <c r="R65" s="138"/>
      <c r="S65" s="138"/>
      <c r="T65" s="138"/>
      <c r="U65" s="383" t="s">
        <v>183</v>
      </c>
      <c r="V65" s="383"/>
      <c r="W65" s="383"/>
      <c r="X65" s="383"/>
      <c r="Y65" s="383"/>
      <c r="Z65" s="383"/>
      <c r="AA65" s="383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</row>
    <row r="66" spans="1:39" s="64" customFormat="1" x14ac:dyDescent="0.2">
      <c r="A66" s="71"/>
      <c r="B66" s="72"/>
      <c r="C66" s="89" t="s">
        <v>87</v>
      </c>
      <c r="E66" s="89"/>
      <c r="F66" s="89"/>
      <c r="G66" s="123" t="s">
        <v>78</v>
      </c>
      <c r="H66" s="123" t="s">
        <v>227</v>
      </c>
      <c r="I66" s="123" t="s">
        <v>79</v>
      </c>
      <c r="J66" s="123" t="s">
        <v>80</v>
      </c>
      <c r="K66" s="123" t="s">
        <v>229</v>
      </c>
      <c r="L66" s="123" t="s">
        <v>230</v>
      </c>
      <c r="M66" s="123" t="s">
        <v>156</v>
      </c>
      <c r="N66" s="138"/>
      <c r="O66" s="138"/>
      <c r="P66" s="138"/>
      <c r="Q66" s="138"/>
      <c r="R66" s="138"/>
      <c r="S66" s="138"/>
      <c r="T66" s="138"/>
      <c r="U66" s="210" t="s">
        <v>78</v>
      </c>
      <c r="V66" s="210" t="s">
        <v>182</v>
      </c>
      <c r="W66" s="210" t="s">
        <v>79</v>
      </c>
      <c r="X66" s="210" t="s">
        <v>80</v>
      </c>
      <c r="Y66" s="210" t="s">
        <v>157</v>
      </c>
      <c r="Z66" s="210" t="s">
        <v>81</v>
      </c>
      <c r="AA66" s="210" t="s">
        <v>82</v>
      </c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</row>
    <row r="67" spans="1:39" s="64" customFormat="1" ht="6" customHeight="1" x14ac:dyDescent="0.25">
      <c r="A67" s="71"/>
      <c r="B67" s="72"/>
      <c r="C67" s="89"/>
      <c r="E67" s="89"/>
      <c r="F67" s="89"/>
      <c r="G67"/>
      <c r="H67"/>
      <c r="I67"/>
      <c r="J67"/>
      <c r="K67"/>
      <c r="L67"/>
      <c r="M67"/>
      <c r="N67" s="138"/>
      <c r="O67" s="138"/>
      <c r="P67" s="138"/>
      <c r="Q67" s="138"/>
      <c r="R67" s="138"/>
      <c r="S67" s="138"/>
      <c r="T67" s="138"/>
      <c r="U67" s="207"/>
      <c r="V67" s="207"/>
      <c r="W67" s="207"/>
      <c r="X67" s="207"/>
      <c r="Y67" s="207"/>
      <c r="Z67" s="207"/>
      <c r="AA67" s="207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</row>
    <row r="68" spans="1:39" s="64" customFormat="1" ht="12" customHeight="1" x14ac:dyDescent="0.2">
      <c r="A68" s="71"/>
      <c r="B68" s="72"/>
      <c r="C68" s="89" t="s">
        <v>71</v>
      </c>
      <c r="D68" s="64" t="s">
        <v>304</v>
      </c>
      <c r="E68" s="89"/>
      <c r="F68" s="89"/>
      <c r="G68" s="325"/>
      <c r="H68" s="325"/>
      <c r="I68" s="325"/>
      <c r="J68" s="325"/>
      <c r="K68" s="325"/>
      <c r="L68" s="326"/>
      <c r="M68" s="325"/>
      <c r="N68" s="145"/>
      <c r="O68" s="145"/>
      <c r="P68" s="145"/>
      <c r="Q68" s="145"/>
      <c r="R68" s="145"/>
      <c r="S68" s="145"/>
      <c r="T68" s="145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</row>
    <row r="69" spans="1:39" s="64" customFormat="1" x14ac:dyDescent="0.2">
      <c r="A69" s="71"/>
      <c r="B69" s="72"/>
      <c r="C69" s="89" t="s">
        <v>85</v>
      </c>
      <c r="D69" s="89" t="s">
        <v>305</v>
      </c>
      <c r="F69" s="90"/>
      <c r="G69" s="327"/>
      <c r="H69" s="327">
        <v>0.1</v>
      </c>
      <c r="I69" s="327"/>
      <c r="J69" s="327"/>
      <c r="K69" s="327"/>
      <c r="L69" s="328"/>
      <c r="M69" s="327"/>
      <c r="N69" s="145"/>
      <c r="O69" s="145"/>
      <c r="P69" s="145"/>
      <c r="Q69" s="145"/>
      <c r="R69" s="145"/>
      <c r="S69" s="145"/>
      <c r="T69" s="145"/>
      <c r="U69" s="215">
        <f>G69</f>
        <v>0</v>
      </c>
      <c r="V69" s="216">
        <f t="shared" ref="V69" si="31">H69</f>
        <v>0.1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</row>
    <row r="70" spans="1:39" s="64" customFormat="1" x14ac:dyDescent="0.2">
      <c r="A70" s="71"/>
      <c r="B70" s="72"/>
      <c r="C70" s="89" t="s">
        <v>209</v>
      </c>
      <c r="D70" s="89" t="s">
        <v>338</v>
      </c>
      <c r="F70" s="90"/>
      <c r="G70" s="275"/>
      <c r="H70" s="275"/>
      <c r="I70" s="275" t="s">
        <v>352</v>
      </c>
      <c r="J70" s="275"/>
      <c r="K70" s="275"/>
      <c r="L70" s="275"/>
      <c r="M70" s="275"/>
      <c r="N70" s="145"/>
      <c r="O70" s="145"/>
      <c r="P70" s="145"/>
      <c r="Q70" s="145"/>
      <c r="R70" s="145"/>
      <c r="S70" s="145"/>
      <c r="T70" s="145"/>
      <c r="U70" s="215"/>
      <c r="V70" s="216"/>
      <c r="W70" s="216"/>
      <c r="X70" s="216"/>
      <c r="Y70" s="216"/>
      <c r="Z70" s="216"/>
      <c r="AA70" s="216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</row>
    <row r="71" spans="1:39" s="64" customFormat="1" x14ac:dyDescent="0.2">
      <c r="A71" s="71"/>
      <c r="B71" s="89"/>
      <c r="C71" s="90"/>
      <c r="D71" s="90" t="s">
        <v>306</v>
      </c>
      <c r="E71" s="90"/>
      <c r="F71" s="93"/>
      <c r="G71" s="93"/>
      <c r="H71" s="93"/>
      <c r="I71" s="333" t="s">
        <v>353</v>
      </c>
      <c r="J71" s="93"/>
      <c r="K71" s="93"/>
      <c r="L71" s="93"/>
      <c r="M71" s="93"/>
      <c r="N71" s="144" t="s">
        <v>78</v>
      </c>
      <c r="O71" s="144" t="s">
        <v>182</v>
      </c>
      <c r="P71" s="144" t="s">
        <v>79</v>
      </c>
      <c r="Q71" s="144" t="s">
        <v>80</v>
      </c>
      <c r="R71" s="144" t="s">
        <v>157</v>
      </c>
      <c r="S71" s="144" t="s">
        <v>81</v>
      </c>
      <c r="T71" s="144" t="s">
        <v>82</v>
      </c>
      <c r="U71" s="207"/>
      <c r="V71" s="207"/>
      <c r="W71" s="207"/>
      <c r="X71" s="207"/>
      <c r="Y71" s="207"/>
      <c r="Z71" s="207"/>
      <c r="AA71" s="207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</row>
    <row r="72" spans="1:39" s="64" customFormat="1" x14ac:dyDescent="0.2">
      <c r="A72" s="71"/>
      <c r="B72" s="89"/>
      <c r="C72" s="90"/>
      <c r="D72" s="90"/>
      <c r="E72" s="90"/>
      <c r="F72" s="93"/>
      <c r="G72" s="93"/>
      <c r="H72" s="93"/>
      <c r="I72" s="93"/>
      <c r="J72" s="93"/>
      <c r="K72" s="93"/>
      <c r="L72" s="93"/>
      <c r="M72" s="93"/>
      <c r="N72" s="144"/>
      <c r="O72" s="144"/>
      <c r="P72" s="144"/>
      <c r="Q72" s="144"/>
      <c r="R72" s="144"/>
      <c r="S72" s="144"/>
      <c r="T72" s="144"/>
      <c r="U72" s="207"/>
      <c r="V72" s="207"/>
      <c r="W72" s="207"/>
      <c r="X72" s="207"/>
      <c r="Y72" s="207"/>
      <c r="Z72" s="207"/>
      <c r="AA72" s="207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</row>
    <row r="73" spans="1:39" s="64" customFormat="1" x14ac:dyDescent="0.2">
      <c r="A73" s="71"/>
      <c r="B73" s="103" t="s">
        <v>25</v>
      </c>
      <c r="C73" s="104" t="s">
        <v>323</v>
      </c>
      <c r="E73" s="90"/>
      <c r="F73" s="90"/>
      <c r="G73" s="108"/>
      <c r="H73" s="108"/>
      <c r="I73" s="108"/>
      <c r="J73" s="108"/>
      <c r="K73" s="108"/>
      <c r="L73" s="108"/>
      <c r="M73" s="108"/>
      <c r="N73" s="142" t="b">
        <v>0</v>
      </c>
      <c r="O73" s="142" t="b">
        <v>1</v>
      </c>
      <c r="P73" s="142" t="b">
        <v>1</v>
      </c>
      <c r="Q73" s="142" t="b">
        <v>0</v>
      </c>
      <c r="R73" s="142" t="b">
        <v>0</v>
      </c>
      <c r="S73" s="142" t="b">
        <v>0</v>
      </c>
      <c r="T73" s="142" t="b">
        <v>0</v>
      </c>
      <c r="U73" s="207">
        <f t="shared" ref="U73" si="37">N73*1</f>
        <v>0</v>
      </c>
      <c r="V73" s="207">
        <f t="shared" ref="V73" si="38">O73*1</f>
        <v>1</v>
      </c>
      <c r="W73" s="207">
        <f t="shared" ref="W73" si="39">P73*1</f>
        <v>1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</row>
    <row r="74" spans="1:39" s="64" customFormat="1" ht="15" x14ac:dyDescent="0.25">
      <c r="C74" s="110"/>
      <c r="D74" s="89"/>
      <c r="F74" s="90"/>
      <c r="G74"/>
      <c r="H74"/>
      <c r="I74"/>
      <c r="J74"/>
      <c r="K74"/>
      <c r="L74"/>
      <c r="M74"/>
      <c r="N74" s="146"/>
      <c r="O74" s="146"/>
      <c r="P74" s="146"/>
      <c r="Q74" s="146"/>
      <c r="R74" s="146"/>
      <c r="S74" s="146"/>
      <c r="T74" s="146"/>
      <c r="U74" s="207"/>
      <c r="V74" s="207"/>
      <c r="W74" s="207"/>
      <c r="X74" s="207"/>
      <c r="Y74" s="207"/>
      <c r="Z74" s="207"/>
      <c r="AA74" s="207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</row>
    <row r="75" spans="1:39" s="64" customFormat="1" ht="16.5" x14ac:dyDescent="0.25">
      <c r="C75" s="110"/>
      <c r="D75" s="89"/>
      <c r="F75" s="90"/>
      <c r="N75" s="146"/>
      <c r="O75" s="146"/>
      <c r="P75" s="146"/>
      <c r="Q75" s="146"/>
      <c r="R75" s="146"/>
      <c r="S75" s="146"/>
      <c r="T75" s="146"/>
      <c r="U75" s="383" t="s">
        <v>183</v>
      </c>
      <c r="V75" s="383"/>
      <c r="W75" s="383"/>
      <c r="X75" s="383"/>
      <c r="Y75" s="383"/>
      <c r="Z75" s="383"/>
      <c r="AA75" s="383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</row>
    <row r="76" spans="1:39" ht="13.15" customHeight="1" x14ac:dyDescent="0.2">
      <c r="A76" s="71" t="s">
        <v>175</v>
      </c>
      <c r="B76" s="72" t="s">
        <v>339</v>
      </c>
      <c r="C76" s="72"/>
      <c r="D76" s="72"/>
      <c r="E76" s="88"/>
      <c r="F76" s="72"/>
      <c r="R76" s="147"/>
      <c r="U76" s="210" t="s">
        <v>78</v>
      </c>
      <c r="V76" s="210" t="s">
        <v>182</v>
      </c>
      <c r="W76" s="210" t="s">
        <v>79</v>
      </c>
      <c r="X76" s="210" t="s">
        <v>80</v>
      </c>
      <c r="Y76" s="210" t="s">
        <v>157</v>
      </c>
      <c r="Z76" s="210" t="s">
        <v>81</v>
      </c>
      <c r="AA76" s="210" t="s">
        <v>82</v>
      </c>
    </row>
    <row r="77" spans="1:39" ht="13.15" customHeight="1" x14ac:dyDescent="0.25">
      <c r="B77" s="72" t="s">
        <v>341</v>
      </c>
      <c r="C77" s="72"/>
      <c r="D77" s="72"/>
      <c r="E77" s="88"/>
      <c r="F77" s="72"/>
      <c r="G77" s="298"/>
      <c r="H77" s="298"/>
      <c r="I77" s="298"/>
      <c r="J77" s="298"/>
      <c r="K77" s="298"/>
      <c r="L77" s="298"/>
      <c r="M77" s="298"/>
      <c r="R77" s="147"/>
      <c r="U77" s="210"/>
      <c r="V77" s="210"/>
      <c r="W77" s="210"/>
      <c r="X77" s="210"/>
      <c r="Y77" s="210"/>
      <c r="Z77" s="210"/>
      <c r="AA77" s="210"/>
    </row>
    <row r="78" spans="1:39" ht="13.15" customHeight="1" x14ac:dyDescent="0.25">
      <c r="B78" s="72" t="s">
        <v>340</v>
      </c>
      <c r="C78" s="72"/>
      <c r="D78" s="72"/>
      <c r="E78" s="88"/>
      <c r="F78" s="72"/>
      <c r="G78" s="298"/>
      <c r="H78" s="298"/>
      <c r="I78" s="298"/>
      <c r="J78" s="298"/>
      <c r="K78" s="298"/>
      <c r="L78" s="298"/>
      <c r="M78" s="298"/>
      <c r="R78" s="147"/>
      <c r="U78" s="210"/>
      <c r="V78" s="210"/>
      <c r="W78" s="210"/>
      <c r="X78" s="210"/>
      <c r="Y78" s="210"/>
      <c r="Z78" s="210"/>
      <c r="AA78" s="210"/>
    </row>
    <row r="79" spans="1:39" ht="13.15" customHeight="1" x14ac:dyDescent="0.25">
      <c r="B79" s="71" t="s">
        <v>342</v>
      </c>
      <c r="C79" s="72"/>
      <c r="D79" s="72"/>
      <c r="E79" s="88"/>
      <c r="F79" s="72"/>
      <c r="G79" s="383" t="s">
        <v>302</v>
      </c>
      <c r="H79" s="383"/>
      <c r="I79" s="383"/>
      <c r="J79" s="383"/>
      <c r="K79" s="383"/>
      <c r="L79" s="383"/>
      <c r="M79" s="383"/>
      <c r="R79" s="147"/>
      <c r="U79" s="210"/>
      <c r="V79" s="210"/>
      <c r="W79" s="210"/>
      <c r="X79" s="210"/>
      <c r="Y79" s="210"/>
      <c r="Z79" s="210"/>
      <c r="AA79" s="210"/>
    </row>
    <row r="80" spans="1:39" x14ac:dyDescent="0.2">
      <c r="C80" s="72"/>
      <c r="D80" s="72"/>
      <c r="E80" s="88"/>
      <c r="F80" s="72"/>
      <c r="G80" s="123" t="s">
        <v>78</v>
      </c>
      <c r="H80" s="123" t="s">
        <v>227</v>
      </c>
      <c r="I80" s="123" t="s">
        <v>79</v>
      </c>
      <c r="J80" s="123" t="s">
        <v>80</v>
      </c>
      <c r="K80" s="123" t="s">
        <v>229</v>
      </c>
      <c r="L80" s="123" t="s">
        <v>230</v>
      </c>
      <c r="M80" s="123" t="s">
        <v>156</v>
      </c>
      <c r="N80" s="144" t="s">
        <v>78</v>
      </c>
      <c r="O80" s="144" t="s">
        <v>182</v>
      </c>
      <c r="P80" s="144" t="s">
        <v>79</v>
      </c>
      <c r="Q80" s="144" t="s">
        <v>80</v>
      </c>
      <c r="R80" s="144" t="s">
        <v>157</v>
      </c>
      <c r="S80" s="144" t="s">
        <v>81</v>
      </c>
      <c r="T80" s="144" t="s">
        <v>82</v>
      </c>
    </row>
    <row r="81" spans="1:27" x14ac:dyDescent="0.2">
      <c r="B81" s="72" t="s">
        <v>22</v>
      </c>
      <c r="C81" s="84" t="s">
        <v>213</v>
      </c>
      <c r="F81" s="72"/>
      <c r="G81" s="108"/>
      <c r="H81" s="108"/>
      <c r="I81" s="108"/>
      <c r="J81" s="108"/>
      <c r="K81" s="108"/>
      <c r="L81" s="108"/>
      <c r="M81" s="108"/>
      <c r="N81" s="148" t="b">
        <v>0</v>
      </c>
      <c r="O81" s="148" t="b">
        <v>1</v>
      </c>
      <c r="P81" s="148" t="b">
        <v>1</v>
      </c>
      <c r="Q81" s="148" t="b">
        <v>0</v>
      </c>
      <c r="R81" s="148" t="b">
        <v>0</v>
      </c>
      <c r="S81" s="148" t="b">
        <v>0</v>
      </c>
      <c r="T81" s="148" t="b">
        <v>0</v>
      </c>
      <c r="U81" s="207">
        <f t="shared" ref="U81" si="44">N81*1</f>
        <v>0</v>
      </c>
      <c r="V81" s="207">
        <f t="shared" ref="V81" si="45">O81*1</f>
        <v>1</v>
      </c>
      <c r="W81" s="207">
        <f t="shared" ref="W81" si="46">P81*1</f>
        <v>1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2"/>
      <c r="B82" s="72" t="s">
        <v>23</v>
      </c>
      <c r="C82" s="84" t="s">
        <v>169</v>
      </c>
      <c r="F82" s="72"/>
      <c r="G82" s="108"/>
      <c r="H82" s="108"/>
      <c r="I82" s="108"/>
      <c r="J82" s="108"/>
      <c r="K82" s="108"/>
      <c r="L82" s="108"/>
      <c r="M82" s="108"/>
      <c r="N82" s="148" t="b">
        <v>0</v>
      </c>
      <c r="O82" s="148" t="b">
        <v>1</v>
      </c>
      <c r="P82" s="148" t="b">
        <v>1</v>
      </c>
      <c r="Q82" s="148" t="b">
        <v>0</v>
      </c>
      <c r="R82" s="148" t="b">
        <v>0</v>
      </c>
      <c r="S82" s="148" t="b">
        <v>0</v>
      </c>
      <c r="T82" s="148" t="b">
        <v>0</v>
      </c>
      <c r="U82" s="207">
        <f t="shared" ref="U82:U84" si="51">N82*1</f>
        <v>0</v>
      </c>
      <c r="V82" s="207">
        <f t="shared" ref="V82:V84" si="52">O82*1</f>
        <v>1</v>
      </c>
      <c r="W82" s="207">
        <f t="shared" ref="W82:W84" si="53">P82*1</f>
        <v>1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2"/>
      <c r="B83" s="72" t="s">
        <v>24</v>
      </c>
      <c r="C83" s="84" t="s">
        <v>170</v>
      </c>
      <c r="F83" s="72"/>
      <c r="G83" s="108"/>
      <c r="H83" s="108"/>
      <c r="I83" s="108"/>
      <c r="J83" s="108"/>
      <c r="K83" s="108"/>
      <c r="L83" s="108"/>
      <c r="M83" s="108"/>
      <c r="N83" s="148" t="b">
        <v>0</v>
      </c>
      <c r="O83" s="148" t="b">
        <v>1</v>
      </c>
      <c r="P83" s="148" t="b">
        <v>1</v>
      </c>
      <c r="Q83" s="148" t="b">
        <v>0</v>
      </c>
      <c r="R83" s="148" t="b">
        <v>0</v>
      </c>
      <c r="S83" s="148" t="b">
        <v>0</v>
      </c>
      <c r="T83" s="148" t="b">
        <v>0</v>
      </c>
      <c r="U83" s="207">
        <f t="shared" si="51"/>
        <v>0</v>
      </c>
      <c r="V83" s="207">
        <f t="shared" si="52"/>
        <v>1</v>
      </c>
      <c r="W83" s="207">
        <f t="shared" si="53"/>
        <v>1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2"/>
      <c r="B84" s="72" t="s">
        <v>25</v>
      </c>
      <c r="C84" s="84" t="s">
        <v>316</v>
      </c>
      <c r="F84" s="72"/>
      <c r="G84" s="108"/>
      <c r="H84" s="108"/>
      <c r="I84" s="108"/>
      <c r="J84" s="108"/>
      <c r="K84" s="108"/>
      <c r="L84" s="108"/>
      <c r="M84" s="108"/>
      <c r="N84" s="148" t="b">
        <v>0</v>
      </c>
      <c r="O84" s="148" t="b">
        <v>1</v>
      </c>
      <c r="P84" s="148" t="b">
        <v>1</v>
      </c>
      <c r="Q84" s="148" t="b">
        <v>0</v>
      </c>
      <c r="R84" s="148" t="b">
        <v>0</v>
      </c>
      <c r="S84" s="148" t="b">
        <v>0</v>
      </c>
      <c r="T84" s="148" t="b">
        <v>0</v>
      </c>
      <c r="U84" s="207">
        <f t="shared" si="51"/>
        <v>0</v>
      </c>
      <c r="V84" s="207">
        <f t="shared" si="52"/>
        <v>1</v>
      </c>
      <c r="W84" s="207">
        <f t="shared" si="53"/>
        <v>1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2"/>
      <c r="B85" s="72" t="s">
        <v>65</v>
      </c>
      <c r="C85" s="85" t="s">
        <v>60</v>
      </c>
      <c r="F85" s="86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2"/>
      <c r="B86" s="72"/>
      <c r="C86" s="85"/>
      <c r="F86" s="86"/>
      <c r="G86" s="224"/>
      <c r="H86" s="224"/>
      <c r="I86" s="224"/>
      <c r="J86" s="224"/>
      <c r="K86" s="224"/>
      <c r="L86" s="224"/>
      <c r="M86" s="224"/>
    </row>
    <row r="87" spans="1:27" ht="13.15" customHeight="1" x14ac:dyDescent="0.25">
      <c r="A87" s="96"/>
      <c r="B87" s="66"/>
      <c r="C87" s="100"/>
      <c r="D87" s="99"/>
      <c r="E87" s="64"/>
      <c r="F87" s="97"/>
      <c r="G87" s="97"/>
      <c r="H87" s="97"/>
      <c r="I87" s="98"/>
      <c r="J87" s="98"/>
      <c r="K87" s="98"/>
      <c r="L87" s="98"/>
    </row>
    <row r="88" spans="1:27" ht="18.75" x14ac:dyDescent="0.3">
      <c r="A88" s="106" t="s">
        <v>74</v>
      </c>
      <c r="B88" s="72"/>
      <c r="C88" s="85"/>
      <c r="D88" s="85"/>
      <c r="E88" s="72"/>
      <c r="F88" s="86"/>
      <c r="H88" s="86"/>
      <c r="I88" s="86"/>
      <c r="J88" s="86"/>
      <c r="K88" s="86"/>
      <c r="L88" s="87"/>
    </row>
    <row r="89" spans="1:27" ht="13.15" customHeight="1" x14ac:dyDescent="0.2"/>
    <row r="90" spans="1:27" ht="13.1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247650</xdr:rowOff>
                  </from>
                  <to>
                    <xdr:col>7</xdr:col>
                    <xdr:colOff>514350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247650</xdr:rowOff>
                  </from>
                  <to>
                    <xdr:col>8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247650</xdr:colOff>
                    <xdr:row>53</xdr:row>
                    <xdr:rowOff>247650</xdr:rowOff>
                  </from>
                  <to>
                    <xdr:col>10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133350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133350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57150</xdr:rowOff>
                  </from>
                  <to>
                    <xdr:col>4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4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4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4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19050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4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55" zoomScaleNormal="55" workbookViewId="0">
      <selection sqref="A1:N3"/>
    </sheetView>
  </sheetViews>
  <sheetFormatPr defaultRowHeight="15" x14ac:dyDescent="0.25"/>
  <cols>
    <col min="1" max="4" width="3.42578125" customWidth="1"/>
    <col min="6" max="12" width="12.28515625" customWidth="1"/>
    <col min="14" max="14" width="11.28515625" customWidth="1"/>
  </cols>
  <sheetData>
    <row r="1" spans="1:14" ht="30.75" customHeight="1" thickTop="1" x14ac:dyDescent="0.3">
      <c r="A1" s="387" t="s">
        <v>237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9"/>
    </row>
    <row r="2" spans="1:14" ht="23.25" customHeight="1" x14ac:dyDescent="0.3">
      <c r="A2" s="384" t="s">
        <v>422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6"/>
    </row>
    <row r="3" spans="1:14" ht="18.75" x14ac:dyDescent="0.3">
      <c r="A3" s="399" t="str">
        <f>'[1]Cover Page'!A7:N7</f>
        <v>Note:  Include ONLY refunds that have not previously been reported to the Department.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1"/>
    </row>
    <row r="4" spans="1:14" x14ac:dyDescent="0.25">
      <c r="A4" s="114" t="s">
        <v>17</v>
      </c>
      <c r="B4" s="115"/>
      <c r="C4" s="116"/>
      <c r="D4" s="112"/>
      <c r="E4" s="156" t="str">
        <f>'Cover Page'!B9</f>
        <v>Allmerica Financial Benefit Insurance Company</v>
      </c>
      <c r="F4" s="111"/>
      <c r="G4" s="111"/>
      <c r="H4" s="112"/>
      <c r="I4" s="112"/>
      <c r="J4" s="112"/>
      <c r="K4" s="113"/>
      <c r="L4" s="61"/>
      <c r="M4" s="73" t="s">
        <v>54</v>
      </c>
      <c r="N4" s="160">
        <f>'Cover Page'!L9</f>
        <v>41840</v>
      </c>
    </row>
    <row r="5" spans="1:14" x14ac:dyDescent="0.25">
      <c r="A5" s="117"/>
      <c r="B5" s="107"/>
      <c r="C5" s="118"/>
      <c r="D5" s="113"/>
      <c r="E5" s="58"/>
      <c r="F5" s="58"/>
      <c r="G5" s="58"/>
      <c r="H5" s="58"/>
      <c r="I5" s="58"/>
      <c r="J5" s="58"/>
      <c r="K5" s="58"/>
      <c r="L5" s="61"/>
      <c r="M5" s="62"/>
      <c r="N5" s="74"/>
    </row>
    <row r="6" spans="1:14" x14ac:dyDescent="0.25">
      <c r="A6" s="114" t="s">
        <v>20</v>
      </c>
      <c r="B6" s="115"/>
      <c r="C6" s="116"/>
      <c r="D6" s="112"/>
      <c r="E6" s="156" t="str">
        <f>'Cover Page'!B13</f>
        <v>The Hanover Insurance Group</v>
      </c>
      <c r="F6" s="111"/>
      <c r="G6" s="112"/>
      <c r="H6" s="112"/>
      <c r="I6" s="112"/>
      <c r="J6" s="112"/>
      <c r="K6" s="113"/>
      <c r="L6" s="61"/>
      <c r="M6" s="73" t="s">
        <v>55</v>
      </c>
      <c r="N6" s="160">
        <f>'Cover Page'!L13</f>
        <v>88</v>
      </c>
    </row>
    <row r="7" spans="1:14" ht="15.75" thickBot="1" x14ac:dyDescent="0.3">
      <c r="A7" s="119"/>
      <c r="B7" s="75"/>
      <c r="C7" s="76"/>
      <c r="D7" s="76"/>
      <c r="E7" s="76"/>
      <c r="F7" s="76"/>
      <c r="G7" s="76"/>
      <c r="H7" s="76"/>
      <c r="I7" s="76"/>
      <c r="J7" s="76"/>
      <c r="K7" s="77"/>
      <c r="L7" s="77"/>
      <c r="M7" s="77"/>
      <c r="N7" s="78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204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402" t="s">
        <v>381</v>
      </c>
      <c r="D14" s="403"/>
      <c r="E14" s="403"/>
      <c r="F14" s="403"/>
      <c r="G14" s="403"/>
      <c r="H14" s="403"/>
      <c r="I14" s="403"/>
      <c r="J14" s="403"/>
      <c r="K14" s="403"/>
      <c r="L14" s="403"/>
      <c r="M14" s="404"/>
      <c r="N14" s="258"/>
    </row>
    <row r="15" spans="1:14" x14ac:dyDescent="0.25">
      <c r="A15" s="256"/>
      <c r="B15" s="258"/>
      <c r="C15" s="405"/>
      <c r="D15" s="406"/>
      <c r="E15" s="406"/>
      <c r="F15" s="406"/>
      <c r="G15" s="406"/>
      <c r="H15" s="406"/>
      <c r="I15" s="406"/>
      <c r="J15" s="406"/>
      <c r="K15" s="406"/>
      <c r="L15" s="406"/>
      <c r="M15" s="407"/>
      <c r="N15" s="258"/>
    </row>
    <row r="16" spans="1:14" x14ac:dyDescent="0.25">
      <c r="A16" s="256"/>
      <c r="B16" s="258"/>
      <c r="C16" s="405"/>
      <c r="D16" s="406"/>
      <c r="E16" s="406"/>
      <c r="F16" s="406"/>
      <c r="G16" s="406"/>
      <c r="H16" s="406"/>
      <c r="I16" s="406"/>
      <c r="J16" s="406"/>
      <c r="K16" s="406"/>
      <c r="L16" s="406"/>
      <c r="M16" s="407"/>
      <c r="N16" s="258"/>
    </row>
    <row r="17" spans="1:14" x14ac:dyDescent="0.25">
      <c r="A17" s="256"/>
      <c r="B17" s="258"/>
      <c r="C17" s="405"/>
      <c r="D17" s="406"/>
      <c r="E17" s="406"/>
      <c r="F17" s="406"/>
      <c r="G17" s="406"/>
      <c r="H17" s="406"/>
      <c r="I17" s="406"/>
      <c r="J17" s="406"/>
      <c r="K17" s="406"/>
      <c r="L17" s="406"/>
      <c r="M17" s="407"/>
      <c r="N17" s="258"/>
    </row>
    <row r="18" spans="1:14" x14ac:dyDescent="0.25">
      <c r="A18" s="256"/>
      <c r="B18" s="258"/>
      <c r="C18" s="405"/>
      <c r="D18" s="406"/>
      <c r="E18" s="406"/>
      <c r="F18" s="406"/>
      <c r="G18" s="406"/>
      <c r="H18" s="406"/>
      <c r="I18" s="406"/>
      <c r="J18" s="406"/>
      <c r="K18" s="406"/>
      <c r="L18" s="406"/>
      <c r="M18" s="407"/>
      <c r="N18" s="258"/>
    </row>
    <row r="19" spans="1:14" x14ac:dyDescent="0.25">
      <c r="A19" s="256"/>
      <c r="B19" s="258"/>
      <c r="C19" s="405"/>
      <c r="D19" s="406"/>
      <c r="E19" s="406"/>
      <c r="F19" s="406"/>
      <c r="G19" s="406"/>
      <c r="H19" s="406"/>
      <c r="I19" s="406"/>
      <c r="J19" s="406"/>
      <c r="K19" s="406"/>
      <c r="L19" s="406"/>
      <c r="M19" s="407"/>
      <c r="N19" s="258"/>
    </row>
    <row r="20" spans="1:14" x14ac:dyDescent="0.25">
      <c r="A20" s="256"/>
      <c r="B20" s="258"/>
      <c r="C20" s="405"/>
      <c r="D20" s="406"/>
      <c r="E20" s="406"/>
      <c r="F20" s="406"/>
      <c r="G20" s="406"/>
      <c r="H20" s="406"/>
      <c r="I20" s="406"/>
      <c r="J20" s="406"/>
      <c r="K20" s="406"/>
      <c r="L20" s="406"/>
      <c r="M20" s="407"/>
      <c r="N20" s="258"/>
    </row>
    <row r="21" spans="1:14" x14ac:dyDescent="0.25">
      <c r="A21" s="256"/>
      <c r="B21" s="258"/>
      <c r="C21" s="405"/>
      <c r="D21" s="406"/>
      <c r="E21" s="406"/>
      <c r="F21" s="406"/>
      <c r="G21" s="406"/>
      <c r="H21" s="406"/>
      <c r="I21" s="406"/>
      <c r="J21" s="406"/>
      <c r="K21" s="406"/>
      <c r="L21" s="406"/>
      <c r="M21" s="407"/>
      <c r="N21" s="258"/>
    </row>
    <row r="22" spans="1:14" x14ac:dyDescent="0.25">
      <c r="A22" s="256"/>
      <c r="B22" s="258"/>
      <c r="C22" s="405"/>
      <c r="D22" s="406"/>
      <c r="E22" s="406"/>
      <c r="F22" s="406"/>
      <c r="G22" s="406"/>
      <c r="H22" s="406"/>
      <c r="I22" s="406"/>
      <c r="J22" s="406"/>
      <c r="K22" s="406"/>
      <c r="L22" s="406"/>
      <c r="M22" s="407"/>
      <c r="N22" s="258"/>
    </row>
    <row r="23" spans="1:14" x14ac:dyDescent="0.25">
      <c r="A23" s="256"/>
      <c r="B23" s="258"/>
      <c r="C23" s="408"/>
      <c r="D23" s="409"/>
      <c r="E23" s="409"/>
      <c r="F23" s="409"/>
      <c r="G23" s="409"/>
      <c r="H23" s="409"/>
      <c r="I23" s="409"/>
      <c r="J23" s="409"/>
      <c r="K23" s="409"/>
      <c r="L23" s="409"/>
      <c r="M23" s="410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205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402" t="s">
        <v>382</v>
      </c>
      <c r="D33" s="403"/>
      <c r="E33" s="403"/>
      <c r="F33" s="403"/>
      <c r="G33" s="403"/>
      <c r="H33" s="403"/>
      <c r="I33" s="403"/>
      <c r="J33" s="403"/>
      <c r="K33" s="403"/>
      <c r="L33" s="403"/>
      <c r="M33" s="404"/>
      <c r="N33" s="258"/>
    </row>
    <row r="34" spans="1:14" x14ac:dyDescent="0.25">
      <c r="A34" s="256"/>
      <c r="B34" s="257"/>
      <c r="C34" s="405"/>
      <c r="D34" s="406"/>
      <c r="E34" s="406"/>
      <c r="F34" s="406"/>
      <c r="G34" s="406"/>
      <c r="H34" s="406"/>
      <c r="I34" s="406"/>
      <c r="J34" s="406"/>
      <c r="K34" s="406"/>
      <c r="L34" s="406"/>
      <c r="M34" s="407"/>
      <c r="N34" s="258"/>
    </row>
    <row r="35" spans="1:14" x14ac:dyDescent="0.25">
      <c r="A35" s="256"/>
      <c r="B35" s="257"/>
      <c r="C35" s="405"/>
      <c r="D35" s="406"/>
      <c r="E35" s="406"/>
      <c r="F35" s="406"/>
      <c r="G35" s="406"/>
      <c r="H35" s="406"/>
      <c r="I35" s="406"/>
      <c r="J35" s="406"/>
      <c r="K35" s="406"/>
      <c r="L35" s="406"/>
      <c r="M35" s="407"/>
      <c r="N35" s="258"/>
    </row>
    <row r="36" spans="1:14" x14ac:dyDescent="0.25">
      <c r="A36" s="256"/>
      <c r="B36" s="257"/>
      <c r="C36" s="405"/>
      <c r="D36" s="406"/>
      <c r="E36" s="406"/>
      <c r="F36" s="406"/>
      <c r="G36" s="406"/>
      <c r="H36" s="406"/>
      <c r="I36" s="406"/>
      <c r="J36" s="406"/>
      <c r="K36" s="406"/>
      <c r="L36" s="406"/>
      <c r="M36" s="407"/>
      <c r="N36" s="258"/>
    </row>
    <row r="37" spans="1:14" x14ac:dyDescent="0.25">
      <c r="A37" s="256"/>
      <c r="B37" s="257"/>
      <c r="C37" s="405"/>
      <c r="D37" s="406"/>
      <c r="E37" s="406"/>
      <c r="F37" s="406"/>
      <c r="G37" s="406"/>
      <c r="H37" s="406"/>
      <c r="I37" s="406"/>
      <c r="J37" s="406"/>
      <c r="K37" s="406"/>
      <c r="L37" s="406"/>
      <c r="M37" s="407"/>
      <c r="N37" s="258"/>
    </row>
    <row r="38" spans="1:14" x14ac:dyDescent="0.25">
      <c r="A38" s="256"/>
      <c r="B38" s="257"/>
      <c r="C38" s="405"/>
      <c r="D38" s="406"/>
      <c r="E38" s="406"/>
      <c r="F38" s="406"/>
      <c r="G38" s="406"/>
      <c r="H38" s="406"/>
      <c r="I38" s="406"/>
      <c r="J38" s="406"/>
      <c r="K38" s="406"/>
      <c r="L38" s="406"/>
      <c r="M38" s="407"/>
      <c r="N38" s="258"/>
    </row>
    <row r="39" spans="1:14" x14ac:dyDescent="0.25">
      <c r="A39" s="256"/>
      <c r="B39" s="257"/>
      <c r="C39" s="405"/>
      <c r="D39" s="406"/>
      <c r="E39" s="406"/>
      <c r="F39" s="406"/>
      <c r="G39" s="406"/>
      <c r="H39" s="406"/>
      <c r="I39" s="406"/>
      <c r="J39" s="406"/>
      <c r="K39" s="406"/>
      <c r="L39" s="406"/>
      <c r="M39" s="407"/>
      <c r="N39" s="258"/>
    </row>
    <row r="40" spans="1:14" x14ac:dyDescent="0.25">
      <c r="A40" s="256"/>
      <c r="B40" s="257"/>
      <c r="C40" s="405"/>
      <c r="D40" s="406"/>
      <c r="E40" s="406"/>
      <c r="F40" s="406"/>
      <c r="G40" s="406"/>
      <c r="H40" s="406"/>
      <c r="I40" s="406"/>
      <c r="J40" s="406"/>
      <c r="K40" s="406"/>
      <c r="L40" s="406"/>
      <c r="M40" s="407"/>
      <c r="N40" s="258"/>
    </row>
    <row r="41" spans="1:14" x14ac:dyDescent="0.25">
      <c r="A41" s="256"/>
      <c r="B41" s="257"/>
      <c r="C41" s="405"/>
      <c r="D41" s="406"/>
      <c r="E41" s="406"/>
      <c r="F41" s="406"/>
      <c r="G41" s="406"/>
      <c r="H41" s="406"/>
      <c r="I41" s="406"/>
      <c r="J41" s="406"/>
      <c r="K41" s="406"/>
      <c r="L41" s="406"/>
      <c r="M41" s="407"/>
      <c r="N41" s="258"/>
    </row>
    <row r="42" spans="1:14" x14ac:dyDescent="0.25">
      <c r="A42" s="256"/>
      <c r="B42" s="257"/>
      <c r="C42" s="405"/>
      <c r="D42" s="406"/>
      <c r="E42" s="406"/>
      <c r="F42" s="406"/>
      <c r="G42" s="406"/>
      <c r="H42" s="406"/>
      <c r="I42" s="406"/>
      <c r="J42" s="406"/>
      <c r="K42" s="406"/>
      <c r="L42" s="406"/>
      <c r="M42" s="407"/>
      <c r="N42" s="258"/>
    </row>
    <row r="43" spans="1:14" x14ac:dyDescent="0.25">
      <c r="A43" s="256"/>
      <c r="B43" s="257"/>
      <c r="C43" s="405"/>
      <c r="D43" s="406"/>
      <c r="E43" s="406"/>
      <c r="F43" s="406"/>
      <c r="G43" s="406"/>
      <c r="H43" s="406"/>
      <c r="I43" s="406"/>
      <c r="J43" s="406"/>
      <c r="K43" s="406"/>
      <c r="L43" s="406"/>
      <c r="M43" s="407"/>
      <c r="N43" s="258"/>
    </row>
    <row r="44" spans="1:14" x14ac:dyDescent="0.25">
      <c r="A44" s="256"/>
      <c r="B44" s="257"/>
      <c r="C44" s="405"/>
      <c r="D44" s="406"/>
      <c r="E44" s="406"/>
      <c r="F44" s="406"/>
      <c r="G44" s="406"/>
      <c r="H44" s="406"/>
      <c r="I44" s="406"/>
      <c r="J44" s="406"/>
      <c r="K44" s="406"/>
      <c r="L44" s="406"/>
      <c r="M44" s="407"/>
      <c r="N44" s="258"/>
    </row>
    <row r="45" spans="1:14" x14ac:dyDescent="0.25">
      <c r="A45" s="256"/>
      <c r="B45" s="257"/>
      <c r="C45" s="405"/>
      <c r="D45" s="406"/>
      <c r="E45" s="406"/>
      <c r="F45" s="406"/>
      <c r="G45" s="406"/>
      <c r="H45" s="406"/>
      <c r="I45" s="406"/>
      <c r="J45" s="406"/>
      <c r="K45" s="406"/>
      <c r="L45" s="406"/>
      <c r="M45" s="407"/>
      <c r="N45" s="258"/>
    </row>
    <row r="46" spans="1:14" x14ac:dyDescent="0.25">
      <c r="A46" s="256"/>
      <c r="B46" s="257"/>
      <c r="C46" s="405"/>
      <c r="D46" s="406"/>
      <c r="E46" s="406"/>
      <c r="F46" s="406"/>
      <c r="G46" s="406"/>
      <c r="H46" s="406"/>
      <c r="I46" s="406"/>
      <c r="J46" s="406"/>
      <c r="K46" s="406"/>
      <c r="L46" s="406"/>
      <c r="M46" s="407"/>
      <c r="N46" s="258"/>
    </row>
    <row r="47" spans="1:14" x14ac:dyDescent="0.25">
      <c r="A47" s="256"/>
      <c r="B47" s="257"/>
      <c r="C47" s="405"/>
      <c r="D47" s="406"/>
      <c r="E47" s="406"/>
      <c r="F47" s="406"/>
      <c r="G47" s="406"/>
      <c r="H47" s="406"/>
      <c r="I47" s="406"/>
      <c r="J47" s="406"/>
      <c r="K47" s="406"/>
      <c r="L47" s="406"/>
      <c r="M47" s="407"/>
      <c r="N47" s="258"/>
    </row>
    <row r="48" spans="1:14" x14ac:dyDescent="0.25">
      <c r="A48" s="256"/>
      <c r="B48" s="257"/>
      <c r="C48" s="405"/>
      <c r="D48" s="406"/>
      <c r="E48" s="406"/>
      <c r="F48" s="406"/>
      <c r="G48" s="406"/>
      <c r="H48" s="406"/>
      <c r="I48" s="406"/>
      <c r="J48" s="406"/>
      <c r="K48" s="406"/>
      <c r="L48" s="406"/>
      <c r="M48" s="407"/>
      <c r="N48" s="258"/>
    </row>
    <row r="49" spans="1:14" x14ac:dyDescent="0.25">
      <c r="A49" s="256"/>
      <c r="B49" s="257"/>
      <c r="C49" s="405"/>
      <c r="D49" s="406"/>
      <c r="E49" s="406"/>
      <c r="F49" s="406"/>
      <c r="G49" s="406"/>
      <c r="H49" s="406"/>
      <c r="I49" s="406"/>
      <c r="J49" s="406"/>
      <c r="K49" s="406"/>
      <c r="L49" s="406"/>
      <c r="M49" s="407"/>
      <c r="N49" s="258"/>
    </row>
    <row r="50" spans="1:14" x14ac:dyDescent="0.25">
      <c r="A50" s="256"/>
      <c r="B50" s="257"/>
      <c r="C50" s="405"/>
      <c r="D50" s="406"/>
      <c r="E50" s="406"/>
      <c r="F50" s="406"/>
      <c r="G50" s="406"/>
      <c r="H50" s="406"/>
      <c r="I50" s="406"/>
      <c r="J50" s="406"/>
      <c r="K50" s="406"/>
      <c r="L50" s="406"/>
      <c r="M50" s="407"/>
      <c r="N50" s="258"/>
    </row>
    <row r="51" spans="1:14" x14ac:dyDescent="0.25">
      <c r="A51" s="256"/>
      <c r="B51" s="257"/>
      <c r="C51" s="405"/>
      <c r="D51" s="406"/>
      <c r="E51" s="406"/>
      <c r="F51" s="406"/>
      <c r="G51" s="406"/>
      <c r="H51" s="406"/>
      <c r="I51" s="406"/>
      <c r="J51" s="406"/>
      <c r="K51" s="406"/>
      <c r="L51" s="406"/>
      <c r="M51" s="407"/>
      <c r="N51" s="258"/>
    </row>
    <row r="52" spans="1:14" x14ac:dyDescent="0.25">
      <c r="A52" s="256"/>
      <c r="B52" s="257"/>
      <c r="C52" s="405"/>
      <c r="D52" s="406"/>
      <c r="E52" s="406"/>
      <c r="F52" s="406"/>
      <c r="G52" s="406"/>
      <c r="H52" s="406"/>
      <c r="I52" s="406"/>
      <c r="J52" s="406"/>
      <c r="K52" s="406"/>
      <c r="L52" s="406"/>
      <c r="M52" s="407"/>
      <c r="N52" s="258"/>
    </row>
    <row r="53" spans="1:14" x14ac:dyDescent="0.25">
      <c r="A53" s="256"/>
      <c r="B53" s="257"/>
      <c r="C53" s="405"/>
      <c r="D53" s="406"/>
      <c r="E53" s="406"/>
      <c r="F53" s="406"/>
      <c r="G53" s="406"/>
      <c r="H53" s="406"/>
      <c r="I53" s="406"/>
      <c r="J53" s="406"/>
      <c r="K53" s="406"/>
      <c r="L53" s="406"/>
      <c r="M53" s="407"/>
      <c r="N53" s="258"/>
    </row>
    <row r="54" spans="1:14" x14ac:dyDescent="0.25">
      <c r="A54" s="256"/>
      <c r="B54" s="257"/>
      <c r="C54" s="405"/>
      <c r="D54" s="406"/>
      <c r="E54" s="406"/>
      <c r="F54" s="406"/>
      <c r="G54" s="406"/>
      <c r="H54" s="406"/>
      <c r="I54" s="406"/>
      <c r="J54" s="406"/>
      <c r="K54" s="406"/>
      <c r="L54" s="406"/>
      <c r="M54" s="407"/>
      <c r="N54" s="258"/>
    </row>
    <row r="55" spans="1:14" x14ac:dyDescent="0.25">
      <c r="A55" s="256"/>
      <c r="B55" s="257"/>
      <c r="C55" s="405"/>
      <c r="D55" s="406"/>
      <c r="E55" s="406"/>
      <c r="F55" s="406"/>
      <c r="G55" s="406"/>
      <c r="H55" s="406"/>
      <c r="I55" s="406"/>
      <c r="J55" s="406"/>
      <c r="K55" s="406"/>
      <c r="L55" s="406"/>
      <c r="M55" s="407"/>
      <c r="N55" s="258"/>
    </row>
    <row r="56" spans="1:14" x14ac:dyDescent="0.25">
      <c r="A56" s="256"/>
      <c r="B56" s="257"/>
      <c r="C56" s="405"/>
      <c r="D56" s="406"/>
      <c r="E56" s="406"/>
      <c r="F56" s="406"/>
      <c r="G56" s="406"/>
      <c r="H56" s="406"/>
      <c r="I56" s="406"/>
      <c r="J56" s="406"/>
      <c r="K56" s="406"/>
      <c r="L56" s="406"/>
      <c r="M56" s="407"/>
      <c r="N56" s="258"/>
    </row>
    <row r="57" spans="1:14" x14ac:dyDescent="0.25">
      <c r="A57" s="256"/>
      <c r="B57" s="257"/>
      <c r="C57" s="405"/>
      <c r="D57" s="406"/>
      <c r="E57" s="406"/>
      <c r="F57" s="406"/>
      <c r="G57" s="406"/>
      <c r="H57" s="406"/>
      <c r="I57" s="406"/>
      <c r="J57" s="406"/>
      <c r="K57" s="406"/>
      <c r="L57" s="406"/>
      <c r="M57" s="407"/>
      <c r="N57" s="258"/>
    </row>
    <row r="58" spans="1:14" x14ac:dyDescent="0.25">
      <c r="A58" s="256"/>
      <c r="B58" s="257"/>
      <c r="C58" s="405"/>
      <c r="D58" s="406"/>
      <c r="E58" s="406"/>
      <c r="F58" s="406"/>
      <c r="G58" s="406"/>
      <c r="H58" s="406"/>
      <c r="I58" s="406"/>
      <c r="J58" s="406"/>
      <c r="K58" s="406"/>
      <c r="L58" s="406"/>
      <c r="M58" s="407"/>
      <c r="N58" s="258"/>
    </row>
    <row r="59" spans="1:14" x14ac:dyDescent="0.25">
      <c r="A59" s="256"/>
      <c r="B59" s="257"/>
      <c r="C59" s="405"/>
      <c r="D59" s="406"/>
      <c r="E59" s="406"/>
      <c r="F59" s="406"/>
      <c r="G59" s="406"/>
      <c r="H59" s="406"/>
      <c r="I59" s="406"/>
      <c r="J59" s="406"/>
      <c r="K59" s="406"/>
      <c r="L59" s="406"/>
      <c r="M59" s="407"/>
      <c r="N59" s="258"/>
    </row>
    <row r="60" spans="1:14" x14ac:dyDescent="0.25">
      <c r="A60" s="256"/>
      <c r="B60" s="257"/>
      <c r="C60" s="405"/>
      <c r="D60" s="406"/>
      <c r="E60" s="406"/>
      <c r="F60" s="406"/>
      <c r="G60" s="406"/>
      <c r="H60" s="406"/>
      <c r="I60" s="406"/>
      <c r="J60" s="406"/>
      <c r="K60" s="406"/>
      <c r="L60" s="406"/>
      <c r="M60" s="407"/>
      <c r="N60" s="258"/>
    </row>
    <row r="61" spans="1:14" x14ac:dyDescent="0.25">
      <c r="A61" s="256"/>
      <c r="B61" s="257"/>
      <c r="C61" s="405"/>
      <c r="D61" s="406"/>
      <c r="E61" s="406"/>
      <c r="F61" s="406"/>
      <c r="G61" s="406"/>
      <c r="H61" s="406"/>
      <c r="I61" s="406"/>
      <c r="J61" s="406"/>
      <c r="K61" s="406"/>
      <c r="L61" s="406"/>
      <c r="M61" s="407"/>
      <c r="N61" s="258"/>
    </row>
    <row r="62" spans="1:14" x14ac:dyDescent="0.25">
      <c r="A62" s="256"/>
      <c r="B62" s="257"/>
      <c r="C62" s="408"/>
      <c r="D62" s="409"/>
      <c r="E62" s="409"/>
      <c r="F62" s="409"/>
      <c r="G62" s="409"/>
      <c r="H62" s="409"/>
      <c r="I62" s="409"/>
      <c r="J62" s="409"/>
      <c r="K62" s="409"/>
      <c r="L62" s="409"/>
      <c r="M62" s="410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W139"/>
  <sheetViews>
    <sheetView showGridLines="0" topLeftCell="A2" zoomScale="40" zoomScaleNormal="40" workbookViewId="0">
      <pane ySplit="14" topLeftCell="A16" activePane="bottomLeft" state="frozen"/>
      <selection activeCell="A2" sqref="A2"/>
      <selection pane="bottomLeft" activeCell="AA45" sqref="AA45"/>
    </sheetView>
  </sheetViews>
  <sheetFormatPr defaultColWidth="8.7109375" defaultRowHeight="15" x14ac:dyDescent="0.2"/>
  <cols>
    <col min="1" max="1" width="19" style="281" customWidth="1"/>
    <col min="2" max="2" width="14.28515625" style="126" bestFit="1" customWidth="1"/>
    <col min="3" max="3" width="24.28515625" style="126" customWidth="1"/>
    <col min="4" max="4" width="18.5703125" style="270" bestFit="1" customWidth="1"/>
    <col min="5" max="5" width="17.5703125" style="184" bestFit="1" customWidth="1"/>
    <col min="6" max="6" width="44.42578125" style="195" bestFit="1" customWidth="1"/>
    <col min="7" max="7" width="27.28515625" style="195" customWidth="1"/>
    <col min="8" max="8" width="23.7109375" style="195" customWidth="1"/>
    <col min="9" max="9" width="20.7109375" style="195" customWidth="1"/>
    <col min="10" max="10" width="23.28515625" style="184" bestFit="1" customWidth="1"/>
    <col min="11" max="11" width="18.28515625" style="193" customWidth="1"/>
    <col min="12" max="12" width="17.7109375" style="193" bestFit="1" customWidth="1"/>
    <col min="13" max="13" width="18.42578125" style="67" bestFit="1" customWidth="1"/>
    <col min="14" max="14" width="8.7109375" style="67"/>
    <col min="15" max="15" width="8.28515625" style="67" hidden="1" customWidth="1"/>
    <col min="16" max="17" width="8.7109375" style="67" hidden="1" customWidth="1"/>
    <col min="18" max="18" width="25.7109375" style="67" hidden="1" customWidth="1"/>
    <col min="19" max="19" width="12.7109375" style="343" hidden="1" customWidth="1"/>
    <col min="20" max="20" width="9.7109375" style="343" hidden="1" customWidth="1"/>
    <col min="21" max="21" width="11.42578125" style="343" hidden="1" customWidth="1"/>
    <col min="22" max="23" width="8.7109375" style="67" hidden="1" customWidth="1"/>
    <col min="24" max="16384" width="8.7109375" style="67"/>
  </cols>
  <sheetData>
    <row r="1" spans="1:21" ht="26.25" customHeight="1" x14ac:dyDescent="0.35">
      <c r="A1" s="411" t="s">
        <v>19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68"/>
    </row>
    <row r="2" spans="1:21" ht="26.25" customHeight="1" x14ac:dyDescent="0.35">
      <c r="A2" s="412" t="s">
        <v>18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69"/>
    </row>
    <row r="3" spans="1:21" ht="18" x14ac:dyDescent="0.25">
      <c r="A3" s="294"/>
      <c r="E3" s="177"/>
      <c r="G3" s="196"/>
      <c r="H3" s="197"/>
      <c r="I3" s="197"/>
      <c r="J3" s="185"/>
      <c r="K3" s="187"/>
      <c r="L3" s="187"/>
      <c r="M3" s="69"/>
      <c r="N3" s="69"/>
    </row>
    <row r="4" spans="1:21" s="7" customFormat="1" ht="12" customHeight="1" thickBot="1" x14ac:dyDescent="0.25">
      <c r="A4" s="282"/>
      <c r="B4" s="127"/>
      <c r="C4" s="127"/>
      <c r="E4" s="178"/>
      <c r="F4" s="198"/>
      <c r="G4" s="198"/>
      <c r="H4" s="198"/>
      <c r="I4" s="198"/>
      <c r="J4" s="186"/>
      <c r="K4" s="188"/>
      <c r="L4" s="188"/>
      <c r="M4" s="6"/>
      <c r="N4" s="4"/>
      <c r="S4" s="357"/>
      <c r="T4" s="357"/>
      <c r="U4" s="357"/>
    </row>
    <row r="5" spans="1:21" s="2" customFormat="1" ht="15" customHeight="1" x14ac:dyDescent="0.25">
      <c r="A5" s="283" t="s">
        <v>17</v>
      </c>
      <c r="B5" s="158" t="str">
        <f>'Cover Page'!B9</f>
        <v>Allmerica Financial Benefit Insurance Company</v>
      </c>
      <c r="C5" s="158"/>
      <c r="D5" s="273"/>
      <c r="E5" s="179"/>
      <c r="F5" s="220"/>
      <c r="G5" s="220"/>
      <c r="H5" s="220"/>
      <c r="I5" s="220"/>
      <c r="J5" s="220"/>
      <c r="K5" s="221"/>
      <c r="L5" s="189" t="s">
        <v>54</v>
      </c>
      <c r="M5" s="329">
        <f>'Cover Page'!L9</f>
        <v>41840</v>
      </c>
      <c r="N5" s="1"/>
      <c r="S5" s="345"/>
      <c r="T5" s="345"/>
      <c r="U5" s="345"/>
    </row>
    <row r="6" spans="1:21" s="2" customFormat="1" ht="14.25" x14ac:dyDescent="0.2">
      <c r="A6" s="284"/>
      <c r="B6" s="128"/>
      <c r="C6" s="128"/>
      <c r="D6" s="107"/>
      <c r="E6" s="180"/>
      <c r="F6" s="288"/>
      <c r="G6" s="199"/>
      <c r="H6" s="199"/>
      <c r="I6" s="199"/>
      <c r="J6" s="199"/>
      <c r="K6" s="180"/>
      <c r="L6" s="140"/>
      <c r="M6" s="330"/>
      <c r="N6" s="1"/>
      <c r="S6" s="345"/>
      <c r="T6" s="345"/>
      <c r="U6" s="345"/>
    </row>
    <row r="7" spans="1:21" s="2" customFormat="1" ht="15" customHeight="1" x14ac:dyDescent="0.25">
      <c r="A7" s="285" t="s">
        <v>20</v>
      </c>
      <c r="B7" s="159" t="str">
        <f>'Cover Page'!B13</f>
        <v>The Hanover Insurance Group</v>
      </c>
      <c r="C7" s="159"/>
      <c r="D7" s="159"/>
      <c r="E7" s="181"/>
      <c r="F7" s="222"/>
      <c r="G7" s="222"/>
      <c r="H7" s="222"/>
      <c r="I7" s="222"/>
      <c r="J7" s="222"/>
      <c r="K7" s="223"/>
      <c r="L7" s="141" t="s">
        <v>55</v>
      </c>
      <c r="M7" s="331">
        <f>'Cover Page'!L13</f>
        <v>88</v>
      </c>
      <c r="N7" s="1"/>
      <c r="S7" s="345"/>
      <c r="T7" s="345"/>
      <c r="U7" s="345"/>
    </row>
    <row r="8" spans="1:21" s="5" customFormat="1" ht="6.75" customHeight="1" thickBot="1" x14ac:dyDescent="0.25">
      <c r="A8" s="286"/>
      <c r="B8" s="129"/>
      <c r="C8" s="129"/>
      <c r="D8" s="274"/>
      <c r="E8" s="182"/>
      <c r="F8" s="200"/>
      <c r="G8" s="200"/>
      <c r="H8" s="200"/>
      <c r="I8" s="200"/>
      <c r="J8" s="200"/>
      <c r="K8" s="182"/>
      <c r="L8" s="190"/>
      <c r="M8" s="194"/>
      <c r="N8" s="3"/>
      <c r="S8" s="344"/>
      <c r="T8" s="344"/>
      <c r="U8" s="344"/>
    </row>
    <row r="9" spans="1:21" s="70" customFormat="1" ht="15" customHeight="1" thickBot="1" x14ac:dyDescent="0.3">
      <c r="A9" s="287"/>
      <c r="B9" s="130"/>
      <c r="C9" s="130"/>
      <c r="D9" s="271"/>
      <c r="E9" s="183"/>
      <c r="F9" s="201"/>
      <c r="G9" s="201"/>
      <c r="H9" s="201"/>
      <c r="I9" s="201"/>
      <c r="J9" s="183"/>
      <c r="K9" s="191"/>
      <c r="L9" s="191"/>
      <c r="S9" s="343"/>
      <c r="T9" s="343"/>
      <c r="U9" s="343"/>
    </row>
    <row r="10" spans="1:21" s="70" customFormat="1" ht="15" customHeight="1" thickTop="1" x14ac:dyDescent="0.25">
      <c r="A10" s="323">
        <v>1</v>
      </c>
      <c r="B10" s="323">
        <v>2</v>
      </c>
      <c r="C10" s="323">
        <v>3</v>
      </c>
      <c r="D10" s="323">
        <v>4</v>
      </c>
      <c r="E10" s="323">
        <v>5</v>
      </c>
      <c r="F10" s="323">
        <v>6</v>
      </c>
      <c r="G10" s="323">
        <v>7</v>
      </c>
      <c r="H10" s="323">
        <v>8</v>
      </c>
      <c r="I10" s="323">
        <v>9</v>
      </c>
      <c r="J10" s="323">
        <v>10</v>
      </c>
      <c r="K10" s="323">
        <v>11</v>
      </c>
      <c r="L10" s="323">
        <v>12</v>
      </c>
      <c r="M10" s="324">
        <v>13</v>
      </c>
      <c r="S10" s="343"/>
      <c r="T10" s="343"/>
      <c r="U10" s="343"/>
    </row>
    <row r="11" spans="1:21" s="70" customFormat="1" ht="15" customHeight="1" x14ac:dyDescent="0.25">
      <c r="A11" s="318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  <c r="S11" s="343"/>
      <c r="T11" s="343"/>
      <c r="U11" s="343"/>
    </row>
    <row r="12" spans="1:21" s="70" customFormat="1" ht="15" customHeight="1" x14ac:dyDescent="0.25">
      <c r="A12" s="318"/>
      <c r="B12" s="300"/>
      <c r="C12" s="300"/>
      <c r="D12" s="300"/>
      <c r="E12" s="307"/>
      <c r="F12" s="301"/>
      <c r="G12" s="302" t="s">
        <v>76</v>
      </c>
      <c r="H12" s="308"/>
      <c r="I12" s="303" t="s">
        <v>16</v>
      </c>
      <c r="J12" s="303" t="s">
        <v>16</v>
      </c>
      <c r="K12" s="304" t="s">
        <v>15</v>
      </c>
      <c r="L12" s="305" t="s">
        <v>88</v>
      </c>
      <c r="M12" s="309"/>
      <c r="S12" s="343"/>
      <c r="T12" s="343"/>
      <c r="U12" s="343"/>
    </row>
    <row r="13" spans="1:21" s="70" customFormat="1" ht="15" customHeight="1" x14ac:dyDescent="0.25">
      <c r="A13" s="318"/>
      <c r="B13" s="300" t="s">
        <v>214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  <c r="S13" s="343"/>
      <c r="T13" s="343"/>
      <c r="U13" s="343"/>
    </row>
    <row r="14" spans="1:21" s="70" customFormat="1" ht="15" customHeight="1" x14ac:dyDescent="0.25">
      <c r="A14" s="318"/>
      <c r="B14" s="300" t="s">
        <v>11</v>
      </c>
      <c r="C14" s="300"/>
      <c r="D14" s="300" t="s">
        <v>210</v>
      </c>
      <c r="E14" s="300" t="s">
        <v>215</v>
      </c>
      <c r="F14" s="301" t="s">
        <v>4</v>
      </c>
      <c r="G14" s="302" t="s">
        <v>10</v>
      </c>
      <c r="H14" s="302" t="s">
        <v>77</v>
      </c>
      <c r="I14" s="303" t="s">
        <v>171</v>
      </c>
      <c r="J14" s="303" t="s">
        <v>171</v>
      </c>
      <c r="K14" s="304" t="s">
        <v>8</v>
      </c>
      <c r="L14" s="305" t="s">
        <v>172</v>
      </c>
      <c r="M14" s="310" t="s">
        <v>7</v>
      </c>
      <c r="S14" s="343"/>
      <c r="T14" s="343"/>
      <c r="U14" s="343"/>
    </row>
    <row r="15" spans="1:21" s="70" customFormat="1" ht="15" customHeight="1" thickBot="1" x14ac:dyDescent="0.3">
      <c r="A15" s="319" t="s">
        <v>174</v>
      </c>
      <c r="B15" s="311" t="s">
        <v>6</v>
      </c>
      <c r="C15" s="311" t="s">
        <v>207</v>
      </c>
      <c r="D15" s="311" t="s">
        <v>211</v>
      </c>
      <c r="E15" s="311" t="s">
        <v>208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75</v>
      </c>
      <c r="M15" s="317" t="s">
        <v>66</v>
      </c>
      <c r="S15" s="343"/>
      <c r="T15" s="343"/>
      <c r="U15" s="343"/>
    </row>
    <row r="16" spans="1:21" ht="15" customHeight="1" thickTop="1" x14ac:dyDescent="0.25">
      <c r="A16" s="193"/>
      <c r="B16" s="272"/>
      <c r="D16" s="131"/>
      <c r="E16" s="272"/>
      <c r="F16" s="334"/>
      <c r="G16" s="202"/>
      <c r="H16" s="202"/>
      <c r="I16" s="203"/>
      <c r="J16" s="203"/>
      <c r="K16" s="335"/>
      <c r="L16" s="192"/>
      <c r="M16" s="192"/>
    </row>
    <row r="17" spans="1:21" s="295" customFormat="1" ht="16.5" customHeight="1" x14ac:dyDescent="0.25">
      <c r="A17" s="320"/>
      <c r="B17" s="320"/>
      <c r="C17" s="320"/>
      <c r="D17" s="320"/>
      <c r="E17" s="320"/>
      <c r="F17" s="348"/>
      <c r="G17" s="337"/>
      <c r="H17" s="321"/>
      <c r="I17" s="321"/>
      <c r="J17" s="321"/>
      <c r="K17" s="336"/>
      <c r="L17" s="347"/>
      <c r="M17" s="347"/>
      <c r="P17" s="355" t="s">
        <v>361</v>
      </c>
      <c r="Q17" s="355" t="s">
        <v>43</v>
      </c>
      <c r="R17" s="339" t="s">
        <v>362</v>
      </c>
      <c r="S17" s="358" t="s">
        <v>370</v>
      </c>
      <c r="T17" s="359" t="s">
        <v>354</v>
      </c>
      <c r="U17" s="346"/>
    </row>
    <row r="18" spans="1:21" s="295" customFormat="1" ht="16.5" customHeight="1" x14ac:dyDescent="0.25">
      <c r="A18" s="320"/>
      <c r="B18" s="320"/>
      <c r="C18" s="320"/>
      <c r="D18" s="320"/>
      <c r="E18" s="320"/>
      <c r="F18" s="348"/>
      <c r="G18" s="337"/>
      <c r="H18" s="321"/>
      <c r="I18" s="321"/>
      <c r="J18" s="321"/>
      <c r="K18" s="336"/>
      <c r="L18" s="347"/>
      <c r="M18" s="347"/>
      <c r="P18" s="355" t="s">
        <v>363</v>
      </c>
      <c r="Q18" s="355" t="s">
        <v>364</v>
      </c>
      <c r="R18" s="339" t="s">
        <v>365</v>
      </c>
      <c r="S18" s="358">
        <v>3503</v>
      </c>
      <c r="T18" s="359">
        <v>47</v>
      </c>
      <c r="U18" s="346"/>
    </row>
    <row r="19" spans="1:21" s="295" customFormat="1" ht="16.5" customHeight="1" x14ac:dyDescent="0.25">
      <c r="A19" s="320"/>
      <c r="B19" s="320"/>
      <c r="C19" s="320"/>
      <c r="D19" s="320"/>
      <c r="E19" s="320"/>
      <c r="F19" s="320"/>
      <c r="G19" s="337"/>
      <c r="H19" s="321"/>
      <c r="I19" s="321"/>
      <c r="J19" s="321"/>
      <c r="K19" s="336"/>
      <c r="L19" s="350"/>
      <c r="M19" s="347"/>
      <c r="P19" s="356" t="s">
        <v>363</v>
      </c>
      <c r="Q19" s="356" t="s">
        <v>364</v>
      </c>
      <c r="R19" s="341" t="s">
        <v>366</v>
      </c>
      <c r="S19" s="360">
        <v>28409292.329999998</v>
      </c>
      <c r="T19" s="361">
        <v>236126</v>
      </c>
      <c r="U19" s="346"/>
    </row>
    <row r="20" spans="1:21" s="295" customFormat="1" ht="16.5" customHeight="1" x14ac:dyDescent="0.25">
      <c r="A20" s="320">
        <v>41840</v>
      </c>
      <c r="B20" s="320" t="s">
        <v>79</v>
      </c>
      <c r="C20" s="320" t="s">
        <v>354</v>
      </c>
      <c r="D20" s="320" t="s">
        <v>355</v>
      </c>
      <c r="E20" s="320" t="s">
        <v>383</v>
      </c>
      <c r="F20" s="348" t="s">
        <v>384</v>
      </c>
      <c r="G20" s="363">
        <v>14611</v>
      </c>
      <c r="H20" s="364">
        <f>+V65</f>
        <v>0</v>
      </c>
      <c r="I20" s="364">
        <f t="shared" ref="I20:I22" si="0">+G20/L20</f>
        <v>1123.9230769230769</v>
      </c>
      <c r="J20" s="364">
        <f>+(G20-H20)/L20</f>
        <v>1123.9230769230769</v>
      </c>
      <c r="K20" s="348">
        <f t="shared" ref="K20:K22" si="1">-(J20/I20-1)</f>
        <v>0</v>
      </c>
      <c r="L20" s="365">
        <v>13</v>
      </c>
      <c r="M20" s="362">
        <f>+T52</f>
        <v>0</v>
      </c>
      <c r="P20" s="356" t="s">
        <v>363</v>
      </c>
      <c r="Q20" s="356" t="s">
        <v>364</v>
      </c>
      <c r="R20" s="342" t="s">
        <v>367</v>
      </c>
      <c r="S20" s="360">
        <v>3470</v>
      </c>
      <c r="T20" s="361">
        <v>45</v>
      </c>
      <c r="U20" s="346"/>
    </row>
    <row r="21" spans="1:21" s="295" customFormat="1" ht="16.5" customHeight="1" x14ac:dyDescent="0.25">
      <c r="A21" s="320">
        <f t="shared" ref="A21:A22" si="2">+A20</f>
        <v>41840</v>
      </c>
      <c r="B21" s="320" t="str">
        <f t="shared" ref="B21:B29" si="3">+B20</f>
        <v>WC</v>
      </c>
      <c r="C21" s="320" t="str">
        <f t="shared" ref="C21:C29" si="4">+C20</f>
        <v>Marine</v>
      </c>
      <c r="D21" s="320" t="str">
        <f t="shared" ref="D21:D29" si="5">+D20</f>
        <v>(same as Core CL)</v>
      </c>
      <c r="E21" s="320" t="s">
        <v>385</v>
      </c>
      <c r="F21" s="348" t="s">
        <v>384</v>
      </c>
      <c r="G21" s="363">
        <f t="shared" ref="G21:G29" si="6">+G20</f>
        <v>14611</v>
      </c>
      <c r="H21" s="364">
        <f t="shared" ref="H21:H29" si="7">+V66</f>
        <v>0</v>
      </c>
      <c r="I21" s="364">
        <f t="shared" si="0"/>
        <v>1123.9230769230769</v>
      </c>
      <c r="J21" s="364">
        <f t="shared" ref="J21:J22" si="8">+(G21-H21)/L21</f>
        <v>1123.9230769230769</v>
      </c>
      <c r="K21" s="348">
        <f t="shared" si="1"/>
        <v>0</v>
      </c>
      <c r="L21" s="365">
        <f>+L20</f>
        <v>13</v>
      </c>
      <c r="M21" s="362">
        <f t="shared" ref="M21:M29" si="9">+T53</f>
        <v>0</v>
      </c>
      <c r="P21" s="356" t="s">
        <v>363</v>
      </c>
      <c r="Q21" s="356" t="s">
        <v>364</v>
      </c>
      <c r="R21" s="342" t="s">
        <v>368</v>
      </c>
      <c r="S21" s="360">
        <v>584663.17999999516</v>
      </c>
      <c r="T21" s="361">
        <v>4836.8100000000004</v>
      </c>
      <c r="U21" s="346"/>
    </row>
    <row r="22" spans="1:21" s="295" customFormat="1" ht="16.5" customHeight="1" x14ac:dyDescent="0.25">
      <c r="A22" s="320">
        <f t="shared" si="2"/>
        <v>41840</v>
      </c>
      <c r="B22" s="320" t="str">
        <f t="shared" si="3"/>
        <v>WC</v>
      </c>
      <c r="C22" s="320" t="str">
        <f t="shared" si="4"/>
        <v>Marine</v>
      </c>
      <c r="D22" s="320" t="str">
        <f t="shared" si="5"/>
        <v>(same as Core CL)</v>
      </c>
      <c r="E22" s="320" t="s">
        <v>233</v>
      </c>
      <c r="F22" s="348" t="s">
        <v>384</v>
      </c>
      <c r="G22" s="363">
        <f t="shared" si="6"/>
        <v>14611</v>
      </c>
      <c r="H22" s="364">
        <f t="shared" si="7"/>
        <v>0</v>
      </c>
      <c r="I22" s="364">
        <f t="shared" si="0"/>
        <v>1123.9230769230769</v>
      </c>
      <c r="J22" s="364">
        <f t="shared" si="8"/>
        <v>1123.9230769230769</v>
      </c>
      <c r="K22" s="348">
        <f t="shared" si="1"/>
        <v>0</v>
      </c>
      <c r="L22" s="365">
        <f>+L21</f>
        <v>13</v>
      </c>
      <c r="M22" s="362">
        <f t="shared" si="9"/>
        <v>0</v>
      </c>
      <c r="P22" s="356" t="s">
        <v>363</v>
      </c>
      <c r="Q22" s="356" t="s">
        <v>364</v>
      </c>
      <c r="R22" s="341" t="s">
        <v>393</v>
      </c>
      <c r="S22" s="360">
        <v>0</v>
      </c>
      <c r="T22" s="361">
        <v>0</v>
      </c>
      <c r="U22" s="346"/>
    </row>
    <row r="23" spans="1:21" s="295" customFormat="1" ht="16.5" customHeight="1" x14ac:dyDescent="0.25">
      <c r="A23" s="320">
        <f>+A22</f>
        <v>41840</v>
      </c>
      <c r="B23" s="320" t="str">
        <f t="shared" si="3"/>
        <v>WC</v>
      </c>
      <c r="C23" s="320" t="str">
        <f t="shared" si="4"/>
        <v>Marine</v>
      </c>
      <c r="D23" s="320" t="str">
        <f t="shared" si="5"/>
        <v>(same as Core CL)</v>
      </c>
      <c r="E23" s="320" t="s">
        <v>386</v>
      </c>
      <c r="F23" s="348" t="s">
        <v>384</v>
      </c>
      <c r="G23" s="363">
        <f t="shared" si="6"/>
        <v>14611</v>
      </c>
      <c r="H23" s="364">
        <f t="shared" si="7"/>
        <v>0</v>
      </c>
      <c r="I23" s="364">
        <f t="shared" ref="I23:I29" si="10">+G23/L23</f>
        <v>1123.9230769230769</v>
      </c>
      <c r="J23" s="364">
        <f t="shared" ref="J23:J29" si="11">+(G23-H23)/L23</f>
        <v>1123.9230769230769</v>
      </c>
      <c r="K23" s="348">
        <f t="shared" ref="K23:K29" si="12">-(J23/I23-1)</f>
        <v>0</v>
      </c>
      <c r="L23" s="365">
        <f t="shared" ref="L23:L29" si="13">+L22</f>
        <v>13</v>
      </c>
      <c r="M23" s="362">
        <f t="shared" si="9"/>
        <v>0</v>
      </c>
      <c r="P23" s="356" t="s">
        <v>363</v>
      </c>
      <c r="Q23" s="356" t="s">
        <v>364</v>
      </c>
      <c r="R23" s="341" t="s">
        <v>394</v>
      </c>
      <c r="S23" s="360">
        <v>0</v>
      </c>
      <c r="T23" s="361">
        <v>0</v>
      </c>
      <c r="U23" s="346"/>
    </row>
    <row r="24" spans="1:21" s="295" customFormat="1" ht="16.5" customHeight="1" x14ac:dyDescent="0.25">
      <c r="A24" s="320">
        <f t="shared" ref="A24:A29" si="14">+A23</f>
        <v>41840</v>
      </c>
      <c r="B24" s="320" t="str">
        <f t="shared" si="3"/>
        <v>WC</v>
      </c>
      <c r="C24" s="320" t="str">
        <f t="shared" si="4"/>
        <v>Marine</v>
      </c>
      <c r="D24" s="320" t="str">
        <f t="shared" si="5"/>
        <v>(same as Core CL)</v>
      </c>
      <c r="E24" s="320" t="s">
        <v>387</v>
      </c>
      <c r="F24" s="348" t="s">
        <v>384</v>
      </c>
      <c r="G24" s="363">
        <f t="shared" si="6"/>
        <v>14611</v>
      </c>
      <c r="H24" s="364">
        <f t="shared" si="7"/>
        <v>0</v>
      </c>
      <c r="I24" s="364">
        <f t="shared" si="10"/>
        <v>1123.9230769230769</v>
      </c>
      <c r="J24" s="364">
        <f t="shared" si="11"/>
        <v>1123.9230769230769</v>
      </c>
      <c r="K24" s="348">
        <f t="shared" si="12"/>
        <v>0</v>
      </c>
      <c r="L24" s="365">
        <f t="shared" si="13"/>
        <v>13</v>
      </c>
      <c r="M24" s="362">
        <f t="shared" si="9"/>
        <v>0</v>
      </c>
      <c r="P24" s="356" t="s">
        <v>363</v>
      </c>
      <c r="Q24" s="356" t="s">
        <v>364</v>
      </c>
      <c r="R24" s="341" t="s">
        <v>395</v>
      </c>
      <c r="S24" s="360">
        <v>0</v>
      </c>
      <c r="T24" s="361">
        <v>0</v>
      </c>
      <c r="U24" s="346"/>
    </row>
    <row r="25" spans="1:21" s="295" customFormat="1" ht="16.5" customHeight="1" x14ac:dyDescent="0.25">
      <c r="A25" s="320">
        <f t="shared" si="14"/>
        <v>41840</v>
      </c>
      <c r="B25" s="320" t="str">
        <f t="shared" si="3"/>
        <v>WC</v>
      </c>
      <c r="C25" s="320" t="str">
        <f t="shared" si="4"/>
        <v>Marine</v>
      </c>
      <c r="D25" s="320" t="str">
        <f t="shared" si="5"/>
        <v>(same as Core CL)</v>
      </c>
      <c r="E25" s="320" t="s">
        <v>388</v>
      </c>
      <c r="F25" s="348" t="s">
        <v>384</v>
      </c>
      <c r="G25" s="363">
        <f t="shared" si="6"/>
        <v>14611</v>
      </c>
      <c r="H25" s="364">
        <f t="shared" si="7"/>
        <v>3662</v>
      </c>
      <c r="I25" s="364">
        <f t="shared" si="10"/>
        <v>1123.9230769230769</v>
      </c>
      <c r="J25" s="364">
        <f t="shared" si="11"/>
        <v>842.23076923076928</v>
      </c>
      <c r="K25" s="348">
        <f t="shared" si="12"/>
        <v>0.25063308466224077</v>
      </c>
      <c r="L25" s="365">
        <f t="shared" si="13"/>
        <v>13</v>
      </c>
      <c r="M25" s="362">
        <f t="shared" si="9"/>
        <v>2</v>
      </c>
      <c r="P25" s="356" t="s">
        <v>363</v>
      </c>
      <c r="Q25" s="356" t="s">
        <v>364</v>
      </c>
      <c r="R25" s="341" t="s">
        <v>396</v>
      </c>
      <c r="S25" s="360">
        <v>0</v>
      </c>
      <c r="T25" s="361">
        <v>0</v>
      </c>
      <c r="U25" s="346"/>
    </row>
    <row r="26" spans="1:21" s="295" customFormat="1" ht="16.5" customHeight="1" x14ac:dyDescent="0.25">
      <c r="A26" s="320">
        <f t="shared" si="14"/>
        <v>41840</v>
      </c>
      <c r="B26" s="320" t="str">
        <f t="shared" si="3"/>
        <v>WC</v>
      </c>
      <c r="C26" s="320" t="str">
        <f t="shared" si="4"/>
        <v>Marine</v>
      </c>
      <c r="D26" s="320" t="str">
        <f t="shared" si="5"/>
        <v>(same as Core CL)</v>
      </c>
      <c r="E26" s="320" t="s">
        <v>389</v>
      </c>
      <c r="F26" s="348" t="s">
        <v>384</v>
      </c>
      <c r="G26" s="363">
        <f t="shared" si="6"/>
        <v>14611</v>
      </c>
      <c r="H26" s="364">
        <f t="shared" si="7"/>
        <v>0</v>
      </c>
      <c r="I26" s="364">
        <f t="shared" si="10"/>
        <v>1123.9230769230769</v>
      </c>
      <c r="J26" s="364">
        <f t="shared" si="11"/>
        <v>1123.9230769230769</v>
      </c>
      <c r="K26" s="348">
        <f t="shared" si="12"/>
        <v>0</v>
      </c>
      <c r="L26" s="365">
        <f t="shared" si="13"/>
        <v>13</v>
      </c>
      <c r="M26" s="362">
        <f t="shared" si="9"/>
        <v>0</v>
      </c>
      <c r="P26" s="356" t="s">
        <v>363</v>
      </c>
      <c r="Q26" s="356" t="s">
        <v>364</v>
      </c>
      <c r="R26" s="341" t="s">
        <v>397</v>
      </c>
      <c r="S26" s="360">
        <v>0</v>
      </c>
      <c r="T26" s="361">
        <v>0</v>
      </c>
      <c r="U26" s="346"/>
    </row>
    <row r="27" spans="1:21" s="295" customFormat="1" ht="16.5" customHeight="1" x14ac:dyDescent="0.25">
      <c r="A27" s="320">
        <f t="shared" si="14"/>
        <v>41840</v>
      </c>
      <c r="B27" s="320" t="str">
        <f t="shared" si="3"/>
        <v>WC</v>
      </c>
      <c r="C27" s="320" t="str">
        <f t="shared" si="4"/>
        <v>Marine</v>
      </c>
      <c r="D27" s="320" t="str">
        <f t="shared" si="5"/>
        <v>(same as Core CL)</v>
      </c>
      <c r="E27" s="320" t="s">
        <v>390</v>
      </c>
      <c r="F27" s="348" t="s">
        <v>384</v>
      </c>
      <c r="G27" s="363">
        <f t="shared" si="6"/>
        <v>14611</v>
      </c>
      <c r="H27" s="364">
        <f t="shared" si="7"/>
        <v>2889</v>
      </c>
      <c r="I27" s="364">
        <f t="shared" si="10"/>
        <v>1123.9230769230769</v>
      </c>
      <c r="J27" s="364">
        <f t="shared" si="11"/>
        <v>901.69230769230774</v>
      </c>
      <c r="K27" s="348">
        <f t="shared" si="12"/>
        <v>0.19772773937444388</v>
      </c>
      <c r="L27" s="365">
        <f t="shared" si="13"/>
        <v>13</v>
      </c>
      <c r="M27" s="362">
        <f t="shared" si="9"/>
        <v>1</v>
      </c>
      <c r="P27" s="356" t="s">
        <v>363</v>
      </c>
      <c r="Q27" s="356" t="s">
        <v>364</v>
      </c>
      <c r="R27" s="341" t="s">
        <v>398</v>
      </c>
      <c r="S27" s="360">
        <v>0</v>
      </c>
      <c r="T27" s="361">
        <v>0</v>
      </c>
      <c r="U27" s="346"/>
    </row>
    <row r="28" spans="1:21" s="295" customFormat="1" ht="16.5" customHeight="1" x14ac:dyDescent="0.25">
      <c r="A28" s="320">
        <f t="shared" si="14"/>
        <v>41840</v>
      </c>
      <c r="B28" s="320" t="str">
        <f t="shared" si="3"/>
        <v>WC</v>
      </c>
      <c r="C28" s="320" t="str">
        <f t="shared" si="4"/>
        <v>Marine</v>
      </c>
      <c r="D28" s="320" t="str">
        <f t="shared" si="5"/>
        <v>(same as Core CL)</v>
      </c>
      <c r="E28" s="320" t="s">
        <v>391</v>
      </c>
      <c r="F28" s="348" t="s">
        <v>384</v>
      </c>
      <c r="G28" s="363">
        <f t="shared" si="6"/>
        <v>14611</v>
      </c>
      <c r="H28" s="364">
        <f t="shared" si="7"/>
        <v>0</v>
      </c>
      <c r="I28" s="364">
        <f t="shared" si="10"/>
        <v>1123.9230769230769</v>
      </c>
      <c r="J28" s="364">
        <f t="shared" si="11"/>
        <v>1123.9230769230769</v>
      </c>
      <c r="K28" s="348">
        <f t="shared" si="12"/>
        <v>0</v>
      </c>
      <c r="L28" s="365">
        <f t="shared" si="13"/>
        <v>13</v>
      </c>
      <c r="M28" s="362">
        <f t="shared" si="9"/>
        <v>0</v>
      </c>
      <c r="P28" s="356" t="s">
        <v>363</v>
      </c>
      <c r="Q28" s="356" t="s">
        <v>364</v>
      </c>
      <c r="R28" s="341" t="s">
        <v>399</v>
      </c>
      <c r="S28" s="360">
        <v>0</v>
      </c>
      <c r="T28" s="361">
        <v>0</v>
      </c>
      <c r="U28" s="346"/>
    </row>
    <row r="29" spans="1:21" s="295" customFormat="1" ht="16.5" customHeight="1" x14ac:dyDescent="0.25">
      <c r="A29" s="320">
        <f t="shared" si="14"/>
        <v>41840</v>
      </c>
      <c r="B29" s="320" t="str">
        <f t="shared" si="3"/>
        <v>WC</v>
      </c>
      <c r="C29" s="320" t="str">
        <f t="shared" si="4"/>
        <v>Marine</v>
      </c>
      <c r="D29" s="320" t="str">
        <f t="shared" si="5"/>
        <v>(same as Core CL)</v>
      </c>
      <c r="E29" s="320" t="s">
        <v>392</v>
      </c>
      <c r="F29" s="348" t="s">
        <v>384</v>
      </c>
      <c r="G29" s="363">
        <f t="shared" si="6"/>
        <v>14611</v>
      </c>
      <c r="H29" s="364">
        <f t="shared" si="7"/>
        <v>0</v>
      </c>
      <c r="I29" s="364">
        <f t="shared" si="10"/>
        <v>1123.9230769230769</v>
      </c>
      <c r="J29" s="364">
        <f t="shared" si="11"/>
        <v>1123.9230769230769</v>
      </c>
      <c r="K29" s="348">
        <f t="shared" si="12"/>
        <v>0</v>
      </c>
      <c r="L29" s="365">
        <f t="shared" si="13"/>
        <v>13</v>
      </c>
      <c r="M29" s="362">
        <f t="shared" si="9"/>
        <v>0</v>
      </c>
      <c r="P29" s="356" t="s">
        <v>363</v>
      </c>
      <c r="Q29" s="356" t="s">
        <v>364</v>
      </c>
      <c r="R29" s="341" t="s">
        <v>400</v>
      </c>
      <c r="S29" s="360">
        <v>1</v>
      </c>
      <c r="T29" s="361">
        <v>0</v>
      </c>
      <c r="U29" s="346"/>
    </row>
    <row r="30" spans="1:21" s="295" customFormat="1" ht="16.5" customHeight="1" x14ac:dyDescent="0.25">
      <c r="A30" s="338">
        <v>41840</v>
      </c>
      <c r="B30" s="338" t="s">
        <v>79</v>
      </c>
      <c r="C30" s="338" t="s">
        <v>354</v>
      </c>
      <c r="D30" s="338" t="s">
        <v>355</v>
      </c>
      <c r="E30" s="338" t="s">
        <v>234</v>
      </c>
      <c r="F30" s="349" t="s">
        <v>384</v>
      </c>
      <c r="G30" s="352">
        <f>SUM(G20:G29)</f>
        <v>146110</v>
      </c>
      <c r="H30" s="352">
        <f>SUM(H20:H29)</f>
        <v>6551</v>
      </c>
      <c r="I30" s="352">
        <f>G30/L30</f>
        <v>11239.23076923077</v>
      </c>
      <c r="J30" s="353">
        <f>(G30-H30)/L30</f>
        <v>10735.307692307691</v>
      </c>
      <c r="K30" s="349">
        <f>-(J30/I30-1)</f>
        <v>4.4836082403668542E-2</v>
      </c>
      <c r="L30" s="369">
        <f>+L22</f>
        <v>13</v>
      </c>
      <c r="M30" s="354">
        <f>SUM(M20:M29)</f>
        <v>3</v>
      </c>
      <c r="P30" s="356" t="s">
        <v>363</v>
      </c>
      <c r="Q30" s="356" t="s">
        <v>364</v>
      </c>
      <c r="R30" s="341" t="s">
        <v>401</v>
      </c>
      <c r="S30" s="360">
        <v>1</v>
      </c>
      <c r="T30" s="361">
        <v>0</v>
      </c>
      <c r="U30" s="346"/>
    </row>
    <row r="31" spans="1:21" s="295" customFormat="1" ht="16.5" customHeight="1" x14ac:dyDescent="0.25">
      <c r="A31" s="320"/>
      <c r="B31" s="320"/>
      <c r="C31" s="320"/>
      <c r="D31" s="320"/>
      <c r="E31" s="320"/>
      <c r="F31" s="348"/>
      <c r="G31" s="363"/>
      <c r="H31" s="364"/>
      <c r="I31" s="364"/>
      <c r="J31" s="364"/>
      <c r="K31" s="348"/>
      <c r="L31" s="362"/>
      <c r="M31" s="362"/>
      <c r="P31" s="356" t="s">
        <v>363</v>
      </c>
      <c r="Q31" s="356" t="s">
        <v>364</v>
      </c>
      <c r="R31" s="341" t="s">
        <v>402</v>
      </c>
      <c r="S31" s="360">
        <v>0</v>
      </c>
      <c r="T31" s="361">
        <v>0</v>
      </c>
      <c r="U31" s="346"/>
    </row>
    <row r="32" spans="1:21" s="295" customFormat="1" ht="16.5" customHeight="1" x14ac:dyDescent="0.25">
      <c r="A32" s="320"/>
      <c r="B32" s="320"/>
      <c r="C32" s="320"/>
      <c r="D32" s="320"/>
      <c r="E32" s="320"/>
      <c r="F32" s="348"/>
      <c r="G32" s="363"/>
      <c r="H32" s="364"/>
      <c r="I32" s="364"/>
      <c r="J32" s="364"/>
      <c r="K32" s="348"/>
      <c r="L32" s="362"/>
      <c r="M32" s="362"/>
      <c r="P32" s="356" t="s">
        <v>363</v>
      </c>
      <c r="Q32" s="356" t="s">
        <v>364</v>
      </c>
      <c r="R32" s="341" t="s">
        <v>403</v>
      </c>
      <c r="S32" s="360">
        <v>0</v>
      </c>
      <c r="T32" s="361">
        <v>0</v>
      </c>
      <c r="U32" s="346"/>
    </row>
    <row r="33" spans="1:22" s="295" customFormat="1" ht="16.5" customHeight="1" x14ac:dyDescent="0.25">
      <c r="A33" s="320"/>
      <c r="B33" s="320"/>
      <c r="C33" s="320"/>
      <c r="D33" s="320"/>
      <c r="E33" s="320"/>
      <c r="F33" s="320"/>
      <c r="G33" s="363"/>
      <c r="H33" s="364"/>
      <c r="I33" s="364"/>
      <c r="J33" s="364"/>
      <c r="K33" s="348"/>
      <c r="L33" s="365"/>
      <c r="M33" s="362"/>
      <c r="P33" s="356" t="s">
        <v>363</v>
      </c>
      <c r="Q33" s="356" t="s">
        <v>364</v>
      </c>
      <c r="R33" s="341" t="s">
        <v>404</v>
      </c>
      <c r="S33" s="360">
        <v>1</v>
      </c>
      <c r="T33" s="361">
        <v>0</v>
      </c>
      <c r="U33" s="346"/>
    </row>
    <row r="34" spans="1:22" s="295" customFormat="1" ht="16.5" customHeight="1" x14ac:dyDescent="0.25">
      <c r="A34" s="320">
        <v>41840</v>
      </c>
      <c r="B34" s="320" t="s">
        <v>227</v>
      </c>
      <c r="C34" s="320" t="s">
        <v>354</v>
      </c>
      <c r="D34" s="320" t="s">
        <v>355</v>
      </c>
      <c r="E34" s="320" t="s">
        <v>383</v>
      </c>
      <c r="F34" s="348" t="s">
        <v>384</v>
      </c>
      <c r="G34" s="363">
        <v>19378</v>
      </c>
      <c r="H34" s="364">
        <f>+V35</f>
        <v>0</v>
      </c>
      <c r="I34" s="364">
        <f t="shared" ref="I34:I36" si="15">+G34/L34</f>
        <v>412.29787234042556</v>
      </c>
      <c r="J34" s="364">
        <f>+(G34-H34)/L34</f>
        <v>412.29787234042556</v>
      </c>
      <c r="K34" s="348">
        <f t="shared" ref="K34:K36" si="16">-(J34/I34-1)</f>
        <v>0</v>
      </c>
      <c r="L34" s="365">
        <v>47</v>
      </c>
      <c r="M34" s="362">
        <f>+T22</f>
        <v>0</v>
      </c>
      <c r="P34" s="356" t="s">
        <v>363</v>
      </c>
      <c r="Q34" s="356" t="s">
        <v>364</v>
      </c>
      <c r="R34" s="341" t="s">
        <v>405</v>
      </c>
      <c r="S34" s="360">
        <v>0</v>
      </c>
      <c r="T34" s="361">
        <v>0</v>
      </c>
      <c r="U34" s="346"/>
    </row>
    <row r="35" spans="1:22" s="295" customFormat="1" ht="16.5" customHeight="1" x14ac:dyDescent="0.25">
      <c r="A35" s="320">
        <f t="shared" ref="A35:A36" si="17">+A34</f>
        <v>41840</v>
      </c>
      <c r="B35" s="320" t="str">
        <f t="shared" ref="B35:B43" si="18">+B34</f>
        <v>CMA</v>
      </c>
      <c r="C35" s="320" t="str">
        <f t="shared" ref="C35:C43" si="19">+C34</f>
        <v>Marine</v>
      </c>
      <c r="D35" s="320" t="str">
        <f t="shared" ref="D35:D43" si="20">+D34</f>
        <v>(same as Core CL)</v>
      </c>
      <c r="E35" s="320" t="s">
        <v>385</v>
      </c>
      <c r="F35" s="348" t="s">
        <v>384</v>
      </c>
      <c r="G35" s="363">
        <f t="shared" ref="G35:G43" si="21">+G34</f>
        <v>19378</v>
      </c>
      <c r="H35" s="364">
        <f t="shared" ref="H35:H43" si="22">+V36</f>
        <v>0</v>
      </c>
      <c r="I35" s="364">
        <f t="shared" si="15"/>
        <v>412.29787234042556</v>
      </c>
      <c r="J35" s="364">
        <f t="shared" ref="J35:J36" si="23">+(G35-H35)/L35</f>
        <v>412.29787234042556</v>
      </c>
      <c r="K35" s="348">
        <f t="shared" si="16"/>
        <v>0</v>
      </c>
      <c r="L35" s="365">
        <f>+L34</f>
        <v>47</v>
      </c>
      <c r="M35" s="362">
        <f t="shared" ref="M35:M43" si="24">+T23</f>
        <v>0</v>
      </c>
      <c r="P35" s="356" t="s">
        <v>363</v>
      </c>
      <c r="Q35" s="356" t="s">
        <v>364</v>
      </c>
      <c r="R35" s="341" t="s">
        <v>406</v>
      </c>
      <c r="S35" s="360">
        <v>0</v>
      </c>
      <c r="T35" s="361">
        <v>0</v>
      </c>
      <c r="U35" s="346">
        <f>+S35*-1</f>
        <v>0</v>
      </c>
      <c r="V35" s="346">
        <f>+T35*-1</f>
        <v>0</v>
      </c>
    </row>
    <row r="36" spans="1:22" s="295" customFormat="1" ht="16.5" customHeight="1" x14ac:dyDescent="0.25">
      <c r="A36" s="320">
        <f t="shared" si="17"/>
        <v>41840</v>
      </c>
      <c r="B36" s="320" t="str">
        <f t="shared" si="18"/>
        <v>CMA</v>
      </c>
      <c r="C36" s="320" t="str">
        <f t="shared" si="19"/>
        <v>Marine</v>
      </c>
      <c r="D36" s="320" t="str">
        <f t="shared" si="20"/>
        <v>(same as Core CL)</v>
      </c>
      <c r="E36" s="320" t="s">
        <v>233</v>
      </c>
      <c r="F36" s="348" t="s">
        <v>384</v>
      </c>
      <c r="G36" s="363">
        <f t="shared" si="21"/>
        <v>19378</v>
      </c>
      <c r="H36" s="364">
        <f t="shared" si="22"/>
        <v>0</v>
      </c>
      <c r="I36" s="364">
        <f t="shared" si="15"/>
        <v>412.29787234042556</v>
      </c>
      <c r="J36" s="364">
        <f t="shared" si="23"/>
        <v>412.29787234042556</v>
      </c>
      <c r="K36" s="348">
        <f t="shared" si="16"/>
        <v>0</v>
      </c>
      <c r="L36" s="365">
        <f>+L35</f>
        <v>47</v>
      </c>
      <c r="M36" s="362">
        <f t="shared" si="24"/>
        <v>0</v>
      </c>
      <c r="P36" s="356" t="s">
        <v>363</v>
      </c>
      <c r="Q36" s="356" t="s">
        <v>364</v>
      </c>
      <c r="R36" s="341" t="s">
        <v>407</v>
      </c>
      <c r="S36" s="360">
        <v>0</v>
      </c>
      <c r="T36" s="361">
        <v>0</v>
      </c>
      <c r="U36" s="346">
        <f t="shared" ref="U36:U44" si="25">+S36*-1</f>
        <v>0</v>
      </c>
      <c r="V36" s="346">
        <f t="shared" ref="V36:V44" si="26">+T36*-1</f>
        <v>0</v>
      </c>
    </row>
    <row r="37" spans="1:22" s="295" customFormat="1" ht="16.5" customHeight="1" x14ac:dyDescent="0.25">
      <c r="A37" s="320">
        <f>+A36</f>
        <v>41840</v>
      </c>
      <c r="B37" s="320" t="str">
        <f t="shared" si="18"/>
        <v>CMA</v>
      </c>
      <c r="C37" s="320" t="str">
        <f t="shared" si="19"/>
        <v>Marine</v>
      </c>
      <c r="D37" s="320" t="str">
        <f t="shared" si="20"/>
        <v>(same as Core CL)</v>
      </c>
      <c r="E37" s="320" t="s">
        <v>386</v>
      </c>
      <c r="F37" s="348" t="s">
        <v>384</v>
      </c>
      <c r="G37" s="363">
        <f t="shared" si="21"/>
        <v>19378</v>
      </c>
      <c r="H37" s="364">
        <f t="shared" si="22"/>
        <v>0</v>
      </c>
      <c r="I37" s="364">
        <f t="shared" ref="I37:I43" si="27">+G37/L37</f>
        <v>412.29787234042556</v>
      </c>
      <c r="J37" s="364">
        <f t="shared" ref="J37:J43" si="28">+(G37-H37)/L37</f>
        <v>412.29787234042556</v>
      </c>
      <c r="K37" s="348">
        <f t="shared" ref="K37:K43" si="29">-(J37/I37-1)</f>
        <v>0</v>
      </c>
      <c r="L37" s="365">
        <f t="shared" ref="L37:L43" si="30">+L36</f>
        <v>47</v>
      </c>
      <c r="M37" s="362">
        <f t="shared" si="24"/>
        <v>0</v>
      </c>
      <c r="P37" s="356" t="s">
        <v>363</v>
      </c>
      <c r="Q37" s="356" t="s">
        <v>364</v>
      </c>
      <c r="R37" s="341" t="s">
        <v>408</v>
      </c>
      <c r="S37" s="360">
        <v>0</v>
      </c>
      <c r="T37" s="361">
        <v>0</v>
      </c>
      <c r="U37" s="346">
        <f t="shared" si="25"/>
        <v>0</v>
      </c>
      <c r="V37" s="346">
        <f t="shared" si="26"/>
        <v>0</v>
      </c>
    </row>
    <row r="38" spans="1:22" s="295" customFormat="1" ht="16.5" customHeight="1" x14ac:dyDescent="0.25">
      <c r="A38" s="320">
        <f t="shared" ref="A38:A43" si="31">+A37</f>
        <v>41840</v>
      </c>
      <c r="B38" s="320" t="str">
        <f t="shared" si="18"/>
        <v>CMA</v>
      </c>
      <c r="C38" s="320" t="str">
        <f t="shared" si="19"/>
        <v>Marine</v>
      </c>
      <c r="D38" s="320" t="str">
        <f t="shared" si="20"/>
        <v>(same as Core CL)</v>
      </c>
      <c r="E38" s="320" t="s">
        <v>387</v>
      </c>
      <c r="F38" s="348" t="s">
        <v>384</v>
      </c>
      <c r="G38" s="363">
        <f t="shared" si="21"/>
        <v>19378</v>
      </c>
      <c r="H38" s="364">
        <f t="shared" si="22"/>
        <v>0</v>
      </c>
      <c r="I38" s="364">
        <f t="shared" si="27"/>
        <v>412.29787234042556</v>
      </c>
      <c r="J38" s="364">
        <f t="shared" si="28"/>
        <v>412.29787234042556</v>
      </c>
      <c r="K38" s="348">
        <f t="shared" si="29"/>
        <v>0</v>
      </c>
      <c r="L38" s="365">
        <f t="shared" si="30"/>
        <v>47</v>
      </c>
      <c r="M38" s="362">
        <f t="shared" si="24"/>
        <v>0</v>
      </c>
      <c r="P38" s="356" t="s">
        <v>363</v>
      </c>
      <c r="Q38" s="356" t="s">
        <v>364</v>
      </c>
      <c r="R38" s="341" t="s">
        <v>409</v>
      </c>
      <c r="S38" s="360">
        <v>0</v>
      </c>
      <c r="T38" s="361">
        <v>0</v>
      </c>
      <c r="U38" s="346">
        <f t="shared" si="25"/>
        <v>0</v>
      </c>
      <c r="V38" s="346">
        <f t="shared" si="26"/>
        <v>0</v>
      </c>
    </row>
    <row r="39" spans="1:22" s="295" customFormat="1" ht="16.5" customHeight="1" x14ac:dyDescent="0.25">
      <c r="A39" s="320">
        <f t="shared" si="31"/>
        <v>41840</v>
      </c>
      <c r="B39" s="320" t="str">
        <f t="shared" si="18"/>
        <v>CMA</v>
      </c>
      <c r="C39" s="320" t="str">
        <f t="shared" si="19"/>
        <v>Marine</v>
      </c>
      <c r="D39" s="320" t="str">
        <f t="shared" si="20"/>
        <v>(same as Core CL)</v>
      </c>
      <c r="E39" s="320" t="s">
        <v>388</v>
      </c>
      <c r="F39" s="348" t="s">
        <v>384</v>
      </c>
      <c r="G39" s="363">
        <f t="shared" si="21"/>
        <v>19378</v>
      </c>
      <c r="H39" s="364">
        <f t="shared" si="22"/>
        <v>0</v>
      </c>
      <c r="I39" s="364">
        <f t="shared" si="27"/>
        <v>412.29787234042556</v>
      </c>
      <c r="J39" s="364">
        <f t="shared" si="28"/>
        <v>412.29787234042556</v>
      </c>
      <c r="K39" s="348">
        <f t="shared" si="29"/>
        <v>0</v>
      </c>
      <c r="L39" s="365">
        <f t="shared" si="30"/>
        <v>47</v>
      </c>
      <c r="M39" s="362">
        <f t="shared" si="24"/>
        <v>0</v>
      </c>
      <c r="P39" s="356" t="s">
        <v>363</v>
      </c>
      <c r="Q39" s="356" t="s">
        <v>364</v>
      </c>
      <c r="R39" s="341" t="s">
        <v>410</v>
      </c>
      <c r="S39" s="360">
        <v>0</v>
      </c>
      <c r="T39" s="361">
        <v>0</v>
      </c>
      <c r="U39" s="346">
        <f t="shared" si="25"/>
        <v>0</v>
      </c>
      <c r="V39" s="346">
        <f t="shared" si="26"/>
        <v>0</v>
      </c>
    </row>
    <row r="40" spans="1:22" s="295" customFormat="1" ht="16.5" customHeight="1" x14ac:dyDescent="0.25">
      <c r="A40" s="320">
        <f t="shared" si="31"/>
        <v>41840</v>
      </c>
      <c r="B40" s="320" t="str">
        <f t="shared" si="18"/>
        <v>CMA</v>
      </c>
      <c r="C40" s="320" t="str">
        <f t="shared" si="19"/>
        <v>Marine</v>
      </c>
      <c r="D40" s="320" t="str">
        <f t="shared" si="20"/>
        <v>(same as Core CL)</v>
      </c>
      <c r="E40" s="320" t="s">
        <v>389</v>
      </c>
      <c r="F40" s="348" t="s">
        <v>384</v>
      </c>
      <c r="G40" s="363">
        <f t="shared" si="21"/>
        <v>19378</v>
      </c>
      <c r="H40" s="364">
        <f t="shared" si="22"/>
        <v>0</v>
      </c>
      <c r="I40" s="364">
        <f t="shared" si="27"/>
        <v>412.29787234042556</v>
      </c>
      <c r="J40" s="364">
        <f t="shared" si="28"/>
        <v>412.29787234042556</v>
      </c>
      <c r="K40" s="348">
        <f t="shared" si="29"/>
        <v>0</v>
      </c>
      <c r="L40" s="365">
        <f t="shared" si="30"/>
        <v>47</v>
      </c>
      <c r="M40" s="362">
        <f t="shared" si="24"/>
        <v>0</v>
      </c>
      <c r="P40" s="356" t="s">
        <v>363</v>
      </c>
      <c r="Q40" s="356" t="s">
        <v>364</v>
      </c>
      <c r="R40" s="341" t="s">
        <v>411</v>
      </c>
      <c r="S40" s="360">
        <v>0</v>
      </c>
      <c r="T40" s="361">
        <v>0</v>
      </c>
      <c r="U40" s="346">
        <f t="shared" si="25"/>
        <v>0</v>
      </c>
      <c r="V40" s="346">
        <f t="shared" si="26"/>
        <v>0</v>
      </c>
    </row>
    <row r="41" spans="1:22" s="295" customFormat="1" ht="16.5" customHeight="1" x14ac:dyDescent="0.25">
      <c r="A41" s="320">
        <f t="shared" si="31"/>
        <v>41840</v>
      </c>
      <c r="B41" s="320" t="str">
        <f t="shared" si="18"/>
        <v>CMA</v>
      </c>
      <c r="C41" s="320" t="str">
        <f t="shared" si="19"/>
        <v>Marine</v>
      </c>
      <c r="D41" s="320" t="str">
        <f t="shared" si="20"/>
        <v>(same as Core CL)</v>
      </c>
      <c r="E41" s="320" t="s">
        <v>390</v>
      </c>
      <c r="F41" s="348" t="s">
        <v>384</v>
      </c>
      <c r="G41" s="363">
        <f t="shared" si="21"/>
        <v>19378</v>
      </c>
      <c r="H41" s="364">
        <f t="shared" si="22"/>
        <v>0</v>
      </c>
      <c r="I41" s="364">
        <f t="shared" si="27"/>
        <v>412.29787234042556</v>
      </c>
      <c r="J41" s="364">
        <f t="shared" si="28"/>
        <v>412.29787234042556</v>
      </c>
      <c r="K41" s="348">
        <f t="shared" si="29"/>
        <v>0</v>
      </c>
      <c r="L41" s="365">
        <f t="shared" si="30"/>
        <v>47</v>
      </c>
      <c r="M41" s="362">
        <f t="shared" si="24"/>
        <v>0</v>
      </c>
      <c r="P41" s="356" t="s">
        <v>363</v>
      </c>
      <c r="Q41" s="356" t="s">
        <v>364</v>
      </c>
      <c r="R41" s="341" t="s">
        <v>412</v>
      </c>
      <c r="S41" s="360">
        <v>0</v>
      </c>
      <c r="T41" s="361">
        <v>0</v>
      </c>
      <c r="U41" s="346">
        <f t="shared" si="25"/>
        <v>0</v>
      </c>
      <c r="V41" s="346">
        <f t="shared" si="26"/>
        <v>0</v>
      </c>
    </row>
    <row r="42" spans="1:22" s="295" customFormat="1" ht="16.5" customHeight="1" x14ac:dyDescent="0.25">
      <c r="A42" s="320">
        <f t="shared" si="31"/>
        <v>41840</v>
      </c>
      <c r="B42" s="320" t="str">
        <f t="shared" si="18"/>
        <v>CMA</v>
      </c>
      <c r="C42" s="320" t="str">
        <f t="shared" si="19"/>
        <v>Marine</v>
      </c>
      <c r="D42" s="320" t="str">
        <f t="shared" si="20"/>
        <v>(same as Core CL)</v>
      </c>
      <c r="E42" s="320" t="s">
        <v>391</v>
      </c>
      <c r="F42" s="348" t="s">
        <v>384</v>
      </c>
      <c r="G42" s="363">
        <f t="shared" si="21"/>
        <v>19378</v>
      </c>
      <c r="H42" s="364">
        <f t="shared" si="22"/>
        <v>0</v>
      </c>
      <c r="I42" s="364">
        <f t="shared" si="27"/>
        <v>412.29787234042556</v>
      </c>
      <c r="J42" s="364">
        <f t="shared" si="28"/>
        <v>412.29787234042556</v>
      </c>
      <c r="K42" s="348">
        <f t="shared" si="29"/>
        <v>0</v>
      </c>
      <c r="L42" s="365">
        <f t="shared" si="30"/>
        <v>47</v>
      </c>
      <c r="M42" s="362">
        <f t="shared" si="24"/>
        <v>0</v>
      </c>
      <c r="P42" s="356" t="s">
        <v>363</v>
      </c>
      <c r="Q42" s="356" t="s">
        <v>364</v>
      </c>
      <c r="R42" s="341" t="s">
        <v>413</v>
      </c>
      <c r="S42" s="360">
        <v>-6620</v>
      </c>
      <c r="T42" s="361">
        <v>0</v>
      </c>
      <c r="U42" s="346">
        <f t="shared" si="25"/>
        <v>6620</v>
      </c>
      <c r="V42" s="346">
        <f t="shared" si="26"/>
        <v>0</v>
      </c>
    </row>
    <row r="43" spans="1:22" s="295" customFormat="1" ht="16.5" customHeight="1" x14ac:dyDescent="0.25">
      <c r="A43" s="320">
        <f t="shared" si="31"/>
        <v>41840</v>
      </c>
      <c r="B43" s="320" t="str">
        <f t="shared" si="18"/>
        <v>CMA</v>
      </c>
      <c r="C43" s="320" t="str">
        <f t="shared" si="19"/>
        <v>Marine</v>
      </c>
      <c r="D43" s="320" t="str">
        <f t="shared" si="20"/>
        <v>(same as Core CL)</v>
      </c>
      <c r="E43" s="320" t="s">
        <v>392</v>
      </c>
      <c r="F43" s="348" t="s">
        <v>384</v>
      </c>
      <c r="G43" s="363">
        <f t="shared" si="21"/>
        <v>19378</v>
      </c>
      <c r="H43" s="364">
        <f t="shared" si="22"/>
        <v>0</v>
      </c>
      <c r="I43" s="364">
        <f t="shared" si="27"/>
        <v>412.29787234042556</v>
      </c>
      <c r="J43" s="364">
        <f t="shared" si="28"/>
        <v>412.29787234042556</v>
      </c>
      <c r="K43" s="348">
        <f t="shared" si="29"/>
        <v>0</v>
      </c>
      <c r="L43" s="365">
        <f t="shared" si="30"/>
        <v>47</v>
      </c>
      <c r="M43" s="362">
        <f t="shared" si="24"/>
        <v>0</v>
      </c>
      <c r="P43" s="356" t="s">
        <v>363</v>
      </c>
      <c r="Q43" s="356" t="s">
        <v>364</v>
      </c>
      <c r="R43" s="341" t="s">
        <v>414</v>
      </c>
      <c r="S43" s="360">
        <v>-2950</v>
      </c>
      <c r="T43" s="361">
        <v>0</v>
      </c>
      <c r="U43" s="346">
        <f t="shared" si="25"/>
        <v>2950</v>
      </c>
      <c r="V43" s="346">
        <f t="shared" si="26"/>
        <v>0</v>
      </c>
    </row>
    <row r="44" spans="1:22" s="295" customFormat="1" ht="16.5" customHeight="1" x14ac:dyDescent="0.25">
      <c r="A44" s="338">
        <v>41840</v>
      </c>
      <c r="B44" s="338" t="s">
        <v>227</v>
      </c>
      <c r="C44" s="338" t="s">
        <v>354</v>
      </c>
      <c r="D44" s="338" t="s">
        <v>355</v>
      </c>
      <c r="E44" s="338" t="s">
        <v>234</v>
      </c>
      <c r="F44" s="349" t="s">
        <v>384</v>
      </c>
      <c r="G44" s="352">
        <f>SUM(G34:G43)</f>
        <v>193780</v>
      </c>
      <c r="H44" s="352">
        <f>SUM(H34:H43)</f>
        <v>0</v>
      </c>
      <c r="I44" s="352">
        <f>G44/L44</f>
        <v>4122.9787234042551</v>
      </c>
      <c r="J44" s="353">
        <f>(G44-H44)/L44</f>
        <v>4122.9787234042551</v>
      </c>
      <c r="K44" s="349">
        <f>-(J44/I44-1)</f>
        <v>0</v>
      </c>
      <c r="L44" s="369">
        <f>+L36</f>
        <v>47</v>
      </c>
      <c r="M44" s="354">
        <f>SUM(M34:M43)</f>
        <v>0</v>
      </c>
      <c r="P44" s="356" t="s">
        <v>363</v>
      </c>
      <c r="Q44" s="356" t="s">
        <v>364</v>
      </c>
      <c r="R44" s="341" t="s">
        <v>415</v>
      </c>
      <c r="S44" s="360">
        <v>0</v>
      </c>
      <c r="T44" s="361">
        <v>0</v>
      </c>
      <c r="U44" s="346">
        <f t="shared" si="25"/>
        <v>0</v>
      </c>
      <c r="V44" s="346">
        <f t="shared" si="26"/>
        <v>0</v>
      </c>
    </row>
    <row r="45" spans="1:22" ht="15.75" x14ac:dyDescent="0.25">
      <c r="A45" s="320"/>
      <c r="B45" s="320"/>
      <c r="C45" s="320"/>
      <c r="D45" s="320"/>
      <c r="E45" s="320"/>
      <c r="F45" s="348"/>
      <c r="G45" s="363"/>
      <c r="H45" s="363"/>
      <c r="I45" s="364"/>
      <c r="J45" s="364"/>
      <c r="K45" s="348"/>
      <c r="L45" s="366"/>
      <c r="M45" s="362"/>
      <c r="P45" s="356" t="s">
        <v>363</v>
      </c>
      <c r="Q45" s="356" t="s">
        <v>364</v>
      </c>
      <c r="R45" s="341" t="s">
        <v>416</v>
      </c>
      <c r="S45" s="360">
        <v>0</v>
      </c>
      <c r="T45" s="361">
        <v>0</v>
      </c>
    </row>
    <row r="46" spans="1:22" ht="15.75" x14ac:dyDescent="0.25">
      <c r="A46" s="320"/>
      <c r="B46" s="320"/>
      <c r="C46" s="320"/>
      <c r="D46" s="320"/>
      <c r="E46" s="320"/>
      <c r="F46" s="348"/>
      <c r="G46" s="363"/>
      <c r="H46" s="363"/>
      <c r="I46" s="364"/>
      <c r="J46" s="364"/>
      <c r="K46" s="348"/>
      <c r="L46" s="366"/>
      <c r="M46" s="362"/>
      <c r="O46" s="67" t="s">
        <v>369</v>
      </c>
      <c r="P46" s="356" t="s">
        <v>363</v>
      </c>
      <c r="Q46" s="356" t="s">
        <v>364</v>
      </c>
      <c r="R46" s="341" t="s">
        <v>417</v>
      </c>
      <c r="S46" s="360">
        <v>-1642</v>
      </c>
      <c r="T46" s="361">
        <v>0</v>
      </c>
    </row>
    <row r="47" spans="1:22" ht="15.75" x14ac:dyDescent="0.25">
      <c r="A47" s="320"/>
      <c r="B47" s="320"/>
      <c r="C47" s="320"/>
      <c r="D47" s="320"/>
      <c r="E47" s="320"/>
      <c r="F47" s="320"/>
      <c r="G47" s="363"/>
      <c r="H47" s="363"/>
      <c r="I47" s="364"/>
      <c r="J47" s="364"/>
      <c r="K47" s="348"/>
      <c r="L47" s="366"/>
      <c r="M47" s="362"/>
      <c r="O47" s="343">
        <v>1000.1</v>
      </c>
      <c r="P47" s="356" t="s">
        <v>363</v>
      </c>
      <c r="Q47" s="356" t="s">
        <v>364</v>
      </c>
      <c r="R47" s="341" t="s">
        <v>418</v>
      </c>
      <c r="S47" s="360">
        <v>0</v>
      </c>
      <c r="T47" s="361">
        <v>0</v>
      </c>
    </row>
    <row r="48" spans="1:22" ht="15.75" x14ac:dyDescent="0.25">
      <c r="A48" s="320">
        <v>41840</v>
      </c>
      <c r="B48" s="320" t="s">
        <v>227</v>
      </c>
      <c r="C48" s="320" t="s">
        <v>356</v>
      </c>
      <c r="D48" s="320" t="s">
        <v>357</v>
      </c>
      <c r="E48" s="320" t="s">
        <v>383</v>
      </c>
      <c r="F48" s="348" t="s">
        <v>384</v>
      </c>
      <c r="G48" s="363">
        <v>2179900.7671232875</v>
      </c>
      <c r="H48" s="363">
        <f>+U35</f>
        <v>0</v>
      </c>
      <c r="I48" s="364">
        <f t="shared" ref="I48:I50" si="32">+G48/L48</f>
        <v>624.43447926762747</v>
      </c>
      <c r="J48" s="364">
        <f>+(G48-H48)/L48</f>
        <v>624.43447926762747</v>
      </c>
      <c r="K48" s="370">
        <f t="shared" ref="K48:K50" si="33">-(J48/I48-1)</f>
        <v>0</v>
      </c>
      <c r="L48" s="362">
        <v>3491</v>
      </c>
      <c r="M48" s="362">
        <f>+S22</f>
        <v>0</v>
      </c>
      <c r="O48" s="343">
        <v>1937.8000000000002</v>
      </c>
      <c r="P48" s="355" t="s">
        <v>79</v>
      </c>
      <c r="Q48" s="339" t="s">
        <v>364</v>
      </c>
      <c r="R48" s="339" t="s">
        <v>365</v>
      </c>
      <c r="S48" s="358">
        <v>1559</v>
      </c>
      <c r="T48" s="359">
        <v>13</v>
      </c>
    </row>
    <row r="49" spans="1:20" ht="15.75" x14ac:dyDescent="0.25">
      <c r="A49" s="320">
        <f t="shared" ref="A49:A50" si="34">+A48</f>
        <v>41840</v>
      </c>
      <c r="B49" s="320" t="str">
        <f t="shared" ref="B49:B57" si="35">+B48</f>
        <v>CMA</v>
      </c>
      <c r="C49" s="320" t="str">
        <f t="shared" ref="C49:C57" si="36">+C48</f>
        <v>Avenues Auto</v>
      </c>
      <c r="D49" s="320" t="str">
        <f t="shared" ref="D49:D57" si="37">+D48</f>
        <v>18-4588</v>
      </c>
      <c r="E49" s="320" t="s">
        <v>385</v>
      </c>
      <c r="F49" s="348" t="s">
        <v>384</v>
      </c>
      <c r="G49" s="363">
        <f>+G48</f>
        <v>2179900.7671232875</v>
      </c>
      <c r="H49" s="363">
        <f t="shared" ref="H49:H57" si="38">+U36</f>
        <v>0</v>
      </c>
      <c r="I49" s="364">
        <f t="shared" si="32"/>
        <v>624.43447926762747</v>
      </c>
      <c r="J49" s="364">
        <f t="shared" ref="J49:J50" si="39">+(G49-H49)/L49</f>
        <v>624.43447926762747</v>
      </c>
      <c r="K49" s="370">
        <f t="shared" si="33"/>
        <v>0</v>
      </c>
      <c r="L49" s="362">
        <f>+L48</f>
        <v>3491</v>
      </c>
      <c r="M49" s="362">
        <f t="shared" ref="M49:M57" si="40">+S23</f>
        <v>0</v>
      </c>
      <c r="O49" s="343">
        <v>1937.8000000000002</v>
      </c>
      <c r="P49" s="356" t="s">
        <v>79</v>
      </c>
      <c r="Q49" s="340" t="s">
        <v>364</v>
      </c>
      <c r="R49" s="341" t="s">
        <v>366</v>
      </c>
      <c r="S49" s="360">
        <v>6375240</v>
      </c>
      <c r="T49" s="361">
        <v>175333</v>
      </c>
    </row>
    <row r="50" spans="1:20" ht="15.75" x14ac:dyDescent="0.25">
      <c r="A50" s="320">
        <f t="shared" si="34"/>
        <v>41840</v>
      </c>
      <c r="B50" s="320" t="str">
        <f t="shared" si="35"/>
        <v>CMA</v>
      </c>
      <c r="C50" s="320" t="str">
        <f t="shared" si="36"/>
        <v>Avenues Auto</v>
      </c>
      <c r="D50" s="320" t="str">
        <f t="shared" si="37"/>
        <v>18-4588</v>
      </c>
      <c r="E50" s="320" t="s">
        <v>233</v>
      </c>
      <c r="F50" s="348" t="s">
        <v>384</v>
      </c>
      <c r="G50" s="363">
        <f>+G49</f>
        <v>2179900.7671232875</v>
      </c>
      <c r="H50" s="363">
        <f t="shared" si="38"/>
        <v>0</v>
      </c>
      <c r="I50" s="364">
        <f t="shared" si="32"/>
        <v>624.43447926762747</v>
      </c>
      <c r="J50" s="364">
        <f t="shared" si="39"/>
        <v>624.43447926762747</v>
      </c>
      <c r="K50" s="370">
        <f t="shared" si="33"/>
        <v>0</v>
      </c>
      <c r="L50" s="362">
        <f>+L49</f>
        <v>3491</v>
      </c>
      <c r="M50" s="362">
        <f t="shared" si="40"/>
        <v>0</v>
      </c>
      <c r="P50" s="356" t="s">
        <v>79</v>
      </c>
      <c r="Q50" s="340" t="s">
        <v>364</v>
      </c>
      <c r="R50" s="342" t="s">
        <v>367</v>
      </c>
      <c r="S50" s="360">
        <v>0</v>
      </c>
      <c r="T50" s="361">
        <v>0</v>
      </c>
    </row>
    <row r="51" spans="1:20" ht="15.75" x14ac:dyDescent="0.25">
      <c r="A51" s="320">
        <f>+A50</f>
        <v>41840</v>
      </c>
      <c r="B51" s="320" t="str">
        <f t="shared" si="35"/>
        <v>CMA</v>
      </c>
      <c r="C51" s="320" t="str">
        <f t="shared" si="36"/>
        <v>Avenues Auto</v>
      </c>
      <c r="D51" s="320" t="str">
        <f t="shared" si="37"/>
        <v>18-4588</v>
      </c>
      <c r="E51" s="320" t="s">
        <v>386</v>
      </c>
      <c r="F51" s="348" t="s">
        <v>384</v>
      </c>
      <c r="G51" s="363">
        <f t="shared" ref="G51:G57" si="41">+G50</f>
        <v>2179900.7671232875</v>
      </c>
      <c r="H51" s="363">
        <f t="shared" si="38"/>
        <v>0</v>
      </c>
      <c r="I51" s="364">
        <f t="shared" ref="I51:I57" si="42">+G51/L51</f>
        <v>624.43447926762747</v>
      </c>
      <c r="J51" s="364">
        <f t="shared" ref="J51:J57" si="43">+(G51-H51)/L51</f>
        <v>624.43447926762747</v>
      </c>
      <c r="K51" s="370">
        <f t="shared" ref="K51:K57" si="44">-(J51/I51-1)</f>
        <v>0</v>
      </c>
      <c r="L51" s="362">
        <f t="shared" ref="L51:L57" si="45">+L50</f>
        <v>3491</v>
      </c>
      <c r="M51" s="362">
        <f t="shared" si="40"/>
        <v>0</v>
      </c>
      <c r="P51" s="356" t="s">
        <v>79</v>
      </c>
      <c r="Q51" s="340" t="s">
        <v>364</v>
      </c>
      <c r="R51" s="342" t="s">
        <v>368</v>
      </c>
      <c r="S51" s="360">
        <v>0</v>
      </c>
      <c r="T51" s="361">
        <v>0</v>
      </c>
    </row>
    <row r="52" spans="1:20" ht="15.75" x14ac:dyDescent="0.25">
      <c r="A52" s="320">
        <f t="shared" ref="A52:A57" si="46">+A51</f>
        <v>41840</v>
      </c>
      <c r="B52" s="320" t="str">
        <f t="shared" si="35"/>
        <v>CMA</v>
      </c>
      <c r="C52" s="320" t="str">
        <f t="shared" si="36"/>
        <v>Avenues Auto</v>
      </c>
      <c r="D52" s="320" t="str">
        <f t="shared" si="37"/>
        <v>18-4588</v>
      </c>
      <c r="E52" s="320" t="s">
        <v>387</v>
      </c>
      <c r="F52" s="348" t="s">
        <v>384</v>
      </c>
      <c r="G52" s="363">
        <f t="shared" si="41"/>
        <v>2179900.7671232875</v>
      </c>
      <c r="H52" s="363">
        <f t="shared" si="38"/>
        <v>0</v>
      </c>
      <c r="I52" s="364">
        <f t="shared" si="42"/>
        <v>624.43447926762747</v>
      </c>
      <c r="J52" s="364">
        <f t="shared" si="43"/>
        <v>624.43447926762747</v>
      </c>
      <c r="K52" s="370">
        <f t="shared" si="44"/>
        <v>0</v>
      </c>
      <c r="L52" s="362">
        <f t="shared" si="45"/>
        <v>3491</v>
      </c>
      <c r="M52" s="362">
        <f t="shared" si="40"/>
        <v>0</v>
      </c>
      <c r="P52" s="356" t="s">
        <v>79</v>
      </c>
      <c r="Q52" s="340" t="s">
        <v>364</v>
      </c>
      <c r="R52" s="341" t="s">
        <v>393</v>
      </c>
      <c r="S52" s="360">
        <v>0</v>
      </c>
      <c r="T52" s="361">
        <v>0</v>
      </c>
    </row>
    <row r="53" spans="1:20" ht="15.75" x14ac:dyDescent="0.25">
      <c r="A53" s="320">
        <f t="shared" si="46"/>
        <v>41840</v>
      </c>
      <c r="B53" s="320" t="str">
        <f t="shared" si="35"/>
        <v>CMA</v>
      </c>
      <c r="C53" s="320" t="str">
        <f t="shared" si="36"/>
        <v>Avenues Auto</v>
      </c>
      <c r="D53" s="320" t="str">
        <f t="shared" si="37"/>
        <v>18-4588</v>
      </c>
      <c r="E53" s="320" t="s">
        <v>388</v>
      </c>
      <c r="F53" s="348" t="s">
        <v>384</v>
      </c>
      <c r="G53" s="363">
        <f t="shared" si="41"/>
        <v>2179900.7671232875</v>
      </c>
      <c r="H53" s="363">
        <f t="shared" si="38"/>
        <v>0</v>
      </c>
      <c r="I53" s="364">
        <f t="shared" si="42"/>
        <v>624.43447926762747</v>
      </c>
      <c r="J53" s="364">
        <f t="shared" si="43"/>
        <v>624.43447926762747</v>
      </c>
      <c r="K53" s="370">
        <f t="shared" si="44"/>
        <v>0</v>
      </c>
      <c r="L53" s="362">
        <f t="shared" si="45"/>
        <v>3491</v>
      </c>
      <c r="M53" s="362">
        <f t="shared" si="40"/>
        <v>0</v>
      </c>
      <c r="P53" s="356" t="s">
        <v>79</v>
      </c>
      <c r="Q53" s="340" t="s">
        <v>364</v>
      </c>
      <c r="R53" s="341" t="s">
        <v>394</v>
      </c>
      <c r="S53" s="360">
        <v>0</v>
      </c>
      <c r="T53" s="361">
        <v>0</v>
      </c>
    </row>
    <row r="54" spans="1:20" ht="15.75" x14ac:dyDescent="0.25">
      <c r="A54" s="320">
        <f t="shared" si="46"/>
        <v>41840</v>
      </c>
      <c r="B54" s="320" t="str">
        <f t="shared" si="35"/>
        <v>CMA</v>
      </c>
      <c r="C54" s="320" t="str">
        <f t="shared" si="36"/>
        <v>Avenues Auto</v>
      </c>
      <c r="D54" s="320" t="str">
        <f t="shared" si="37"/>
        <v>18-4588</v>
      </c>
      <c r="E54" s="320" t="s">
        <v>389</v>
      </c>
      <c r="F54" s="348" t="s">
        <v>384</v>
      </c>
      <c r="G54" s="363">
        <f t="shared" si="41"/>
        <v>2179900.7671232875</v>
      </c>
      <c r="H54" s="363">
        <f t="shared" si="38"/>
        <v>0</v>
      </c>
      <c r="I54" s="364">
        <f t="shared" si="42"/>
        <v>624.43447926762747</v>
      </c>
      <c r="J54" s="364">
        <f t="shared" si="43"/>
        <v>624.43447926762747</v>
      </c>
      <c r="K54" s="370">
        <f t="shared" si="44"/>
        <v>0</v>
      </c>
      <c r="L54" s="362">
        <f t="shared" si="45"/>
        <v>3491</v>
      </c>
      <c r="M54" s="362">
        <f t="shared" si="40"/>
        <v>0</v>
      </c>
      <c r="P54" s="356" t="s">
        <v>79</v>
      </c>
      <c r="Q54" s="340" t="s">
        <v>364</v>
      </c>
      <c r="R54" s="341" t="s">
        <v>395</v>
      </c>
      <c r="S54" s="360">
        <v>0</v>
      </c>
      <c r="T54" s="361">
        <v>0</v>
      </c>
    </row>
    <row r="55" spans="1:20" ht="15.75" x14ac:dyDescent="0.25">
      <c r="A55" s="320">
        <f t="shared" si="46"/>
        <v>41840</v>
      </c>
      <c r="B55" s="320" t="str">
        <f t="shared" si="35"/>
        <v>CMA</v>
      </c>
      <c r="C55" s="320" t="str">
        <f t="shared" si="36"/>
        <v>Avenues Auto</v>
      </c>
      <c r="D55" s="320" t="str">
        <f t="shared" si="37"/>
        <v>18-4588</v>
      </c>
      <c r="E55" s="320" t="s">
        <v>390</v>
      </c>
      <c r="F55" s="348" t="s">
        <v>384</v>
      </c>
      <c r="G55" s="363">
        <f t="shared" si="41"/>
        <v>2179900.7671232875</v>
      </c>
      <c r="H55" s="363">
        <f t="shared" si="38"/>
        <v>6620</v>
      </c>
      <c r="I55" s="364">
        <f t="shared" si="42"/>
        <v>624.43447926762747</v>
      </c>
      <c r="J55" s="364">
        <f t="shared" si="43"/>
        <v>622.53817448389793</v>
      </c>
      <c r="K55" s="370">
        <f t="shared" si="44"/>
        <v>3.0368354834500177E-3</v>
      </c>
      <c r="L55" s="362">
        <f t="shared" si="45"/>
        <v>3491</v>
      </c>
      <c r="M55" s="362">
        <f t="shared" si="40"/>
        <v>1</v>
      </c>
      <c r="P55" s="356" t="s">
        <v>79</v>
      </c>
      <c r="Q55" s="340" t="s">
        <v>364</v>
      </c>
      <c r="R55" s="341" t="s">
        <v>396</v>
      </c>
      <c r="S55" s="360">
        <v>0</v>
      </c>
      <c r="T55" s="361">
        <v>0</v>
      </c>
    </row>
    <row r="56" spans="1:20" ht="15.75" x14ac:dyDescent="0.25">
      <c r="A56" s="320">
        <f t="shared" si="46"/>
        <v>41840</v>
      </c>
      <c r="B56" s="320" t="str">
        <f t="shared" si="35"/>
        <v>CMA</v>
      </c>
      <c r="C56" s="320" t="str">
        <f t="shared" si="36"/>
        <v>Avenues Auto</v>
      </c>
      <c r="D56" s="320" t="str">
        <f t="shared" si="37"/>
        <v>18-4588</v>
      </c>
      <c r="E56" s="320" t="s">
        <v>391</v>
      </c>
      <c r="F56" s="348" t="s">
        <v>384</v>
      </c>
      <c r="G56" s="363">
        <f t="shared" si="41"/>
        <v>2179900.7671232875</v>
      </c>
      <c r="H56" s="363">
        <f t="shared" si="38"/>
        <v>2950</v>
      </c>
      <c r="I56" s="364">
        <f t="shared" si="42"/>
        <v>624.43447926762747</v>
      </c>
      <c r="J56" s="364">
        <f t="shared" si="43"/>
        <v>623.58944919028579</v>
      </c>
      <c r="K56" s="370">
        <f t="shared" si="44"/>
        <v>1.3532726096944225E-3</v>
      </c>
      <c r="L56" s="362">
        <f t="shared" si="45"/>
        <v>3491</v>
      </c>
      <c r="M56" s="362">
        <f t="shared" si="40"/>
        <v>1</v>
      </c>
      <c r="P56" s="356" t="s">
        <v>79</v>
      </c>
      <c r="Q56" s="340" t="s">
        <v>364</v>
      </c>
      <c r="R56" s="341" t="s">
        <v>397</v>
      </c>
      <c r="S56" s="360">
        <v>3</v>
      </c>
      <c r="T56" s="361">
        <v>0</v>
      </c>
    </row>
    <row r="57" spans="1:20" ht="15.75" x14ac:dyDescent="0.25">
      <c r="A57" s="320">
        <f t="shared" si="46"/>
        <v>41840</v>
      </c>
      <c r="B57" s="320" t="str">
        <f t="shared" si="35"/>
        <v>CMA</v>
      </c>
      <c r="C57" s="320" t="str">
        <f t="shared" si="36"/>
        <v>Avenues Auto</v>
      </c>
      <c r="D57" s="320" t="str">
        <f t="shared" si="37"/>
        <v>18-4588</v>
      </c>
      <c r="E57" s="320" t="s">
        <v>392</v>
      </c>
      <c r="F57" s="348" t="s">
        <v>384</v>
      </c>
      <c r="G57" s="363">
        <f t="shared" si="41"/>
        <v>2179900.7671232875</v>
      </c>
      <c r="H57" s="363">
        <f t="shared" si="38"/>
        <v>0</v>
      </c>
      <c r="I57" s="364">
        <f t="shared" si="42"/>
        <v>624.43447926762747</v>
      </c>
      <c r="J57" s="364">
        <f t="shared" si="43"/>
        <v>624.43447926762747</v>
      </c>
      <c r="K57" s="370">
        <f t="shared" si="44"/>
        <v>0</v>
      </c>
      <c r="L57" s="362">
        <f t="shared" si="45"/>
        <v>3491</v>
      </c>
      <c r="M57" s="362">
        <f t="shared" si="40"/>
        <v>0</v>
      </c>
      <c r="P57" s="356" t="s">
        <v>79</v>
      </c>
      <c r="Q57" s="340" t="s">
        <v>364</v>
      </c>
      <c r="R57" s="341" t="s">
        <v>398</v>
      </c>
      <c r="S57" s="360">
        <v>9</v>
      </c>
      <c r="T57" s="361">
        <v>2</v>
      </c>
    </row>
    <row r="58" spans="1:20" ht="15.75" x14ac:dyDescent="0.25">
      <c r="A58" s="338">
        <v>41840</v>
      </c>
      <c r="B58" s="338" t="s">
        <v>227</v>
      </c>
      <c r="C58" s="338" t="s">
        <v>356</v>
      </c>
      <c r="D58" s="338" t="s">
        <v>357</v>
      </c>
      <c r="E58" s="338" t="s">
        <v>234</v>
      </c>
      <c r="F58" s="349" t="s">
        <v>384</v>
      </c>
      <c r="G58" s="352">
        <f>SUM(G48:G57)</f>
        <v>21799007.671232879</v>
      </c>
      <c r="H58" s="352">
        <f>SUM(H48:H57)</f>
        <v>9570</v>
      </c>
      <c r="I58" s="352">
        <f>G58/L58</f>
        <v>6244.3447926762756</v>
      </c>
      <c r="J58" s="353">
        <f>(G58-H58)/L58</f>
        <v>6241.6034578152048</v>
      </c>
      <c r="K58" s="371">
        <f>-(J58/I58-1)</f>
        <v>4.3901080931441072E-4</v>
      </c>
      <c r="L58" s="369">
        <f>+L50</f>
        <v>3491</v>
      </c>
      <c r="M58" s="354">
        <f>SUM(M48:M57)</f>
        <v>2</v>
      </c>
      <c r="P58" s="356" t="s">
        <v>79</v>
      </c>
      <c r="Q58" s="340" t="s">
        <v>364</v>
      </c>
      <c r="R58" s="341" t="s">
        <v>399</v>
      </c>
      <c r="S58" s="360">
        <v>20</v>
      </c>
      <c r="T58" s="361">
        <v>0</v>
      </c>
    </row>
    <row r="59" spans="1:20" ht="15.75" x14ac:dyDescent="0.25">
      <c r="A59" s="320"/>
      <c r="B59" s="320"/>
      <c r="C59" s="320"/>
      <c r="D59" s="320"/>
      <c r="E59" s="320"/>
      <c r="F59" s="348"/>
      <c r="G59" s="363"/>
      <c r="H59" s="364"/>
      <c r="I59" s="364"/>
      <c r="J59" s="364"/>
      <c r="K59" s="348"/>
      <c r="L59" s="366"/>
      <c r="M59" s="366"/>
      <c r="P59" s="356" t="s">
        <v>79</v>
      </c>
      <c r="Q59" s="340" t="s">
        <v>364</v>
      </c>
      <c r="R59" s="341" t="s">
        <v>400</v>
      </c>
      <c r="S59" s="360">
        <v>50</v>
      </c>
      <c r="T59" s="361">
        <v>1</v>
      </c>
    </row>
    <row r="60" spans="1:20" ht="15.75" x14ac:dyDescent="0.25">
      <c r="A60" s="320"/>
      <c r="B60" s="320"/>
      <c r="C60" s="320"/>
      <c r="D60" s="320"/>
      <c r="E60" s="320"/>
      <c r="F60" s="348"/>
      <c r="G60" s="363"/>
      <c r="H60" s="364"/>
      <c r="I60" s="364"/>
      <c r="J60" s="364"/>
      <c r="K60" s="348"/>
      <c r="L60" s="366"/>
      <c r="M60" s="366"/>
      <c r="P60" s="356" t="s">
        <v>79</v>
      </c>
      <c r="Q60" s="340" t="s">
        <v>364</v>
      </c>
      <c r="R60" s="341" t="s">
        <v>401</v>
      </c>
      <c r="S60" s="360">
        <v>33</v>
      </c>
      <c r="T60" s="361">
        <v>0</v>
      </c>
    </row>
    <row r="61" spans="1:20" ht="15.75" x14ac:dyDescent="0.25">
      <c r="A61" s="320"/>
      <c r="B61" s="320"/>
      <c r="C61" s="320"/>
      <c r="D61" s="320"/>
      <c r="E61" s="320"/>
      <c r="F61" s="348"/>
      <c r="G61" s="363"/>
      <c r="H61" s="364"/>
      <c r="I61" s="364"/>
      <c r="J61" s="364"/>
      <c r="K61" s="348"/>
      <c r="L61" s="366"/>
      <c r="M61" s="366"/>
      <c r="P61" s="356" t="s">
        <v>79</v>
      </c>
      <c r="Q61" s="340" t="s">
        <v>364</v>
      </c>
      <c r="R61" s="341" t="s">
        <v>402</v>
      </c>
      <c r="S61" s="360">
        <v>51</v>
      </c>
      <c r="T61" s="361">
        <v>0</v>
      </c>
    </row>
    <row r="62" spans="1:20" ht="15.75" x14ac:dyDescent="0.25">
      <c r="A62" s="320"/>
      <c r="B62" s="320"/>
      <c r="C62" s="320"/>
      <c r="D62" s="320"/>
      <c r="E62" s="320"/>
      <c r="F62" s="348"/>
      <c r="G62" s="363"/>
      <c r="H62" s="363"/>
      <c r="I62" s="364"/>
      <c r="J62" s="364"/>
      <c r="K62" s="348"/>
      <c r="L62" s="362"/>
      <c r="M62" s="362"/>
      <c r="P62" s="356" t="s">
        <v>79</v>
      </c>
      <c r="Q62" s="340" t="s">
        <v>364</v>
      </c>
      <c r="R62" s="341" t="s">
        <v>403</v>
      </c>
      <c r="S62" s="360">
        <v>47</v>
      </c>
      <c r="T62" s="361">
        <v>0</v>
      </c>
    </row>
    <row r="63" spans="1:20" ht="15.75" x14ac:dyDescent="0.25">
      <c r="A63" s="320"/>
      <c r="B63" s="320"/>
      <c r="C63" s="320"/>
      <c r="D63" s="320"/>
      <c r="E63" s="320"/>
      <c r="F63" s="348"/>
      <c r="G63" s="363"/>
      <c r="H63" s="363"/>
      <c r="I63" s="364"/>
      <c r="J63" s="364"/>
      <c r="K63" s="348"/>
      <c r="L63" s="362"/>
      <c r="M63" s="362"/>
      <c r="P63" s="356" t="s">
        <v>79</v>
      </c>
      <c r="Q63" s="340" t="s">
        <v>364</v>
      </c>
      <c r="R63" s="341" t="s">
        <v>404</v>
      </c>
      <c r="S63" s="360">
        <v>52</v>
      </c>
      <c r="T63" s="361">
        <v>0</v>
      </c>
    </row>
    <row r="64" spans="1:20" ht="15.75" x14ac:dyDescent="0.25">
      <c r="A64" s="320"/>
      <c r="B64" s="320"/>
      <c r="C64" s="320"/>
      <c r="D64" s="320"/>
      <c r="E64" s="320"/>
      <c r="F64" s="320"/>
      <c r="G64" s="363"/>
      <c r="H64" s="363"/>
      <c r="I64" s="364"/>
      <c r="J64" s="364"/>
      <c r="K64" s="348"/>
      <c r="L64" s="365"/>
      <c r="M64" s="362"/>
      <c r="P64" s="356" t="s">
        <v>79</v>
      </c>
      <c r="Q64" s="340" t="s">
        <v>364</v>
      </c>
      <c r="R64" s="341" t="s">
        <v>405</v>
      </c>
      <c r="S64" s="360">
        <v>48</v>
      </c>
      <c r="T64" s="361">
        <v>0</v>
      </c>
    </row>
    <row r="65" spans="1:22" ht="15.75" x14ac:dyDescent="0.25">
      <c r="A65" s="320">
        <v>41840</v>
      </c>
      <c r="B65" s="320" t="s">
        <v>79</v>
      </c>
      <c r="C65" s="320" t="s">
        <v>358</v>
      </c>
      <c r="D65" s="320" t="s">
        <v>359</v>
      </c>
      <c r="E65" s="320" t="s">
        <v>383</v>
      </c>
      <c r="F65" s="348" t="s">
        <v>384</v>
      </c>
      <c r="G65" s="363">
        <v>549532.83333333337</v>
      </c>
      <c r="H65" s="363">
        <f>+U65</f>
        <v>0</v>
      </c>
      <c r="I65" s="364">
        <f t="shared" ref="I65:I67" si="47">+G65/L65</f>
        <v>375.62052859421283</v>
      </c>
      <c r="J65" s="364">
        <f>+(G65-H65)/L65</f>
        <v>375.62052859421283</v>
      </c>
      <c r="K65" s="348">
        <f t="shared" ref="K65:K67" si="48">-(J65/I65-1)</f>
        <v>0</v>
      </c>
      <c r="L65" s="365">
        <v>1463</v>
      </c>
      <c r="M65" s="362">
        <f>+S52</f>
        <v>0</v>
      </c>
      <c r="P65" s="356" t="s">
        <v>79</v>
      </c>
      <c r="Q65" s="340" t="s">
        <v>364</v>
      </c>
      <c r="R65" s="341" t="s">
        <v>406</v>
      </c>
      <c r="S65" s="360">
        <v>0</v>
      </c>
      <c r="T65" s="361">
        <v>0</v>
      </c>
      <c r="U65" s="346">
        <f>+S65*-1</f>
        <v>0</v>
      </c>
      <c r="V65" s="346">
        <f>+T65*-1</f>
        <v>0</v>
      </c>
    </row>
    <row r="66" spans="1:22" ht="15.75" x14ac:dyDescent="0.25">
      <c r="A66" s="320">
        <f t="shared" ref="A66:D74" si="49">+A65</f>
        <v>41840</v>
      </c>
      <c r="B66" s="320" t="str">
        <f t="shared" si="49"/>
        <v>WC</v>
      </c>
      <c r="C66" s="320" t="str">
        <f t="shared" si="49"/>
        <v>Core Commercial</v>
      </c>
      <c r="D66" s="320" t="str">
        <f t="shared" si="49"/>
        <v>20-171-D</v>
      </c>
      <c r="E66" s="320" t="s">
        <v>385</v>
      </c>
      <c r="F66" s="348" t="s">
        <v>384</v>
      </c>
      <c r="G66" s="363">
        <f t="shared" ref="G66:G67" si="50">+G65</f>
        <v>549532.83333333337</v>
      </c>
      <c r="H66" s="363">
        <f t="shared" ref="H66:H74" si="51">+U66</f>
        <v>0</v>
      </c>
      <c r="I66" s="364">
        <f t="shared" si="47"/>
        <v>375.62052859421283</v>
      </c>
      <c r="J66" s="364">
        <f t="shared" ref="J66:J67" si="52">+(G66-H66)/L66</f>
        <v>375.62052859421283</v>
      </c>
      <c r="K66" s="348">
        <f t="shared" si="48"/>
        <v>0</v>
      </c>
      <c r="L66" s="365">
        <f>+L65</f>
        <v>1463</v>
      </c>
      <c r="M66" s="362">
        <f t="shared" ref="M66:M74" si="53">+S53</f>
        <v>0</v>
      </c>
      <c r="P66" s="356" t="s">
        <v>79</v>
      </c>
      <c r="Q66" s="340" t="s">
        <v>364</v>
      </c>
      <c r="R66" s="341" t="s">
        <v>407</v>
      </c>
      <c r="S66" s="360">
        <v>0</v>
      </c>
      <c r="T66" s="361">
        <v>0</v>
      </c>
      <c r="U66" s="346">
        <f t="shared" ref="U66:U74" si="54">+S66*-1</f>
        <v>0</v>
      </c>
      <c r="V66" s="346">
        <f t="shared" ref="V66:V74" si="55">+T66*-1</f>
        <v>0</v>
      </c>
    </row>
    <row r="67" spans="1:22" ht="15.75" x14ac:dyDescent="0.25">
      <c r="A67" s="320">
        <f t="shared" si="49"/>
        <v>41840</v>
      </c>
      <c r="B67" s="320" t="str">
        <f t="shared" si="49"/>
        <v>WC</v>
      </c>
      <c r="C67" s="320" t="str">
        <f t="shared" si="49"/>
        <v>Core Commercial</v>
      </c>
      <c r="D67" s="320" t="str">
        <f t="shared" si="49"/>
        <v>20-171-D</v>
      </c>
      <c r="E67" s="320" t="s">
        <v>233</v>
      </c>
      <c r="F67" s="348" t="s">
        <v>384</v>
      </c>
      <c r="G67" s="363">
        <f t="shared" si="50"/>
        <v>549532.83333333337</v>
      </c>
      <c r="H67" s="363">
        <f t="shared" si="51"/>
        <v>0</v>
      </c>
      <c r="I67" s="364">
        <f t="shared" si="47"/>
        <v>375.62052859421283</v>
      </c>
      <c r="J67" s="364">
        <f t="shared" si="52"/>
        <v>375.62052859421283</v>
      </c>
      <c r="K67" s="348">
        <f t="shared" si="48"/>
        <v>0</v>
      </c>
      <c r="L67" s="365">
        <f>+L66</f>
        <v>1463</v>
      </c>
      <c r="M67" s="362">
        <f t="shared" si="53"/>
        <v>0</v>
      </c>
      <c r="P67" s="356" t="s">
        <v>79</v>
      </c>
      <c r="Q67" s="340" t="s">
        <v>364</v>
      </c>
      <c r="R67" s="341" t="s">
        <v>408</v>
      </c>
      <c r="S67" s="360">
        <v>0</v>
      </c>
      <c r="T67" s="361">
        <v>0</v>
      </c>
      <c r="U67" s="346">
        <f t="shared" si="54"/>
        <v>0</v>
      </c>
      <c r="V67" s="346">
        <f t="shared" si="55"/>
        <v>0</v>
      </c>
    </row>
    <row r="68" spans="1:22" ht="15.75" x14ac:dyDescent="0.25">
      <c r="A68" s="320">
        <f>+A67</f>
        <v>41840</v>
      </c>
      <c r="B68" s="320" t="str">
        <f t="shared" si="49"/>
        <v>WC</v>
      </c>
      <c r="C68" s="320" t="str">
        <f t="shared" si="49"/>
        <v>Core Commercial</v>
      </c>
      <c r="D68" s="320" t="str">
        <f t="shared" si="49"/>
        <v>20-171-D</v>
      </c>
      <c r="E68" s="320" t="s">
        <v>386</v>
      </c>
      <c r="F68" s="348" t="s">
        <v>384</v>
      </c>
      <c r="G68" s="363">
        <f t="shared" ref="G68" si="56">+G67</f>
        <v>549532.83333333337</v>
      </c>
      <c r="H68" s="363">
        <f t="shared" si="51"/>
        <v>0</v>
      </c>
      <c r="I68" s="364">
        <f t="shared" ref="I68:I74" si="57">+G68/L68</f>
        <v>375.62052859421283</v>
      </c>
      <c r="J68" s="364">
        <f t="shared" ref="J68:J74" si="58">+(G68-H68)/L68</f>
        <v>375.62052859421283</v>
      </c>
      <c r="K68" s="348">
        <f t="shared" ref="K68:K74" si="59">-(J68/I68-1)</f>
        <v>0</v>
      </c>
      <c r="L68" s="365">
        <f t="shared" ref="L68:L74" si="60">+L67</f>
        <v>1463</v>
      </c>
      <c r="M68" s="362">
        <f t="shared" si="53"/>
        <v>0</v>
      </c>
      <c r="P68" s="356" t="s">
        <v>79</v>
      </c>
      <c r="Q68" s="340" t="s">
        <v>364</v>
      </c>
      <c r="R68" s="341" t="s">
        <v>409</v>
      </c>
      <c r="S68" s="360">
        <v>0</v>
      </c>
      <c r="T68" s="361">
        <v>0</v>
      </c>
      <c r="U68" s="346">
        <f t="shared" si="54"/>
        <v>0</v>
      </c>
      <c r="V68" s="346">
        <f t="shared" si="55"/>
        <v>0</v>
      </c>
    </row>
    <row r="69" spans="1:22" ht="15.75" x14ac:dyDescent="0.25">
      <c r="A69" s="320">
        <f t="shared" ref="A69:A74" si="61">+A68</f>
        <v>41840</v>
      </c>
      <c r="B69" s="320" t="str">
        <f t="shared" si="49"/>
        <v>WC</v>
      </c>
      <c r="C69" s="320" t="str">
        <f t="shared" si="49"/>
        <v>Core Commercial</v>
      </c>
      <c r="D69" s="320" t="str">
        <f t="shared" si="49"/>
        <v>20-171-D</v>
      </c>
      <c r="E69" s="320" t="s">
        <v>387</v>
      </c>
      <c r="F69" s="348" t="s">
        <v>384</v>
      </c>
      <c r="G69" s="363">
        <f t="shared" ref="G69" si="62">+G68</f>
        <v>549532.83333333337</v>
      </c>
      <c r="H69" s="363">
        <f t="shared" si="51"/>
        <v>1989</v>
      </c>
      <c r="I69" s="364">
        <f t="shared" si="57"/>
        <v>375.62052859421283</v>
      </c>
      <c r="J69" s="364">
        <f t="shared" si="58"/>
        <v>374.26099339257235</v>
      </c>
      <c r="K69" s="348">
        <f t="shared" si="59"/>
        <v>3.619437965035166E-3</v>
      </c>
      <c r="L69" s="365">
        <f t="shared" si="60"/>
        <v>1463</v>
      </c>
      <c r="M69" s="362">
        <f t="shared" si="53"/>
        <v>3</v>
      </c>
      <c r="P69" s="356" t="s">
        <v>79</v>
      </c>
      <c r="Q69" s="340" t="s">
        <v>364</v>
      </c>
      <c r="R69" s="341" t="s">
        <v>410</v>
      </c>
      <c r="S69" s="360">
        <v>-1989</v>
      </c>
      <c r="T69" s="361">
        <v>0</v>
      </c>
      <c r="U69" s="346">
        <f t="shared" si="54"/>
        <v>1989</v>
      </c>
      <c r="V69" s="346">
        <f t="shared" si="55"/>
        <v>0</v>
      </c>
    </row>
    <row r="70" spans="1:22" ht="15.75" x14ac:dyDescent="0.25">
      <c r="A70" s="320">
        <f t="shared" si="61"/>
        <v>41840</v>
      </c>
      <c r="B70" s="320" t="str">
        <f t="shared" si="49"/>
        <v>WC</v>
      </c>
      <c r="C70" s="320" t="str">
        <f t="shared" si="49"/>
        <v>Core Commercial</v>
      </c>
      <c r="D70" s="320" t="str">
        <f t="shared" si="49"/>
        <v>20-171-D</v>
      </c>
      <c r="E70" s="320" t="s">
        <v>388</v>
      </c>
      <c r="F70" s="348" t="s">
        <v>384</v>
      </c>
      <c r="G70" s="363">
        <f t="shared" ref="G70" si="63">+G69</f>
        <v>549532.83333333337</v>
      </c>
      <c r="H70" s="363">
        <f t="shared" si="51"/>
        <v>11230</v>
      </c>
      <c r="I70" s="364">
        <f t="shared" si="57"/>
        <v>375.62052859421283</v>
      </c>
      <c r="J70" s="364">
        <f t="shared" si="58"/>
        <v>367.94452039188883</v>
      </c>
      <c r="K70" s="348">
        <f t="shared" si="59"/>
        <v>2.043553964170175E-2</v>
      </c>
      <c r="L70" s="365">
        <f t="shared" si="60"/>
        <v>1463</v>
      </c>
      <c r="M70" s="362">
        <f t="shared" si="53"/>
        <v>9</v>
      </c>
      <c r="P70" s="356" t="s">
        <v>79</v>
      </c>
      <c r="Q70" s="340" t="s">
        <v>364</v>
      </c>
      <c r="R70" s="341" t="s">
        <v>411</v>
      </c>
      <c r="S70" s="360">
        <v>-11230</v>
      </c>
      <c r="T70" s="361">
        <v>-3662</v>
      </c>
      <c r="U70" s="346">
        <f t="shared" si="54"/>
        <v>11230</v>
      </c>
      <c r="V70" s="346">
        <f t="shared" si="55"/>
        <v>3662</v>
      </c>
    </row>
    <row r="71" spans="1:22" ht="15.75" x14ac:dyDescent="0.25">
      <c r="A71" s="320">
        <f t="shared" si="61"/>
        <v>41840</v>
      </c>
      <c r="B71" s="320" t="str">
        <f t="shared" si="49"/>
        <v>WC</v>
      </c>
      <c r="C71" s="320" t="str">
        <f t="shared" si="49"/>
        <v>Core Commercial</v>
      </c>
      <c r="D71" s="320" t="str">
        <f t="shared" si="49"/>
        <v>20-171-D</v>
      </c>
      <c r="E71" s="320" t="s">
        <v>389</v>
      </c>
      <c r="F71" s="348" t="s">
        <v>384</v>
      </c>
      <c r="G71" s="363">
        <f t="shared" ref="G71" si="64">+G70</f>
        <v>549532.83333333337</v>
      </c>
      <c r="H71" s="363">
        <f t="shared" si="51"/>
        <v>17332</v>
      </c>
      <c r="I71" s="364">
        <f t="shared" si="57"/>
        <v>375.62052859421283</v>
      </c>
      <c r="J71" s="364">
        <f t="shared" si="58"/>
        <v>363.77363864205972</v>
      </c>
      <c r="K71" s="348">
        <f t="shared" si="59"/>
        <v>3.1539516747103646E-2</v>
      </c>
      <c r="L71" s="365">
        <f t="shared" si="60"/>
        <v>1463</v>
      </c>
      <c r="M71" s="362">
        <f t="shared" si="53"/>
        <v>20</v>
      </c>
      <c r="P71" s="356" t="s">
        <v>79</v>
      </c>
      <c r="Q71" s="340" t="s">
        <v>364</v>
      </c>
      <c r="R71" s="341" t="s">
        <v>412</v>
      </c>
      <c r="S71" s="360">
        <v>-17332</v>
      </c>
      <c r="T71" s="361">
        <v>0</v>
      </c>
      <c r="U71" s="346">
        <f t="shared" si="54"/>
        <v>17332</v>
      </c>
      <c r="V71" s="346">
        <f t="shared" si="55"/>
        <v>0</v>
      </c>
    </row>
    <row r="72" spans="1:22" ht="15.75" x14ac:dyDescent="0.25">
      <c r="A72" s="320">
        <f t="shared" si="61"/>
        <v>41840</v>
      </c>
      <c r="B72" s="320" t="str">
        <f t="shared" si="49"/>
        <v>WC</v>
      </c>
      <c r="C72" s="320" t="str">
        <f t="shared" si="49"/>
        <v>Core Commercial</v>
      </c>
      <c r="D72" s="320" t="str">
        <f t="shared" si="49"/>
        <v>20-171-D</v>
      </c>
      <c r="E72" s="320" t="s">
        <v>390</v>
      </c>
      <c r="F72" s="348" t="s">
        <v>384</v>
      </c>
      <c r="G72" s="363">
        <f t="shared" ref="G72" si="65">+G71</f>
        <v>549532.83333333337</v>
      </c>
      <c r="H72" s="363">
        <f t="shared" si="51"/>
        <v>89211</v>
      </c>
      <c r="I72" s="364">
        <f t="shared" si="57"/>
        <v>375.62052859421283</v>
      </c>
      <c r="J72" s="364">
        <f t="shared" si="58"/>
        <v>314.64240145819093</v>
      </c>
      <c r="K72" s="348">
        <f t="shared" si="59"/>
        <v>0.16233970854638047</v>
      </c>
      <c r="L72" s="365">
        <f t="shared" si="60"/>
        <v>1463</v>
      </c>
      <c r="M72" s="362">
        <f t="shared" si="53"/>
        <v>50</v>
      </c>
      <c r="P72" s="356" t="s">
        <v>79</v>
      </c>
      <c r="Q72" s="340" t="s">
        <v>364</v>
      </c>
      <c r="R72" s="341" t="s">
        <v>413</v>
      </c>
      <c r="S72" s="360">
        <v>-89211</v>
      </c>
      <c r="T72" s="361">
        <v>-2889</v>
      </c>
      <c r="U72" s="346">
        <f t="shared" si="54"/>
        <v>89211</v>
      </c>
      <c r="V72" s="346">
        <f t="shared" si="55"/>
        <v>2889</v>
      </c>
    </row>
    <row r="73" spans="1:22" ht="15.75" x14ac:dyDescent="0.25">
      <c r="A73" s="320">
        <f t="shared" si="61"/>
        <v>41840</v>
      </c>
      <c r="B73" s="320" t="str">
        <f t="shared" si="49"/>
        <v>WC</v>
      </c>
      <c r="C73" s="320" t="str">
        <f t="shared" si="49"/>
        <v>Core Commercial</v>
      </c>
      <c r="D73" s="320" t="str">
        <f t="shared" si="49"/>
        <v>20-171-D</v>
      </c>
      <c r="E73" s="320" t="s">
        <v>391</v>
      </c>
      <c r="F73" s="348" t="s">
        <v>384</v>
      </c>
      <c r="G73" s="363">
        <f t="shared" ref="G73" si="66">+G72</f>
        <v>549532.83333333337</v>
      </c>
      <c r="H73" s="363">
        <f t="shared" si="51"/>
        <v>72100</v>
      </c>
      <c r="I73" s="364">
        <f t="shared" si="57"/>
        <v>375.62052859421283</v>
      </c>
      <c r="J73" s="364">
        <f t="shared" si="58"/>
        <v>326.33823194349515</v>
      </c>
      <c r="K73" s="348">
        <f t="shared" si="59"/>
        <v>0.13120235157316951</v>
      </c>
      <c r="L73" s="365">
        <f t="shared" si="60"/>
        <v>1463</v>
      </c>
      <c r="M73" s="362">
        <f t="shared" si="53"/>
        <v>33</v>
      </c>
      <c r="P73" s="356" t="s">
        <v>79</v>
      </c>
      <c r="Q73" s="340" t="s">
        <v>364</v>
      </c>
      <c r="R73" s="341" t="s">
        <v>414</v>
      </c>
      <c r="S73" s="360">
        <v>-72100</v>
      </c>
      <c r="T73" s="361">
        <v>0</v>
      </c>
      <c r="U73" s="346">
        <f t="shared" si="54"/>
        <v>72100</v>
      </c>
      <c r="V73" s="346">
        <f t="shared" si="55"/>
        <v>0</v>
      </c>
    </row>
    <row r="74" spans="1:22" ht="15.75" x14ac:dyDescent="0.25">
      <c r="A74" s="320">
        <f t="shared" si="61"/>
        <v>41840</v>
      </c>
      <c r="B74" s="320" t="str">
        <f t="shared" si="49"/>
        <v>WC</v>
      </c>
      <c r="C74" s="320" t="str">
        <f t="shared" si="49"/>
        <v>Core Commercial</v>
      </c>
      <c r="D74" s="320" t="str">
        <f t="shared" si="49"/>
        <v>20-171-D</v>
      </c>
      <c r="E74" s="320" t="s">
        <v>392</v>
      </c>
      <c r="F74" s="348" t="s">
        <v>384</v>
      </c>
      <c r="G74" s="363">
        <f t="shared" ref="G74" si="67">+G73</f>
        <v>549532.83333333337</v>
      </c>
      <c r="H74" s="363">
        <f t="shared" si="51"/>
        <v>112254</v>
      </c>
      <c r="I74" s="364">
        <f t="shared" si="57"/>
        <v>375.62052859421283</v>
      </c>
      <c r="J74" s="364">
        <f t="shared" si="58"/>
        <v>298.89188881294149</v>
      </c>
      <c r="K74" s="348">
        <f t="shared" si="59"/>
        <v>0.20427168895276804</v>
      </c>
      <c r="L74" s="365">
        <f t="shared" si="60"/>
        <v>1463</v>
      </c>
      <c r="M74" s="362">
        <f t="shared" si="53"/>
        <v>51</v>
      </c>
      <c r="P74" s="356" t="s">
        <v>79</v>
      </c>
      <c r="Q74" s="340" t="s">
        <v>364</v>
      </c>
      <c r="R74" s="341" t="s">
        <v>415</v>
      </c>
      <c r="S74" s="360">
        <v>-112254</v>
      </c>
      <c r="T74" s="361">
        <v>0</v>
      </c>
      <c r="U74" s="346">
        <f t="shared" si="54"/>
        <v>112254</v>
      </c>
      <c r="V74" s="346">
        <f t="shared" si="55"/>
        <v>0</v>
      </c>
    </row>
    <row r="75" spans="1:22" ht="15.75" x14ac:dyDescent="0.25">
      <c r="A75" s="338">
        <v>41840</v>
      </c>
      <c r="B75" s="338" t="s">
        <v>79</v>
      </c>
      <c r="C75" s="338" t="s">
        <v>358</v>
      </c>
      <c r="D75" s="338" t="s">
        <v>359</v>
      </c>
      <c r="E75" s="338" t="s">
        <v>234</v>
      </c>
      <c r="F75" s="349" t="s">
        <v>384</v>
      </c>
      <c r="G75" s="352">
        <f>SUM(G65:G74)</f>
        <v>5495328.333333333</v>
      </c>
      <c r="H75" s="352">
        <f>SUM(H65:H74)</f>
        <v>304116</v>
      </c>
      <c r="I75" s="352">
        <f>G75/L75</f>
        <v>3756.2052859421278</v>
      </c>
      <c r="J75" s="353">
        <f>(G75-H75)/L75</f>
        <v>3548.3337890179992</v>
      </c>
      <c r="K75" s="349">
        <f>-(J75/I75-1)</f>
        <v>5.5340824342615891E-2</v>
      </c>
      <c r="L75" s="369">
        <f>+L67</f>
        <v>1463</v>
      </c>
      <c r="M75" s="354">
        <f>SUM(M65:M74)</f>
        <v>166</v>
      </c>
      <c r="P75" s="356" t="s">
        <v>79</v>
      </c>
      <c r="Q75" s="340" t="s">
        <v>364</v>
      </c>
      <c r="R75" s="341" t="s">
        <v>416</v>
      </c>
      <c r="S75" s="360">
        <v>-71397</v>
      </c>
      <c r="T75" s="361">
        <v>0</v>
      </c>
    </row>
    <row r="76" spans="1:22" ht="15.75" x14ac:dyDescent="0.25">
      <c r="A76" s="320"/>
      <c r="G76" s="367"/>
      <c r="H76" s="367"/>
      <c r="I76" s="367"/>
      <c r="J76" s="368"/>
      <c r="M76" s="70"/>
      <c r="P76" s="356" t="s">
        <v>79</v>
      </c>
      <c r="Q76" s="340" t="s">
        <v>364</v>
      </c>
      <c r="R76" s="341" t="s">
        <v>417</v>
      </c>
      <c r="S76" s="360">
        <v>-78489</v>
      </c>
      <c r="T76" s="361">
        <v>0</v>
      </c>
    </row>
    <row r="77" spans="1:22" ht="15.75" x14ac:dyDescent="0.25">
      <c r="A77" s="320"/>
      <c r="G77" s="367"/>
      <c r="H77" s="367"/>
      <c r="I77" s="367"/>
      <c r="J77" s="368"/>
      <c r="M77" s="70"/>
      <c r="P77" s="356" t="s">
        <v>79</v>
      </c>
      <c r="Q77" s="340" t="s">
        <v>364</v>
      </c>
      <c r="R77" s="341" t="s">
        <v>418</v>
      </c>
      <c r="S77" s="360">
        <v>-144475</v>
      </c>
      <c r="T77" s="361">
        <v>0</v>
      </c>
    </row>
    <row r="78" spans="1:22" ht="15.75" x14ac:dyDescent="0.25">
      <c r="A78" s="320"/>
      <c r="G78" s="367"/>
      <c r="H78" s="367"/>
      <c r="I78" s="367"/>
      <c r="J78" s="368"/>
      <c r="M78" s="70"/>
    </row>
    <row r="79" spans="1:22" ht="15.75" x14ac:dyDescent="0.25">
      <c r="A79" s="320"/>
      <c r="G79" s="367"/>
      <c r="H79" s="367"/>
      <c r="I79" s="367"/>
      <c r="J79" s="368"/>
      <c r="M79" s="70"/>
    </row>
    <row r="80" spans="1:22" ht="15.75" x14ac:dyDescent="0.25">
      <c r="A80" s="320"/>
      <c r="G80" s="367"/>
      <c r="H80" s="367"/>
      <c r="I80" s="367"/>
      <c r="J80" s="368"/>
      <c r="M80" s="70"/>
    </row>
    <row r="81" spans="1:13" ht="15.75" x14ac:dyDescent="0.25">
      <c r="A81" s="320"/>
      <c r="G81" s="367"/>
      <c r="H81" s="367"/>
      <c r="I81" s="367"/>
      <c r="J81" s="368"/>
      <c r="M81" s="70"/>
    </row>
    <row r="82" spans="1:13" ht="15.75" x14ac:dyDescent="0.25">
      <c r="A82" s="320"/>
      <c r="G82" s="367"/>
      <c r="H82" s="367"/>
      <c r="I82" s="367"/>
      <c r="J82" s="368"/>
      <c r="M82" s="70"/>
    </row>
    <row r="83" spans="1:13" ht="15.75" x14ac:dyDescent="0.25">
      <c r="A83" s="320"/>
      <c r="G83" s="367"/>
      <c r="H83" s="367"/>
      <c r="I83" s="367"/>
      <c r="J83" s="368"/>
      <c r="M83" s="70"/>
    </row>
    <row r="84" spans="1:13" ht="15.75" x14ac:dyDescent="0.25">
      <c r="A84" s="320"/>
      <c r="G84" s="367"/>
      <c r="H84" s="367"/>
      <c r="I84" s="367"/>
      <c r="J84" s="368"/>
      <c r="M84" s="70"/>
    </row>
    <row r="85" spans="1:13" ht="15.75" x14ac:dyDescent="0.25">
      <c r="A85" s="320"/>
      <c r="G85" s="367"/>
      <c r="H85" s="367"/>
      <c r="I85" s="367"/>
      <c r="J85" s="368"/>
      <c r="M85" s="70"/>
    </row>
    <row r="86" spans="1:13" ht="15.75" x14ac:dyDescent="0.25">
      <c r="A86" s="320"/>
      <c r="G86" s="367"/>
      <c r="H86" s="367"/>
      <c r="I86" s="367"/>
      <c r="J86" s="368"/>
      <c r="M86" s="70"/>
    </row>
    <row r="87" spans="1:13" ht="15.75" x14ac:dyDescent="0.25">
      <c r="A87" s="320"/>
      <c r="G87" s="367"/>
      <c r="H87" s="367"/>
      <c r="I87" s="367"/>
      <c r="J87" s="368"/>
      <c r="M87" s="70"/>
    </row>
    <row r="88" spans="1:13" ht="15.75" x14ac:dyDescent="0.25">
      <c r="A88" s="320"/>
      <c r="G88" s="367"/>
      <c r="H88" s="367"/>
      <c r="I88" s="367"/>
      <c r="J88" s="368"/>
      <c r="M88" s="70"/>
    </row>
    <row r="89" spans="1:13" ht="15.75" x14ac:dyDescent="0.25">
      <c r="A89" s="320"/>
      <c r="G89" s="367"/>
      <c r="H89" s="367"/>
      <c r="I89" s="367"/>
      <c r="J89" s="368"/>
      <c r="M89" s="70"/>
    </row>
    <row r="90" spans="1:13" ht="15.75" x14ac:dyDescent="0.25">
      <c r="A90" s="320"/>
      <c r="G90" s="367"/>
      <c r="H90" s="367"/>
      <c r="I90" s="367"/>
      <c r="J90" s="368"/>
      <c r="M90" s="70"/>
    </row>
    <row r="91" spans="1:13" ht="15.75" x14ac:dyDescent="0.25">
      <c r="A91" s="320"/>
      <c r="G91" s="367"/>
      <c r="H91" s="367"/>
      <c r="I91" s="367"/>
      <c r="J91" s="368"/>
      <c r="M91" s="70"/>
    </row>
    <row r="92" spans="1:13" ht="15.75" x14ac:dyDescent="0.25">
      <c r="A92" s="320"/>
      <c r="G92" s="367"/>
      <c r="H92" s="367"/>
      <c r="I92" s="367"/>
      <c r="J92" s="368"/>
      <c r="M92" s="70"/>
    </row>
    <row r="93" spans="1:13" ht="15.75" x14ac:dyDescent="0.25">
      <c r="A93" s="320"/>
      <c r="G93" s="367"/>
      <c r="H93" s="367"/>
      <c r="I93" s="367"/>
      <c r="J93" s="368"/>
      <c r="M93" s="70"/>
    </row>
    <row r="94" spans="1:13" ht="15.75" x14ac:dyDescent="0.25">
      <c r="A94" s="320"/>
      <c r="G94" s="367"/>
      <c r="H94" s="367"/>
      <c r="I94" s="367"/>
      <c r="J94" s="368"/>
      <c r="M94" s="70"/>
    </row>
    <row r="95" spans="1:13" ht="15.75" x14ac:dyDescent="0.25">
      <c r="A95" s="320"/>
      <c r="G95" s="367"/>
      <c r="H95" s="367"/>
      <c r="I95" s="367"/>
      <c r="J95" s="368"/>
      <c r="M95" s="70"/>
    </row>
    <row r="96" spans="1:13" ht="15.75" x14ac:dyDescent="0.25">
      <c r="A96" s="320"/>
      <c r="G96" s="367"/>
      <c r="H96" s="367"/>
      <c r="I96" s="367"/>
      <c r="J96" s="368"/>
      <c r="M96" s="70"/>
    </row>
    <row r="97" spans="1:13" ht="15.75" x14ac:dyDescent="0.25">
      <c r="A97" s="320"/>
      <c r="G97" s="367"/>
      <c r="H97" s="367"/>
      <c r="I97" s="367"/>
      <c r="J97" s="368"/>
      <c r="M97" s="70"/>
    </row>
    <row r="98" spans="1:13" ht="15.75" x14ac:dyDescent="0.25">
      <c r="A98" s="320"/>
      <c r="G98" s="367"/>
      <c r="H98" s="367"/>
      <c r="I98" s="367"/>
      <c r="J98" s="368"/>
      <c r="M98" s="70"/>
    </row>
    <row r="99" spans="1:13" ht="15.75" x14ac:dyDescent="0.25">
      <c r="A99" s="320"/>
      <c r="G99" s="367"/>
      <c r="H99" s="367"/>
      <c r="I99" s="367"/>
      <c r="J99" s="368"/>
      <c r="M99" s="70"/>
    </row>
    <row r="100" spans="1:13" ht="15.75" x14ac:dyDescent="0.25">
      <c r="A100" s="320"/>
      <c r="G100" s="367"/>
      <c r="H100" s="367"/>
      <c r="I100" s="367"/>
      <c r="J100" s="368"/>
      <c r="M100" s="70"/>
    </row>
    <row r="101" spans="1:13" ht="15.75" x14ac:dyDescent="0.25">
      <c r="A101" s="320"/>
      <c r="G101" s="367"/>
      <c r="H101" s="367"/>
      <c r="I101" s="367"/>
      <c r="J101" s="368"/>
      <c r="M101" s="70"/>
    </row>
    <row r="102" spans="1:13" ht="15.75" x14ac:dyDescent="0.25">
      <c r="A102" s="320"/>
      <c r="G102" s="367"/>
      <c r="H102" s="367"/>
      <c r="I102" s="367"/>
      <c r="J102" s="368"/>
      <c r="M102" s="70"/>
    </row>
    <row r="103" spans="1:13" ht="15.75" x14ac:dyDescent="0.25">
      <c r="A103" s="320"/>
      <c r="G103" s="367"/>
      <c r="H103" s="367"/>
      <c r="I103" s="367"/>
      <c r="J103" s="368"/>
      <c r="M103" s="70"/>
    </row>
    <row r="104" spans="1:13" ht="15.75" x14ac:dyDescent="0.25">
      <c r="A104" s="320"/>
      <c r="G104" s="367"/>
      <c r="H104" s="367"/>
      <c r="I104" s="367"/>
      <c r="J104" s="368"/>
      <c r="M104" s="70"/>
    </row>
    <row r="105" spans="1:13" ht="15.75" x14ac:dyDescent="0.25">
      <c r="A105" s="320"/>
      <c r="G105" s="367"/>
      <c r="H105" s="367"/>
      <c r="I105" s="367"/>
      <c r="J105" s="368"/>
      <c r="M105" s="70"/>
    </row>
    <row r="106" spans="1:13" ht="15.75" x14ac:dyDescent="0.25">
      <c r="A106" s="320"/>
      <c r="G106" s="367"/>
      <c r="H106" s="367"/>
      <c r="I106" s="367"/>
      <c r="J106" s="368"/>
      <c r="M106" s="70"/>
    </row>
    <row r="107" spans="1:13" ht="15.75" x14ac:dyDescent="0.25">
      <c r="A107" s="320"/>
      <c r="G107" s="367"/>
      <c r="H107" s="367"/>
      <c r="I107" s="367"/>
      <c r="J107" s="368"/>
      <c r="M107" s="70"/>
    </row>
    <row r="108" spans="1:13" ht="15.75" x14ac:dyDescent="0.25">
      <c r="A108" s="320"/>
      <c r="G108" s="367"/>
      <c r="H108" s="367"/>
      <c r="I108" s="367"/>
      <c r="J108" s="368"/>
      <c r="M108" s="70"/>
    </row>
    <row r="109" spans="1:13" ht="15.75" x14ac:dyDescent="0.25">
      <c r="A109" s="320"/>
      <c r="G109" s="367"/>
      <c r="H109" s="367"/>
      <c r="I109" s="367"/>
      <c r="J109" s="368"/>
      <c r="M109" s="70"/>
    </row>
    <row r="110" spans="1:13" ht="15.75" x14ac:dyDescent="0.25">
      <c r="A110" s="320"/>
      <c r="G110" s="367"/>
      <c r="H110" s="367"/>
      <c r="I110" s="367"/>
      <c r="J110" s="368"/>
      <c r="M110" s="70"/>
    </row>
    <row r="111" spans="1:13" ht="15.75" x14ac:dyDescent="0.25">
      <c r="A111" s="320"/>
      <c r="G111" s="367"/>
      <c r="H111" s="367"/>
      <c r="I111" s="367"/>
      <c r="J111" s="368"/>
      <c r="M111" s="70"/>
    </row>
    <row r="112" spans="1:13" ht="15.75" x14ac:dyDescent="0.25">
      <c r="A112" s="320"/>
      <c r="G112" s="367"/>
      <c r="H112" s="367"/>
      <c r="I112" s="367"/>
      <c r="J112" s="368"/>
      <c r="M112" s="70"/>
    </row>
    <row r="113" spans="1:13" ht="15.75" x14ac:dyDescent="0.25">
      <c r="A113" s="320"/>
      <c r="G113" s="367"/>
      <c r="H113" s="367"/>
      <c r="I113" s="367"/>
      <c r="J113" s="368"/>
      <c r="M113" s="70"/>
    </row>
    <row r="114" spans="1:13" ht="15.75" x14ac:dyDescent="0.25">
      <c r="A114" s="320"/>
      <c r="G114" s="367"/>
      <c r="H114" s="367"/>
      <c r="I114" s="367"/>
      <c r="J114" s="368"/>
      <c r="M114" s="70"/>
    </row>
    <row r="115" spans="1:13" ht="15.75" x14ac:dyDescent="0.25">
      <c r="A115" s="320"/>
      <c r="G115" s="367"/>
      <c r="H115" s="367"/>
      <c r="I115" s="367"/>
      <c r="J115" s="368"/>
      <c r="M115" s="70"/>
    </row>
    <row r="116" spans="1:13" ht="15.75" x14ac:dyDescent="0.25">
      <c r="A116" s="320"/>
      <c r="G116" s="367"/>
      <c r="H116" s="367"/>
      <c r="I116" s="367"/>
      <c r="J116" s="368"/>
      <c r="M116" s="70"/>
    </row>
    <row r="117" spans="1:13" ht="15.75" x14ac:dyDescent="0.25">
      <c r="A117" s="320"/>
      <c r="G117" s="367"/>
      <c r="H117" s="367"/>
      <c r="I117" s="367"/>
      <c r="J117" s="368"/>
      <c r="M117" s="70"/>
    </row>
    <row r="118" spans="1:13" ht="15.75" x14ac:dyDescent="0.25">
      <c r="A118" s="320"/>
      <c r="G118" s="367"/>
      <c r="H118" s="367"/>
      <c r="I118" s="367"/>
      <c r="J118" s="368"/>
      <c r="M118" s="70"/>
    </row>
    <row r="119" spans="1:13" ht="15.75" x14ac:dyDescent="0.25">
      <c r="A119" s="320"/>
      <c r="G119" s="367"/>
      <c r="H119" s="367"/>
      <c r="I119" s="367"/>
      <c r="J119" s="368"/>
      <c r="M119" s="70"/>
    </row>
    <row r="120" spans="1:13" ht="15.75" x14ac:dyDescent="0.25">
      <c r="A120" s="320"/>
      <c r="G120" s="367"/>
      <c r="H120" s="367"/>
      <c r="I120" s="367"/>
      <c r="J120" s="368"/>
      <c r="M120" s="70"/>
    </row>
    <row r="121" spans="1:13" ht="15.75" x14ac:dyDescent="0.25">
      <c r="A121" s="320"/>
      <c r="G121" s="367"/>
      <c r="H121" s="367"/>
      <c r="I121" s="367"/>
      <c r="J121" s="368"/>
      <c r="M121" s="70"/>
    </row>
    <row r="122" spans="1:13" ht="15.75" x14ac:dyDescent="0.25">
      <c r="A122" s="320"/>
      <c r="G122" s="367"/>
      <c r="H122" s="367"/>
      <c r="I122" s="367"/>
      <c r="J122" s="368"/>
      <c r="M122" s="70"/>
    </row>
    <row r="123" spans="1:13" ht="15.75" x14ac:dyDescent="0.25">
      <c r="A123" s="320"/>
      <c r="G123" s="367"/>
      <c r="H123" s="367"/>
      <c r="I123" s="367"/>
      <c r="J123" s="368"/>
      <c r="M123" s="70"/>
    </row>
    <row r="124" spans="1:13" ht="15.75" x14ac:dyDescent="0.25">
      <c r="A124" s="320"/>
      <c r="G124" s="367"/>
      <c r="H124" s="367"/>
      <c r="I124" s="367"/>
      <c r="J124" s="368"/>
      <c r="M124" s="70"/>
    </row>
    <row r="125" spans="1:13" ht="15.75" x14ac:dyDescent="0.25">
      <c r="A125" s="320"/>
      <c r="G125" s="367"/>
      <c r="H125" s="367"/>
      <c r="I125" s="367"/>
      <c r="J125" s="368"/>
      <c r="M125" s="70"/>
    </row>
    <row r="126" spans="1:13" ht="15.75" x14ac:dyDescent="0.25">
      <c r="A126" s="320"/>
      <c r="G126" s="367"/>
      <c r="H126" s="367"/>
      <c r="I126" s="367"/>
      <c r="J126" s="368"/>
      <c r="M126" s="70"/>
    </row>
    <row r="127" spans="1:13" ht="15.75" x14ac:dyDescent="0.25">
      <c r="A127" s="320"/>
      <c r="G127" s="367"/>
      <c r="H127" s="367"/>
      <c r="I127" s="367"/>
      <c r="J127" s="368"/>
      <c r="M127" s="70"/>
    </row>
    <row r="128" spans="1:13" ht="15.75" x14ac:dyDescent="0.25">
      <c r="A128" s="320"/>
    </row>
    <row r="129" spans="1:1" ht="15.75" x14ac:dyDescent="0.25">
      <c r="A129" s="320"/>
    </row>
    <row r="130" spans="1:1" ht="15.75" x14ac:dyDescent="0.25">
      <c r="A130" s="320"/>
    </row>
    <row r="131" spans="1:1" ht="15.75" x14ac:dyDescent="0.25">
      <c r="A131" s="320"/>
    </row>
    <row r="132" spans="1:1" ht="15.75" x14ac:dyDescent="0.25">
      <c r="A132" s="320"/>
    </row>
    <row r="133" spans="1:1" ht="15.75" x14ac:dyDescent="0.25">
      <c r="A133" s="320"/>
    </row>
    <row r="134" spans="1:1" ht="15.75" x14ac:dyDescent="0.25">
      <c r="A134" s="320"/>
    </row>
    <row r="135" spans="1:1" ht="15.75" x14ac:dyDescent="0.25">
      <c r="A135" s="320"/>
    </row>
    <row r="136" spans="1:1" ht="15.75" x14ac:dyDescent="0.25">
      <c r="A136" s="320"/>
    </row>
    <row r="137" spans="1:1" ht="15.75" x14ac:dyDescent="0.25">
      <c r="A137" s="320"/>
    </row>
    <row r="138" spans="1:1" ht="15.75" x14ac:dyDescent="0.25">
      <c r="A138" s="320"/>
    </row>
    <row r="139" spans="1:1" ht="15.75" x14ac:dyDescent="0.25">
      <c r="A139" s="320"/>
    </row>
  </sheetData>
  <mergeCells count="2">
    <mergeCell ref="A1:M1"/>
    <mergeCell ref="A2:M2"/>
  </mergeCells>
  <dataValidations disablePrompts="1" count="2">
    <dataValidation type="list" allowBlank="1" showInputMessage="1" showErrorMessage="1" promptTitle="End of Reporting Period" prompt="Use Drop Down Menu to enter end of reporting period." sqref="E44:E46 E30:E32 E17:E18 E58:E63 E75" xr:uid="{7A6F3D52-1B9B-4E88-9C82-26A89DF1B9E8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44 B17:B18 B30:B32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E76:E1048576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B75:B1048576 B45:B46 B58:B63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236</v>
      </c>
      <c r="B1" s="293"/>
      <c r="D1" s="293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97" t="s">
        <v>289</v>
      </c>
    </row>
    <row r="17" spans="2:2" x14ac:dyDescent="0.25">
      <c r="B17" s="151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8515625" defaultRowHeight="15" x14ac:dyDescent="0.25"/>
  <cols>
    <col min="1" max="1" width="10.42578125" style="151" bestFit="1" customWidth="1"/>
    <col min="2" max="2" width="14.28515625" style="151" customWidth="1"/>
    <col min="3" max="3" width="15.7109375" style="151" bestFit="1" customWidth="1"/>
    <col min="4" max="4" width="11.28515625" style="151" customWidth="1"/>
    <col min="5" max="5" width="13.7109375" style="151" customWidth="1"/>
    <col min="6" max="6" width="11.42578125" style="151" bestFit="1" customWidth="1"/>
    <col min="7" max="7" width="5.5703125" style="151" customWidth="1"/>
    <col min="8" max="8" width="7" style="151" bestFit="1" customWidth="1"/>
    <col min="9" max="9" width="9.42578125" style="151" customWidth="1"/>
    <col min="10" max="13" width="14" style="151" customWidth="1"/>
    <col min="14" max="15" width="13.7109375" style="151" bestFit="1" customWidth="1"/>
    <col min="16" max="16" width="18.28515625" style="151" bestFit="1" customWidth="1"/>
    <col min="17" max="17" width="8.5703125" style="151" bestFit="1" customWidth="1"/>
    <col min="18" max="18" width="12.7109375" style="151" bestFit="1" customWidth="1"/>
    <col min="19" max="19" width="14.5703125" style="151" customWidth="1"/>
    <col min="20" max="20" width="13.7109375" style="151" bestFit="1" customWidth="1"/>
    <col min="21" max="21" width="25.7109375" style="151" customWidth="1"/>
    <col min="22" max="33" width="9.28515625" style="151" customWidth="1"/>
    <col min="34" max="16384" width="9.28515625" style="151"/>
  </cols>
  <sheetData>
    <row r="1" spans="1:38" x14ac:dyDescent="0.25">
      <c r="A1" s="413" t="s">
        <v>166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4" t="s">
        <v>53</v>
      </c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151" t="s">
        <v>288</v>
      </c>
    </row>
    <row r="2" spans="1:38" x14ac:dyDescent="0.25">
      <c r="V2" s="155" t="s">
        <v>159</v>
      </c>
      <c r="W2" s="155" t="s">
        <v>159</v>
      </c>
      <c r="X2" s="155"/>
      <c r="Y2" s="155"/>
      <c r="Z2" s="155"/>
      <c r="AA2" s="155"/>
      <c r="AB2" s="155"/>
      <c r="AC2" s="155"/>
      <c r="AD2" s="155"/>
      <c r="AE2" s="155"/>
      <c r="AF2" s="155" t="s">
        <v>72</v>
      </c>
      <c r="AG2" s="155" t="s">
        <v>158</v>
      </c>
    </row>
    <row r="3" spans="1:38" x14ac:dyDescent="0.25">
      <c r="A3" s="151" t="s">
        <v>43</v>
      </c>
      <c r="B3" s="151" t="s">
        <v>45</v>
      </c>
      <c r="C3" s="151" t="s">
        <v>44</v>
      </c>
      <c r="D3" s="151" t="s">
        <v>46</v>
      </c>
      <c r="E3" s="151" t="s">
        <v>34</v>
      </c>
      <c r="F3" s="151" t="s">
        <v>35</v>
      </c>
      <c r="G3" s="151" t="s">
        <v>36</v>
      </c>
      <c r="H3" s="151" t="s">
        <v>47</v>
      </c>
      <c r="I3" s="151" t="s">
        <v>48</v>
      </c>
      <c r="J3" s="151" t="s">
        <v>49</v>
      </c>
      <c r="K3" s="151" t="s">
        <v>56</v>
      </c>
      <c r="L3" s="151" t="s">
        <v>161</v>
      </c>
      <c r="M3" s="151" t="s">
        <v>162</v>
      </c>
      <c r="N3" s="151" t="s">
        <v>163</v>
      </c>
      <c r="O3" s="151" t="s">
        <v>164</v>
      </c>
      <c r="P3" s="151" t="s">
        <v>165</v>
      </c>
      <c r="Q3" s="151" t="s">
        <v>50</v>
      </c>
      <c r="R3" s="151" t="s">
        <v>40</v>
      </c>
      <c r="S3" s="151" t="s">
        <v>38</v>
      </c>
      <c r="T3" s="151" t="s">
        <v>51</v>
      </c>
      <c r="U3" s="151" t="s">
        <v>148</v>
      </c>
      <c r="V3" s="151" t="s">
        <v>149</v>
      </c>
      <c r="W3" s="151" t="s">
        <v>216</v>
      </c>
      <c r="X3" s="151" t="s">
        <v>217</v>
      </c>
      <c r="Y3" s="151" t="s">
        <v>218</v>
      </c>
      <c r="Z3" s="151" t="s">
        <v>219</v>
      </c>
      <c r="AA3" s="151" t="s">
        <v>220</v>
      </c>
      <c r="AB3" s="151" t="s">
        <v>221</v>
      </c>
      <c r="AC3" s="151" t="s">
        <v>222</v>
      </c>
      <c r="AD3" s="151" t="s">
        <v>223</v>
      </c>
      <c r="AE3" s="151" t="s">
        <v>150</v>
      </c>
      <c r="AF3" s="151" t="s">
        <v>151</v>
      </c>
      <c r="AG3" s="151" t="s">
        <v>153</v>
      </c>
      <c r="AH3" s="151" t="s">
        <v>152</v>
      </c>
      <c r="AI3" s="151" t="s">
        <v>154</v>
      </c>
      <c r="AJ3" s="151" t="s">
        <v>181</v>
      </c>
      <c r="AK3" s="151" t="s">
        <v>204</v>
      </c>
      <c r="AL3" s="151" t="s">
        <v>205</v>
      </c>
    </row>
    <row r="4" spans="1:38" x14ac:dyDescent="0.25">
      <c r="A4" s="151" t="str">
        <f>'Cover Page'!B9</f>
        <v>Allmerica Financial Benefit Insurance Company</v>
      </c>
      <c r="B4" s="151">
        <f>'Cover Page'!L9</f>
        <v>41840</v>
      </c>
      <c r="C4" s="151" t="str">
        <f>'Cover Page'!B13</f>
        <v>The Hanover Insurance Group</v>
      </c>
      <c r="D4" s="152">
        <f>'Cover Page'!L13</f>
        <v>88</v>
      </c>
      <c r="E4" s="151" t="str">
        <f>'Cover Page'!B17</f>
        <v>440 Lincoln St</v>
      </c>
      <c r="F4" s="151" t="str">
        <f>'Cover Page'!B20</f>
        <v>Worcester</v>
      </c>
      <c r="G4" s="151" t="str">
        <f>'Cover Page'!I20</f>
        <v>MA</v>
      </c>
      <c r="H4" s="152">
        <f>'Cover Page'!L20</f>
        <v>1653</v>
      </c>
      <c r="I4" s="151" t="b">
        <v>1</v>
      </c>
      <c r="J4" s="151" t="b">
        <v>0</v>
      </c>
      <c r="K4" s="153">
        <f>'Cover Page'!B32</f>
        <v>44316</v>
      </c>
      <c r="L4" s="173" t="str">
        <f>'Cover Page'!B35</f>
        <v>Kim Brown</v>
      </c>
      <c r="M4" s="173" t="str">
        <f>'Cover Page'!B38</f>
        <v>VP, Chief Compliance Officer</v>
      </c>
      <c r="N4" s="219" t="str">
        <f>'Cover Page'!I35</f>
        <v>508-855-2761</v>
      </c>
      <c r="O4" s="219" t="str">
        <f>'Cover Page'!L35</f>
        <v>508-635-8892</v>
      </c>
      <c r="P4" s="151" t="str">
        <f>'Cover Page'!I38</f>
        <v>kimbrown@hanover.com</v>
      </c>
      <c r="Q4" s="151" t="str">
        <f>'Cover Page'!B42</f>
        <v>Gregory A. Popolizio</v>
      </c>
      <c r="R4" s="151" t="str">
        <f>'Cover Page'!B46</f>
        <v>Senior Compliance Consultant</v>
      </c>
      <c r="S4" s="219" t="str">
        <f>'Cover Page'!I42</f>
        <v>508-855-4826</v>
      </c>
      <c r="T4" s="219" t="str">
        <f>'Cover Page'!L42</f>
        <v>508-635-0990</v>
      </c>
      <c r="U4" s="151" t="str">
        <f>'Cover Page'!I46</f>
        <v>gpopolizio@hanover.com</v>
      </c>
      <c r="V4" s="152">
        <f>Questionnaire!U10</f>
        <v>0</v>
      </c>
      <c r="W4" s="152">
        <f>Questionnaire!U12</f>
        <v>0</v>
      </c>
      <c r="X4" s="152">
        <f>Questionnaire!U13</f>
        <v>1</v>
      </c>
      <c r="Y4" s="152">
        <f>Questionnaire!U14</f>
        <v>1</v>
      </c>
      <c r="Z4" s="152">
        <f>Questionnaire!U15</f>
        <v>0</v>
      </c>
      <c r="AA4" s="152">
        <f>Questionnaire!U16</f>
        <v>0</v>
      </c>
      <c r="AB4" s="152">
        <f>Questionnaire!U17</f>
        <v>0</v>
      </c>
      <c r="AC4" s="152">
        <f>Questionnaire!U18</f>
        <v>0</v>
      </c>
      <c r="AD4" s="152">
        <f>Questionnaire!E19</f>
        <v>0</v>
      </c>
      <c r="AE4" s="152">
        <f>Questionnaire!U22</f>
        <v>0</v>
      </c>
      <c r="AF4" s="152">
        <f>Questionnaire!U26</f>
        <v>0</v>
      </c>
      <c r="AG4" s="152">
        <f>Questionnaire!U28</f>
        <v>1</v>
      </c>
      <c r="AH4" s="152">
        <f>Questionnaire!U34</f>
        <v>1</v>
      </c>
      <c r="AI4" s="152">
        <f>Questionnaire!U35</f>
        <v>0</v>
      </c>
      <c r="AJ4" s="173">
        <f>Questionnaire!E37</f>
        <v>0</v>
      </c>
      <c r="AK4" s="151" t="str">
        <f>'Explanatory Memorandum'!C14</f>
        <v>Please see attached explanatory memo.</v>
      </c>
      <c r="AL4" s="151" t="str">
        <f>'Explanatory Memorandum'!C33</f>
        <v xml:space="preserve">Please see attached explanatory memo.
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7109375" bestFit="1" customWidth="1"/>
    <col min="2" max="2" width="9.5703125" bestFit="1" customWidth="1"/>
    <col min="3" max="3" width="8.7109375" style="243" customWidth="1"/>
    <col min="4" max="4" width="7.5703125" style="244" customWidth="1"/>
    <col min="5" max="6" width="6.42578125" style="244" customWidth="1"/>
    <col min="7" max="7" width="9.28515625" style="245" customWidth="1"/>
    <col min="8" max="8" width="7.42578125" style="243" customWidth="1"/>
    <col min="9" max="9" width="6" style="244" customWidth="1"/>
    <col min="10" max="10" width="4" style="244" customWidth="1"/>
    <col min="11" max="11" width="5.71093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28515625" style="237" customWidth="1"/>
    <col min="19" max="19" width="7.28515625" style="237" customWidth="1"/>
    <col min="20" max="20" width="6.42578125" style="237" customWidth="1"/>
    <col min="21" max="21" width="6.28515625" style="245" bestFit="1" customWidth="1"/>
  </cols>
  <sheetData>
    <row r="1" spans="1:27" x14ac:dyDescent="0.25">
      <c r="A1" s="231"/>
      <c r="B1" s="231"/>
      <c r="C1" s="415" t="s">
        <v>184</v>
      </c>
      <c r="D1" s="416"/>
      <c r="E1" s="416"/>
      <c r="F1" s="416"/>
      <c r="G1" s="417"/>
      <c r="H1" s="418" t="s">
        <v>185</v>
      </c>
      <c r="I1" s="419"/>
      <c r="J1" s="419"/>
      <c r="K1" s="419"/>
      <c r="L1" s="419"/>
      <c r="M1" s="419"/>
      <c r="N1" s="419"/>
      <c r="O1" s="419"/>
      <c r="P1" s="420"/>
      <c r="Q1" s="415" t="s">
        <v>186</v>
      </c>
      <c r="R1" s="416"/>
      <c r="S1" s="416"/>
      <c r="T1" s="416"/>
      <c r="U1" s="417"/>
    </row>
    <row r="2" spans="1:27" s="228" customFormat="1" ht="60.75" thickBot="1" x14ac:dyDescent="0.3">
      <c r="A2" s="232" t="s">
        <v>174</v>
      </c>
      <c r="B2" s="233" t="s">
        <v>173</v>
      </c>
      <c r="C2" s="238" t="s">
        <v>187</v>
      </c>
      <c r="D2" s="234" t="s">
        <v>188</v>
      </c>
      <c r="E2" s="234" t="s">
        <v>189</v>
      </c>
      <c r="F2" s="234" t="s">
        <v>203</v>
      </c>
      <c r="G2" s="239" t="s">
        <v>190</v>
      </c>
      <c r="H2" s="246" t="s">
        <v>191</v>
      </c>
      <c r="I2" s="235" t="s">
        <v>192</v>
      </c>
      <c r="J2" s="235" t="s">
        <v>58</v>
      </c>
      <c r="K2" s="235" t="s">
        <v>193</v>
      </c>
      <c r="L2" s="235" t="s">
        <v>194</v>
      </c>
      <c r="M2" s="235" t="s">
        <v>195</v>
      </c>
      <c r="N2" s="235" t="s">
        <v>196</v>
      </c>
      <c r="O2" s="235" t="s">
        <v>212</v>
      </c>
      <c r="P2" s="247" t="s">
        <v>197</v>
      </c>
      <c r="Q2" s="234" t="s">
        <v>198</v>
      </c>
      <c r="R2" s="234" t="s">
        <v>199</v>
      </c>
      <c r="S2" s="234" t="s">
        <v>200</v>
      </c>
      <c r="T2" s="234" t="s">
        <v>202</v>
      </c>
      <c r="U2" s="239" t="s">
        <v>201</v>
      </c>
    </row>
    <row r="3" spans="1:27" ht="15.75" thickTop="1" x14ac:dyDescent="0.25">
      <c r="A3" s="151">
        <f>'Cover Page'!$L$9</f>
        <v>41840</v>
      </c>
      <c r="B3" s="151" t="s">
        <v>78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1">
        <f>'Cover Page'!$L$9</f>
        <v>41840</v>
      </c>
      <c r="B4" s="151" t="s">
        <v>227</v>
      </c>
      <c r="C4" s="240">
        <f>Questionnaire!$V$44</f>
        <v>1</v>
      </c>
      <c r="D4" s="241">
        <f>Questionnaire!$V$45</f>
        <v>1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1</v>
      </c>
      <c r="I4" s="241">
        <f>Questionnaire!$V$58</f>
        <v>1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0.1</v>
      </c>
      <c r="O4" s="276">
        <f>Questionnaire!H70</f>
        <v>0</v>
      </c>
      <c r="P4" s="250">
        <f>Questionnaire!$V$73</f>
        <v>1</v>
      </c>
      <c r="Q4" s="236">
        <f>Questionnaire!$V$81</f>
        <v>1</v>
      </c>
      <c r="R4" s="236">
        <f>Questionnaire!$V$82</f>
        <v>1</v>
      </c>
      <c r="S4" s="236">
        <f>Questionnaire!$V$83</f>
        <v>1</v>
      </c>
      <c r="T4" s="236">
        <f>Questionnaire!$V$84</f>
        <v>1</v>
      </c>
      <c r="U4" s="242">
        <f>Questionnaire!$V$85</f>
        <v>0</v>
      </c>
    </row>
    <row r="5" spans="1:27" x14ac:dyDescent="0.25">
      <c r="A5" s="151">
        <f>'Cover Page'!$L$9</f>
        <v>41840</v>
      </c>
      <c r="B5" s="151" t="s">
        <v>79</v>
      </c>
      <c r="C5" s="240">
        <f>Questionnaire!$W$44</f>
        <v>1</v>
      </c>
      <c r="D5" s="241">
        <f>Questionnaire!$W$45</f>
        <v>1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1</v>
      </c>
      <c r="I5" s="241">
        <f>Questionnaire!$W$58</f>
        <v>0</v>
      </c>
      <c r="J5" s="241">
        <f>Questionnaire!$W$59</f>
        <v>1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 t="str">
        <f>Questionnaire!I70</f>
        <v>SEM*</v>
      </c>
      <c r="P5" s="250">
        <f>Questionnaire!$W$73</f>
        <v>1</v>
      </c>
      <c r="Q5" s="236">
        <f>Questionnaire!$W$81</f>
        <v>1</v>
      </c>
      <c r="R5" s="236">
        <f>Questionnaire!$W$82</f>
        <v>1</v>
      </c>
      <c r="S5" s="236">
        <f>Questionnaire!$W$83</f>
        <v>1</v>
      </c>
      <c r="T5" s="236">
        <f>Questionnaire!$W$84</f>
        <v>1</v>
      </c>
      <c r="U5" s="242">
        <f>Questionnaire!$W$85</f>
        <v>0</v>
      </c>
    </row>
    <row r="6" spans="1:27" x14ac:dyDescent="0.25">
      <c r="A6" s="151">
        <f>'Cover Page'!$L$9</f>
        <v>41840</v>
      </c>
      <c r="B6" s="151" t="s">
        <v>80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1">
        <f>'Cover Page'!$L$9</f>
        <v>41840</v>
      </c>
      <c r="B7" s="151" t="s">
        <v>229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1">
        <f>'Cover Page'!$L$9</f>
        <v>41840</v>
      </c>
      <c r="B8" s="151" t="s">
        <v>230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1">
        <f>'Cover Page'!$L$9</f>
        <v>41840</v>
      </c>
      <c r="B9" s="151" t="s">
        <v>156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28515625" style="296"/>
  </cols>
  <sheetData>
    <row r="1" spans="1:2" x14ac:dyDescent="0.25">
      <c r="A1" s="149" t="s">
        <v>98</v>
      </c>
      <c r="B1" s="296" t="s">
        <v>239</v>
      </c>
    </row>
    <row r="2" spans="1:2" x14ac:dyDescent="0.25">
      <c r="A2" s="149" t="s">
        <v>99</v>
      </c>
      <c r="B2" s="296" t="s">
        <v>240</v>
      </c>
    </row>
    <row r="3" spans="1:2" x14ac:dyDescent="0.25">
      <c r="A3" s="149" t="s">
        <v>100</v>
      </c>
      <c r="B3" s="296" t="s">
        <v>241</v>
      </c>
    </row>
    <row r="4" spans="1:2" x14ac:dyDescent="0.25">
      <c r="A4" s="149" t="s">
        <v>101</v>
      </c>
      <c r="B4" s="296" t="s">
        <v>242</v>
      </c>
    </row>
    <row r="5" spans="1:2" x14ac:dyDescent="0.25">
      <c r="A5" s="149" t="s">
        <v>102</v>
      </c>
      <c r="B5" s="296" t="s">
        <v>238</v>
      </c>
    </row>
    <row r="6" spans="1:2" x14ac:dyDescent="0.25">
      <c r="A6" s="149" t="s">
        <v>103</v>
      </c>
      <c r="B6" s="296" t="s">
        <v>243</v>
      </c>
    </row>
    <row r="7" spans="1:2" x14ac:dyDescent="0.25">
      <c r="A7" s="149" t="s">
        <v>104</v>
      </c>
      <c r="B7" s="296" t="s">
        <v>244</v>
      </c>
    </row>
    <row r="8" spans="1:2" x14ac:dyDescent="0.25">
      <c r="A8" s="149" t="s">
        <v>105</v>
      </c>
      <c r="B8" s="296" t="s">
        <v>245</v>
      </c>
    </row>
    <row r="9" spans="1:2" x14ac:dyDescent="0.25">
      <c r="A9" s="149" t="s">
        <v>106</v>
      </c>
      <c r="B9" s="296" t="s">
        <v>246</v>
      </c>
    </row>
    <row r="10" spans="1:2" x14ac:dyDescent="0.25">
      <c r="A10" s="149" t="s">
        <v>107</v>
      </c>
      <c r="B10" s="296" t="s">
        <v>247</v>
      </c>
    </row>
    <row r="11" spans="1:2" x14ac:dyDescent="0.25">
      <c r="A11" s="149" t="s">
        <v>108</v>
      </c>
      <c r="B11" s="296" t="s">
        <v>248</v>
      </c>
    </row>
    <row r="12" spans="1:2" x14ac:dyDescent="0.25">
      <c r="A12" s="149" t="s">
        <v>109</v>
      </c>
      <c r="B12" s="296" t="s">
        <v>249</v>
      </c>
    </row>
    <row r="13" spans="1:2" x14ac:dyDescent="0.25">
      <c r="A13" s="149" t="s">
        <v>110</v>
      </c>
      <c r="B13" s="296" t="s">
        <v>250</v>
      </c>
    </row>
    <row r="14" spans="1:2" x14ac:dyDescent="0.25">
      <c r="A14" s="149" t="s">
        <v>111</v>
      </c>
      <c r="B14" s="296" t="s">
        <v>251</v>
      </c>
    </row>
    <row r="15" spans="1:2" x14ac:dyDescent="0.25">
      <c r="A15" s="149" t="s">
        <v>112</v>
      </c>
      <c r="B15" s="296" t="s">
        <v>252</v>
      </c>
    </row>
    <row r="16" spans="1:2" x14ac:dyDescent="0.25">
      <c r="A16" s="149" t="s">
        <v>113</v>
      </c>
      <c r="B16" s="296" t="s">
        <v>253</v>
      </c>
    </row>
    <row r="17" spans="1:2" x14ac:dyDescent="0.25">
      <c r="A17" s="149" t="s">
        <v>114</v>
      </c>
      <c r="B17" s="296" t="s">
        <v>254</v>
      </c>
    </row>
    <row r="18" spans="1:2" x14ac:dyDescent="0.25">
      <c r="A18" s="149" t="s">
        <v>115</v>
      </c>
      <c r="B18" s="296" t="s">
        <v>255</v>
      </c>
    </row>
    <row r="19" spans="1:2" x14ac:dyDescent="0.25">
      <c r="A19" s="149" t="s">
        <v>116</v>
      </c>
      <c r="B19" s="296" t="s">
        <v>256</v>
      </c>
    </row>
    <row r="20" spans="1:2" x14ac:dyDescent="0.25">
      <c r="A20" s="149" t="s">
        <v>117</v>
      </c>
      <c r="B20" s="296" t="s">
        <v>257</v>
      </c>
    </row>
    <row r="21" spans="1:2" x14ac:dyDescent="0.25">
      <c r="A21" s="149" t="s">
        <v>118</v>
      </c>
      <c r="B21" s="296" t="s">
        <v>258</v>
      </c>
    </row>
    <row r="22" spans="1:2" x14ac:dyDescent="0.25">
      <c r="A22" s="149" t="s">
        <v>119</v>
      </c>
      <c r="B22" s="296" t="s">
        <v>259</v>
      </c>
    </row>
    <row r="23" spans="1:2" x14ac:dyDescent="0.25">
      <c r="A23" s="149" t="s">
        <v>120</v>
      </c>
      <c r="B23" s="296" t="s">
        <v>260</v>
      </c>
    </row>
    <row r="24" spans="1:2" x14ac:dyDescent="0.25">
      <c r="A24" s="149" t="s">
        <v>121</v>
      </c>
      <c r="B24" s="296" t="s">
        <v>261</v>
      </c>
    </row>
    <row r="25" spans="1:2" x14ac:dyDescent="0.25">
      <c r="A25" s="149" t="s">
        <v>122</v>
      </c>
      <c r="B25" s="296" t="s">
        <v>262</v>
      </c>
    </row>
    <row r="26" spans="1:2" x14ac:dyDescent="0.25">
      <c r="A26" s="149" t="s">
        <v>123</v>
      </c>
      <c r="B26" s="296" t="s">
        <v>263</v>
      </c>
    </row>
    <row r="27" spans="1:2" x14ac:dyDescent="0.25">
      <c r="A27" s="149" t="s">
        <v>124</v>
      </c>
      <c r="B27" s="296" t="s">
        <v>264</v>
      </c>
    </row>
    <row r="28" spans="1:2" x14ac:dyDescent="0.25">
      <c r="A28" s="149" t="s">
        <v>125</v>
      </c>
      <c r="B28" s="296" t="s">
        <v>265</v>
      </c>
    </row>
    <row r="29" spans="1:2" x14ac:dyDescent="0.25">
      <c r="A29" s="149" t="s">
        <v>126</v>
      </c>
      <c r="B29" s="296" t="s">
        <v>266</v>
      </c>
    </row>
    <row r="30" spans="1:2" x14ac:dyDescent="0.25">
      <c r="A30" s="149" t="s">
        <v>127</v>
      </c>
      <c r="B30" s="296" t="s">
        <v>267</v>
      </c>
    </row>
    <row r="31" spans="1:2" x14ac:dyDescent="0.25">
      <c r="A31" s="149" t="s">
        <v>128</v>
      </c>
      <c r="B31" s="296" t="s">
        <v>268</v>
      </c>
    </row>
    <row r="32" spans="1:2" x14ac:dyDescent="0.25">
      <c r="A32" s="149" t="s">
        <v>129</v>
      </c>
      <c r="B32" s="296" t="s">
        <v>269</v>
      </c>
    </row>
    <row r="33" spans="1:2" x14ac:dyDescent="0.25">
      <c r="A33" s="149" t="s">
        <v>130</v>
      </c>
      <c r="B33" s="296" t="s">
        <v>270</v>
      </c>
    </row>
    <row r="34" spans="1:2" x14ac:dyDescent="0.25">
      <c r="A34" s="149" t="s">
        <v>131</v>
      </c>
      <c r="B34" s="296" t="s">
        <v>271</v>
      </c>
    </row>
    <row r="35" spans="1:2" x14ac:dyDescent="0.25">
      <c r="A35" s="149" t="s">
        <v>132</v>
      </c>
      <c r="B35" s="296" t="s">
        <v>272</v>
      </c>
    </row>
    <row r="36" spans="1:2" x14ac:dyDescent="0.25">
      <c r="A36" s="149" t="s">
        <v>133</v>
      </c>
      <c r="B36" s="296" t="s">
        <v>273</v>
      </c>
    </row>
    <row r="37" spans="1:2" x14ac:dyDescent="0.25">
      <c r="A37" s="149" t="s">
        <v>134</v>
      </c>
      <c r="B37" s="296" t="s">
        <v>274</v>
      </c>
    </row>
    <row r="38" spans="1:2" x14ac:dyDescent="0.25">
      <c r="A38" s="149" t="s">
        <v>135</v>
      </c>
      <c r="B38" s="296" t="s">
        <v>275</v>
      </c>
    </row>
    <row r="39" spans="1:2" x14ac:dyDescent="0.25">
      <c r="A39" s="149" t="s">
        <v>136</v>
      </c>
      <c r="B39" s="296" t="s">
        <v>276</v>
      </c>
    </row>
    <row r="40" spans="1:2" x14ac:dyDescent="0.25">
      <c r="A40" s="149" t="s">
        <v>137</v>
      </c>
      <c r="B40" s="296" t="s">
        <v>277</v>
      </c>
    </row>
    <row r="41" spans="1:2" x14ac:dyDescent="0.25">
      <c r="A41" s="149" t="s">
        <v>138</v>
      </c>
      <c r="B41" s="296" t="s">
        <v>278</v>
      </c>
    </row>
    <row r="42" spans="1:2" x14ac:dyDescent="0.25">
      <c r="A42" s="149" t="s">
        <v>139</v>
      </c>
      <c r="B42" s="296" t="s">
        <v>279</v>
      </c>
    </row>
    <row r="43" spans="1:2" x14ac:dyDescent="0.25">
      <c r="A43" s="149" t="s">
        <v>140</v>
      </c>
      <c r="B43" s="296" t="s">
        <v>280</v>
      </c>
    </row>
    <row r="44" spans="1:2" x14ac:dyDescent="0.25">
      <c r="A44" s="149" t="s">
        <v>141</v>
      </c>
      <c r="B44" s="296" t="s">
        <v>281</v>
      </c>
    </row>
    <row r="45" spans="1:2" x14ac:dyDescent="0.25">
      <c r="A45" s="149" t="s">
        <v>142</v>
      </c>
      <c r="B45" s="296" t="s">
        <v>282</v>
      </c>
    </row>
    <row r="46" spans="1:2" x14ac:dyDescent="0.25">
      <c r="A46" s="149" t="s">
        <v>143</v>
      </c>
      <c r="B46" s="296" t="s">
        <v>283</v>
      </c>
    </row>
    <row r="47" spans="1:2" x14ac:dyDescent="0.25">
      <c r="A47" s="149" t="s">
        <v>144</v>
      </c>
      <c r="B47" s="296" t="s">
        <v>284</v>
      </c>
    </row>
    <row r="48" spans="1:2" x14ac:dyDescent="0.25">
      <c r="A48" s="149" t="s">
        <v>145</v>
      </c>
      <c r="B48" s="296" t="s">
        <v>285</v>
      </c>
    </row>
    <row r="49" spans="1:2" x14ac:dyDescent="0.25">
      <c r="A49" s="149" t="s">
        <v>146</v>
      </c>
      <c r="B49" s="296" t="s">
        <v>286</v>
      </c>
    </row>
    <row r="50" spans="1:2" x14ac:dyDescent="0.25">
      <c r="A50" s="149" t="s">
        <v>147</v>
      </c>
      <c r="B50" s="296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652B-DCE6-44F1-AD26-11A62B4938B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85005b37-47b3-4378-be48-9b7306cc7a3a"/>
    <ds:schemaRef ds:uri="http://purl.org/dc/terms/"/>
    <ds:schemaRef ds:uri="155cffcc-d6b1-4367-a6f5-cb0ec3af6fc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</Properties>
</file>