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jlee\Desktop\2025MktShrRpt_Life_Health_Title\"/>
    </mc:Choice>
  </mc:AlternateContent>
  <xr:revisionPtr revIDLastSave="0" documentId="13_ncr:1_{68B4D352-6F31-4BD2-B9F9-9C1CA0D9069C}" xr6:coauthVersionLast="47" xr6:coauthVersionMax="47" xr10:uidLastSave="{00000000-0000-0000-0000-000000000000}"/>
  <bookViews>
    <workbookView xWindow="-120" yWindow="-120" windowWidth="20730" windowHeight="11040" tabRatio="710" xr2:uid="{E81A50EF-4330-4B12-BFF5-E586F50F1BF2}"/>
  </bookViews>
  <sheets>
    <sheet name="Summary" sheetId="71" r:id="rId1"/>
    <sheet name="2025" sheetId="75" r:id="rId2"/>
    <sheet name="2024" sheetId="70" r:id="rId3"/>
    <sheet name="2023" sheetId="69" r:id="rId4"/>
    <sheet name="2022" sheetId="65" r:id="rId5"/>
    <sheet name="2021" sheetId="61" r:id="rId6"/>
    <sheet name="2020" sheetId="60" r:id="rId7"/>
    <sheet name="2019" sheetId="58" r:id="rId8"/>
    <sheet name="2018" sheetId="57" r:id="rId9"/>
    <sheet name="2017" sheetId="55" r:id="rId10"/>
    <sheet name="2016" sheetId="54" r:id="rId11"/>
    <sheet name="2015" sheetId="52" r:id="rId12"/>
    <sheet name="2014" sheetId="50" r:id="rId13"/>
    <sheet name="2013" sheetId="49" r:id="rId14"/>
    <sheet name="2012" sheetId="47" r:id="rId15"/>
    <sheet name="2011" sheetId="46" r:id="rId16"/>
    <sheet name="2010" sheetId="45" r:id="rId17"/>
    <sheet name="GrpHHITemplate" sheetId="77" r:id="rId18"/>
    <sheet name="2009" sheetId="44" state="hidden" r:id="rId19"/>
    <sheet name="2008" sheetId="41" state="hidden" r:id="rId20"/>
    <sheet name="2007" sheetId="38" state="hidden" r:id="rId21"/>
    <sheet name="2006" sheetId="37" state="hidden" r:id="rId22"/>
    <sheet name="1993" sheetId="9" state="hidden" r:id="rId23"/>
    <sheet name="1994" sheetId="20" state="hidden" r:id="rId24"/>
    <sheet name="1995" sheetId="21" state="hidden" r:id="rId25"/>
    <sheet name="1996" sheetId="22" state="hidden" r:id="rId26"/>
    <sheet name="1997" sheetId="23" state="hidden" r:id="rId27"/>
    <sheet name="1998" sheetId="24" state="hidden" r:id="rId28"/>
    <sheet name="1999" sheetId="25" state="hidden" r:id="rId29"/>
    <sheet name="2000" sheetId="26" state="hidden" r:id="rId30"/>
    <sheet name="2001" sheetId="27" state="hidden" r:id="rId31"/>
    <sheet name="2002" sheetId="28" state="hidden" r:id="rId32"/>
    <sheet name="2003" sheetId="29" state="hidden" r:id="rId33"/>
    <sheet name="2004" sheetId="30" state="hidden" r:id="rId34"/>
    <sheet name="2005" sheetId="33" state="hidden" r:id="rId35"/>
  </sheets>
  <definedNames>
    <definedName name="_xlnm._FilterDatabase" localSheetId="34" hidden="1">'2005'!$A$3:$K$35</definedName>
    <definedName name="_xlnm._FilterDatabase" localSheetId="21" hidden="1">'2006'!$A$3:$K$35</definedName>
    <definedName name="_xlnm._FilterDatabase" localSheetId="20" hidden="1">'2007'!$A$3:$K$35</definedName>
    <definedName name="_xlnm._FilterDatabase" localSheetId="19" hidden="1">'2008'!$A$3:$K$33</definedName>
    <definedName name="_xlnm._FilterDatabase" localSheetId="18" hidden="1">'2009'!$A$2:$K$33</definedName>
    <definedName name="_xlnm._FilterDatabase" localSheetId="4" hidden="1">'2022'!$A$3:$K$26</definedName>
    <definedName name="_xlnm._FilterDatabase" localSheetId="3" hidden="1">'2023'!$A$3:$K$26</definedName>
    <definedName name="_xlnm._FilterDatabase" localSheetId="2" hidden="1">'2024'!$A$3:$K$26</definedName>
  </definedNames>
  <calcPr calcId="191029"/>
  <pivotCaches>
    <pivotCache cacheId="0" r:id="rId3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77" l="1"/>
  <c r="B46" i="77"/>
  <c r="B45" i="77"/>
  <c r="B44" i="77"/>
  <c r="B43" i="77"/>
  <c r="B42" i="77"/>
  <c r="B41" i="77"/>
  <c r="B40" i="77"/>
  <c r="B39" i="77"/>
  <c r="B38" i="77"/>
  <c r="B37" i="77"/>
  <c r="B36" i="77"/>
  <c r="B35" i="77"/>
  <c r="B34" i="77"/>
  <c r="B33" i="77"/>
  <c r="B32" i="77"/>
  <c r="B31" i="77"/>
  <c r="C31" i="77" s="1"/>
  <c r="J27" i="75"/>
  <c r="G27" i="75"/>
  <c r="E27" i="75"/>
  <c r="K26" i="75"/>
  <c r="H26" i="75"/>
  <c r="K25" i="75"/>
  <c r="H25" i="75"/>
  <c r="K24" i="75"/>
  <c r="H24" i="75"/>
  <c r="K23" i="75"/>
  <c r="H23" i="75"/>
  <c r="K22" i="75"/>
  <c r="H22" i="75"/>
  <c r="K21" i="75"/>
  <c r="H21" i="75"/>
  <c r="K20" i="75"/>
  <c r="H20" i="75"/>
  <c r="K19" i="75"/>
  <c r="H19" i="75"/>
  <c r="K18" i="75"/>
  <c r="H18" i="75"/>
  <c r="K17" i="75"/>
  <c r="H17" i="75"/>
  <c r="K16" i="75"/>
  <c r="H16" i="75"/>
  <c r="K15" i="75"/>
  <c r="H15" i="75"/>
  <c r="K14" i="75"/>
  <c r="H14" i="75"/>
  <c r="K13" i="75"/>
  <c r="H13" i="75"/>
  <c r="K12" i="75"/>
  <c r="H12" i="75"/>
  <c r="K11" i="75"/>
  <c r="H11" i="75"/>
  <c r="K10" i="75"/>
  <c r="H10" i="75"/>
  <c r="K9" i="75"/>
  <c r="H9" i="75"/>
  <c r="K8" i="75"/>
  <c r="H8" i="75"/>
  <c r="K7" i="75"/>
  <c r="H7" i="75"/>
  <c r="K6" i="75"/>
  <c r="H6" i="75"/>
  <c r="K5" i="75"/>
  <c r="H5" i="75"/>
  <c r="K4" i="75"/>
  <c r="H4" i="75"/>
  <c r="J25" i="61"/>
  <c r="I27" i="75" l="1"/>
  <c r="K27" i="75" s="1"/>
  <c r="F27" i="75"/>
  <c r="E27" i="69"/>
  <c r="H27" i="75" l="1"/>
  <c r="M17" i="75" l="1"/>
  <c r="M10" i="75"/>
  <c r="M7" i="75"/>
  <c r="M20" i="75"/>
  <c r="M22" i="75"/>
  <c r="M12" i="75"/>
  <c r="L12" i="75" s="1"/>
  <c r="M19" i="75"/>
  <c r="L19" i="75" s="1"/>
  <c r="M9" i="75"/>
  <c r="M8" i="75"/>
  <c r="M21" i="75"/>
  <c r="M23" i="75"/>
  <c r="M18" i="75"/>
  <c r="M5" i="75"/>
  <c r="M25" i="75"/>
  <c r="M14" i="75"/>
  <c r="M4" i="75"/>
  <c r="M24" i="75"/>
  <c r="M6" i="75"/>
  <c r="M26" i="75"/>
  <c r="M13" i="75"/>
  <c r="L13" i="75" s="1"/>
  <c r="M15" i="75"/>
  <c r="L15" i="75" s="1"/>
  <c r="M11" i="75"/>
  <c r="L11" i="75" s="1"/>
  <c r="M16" i="75"/>
  <c r="L16" i="75" s="1"/>
  <c r="H4" i="65"/>
  <c r="K4" i="65"/>
  <c r="L25" i="75" l="1"/>
  <c r="L5" i="75"/>
  <c r="L22" i="75"/>
  <c r="L9" i="75"/>
  <c r="L14" i="75"/>
  <c r="L20" i="75"/>
  <c r="L23" i="75"/>
  <c r="L21" i="75"/>
  <c r="L10" i="75"/>
  <c r="L4" i="75"/>
  <c r="L18" i="75"/>
  <c r="L26" i="75"/>
  <c r="L7" i="75"/>
  <c r="L6" i="75"/>
  <c r="L24" i="75"/>
  <c r="L8" i="75"/>
  <c r="L17" i="75"/>
  <c r="E21" i="45"/>
  <c r="J21" i="45"/>
  <c r="I21" i="45"/>
  <c r="K21" i="45" s="1"/>
  <c r="G21" i="45"/>
  <c r="F21" i="45"/>
  <c r="F21" i="46"/>
  <c r="G21" i="46"/>
  <c r="I21" i="46"/>
  <c r="K21" i="46" s="1"/>
  <c r="J21" i="46"/>
  <c r="E21" i="46"/>
  <c r="E20" i="47"/>
  <c r="J20" i="47"/>
  <c r="I20" i="47"/>
  <c r="G20" i="47"/>
  <c r="F20" i="47"/>
  <c r="F22" i="57"/>
  <c r="G22" i="57"/>
  <c r="I22" i="57"/>
  <c r="K22" i="57" s="1"/>
  <c r="J22" i="57"/>
  <c r="E22" i="57"/>
  <c r="F22" i="58"/>
  <c r="G22" i="58"/>
  <c r="I22" i="58"/>
  <c r="K22" i="58" s="1"/>
  <c r="J22" i="58"/>
  <c r="E22" i="58"/>
  <c r="F22" i="55"/>
  <c r="G22" i="55"/>
  <c r="I22" i="55"/>
  <c r="K22" i="55" s="1"/>
  <c r="J22" i="55"/>
  <c r="E22" i="55"/>
  <c r="F22" i="54"/>
  <c r="G22" i="54"/>
  <c r="I22" i="54"/>
  <c r="J22" i="54"/>
  <c r="E22" i="54"/>
  <c r="F22" i="52"/>
  <c r="G22" i="52"/>
  <c r="I22" i="52"/>
  <c r="J22" i="52"/>
  <c r="E22" i="52"/>
  <c r="E21" i="50"/>
  <c r="E20" i="49"/>
  <c r="F20" i="49"/>
  <c r="G20" i="49"/>
  <c r="I20" i="49"/>
  <c r="K20" i="49" s="1"/>
  <c r="J20" i="49"/>
  <c r="F21" i="50"/>
  <c r="G21" i="50"/>
  <c r="I21" i="50"/>
  <c r="K21" i="50" s="1"/>
  <c r="J21" i="50"/>
  <c r="F24" i="60"/>
  <c r="G24" i="60"/>
  <c r="I24" i="60"/>
  <c r="K24" i="60" s="1"/>
  <c r="J24" i="60"/>
  <c r="E24" i="60"/>
  <c r="I25" i="61"/>
  <c r="K25" i="61" s="1"/>
  <c r="G25" i="61"/>
  <c r="F25" i="61"/>
  <c r="E25" i="61"/>
  <c r="J27" i="65"/>
  <c r="I27" i="65"/>
  <c r="G27" i="65"/>
  <c r="F27" i="65"/>
  <c r="E27" i="65"/>
  <c r="M27" i="75" l="1"/>
  <c r="L27" i="75"/>
  <c r="K22" i="52"/>
  <c r="K22" i="54"/>
  <c r="K20" i="47"/>
  <c r="K27" i="65"/>
  <c r="F27" i="69"/>
  <c r="G27" i="69"/>
  <c r="I27" i="69"/>
  <c r="K27" i="69" s="1"/>
  <c r="J27" i="69"/>
  <c r="F28" i="70"/>
  <c r="G28" i="70"/>
  <c r="I28" i="70"/>
  <c r="K28" i="70" s="1"/>
  <c r="J28" i="70"/>
  <c r="E28" i="70"/>
  <c r="H5" i="70" l="1"/>
  <c r="H6" i="70"/>
  <c r="H7" i="70"/>
  <c r="H8" i="70"/>
  <c r="H9" i="70"/>
  <c r="H10" i="70"/>
  <c r="H11" i="70"/>
  <c r="H12" i="70"/>
  <c r="H13" i="70"/>
  <c r="H14" i="70"/>
  <c r="H15" i="70"/>
  <c r="H16" i="70"/>
  <c r="H17" i="70"/>
  <c r="H18" i="70"/>
  <c r="H19" i="70"/>
  <c r="H20" i="70"/>
  <c r="H21" i="70"/>
  <c r="H22" i="70"/>
  <c r="H23" i="70"/>
  <c r="H24" i="70"/>
  <c r="H25" i="70"/>
  <c r="H26" i="70"/>
  <c r="H27" i="70"/>
  <c r="K16" i="70" l="1"/>
  <c r="K15" i="70"/>
  <c r="K14" i="70"/>
  <c r="K8" i="70"/>
  <c r="K26" i="70"/>
  <c r="K21" i="70"/>
  <c r="K13" i="70"/>
  <c r="K12" i="70"/>
  <c r="K11" i="70"/>
  <c r="K10" i="70"/>
  <c r="K19" i="70"/>
  <c r="K18" i="70"/>
  <c r="K7" i="70"/>
  <c r="K9" i="70"/>
  <c r="K4" i="70"/>
  <c r="H4" i="70"/>
  <c r="K17" i="70"/>
  <c r="K23" i="70"/>
  <c r="K22" i="70"/>
  <c r="K27" i="70"/>
  <c r="K5" i="70"/>
  <c r="K25" i="70"/>
  <c r="K24" i="70"/>
  <c r="K20" i="70"/>
  <c r="M4" i="70" l="1"/>
  <c r="L4" i="70" s="1"/>
  <c r="H28" i="70"/>
  <c r="M6" i="70" l="1"/>
  <c r="L6" i="70" s="1"/>
  <c r="M11" i="70"/>
  <c r="L11" i="70" s="1"/>
  <c r="M19" i="70"/>
  <c r="L19" i="70" s="1"/>
  <c r="M7" i="70"/>
  <c r="L7" i="70" s="1"/>
  <c r="M26" i="70"/>
  <c r="L26" i="70" s="1"/>
  <c r="M18" i="70"/>
  <c r="L18" i="70" s="1"/>
  <c r="M22" i="70"/>
  <c r="L22" i="70" s="1"/>
  <c r="M23" i="70"/>
  <c r="L23" i="70" s="1"/>
  <c r="M15" i="70"/>
  <c r="L15" i="70" s="1"/>
  <c r="M10" i="70"/>
  <c r="L10" i="70" s="1"/>
  <c r="M24" i="70"/>
  <c r="L24" i="70" s="1"/>
  <c r="M14" i="70"/>
  <c r="L14" i="70" s="1"/>
  <c r="M17" i="70"/>
  <c r="L17" i="70" s="1"/>
  <c r="M9" i="70"/>
  <c r="L9" i="70" s="1"/>
  <c r="M5" i="70"/>
  <c r="L5" i="70" s="1"/>
  <c r="M21" i="70"/>
  <c r="L21" i="70" s="1"/>
  <c r="M20" i="70"/>
  <c r="L20" i="70" s="1"/>
  <c r="M25" i="70"/>
  <c r="L25" i="70" s="1"/>
  <c r="M16" i="70"/>
  <c r="L16" i="70" s="1"/>
  <c r="M8" i="70"/>
  <c r="L8" i="70" s="1"/>
  <c r="M13" i="70"/>
  <c r="L13" i="70" s="1"/>
  <c r="M12" i="70"/>
  <c r="L12" i="70" s="1"/>
  <c r="M27" i="70"/>
  <c r="L27" i="70" s="1"/>
  <c r="M28" i="70" l="1"/>
  <c r="L28" i="70"/>
  <c r="K5" i="69"/>
  <c r="K6" i="69"/>
  <c r="K7" i="69"/>
  <c r="K8" i="69"/>
  <c r="K9" i="69"/>
  <c r="K10" i="69"/>
  <c r="K11" i="69"/>
  <c r="K12" i="69"/>
  <c r="K13" i="69"/>
  <c r="K14" i="69"/>
  <c r="K15" i="69"/>
  <c r="K16" i="69"/>
  <c r="K17" i="69"/>
  <c r="K18" i="69"/>
  <c r="K19" i="69"/>
  <c r="K20" i="69"/>
  <c r="K21" i="69"/>
  <c r="K22" i="69"/>
  <c r="K23" i="69"/>
  <c r="K24" i="69"/>
  <c r="K25" i="69"/>
  <c r="K26" i="69"/>
  <c r="H5" i="69"/>
  <c r="H6" i="69"/>
  <c r="H7" i="69"/>
  <c r="H8" i="69"/>
  <c r="H9" i="69"/>
  <c r="H10" i="69"/>
  <c r="H11" i="69"/>
  <c r="H12" i="69"/>
  <c r="H13" i="69"/>
  <c r="H14" i="69"/>
  <c r="H15" i="69"/>
  <c r="H16" i="69"/>
  <c r="H17" i="69"/>
  <c r="H18" i="69"/>
  <c r="H19" i="69"/>
  <c r="H20" i="69"/>
  <c r="H21" i="69"/>
  <c r="H22" i="69"/>
  <c r="H23" i="69"/>
  <c r="H24" i="69"/>
  <c r="H25" i="69"/>
  <c r="H26" i="69"/>
  <c r="K4" i="69" l="1"/>
  <c r="H4" i="69"/>
  <c r="H27" i="69" l="1"/>
  <c r="M4" i="69" s="1"/>
  <c r="L4" i="69" l="1"/>
  <c r="M18" i="69"/>
  <c r="L18" i="69" s="1"/>
  <c r="M16" i="69"/>
  <c r="L16" i="69" s="1"/>
  <c r="M6" i="69"/>
  <c r="L6" i="69" s="1"/>
  <c r="M23" i="69"/>
  <c r="L23" i="69" s="1"/>
  <c r="M19" i="69"/>
  <c r="L19" i="69" s="1"/>
  <c r="M21" i="69"/>
  <c r="L21" i="69" s="1"/>
  <c r="M7" i="69"/>
  <c r="L7" i="69" s="1"/>
  <c r="M5" i="69"/>
  <c r="L5" i="69" s="1"/>
  <c r="M20" i="69"/>
  <c r="L20" i="69" s="1"/>
  <c r="M8" i="69"/>
  <c r="L8" i="69" s="1"/>
  <c r="M10" i="69"/>
  <c r="L10" i="69" s="1"/>
  <c r="M12" i="69"/>
  <c r="L12" i="69" s="1"/>
  <c r="M17" i="69"/>
  <c r="L17" i="69" s="1"/>
  <c r="M15" i="69"/>
  <c r="L15" i="69" s="1"/>
  <c r="M11" i="69"/>
  <c r="L11" i="69" s="1"/>
  <c r="M13" i="69"/>
  <c r="L13" i="69" s="1"/>
  <c r="M25" i="69"/>
  <c r="L25" i="69" s="1"/>
  <c r="M9" i="69"/>
  <c r="L9" i="69" s="1"/>
  <c r="M26" i="69"/>
  <c r="L26" i="69" s="1"/>
  <c r="M24" i="69"/>
  <c r="L24" i="69" s="1"/>
  <c r="M14" i="69"/>
  <c r="L14" i="69" s="1"/>
  <c r="M22" i="69"/>
  <c r="L22" i="69" s="1"/>
  <c r="L27" i="69" l="1"/>
  <c r="M27" i="69"/>
  <c r="H5" i="65" l="1"/>
  <c r="K5" i="65"/>
  <c r="H6" i="65"/>
  <c r="K6" i="65"/>
  <c r="H7" i="65"/>
  <c r="K7" i="65"/>
  <c r="H8" i="65"/>
  <c r="K8" i="65"/>
  <c r="H9" i="65"/>
  <c r="K9" i="65"/>
  <c r="H10" i="65"/>
  <c r="K10" i="65"/>
  <c r="H11" i="65"/>
  <c r="K11" i="65"/>
  <c r="H12" i="65"/>
  <c r="K12" i="65"/>
  <c r="H13" i="65"/>
  <c r="K13" i="65"/>
  <c r="H14" i="65"/>
  <c r="K14" i="65"/>
  <c r="H15" i="65"/>
  <c r="K15" i="65"/>
  <c r="H16" i="65"/>
  <c r="K16" i="65"/>
  <c r="H17" i="65"/>
  <c r="K17" i="65"/>
  <c r="H18" i="65"/>
  <c r="K18" i="65"/>
  <c r="H19" i="65"/>
  <c r="K19" i="65"/>
  <c r="H20" i="65"/>
  <c r="K20" i="65"/>
  <c r="H21" i="65"/>
  <c r="K21" i="65"/>
  <c r="H22" i="65"/>
  <c r="K22" i="65"/>
  <c r="H23" i="65"/>
  <c r="K23" i="65"/>
  <c r="H24" i="65"/>
  <c r="K24" i="65"/>
  <c r="H25" i="65"/>
  <c r="K25" i="65"/>
  <c r="H26" i="65"/>
  <c r="K26" i="65"/>
  <c r="K4" i="61"/>
  <c r="H27" i="65" l="1"/>
  <c r="M4" i="65" s="1"/>
  <c r="L4" i="65" s="1"/>
  <c r="K24" i="61"/>
  <c r="H24" i="61"/>
  <c r="K23" i="61"/>
  <c r="H23" i="61"/>
  <c r="K22" i="61"/>
  <c r="H22" i="61"/>
  <c r="K21" i="61"/>
  <c r="H21" i="61"/>
  <c r="K20" i="61"/>
  <c r="H20" i="61"/>
  <c r="K19" i="61"/>
  <c r="H19" i="61"/>
  <c r="K18" i="61"/>
  <c r="H18" i="61"/>
  <c r="K17" i="61"/>
  <c r="H17" i="61"/>
  <c r="K16" i="61"/>
  <c r="H16" i="61"/>
  <c r="K15" i="61"/>
  <c r="H15" i="61"/>
  <c r="K14" i="61"/>
  <c r="H14" i="61"/>
  <c r="K13" i="61"/>
  <c r="H13" i="61"/>
  <c r="K12" i="61"/>
  <c r="H12" i="61"/>
  <c r="K11" i="61"/>
  <c r="H11" i="61"/>
  <c r="K10" i="61"/>
  <c r="H10" i="61"/>
  <c r="K9" i="61"/>
  <c r="H9" i="61"/>
  <c r="K8" i="61"/>
  <c r="H8" i="61"/>
  <c r="K7" i="61"/>
  <c r="H7" i="61"/>
  <c r="K6" i="61"/>
  <c r="H6" i="61"/>
  <c r="K5" i="61"/>
  <c r="H5" i="61"/>
  <c r="H4" i="61"/>
  <c r="M9" i="65" l="1"/>
  <c r="L9" i="65" s="1"/>
  <c r="H25" i="61"/>
  <c r="M6" i="61" s="1"/>
  <c r="L6" i="61" s="1"/>
  <c r="M14" i="65"/>
  <c r="L14" i="65" s="1"/>
  <c r="M18" i="65"/>
  <c r="L18" i="65" s="1"/>
  <c r="M8" i="65"/>
  <c r="L8" i="65" s="1"/>
  <c r="M13" i="65"/>
  <c r="L13" i="65" s="1"/>
  <c r="M22" i="65"/>
  <c r="L22" i="65" s="1"/>
  <c r="M12" i="65"/>
  <c r="L12" i="65" s="1"/>
  <c r="M17" i="65"/>
  <c r="L17" i="65" s="1"/>
  <c r="M26" i="65"/>
  <c r="L26" i="65" s="1"/>
  <c r="M5" i="65"/>
  <c r="L5" i="65" s="1"/>
  <c r="M11" i="65"/>
  <c r="L11" i="65" s="1"/>
  <c r="M15" i="65"/>
  <c r="L15" i="65" s="1"/>
  <c r="M24" i="65"/>
  <c r="L24" i="65" s="1"/>
  <c r="M6" i="65"/>
  <c r="L6" i="65" s="1"/>
  <c r="M23" i="65"/>
  <c r="L23" i="65" s="1"/>
  <c r="M16" i="65"/>
  <c r="L16" i="65" s="1"/>
  <c r="M21" i="65"/>
  <c r="L21" i="65" s="1"/>
  <c r="M20" i="65"/>
  <c r="L20" i="65" s="1"/>
  <c r="M25" i="65"/>
  <c r="L25" i="65" s="1"/>
  <c r="M19" i="65"/>
  <c r="L19" i="65" s="1"/>
  <c r="M10" i="65"/>
  <c r="L10" i="65" s="1"/>
  <c r="M7" i="65"/>
  <c r="L7" i="65" s="1"/>
  <c r="K5" i="60"/>
  <c r="K6" i="60"/>
  <c r="K7" i="60"/>
  <c r="K8" i="60"/>
  <c r="K9" i="60"/>
  <c r="K10" i="60"/>
  <c r="K11" i="60"/>
  <c r="K12" i="60"/>
  <c r="K13" i="60"/>
  <c r="K14" i="60"/>
  <c r="K15" i="60"/>
  <c r="K16" i="60"/>
  <c r="K17" i="60"/>
  <c r="K18" i="60"/>
  <c r="K19" i="60"/>
  <c r="K20" i="60"/>
  <c r="K21" i="60"/>
  <c r="K22" i="60"/>
  <c r="K23" i="60"/>
  <c r="K4" i="60"/>
  <c r="M19" i="61" l="1"/>
  <c r="L19" i="61" s="1"/>
  <c r="M7" i="61"/>
  <c r="L7" i="61" s="1"/>
  <c r="M11" i="61"/>
  <c r="L11" i="61" s="1"/>
  <c r="M24" i="61"/>
  <c r="L24" i="61" s="1"/>
  <c r="M18" i="61"/>
  <c r="L18" i="61" s="1"/>
  <c r="M23" i="61"/>
  <c r="L23" i="61" s="1"/>
  <c r="M8" i="61"/>
  <c r="L8" i="61" s="1"/>
  <c r="M15" i="61"/>
  <c r="L15" i="61" s="1"/>
  <c r="M9" i="61"/>
  <c r="L9" i="61" s="1"/>
  <c r="M20" i="61"/>
  <c r="L20" i="61" s="1"/>
  <c r="M14" i="61"/>
  <c r="L14" i="61" s="1"/>
  <c r="M17" i="61"/>
  <c r="L17" i="61" s="1"/>
  <c r="M13" i="61"/>
  <c r="L13" i="61" s="1"/>
  <c r="M5" i="61"/>
  <c r="L5" i="61" s="1"/>
  <c r="M16" i="61"/>
  <c r="L16" i="61" s="1"/>
  <c r="M10" i="61"/>
  <c r="L10" i="61" s="1"/>
  <c r="M21" i="61"/>
  <c r="L21" i="61" s="1"/>
  <c r="M22" i="61"/>
  <c r="L22" i="61" s="1"/>
  <c r="M4" i="61"/>
  <c r="M12" i="61"/>
  <c r="L12" i="61" s="1"/>
  <c r="M27" i="65"/>
  <c r="L27" i="65"/>
  <c r="H18" i="60"/>
  <c r="H17" i="60"/>
  <c r="H6" i="60"/>
  <c r="H7" i="60"/>
  <c r="H8" i="60"/>
  <c r="H21" i="60"/>
  <c r="H15" i="60"/>
  <c r="H20" i="60"/>
  <c r="H16" i="60"/>
  <c r="H19" i="60"/>
  <c r="H13" i="60"/>
  <c r="H14" i="60"/>
  <c r="H11" i="60"/>
  <c r="H22" i="60"/>
  <c r="H12" i="60"/>
  <c r="H5" i="60"/>
  <c r="H9" i="60"/>
  <c r="H10" i="60"/>
  <c r="H23" i="60"/>
  <c r="H4" i="60"/>
  <c r="H24" i="60" l="1"/>
  <c r="M9" i="60" s="1"/>
  <c r="L9" i="60" s="1"/>
  <c r="M25" i="61"/>
  <c r="L4" i="61"/>
  <c r="L25" i="61" s="1"/>
  <c r="H12" i="58"/>
  <c r="M16" i="60" l="1"/>
  <c r="L16" i="60" s="1"/>
  <c r="M19" i="60"/>
  <c r="L19" i="60" s="1"/>
  <c r="M4" i="60"/>
  <c r="L4" i="60" s="1"/>
  <c r="M6" i="60"/>
  <c r="L6" i="60" s="1"/>
  <c r="M21" i="60"/>
  <c r="L21" i="60" s="1"/>
  <c r="M13" i="60"/>
  <c r="L13" i="60" s="1"/>
  <c r="M22" i="60"/>
  <c r="L22" i="60" s="1"/>
  <c r="M23" i="60"/>
  <c r="L23" i="60" s="1"/>
  <c r="M7" i="60"/>
  <c r="L7" i="60" s="1"/>
  <c r="M17" i="60"/>
  <c r="L17" i="60" s="1"/>
  <c r="M8" i="60"/>
  <c r="L8" i="60" s="1"/>
  <c r="M10" i="60"/>
  <c r="L10" i="60" s="1"/>
  <c r="M14" i="60"/>
  <c r="L14" i="60" s="1"/>
  <c r="M12" i="60"/>
  <c r="L12" i="60" s="1"/>
  <c r="M15" i="60"/>
  <c r="L15" i="60" s="1"/>
  <c r="M20" i="60"/>
  <c r="L20" i="60" s="1"/>
  <c r="M11" i="60"/>
  <c r="L11" i="60" s="1"/>
  <c r="M5" i="60"/>
  <c r="L5" i="60" s="1"/>
  <c r="M18" i="60"/>
  <c r="L18" i="60" s="1"/>
  <c r="K14" i="58"/>
  <c r="K15" i="58"/>
  <c r="K16" i="58"/>
  <c r="K17" i="58"/>
  <c r="K18" i="58"/>
  <c r="K19" i="58"/>
  <c r="K20" i="58"/>
  <c r="K21" i="58"/>
  <c r="K12" i="58"/>
  <c r="H15" i="58"/>
  <c r="H13" i="58"/>
  <c r="H8" i="58"/>
  <c r="H4" i="58"/>
  <c r="H7" i="58"/>
  <c r="H14" i="58"/>
  <c r="H6" i="58"/>
  <c r="H5" i="58"/>
  <c r="H20" i="58"/>
  <c r="H19" i="58"/>
  <c r="H11" i="58"/>
  <c r="H9" i="58"/>
  <c r="H17" i="58"/>
  <c r="H18" i="58"/>
  <c r="H10" i="58"/>
  <c r="H21" i="58"/>
  <c r="H16" i="58"/>
  <c r="K10" i="58"/>
  <c r="K9" i="58"/>
  <c r="K11" i="58"/>
  <c r="K5" i="58"/>
  <c r="K6" i="58"/>
  <c r="K7" i="58"/>
  <c r="K4" i="58"/>
  <c r="K8" i="58"/>
  <c r="K13" i="58"/>
  <c r="M24" i="60" l="1"/>
  <c r="L24" i="60"/>
  <c r="H22" i="58"/>
  <c r="M15" i="58" s="1"/>
  <c r="L15" i="58" s="1"/>
  <c r="M14" i="58"/>
  <c r="L14" i="58" s="1"/>
  <c r="M13" i="58"/>
  <c r="L13" i="58" s="1"/>
  <c r="M21" i="58"/>
  <c r="L21" i="58" s="1"/>
  <c r="M5" i="58"/>
  <c r="L5" i="58" s="1"/>
  <c r="M19" i="58"/>
  <c r="L19" i="58" s="1"/>
  <c r="H5" i="57"/>
  <c r="K5" i="57"/>
  <c r="H6" i="57"/>
  <c r="K6" i="57"/>
  <c r="K7" i="57"/>
  <c r="K8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H18" i="57"/>
  <c r="H13" i="57"/>
  <c r="H11" i="57"/>
  <c r="H21" i="57"/>
  <c r="H20" i="57"/>
  <c r="H19" i="57"/>
  <c r="H17" i="57"/>
  <c r="H15" i="57"/>
  <c r="H16" i="57"/>
  <c r="H14" i="57"/>
  <c r="H12" i="57"/>
  <c r="H10" i="57"/>
  <c r="H9" i="57"/>
  <c r="H7" i="57"/>
  <c r="H8" i="57"/>
  <c r="K4" i="57"/>
  <c r="H4" i="57"/>
  <c r="H14" i="55"/>
  <c r="K21" i="55"/>
  <c r="H21" i="55"/>
  <c r="K20" i="55"/>
  <c r="H20" i="55"/>
  <c r="K19" i="55"/>
  <c r="H19" i="55"/>
  <c r="K18" i="55"/>
  <c r="H18" i="55"/>
  <c r="K17" i="55"/>
  <c r="H17" i="55"/>
  <c r="K16" i="55"/>
  <c r="H16" i="55"/>
  <c r="K15" i="55"/>
  <c r="H15" i="55"/>
  <c r="K14" i="55"/>
  <c r="K13" i="55"/>
  <c r="H13" i="55"/>
  <c r="K12" i="55"/>
  <c r="H12" i="55"/>
  <c r="K11" i="55"/>
  <c r="H11" i="55"/>
  <c r="K10" i="55"/>
  <c r="H10" i="55"/>
  <c r="K9" i="55"/>
  <c r="H9" i="55"/>
  <c r="K8" i="55"/>
  <c r="H8" i="55"/>
  <c r="K7" i="55"/>
  <c r="H7" i="55"/>
  <c r="K6" i="55"/>
  <c r="H6" i="55"/>
  <c r="K5" i="55"/>
  <c r="H5" i="55"/>
  <c r="K4" i="55"/>
  <c r="H4" i="55"/>
  <c r="K5" i="54"/>
  <c r="K6" i="54"/>
  <c r="K7" i="54"/>
  <c r="K8" i="54"/>
  <c r="K9" i="54"/>
  <c r="K10" i="54"/>
  <c r="K11" i="54"/>
  <c r="K12" i="54"/>
  <c r="K13" i="54"/>
  <c r="K14" i="54"/>
  <c r="K15" i="54"/>
  <c r="K16" i="54"/>
  <c r="K17" i="54"/>
  <c r="K18" i="54"/>
  <c r="K19" i="54"/>
  <c r="K20" i="54"/>
  <c r="K21" i="54"/>
  <c r="H20" i="54"/>
  <c r="H5" i="54"/>
  <c r="H11" i="54"/>
  <c r="H15" i="54"/>
  <c r="H10" i="54"/>
  <c r="H17" i="54"/>
  <c r="H21" i="54"/>
  <c r="H12" i="54"/>
  <c r="H14" i="54"/>
  <c r="K4" i="54"/>
  <c r="H4" i="54"/>
  <c r="H9" i="54"/>
  <c r="H8" i="54"/>
  <c r="H13" i="54"/>
  <c r="H19" i="54"/>
  <c r="H7" i="54"/>
  <c r="H18" i="54"/>
  <c r="H6" i="54"/>
  <c r="H16" i="54"/>
  <c r="K6" i="52"/>
  <c r="K7" i="52"/>
  <c r="K8" i="52"/>
  <c r="K9" i="52"/>
  <c r="K10" i="52"/>
  <c r="K11" i="52"/>
  <c r="K12" i="52"/>
  <c r="K13" i="52"/>
  <c r="K14" i="52"/>
  <c r="K15" i="52"/>
  <c r="K16" i="52"/>
  <c r="K17" i="52"/>
  <c r="K18" i="52"/>
  <c r="K19" i="52"/>
  <c r="K20" i="52"/>
  <c r="K21" i="52"/>
  <c r="K5" i="52"/>
  <c r="H9" i="52"/>
  <c r="H11" i="52"/>
  <c r="H17" i="52"/>
  <c r="K4" i="52"/>
  <c r="H4" i="52"/>
  <c r="H8" i="52"/>
  <c r="H7" i="52"/>
  <c r="H6" i="52"/>
  <c r="H15" i="52"/>
  <c r="H12" i="52"/>
  <c r="H20" i="52"/>
  <c r="H18" i="52"/>
  <c r="H14" i="52"/>
  <c r="H13" i="52"/>
  <c r="H19" i="52"/>
  <c r="H16" i="52"/>
  <c r="H21" i="52"/>
  <c r="H5" i="52"/>
  <c r="H10" i="52"/>
  <c r="H15" i="50"/>
  <c r="H10" i="50"/>
  <c r="K20" i="50"/>
  <c r="K17" i="50"/>
  <c r="H17" i="50"/>
  <c r="H5" i="50"/>
  <c r="H20" i="50"/>
  <c r="K10" i="50"/>
  <c r="K19" i="50"/>
  <c r="H19" i="50"/>
  <c r="K18" i="50"/>
  <c r="H18" i="50"/>
  <c r="K16" i="50"/>
  <c r="H16" i="50"/>
  <c r="K15" i="50"/>
  <c r="K14" i="50"/>
  <c r="H14" i="50"/>
  <c r="K13" i="50"/>
  <c r="H13" i="50"/>
  <c r="K12" i="50"/>
  <c r="H12" i="50"/>
  <c r="K11" i="50"/>
  <c r="H11" i="50"/>
  <c r="K9" i="50"/>
  <c r="H9" i="50"/>
  <c r="K8" i="50"/>
  <c r="H8" i="50"/>
  <c r="K7" i="50"/>
  <c r="H7" i="50"/>
  <c r="K6" i="50"/>
  <c r="H6" i="50"/>
  <c r="K5" i="50"/>
  <c r="K4" i="50"/>
  <c r="H4" i="50"/>
  <c r="K19" i="49"/>
  <c r="H19" i="49"/>
  <c r="K18" i="49"/>
  <c r="H18" i="49"/>
  <c r="K17" i="49"/>
  <c r="H17" i="49"/>
  <c r="K16" i="49"/>
  <c r="H16" i="49"/>
  <c r="K15" i="49"/>
  <c r="H15" i="49"/>
  <c r="K14" i="49"/>
  <c r="K13" i="49"/>
  <c r="H13" i="49"/>
  <c r="K12" i="49"/>
  <c r="H12" i="49"/>
  <c r="K11" i="49"/>
  <c r="H11" i="49"/>
  <c r="K10" i="49"/>
  <c r="H10" i="49"/>
  <c r="K9" i="49"/>
  <c r="H9" i="49"/>
  <c r="K8" i="49"/>
  <c r="H8" i="49"/>
  <c r="K7" i="49"/>
  <c r="H7" i="49"/>
  <c r="K6" i="49"/>
  <c r="H6" i="49"/>
  <c r="K5" i="49"/>
  <c r="H5" i="49"/>
  <c r="K4" i="49"/>
  <c r="H4" i="49"/>
  <c r="K19" i="47"/>
  <c r="H19" i="47"/>
  <c r="K18" i="47"/>
  <c r="H18" i="47"/>
  <c r="K17" i="47"/>
  <c r="H17" i="47"/>
  <c r="K16" i="47"/>
  <c r="H16" i="47"/>
  <c r="K15" i="47"/>
  <c r="H15" i="47"/>
  <c r="K14" i="47"/>
  <c r="H14" i="47"/>
  <c r="K13" i="47"/>
  <c r="H13" i="47"/>
  <c r="K12" i="47"/>
  <c r="H12" i="47"/>
  <c r="K11" i="47"/>
  <c r="H11" i="47"/>
  <c r="K10" i="47"/>
  <c r="H10" i="47"/>
  <c r="K9" i="47"/>
  <c r="H9" i="47"/>
  <c r="K8" i="47"/>
  <c r="H8" i="47"/>
  <c r="K7" i="47"/>
  <c r="H7" i="47"/>
  <c r="K6" i="47"/>
  <c r="H6" i="47"/>
  <c r="K5" i="47"/>
  <c r="H5" i="47"/>
  <c r="K4" i="47"/>
  <c r="H4" i="47"/>
  <c r="K6" i="46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4" i="46"/>
  <c r="K5" i="46"/>
  <c r="H11" i="46"/>
  <c r="H12" i="46"/>
  <c r="H14" i="46"/>
  <c r="H13" i="46"/>
  <c r="H16" i="46"/>
  <c r="H8" i="46"/>
  <c r="H6" i="46"/>
  <c r="H4" i="46"/>
  <c r="H20" i="46"/>
  <c r="H18" i="46"/>
  <c r="H17" i="46"/>
  <c r="H5" i="46"/>
  <c r="H10" i="46"/>
  <c r="H7" i="46"/>
  <c r="H15" i="46"/>
  <c r="H9" i="46"/>
  <c r="H19" i="46"/>
  <c r="H4" i="45"/>
  <c r="H5" i="45"/>
  <c r="H6" i="45"/>
  <c r="H7" i="45"/>
  <c r="H8" i="45"/>
  <c r="H9" i="45"/>
  <c r="H10" i="45"/>
  <c r="H11" i="45"/>
  <c r="H12" i="45"/>
  <c r="H13" i="45"/>
  <c r="H14" i="45"/>
  <c r="H15" i="45"/>
  <c r="H16" i="45"/>
  <c r="H17" i="45"/>
  <c r="H18" i="45"/>
  <c r="H19" i="45"/>
  <c r="H20" i="45"/>
  <c r="K11" i="45"/>
  <c r="K16" i="45"/>
  <c r="K18" i="45"/>
  <c r="K8" i="45"/>
  <c r="K4" i="45"/>
  <c r="K17" i="45"/>
  <c r="K9" i="45"/>
  <c r="K6" i="45"/>
  <c r="K10" i="45"/>
  <c r="K14" i="45"/>
  <c r="K5" i="45"/>
  <c r="K12" i="45"/>
  <c r="K20" i="45"/>
  <c r="K13" i="45"/>
  <c r="K15" i="45"/>
  <c r="K7" i="45"/>
  <c r="K19" i="45"/>
  <c r="I5" i="44"/>
  <c r="I8" i="44"/>
  <c r="I11" i="44"/>
  <c r="I13" i="44"/>
  <c r="K13" i="44" s="1"/>
  <c r="I22" i="44"/>
  <c r="I24" i="44"/>
  <c r="I26" i="44"/>
  <c r="I28" i="44"/>
  <c r="I30" i="44"/>
  <c r="I32" i="44"/>
  <c r="J5" i="44"/>
  <c r="J8" i="44"/>
  <c r="J11" i="44"/>
  <c r="K11" i="44" s="1"/>
  <c r="J13" i="44"/>
  <c r="J22" i="44"/>
  <c r="J24" i="44"/>
  <c r="J26" i="44"/>
  <c r="J28" i="44"/>
  <c r="J30" i="44"/>
  <c r="J32" i="44"/>
  <c r="K6" i="44"/>
  <c r="K7" i="44"/>
  <c r="K9" i="44"/>
  <c r="K10" i="44"/>
  <c r="K12" i="44"/>
  <c r="K14" i="44"/>
  <c r="K15" i="44"/>
  <c r="K16" i="44"/>
  <c r="K17" i="44"/>
  <c r="K18" i="44"/>
  <c r="K19" i="44"/>
  <c r="K20" i="44"/>
  <c r="K21" i="44"/>
  <c r="K23" i="44"/>
  <c r="K25" i="44"/>
  <c r="K27" i="44"/>
  <c r="K29" i="44"/>
  <c r="K31" i="44"/>
  <c r="K33" i="44"/>
  <c r="I34" i="44"/>
  <c r="K34" i="44" s="1"/>
  <c r="H3" i="44"/>
  <c r="H4" i="44"/>
  <c r="H6" i="44"/>
  <c r="H7" i="44"/>
  <c r="H9" i="44"/>
  <c r="H10" i="44"/>
  <c r="H12" i="44"/>
  <c r="H13" i="44" s="1"/>
  <c r="H14" i="44"/>
  <c r="H15" i="44"/>
  <c r="H16" i="44"/>
  <c r="H17" i="44"/>
  <c r="H18" i="44"/>
  <c r="H19" i="44"/>
  <c r="H20" i="44"/>
  <c r="H21" i="44"/>
  <c r="H23" i="44"/>
  <c r="H24" i="44" s="1"/>
  <c r="H25" i="44"/>
  <c r="H26" i="44" s="1"/>
  <c r="H27" i="44"/>
  <c r="H28" i="44" s="1"/>
  <c r="H29" i="44"/>
  <c r="H30" i="44" s="1"/>
  <c r="H31" i="44"/>
  <c r="H32" i="44" s="1"/>
  <c r="H33" i="44"/>
  <c r="G5" i="44"/>
  <c r="G8" i="44"/>
  <c r="G11" i="44"/>
  <c r="G13" i="44"/>
  <c r="G22" i="44"/>
  <c r="G24" i="44"/>
  <c r="G26" i="44"/>
  <c r="G28" i="44"/>
  <c r="G30" i="44"/>
  <c r="G32" i="44"/>
  <c r="F5" i="44"/>
  <c r="F8" i="44"/>
  <c r="F11" i="44"/>
  <c r="F13" i="44"/>
  <c r="F22" i="44"/>
  <c r="F24" i="44"/>
  <c r="F26" i="44"/>
  <c r="F28" i="44"/>
  <c r="F30" i="44"/>
  <c r="F32" i="44"/>
  <c r="E5" i="44"/>
  <c r="E8" i="44"/>
  <c r="E11" i="44"/>
  <c r="E13" i="44"/>
  <c r="E22" i="44"/>
  <c r="E24" i="44"/>
  <c r="E26" i="44"/>
  <c r="E28" i="44"/>
  <c r="E30" i="44"/>
  <c r="E32" i="44"/>
  <c r="J34" i="44"/>
  <c r="H34" i="44"/>
  <c r="G34" i="44"/>
  <c r="F34" i="44"/>
  <c r="E34" i="44"/>
  <c r="K3" i="44"/>
  <c r="K4" i="44"/>
  <c r="I24" i="41"/>
  <c r="I36" i="41"/>
  <c r="K36" i="41" s="1"/>
  <c r="J36" i="41"/>
  <c r="G36" i="41"/>
  <c r="F36" i="41"/>
  <c r="E36" i="41"/>
  <c r="K35" i="41"/>
  <c r="H35" i="41"/>
  <c r="H36" i="41" s="1"/>
  <c r="J24" i="41"/>
  <c r="F24" i="41"/>
  <c r="G24" i="41"/>
  <c r="H16" i="41"/>
  <c r="H17" i="41"/>
  <c r="H18" i="41"/>
  <c r="H19" i="41"/>
  <c r="H20" i="41"/>
  <c r="H21" i="41"/>
  <c r="H22" i="41"/>
  <c r="H23" i="41"/>
  <c r="E24" i="41"/>
  <c r="K23" i="41"/>
  <c r="K22" i="41"/>
  <c r="K21" i="41"/>
  <c r="H5" i="41"/>
  <c r="H4" i="41"/>
  <c r="K4" i="41"/>
  <c r="K5" i="41"/>
  <c r="H6" i="41"/>
  <c r="K6" i="41"/>
  <c r="E7" i="41"/>
  <c r="F7" i="41"/>
  <c r="G7" i="41"/>
  <c r="I7" i="41"/>
  <c r="K7" i="41" s="1"/>
  <c r="J7" i="41"/>
  <c r="H8" i="41"/>
  <c r="H10" i="41" s="1"/>
  <c r="K8" i="41"/>
  <c r="H9" i="41"/>
  <c r="K9" i="41"/>
  <c r="E10" i="41"/>
  <c r="F10" i="41"/>
  <c r="G10" i="41"/>
  <c r="I10" i="41"/>
  <c r="J10" i="41"/>
  <c r="H11" i="41"/>
  <c r="K11" i="41"/>
  <c r="H12" i="41"/>
  <c r="K12" i="41"/>
  <c r="E13" i="41"/>
  <c r="F13" i="41"/>
  <c r="G13" i="41"/>
  <c r="I13" i="41"/>
  <c r="J13" i="41"/>
  <c r="H14" i="41"/>
  <c r="H15" i="41" s="1"/>
  <c r="K14" i="41"/>
  <c r="E15" i="41"/>
  <c r="F15" i="41"/>
  <c r="G15" i="41"/>
  <c r="I15" i="41"/>
  <c r="K15" i="41" s="1"/>
  <c r="J15" i="41"/>
  <c r="K16" i="41"/>
  <c r="K17" i="41"/>
  <c r="K18" i="41"/>
  <c r="K19" i="41"/>
  <c r="K20" i="41"/>
  <c r="H25" i="41"/>
  <c r="H26" i="41" s="1"/>
  <c r="K25" i="41"/>
  <c r="E26" i="41"/>
  <c r="F26" i="41"/>
  <c r="G26" i="41"/>
  <c r="I26" i="41"/>
  <c r="J26" i="41"/>
  <c r="H27" i="41"/>
  <c r="H28" i="41" s="1"/>
  <c r="K27" i="41"/>
  <c r="E28" i="41"/>
  <c r="F28" i="41"/>
  <c r="G28" i="41"/>
  <c r="I28" i="41"/>
  <c r="J28" i="41"/>
  <c r="H29" i="41"/>
  <c r="H30" i="41" s="1"/>
  <c r="K29" i="41"/>
  <c r="E30" i="41"/>
  <c r="F30" i="41"/>
  <c r="G30" i="41"/>
  <c r="I30" i="41"/>
  <c r="J30" i="41"/>
  <c r="H31" i="41"/>
  <c r="H32" i="41" s="1"/>
  <c r="K31" i="41"/>
  <c r="E32" i="41"/>
  <c r="F32" i="41"/>
  <c r="G32" i="41"/>
  <c r="I32" i="41"/>
  <c r="J32" i="41"/>
  <c r="H33" i="41"/>
  <c r="H34" i="41" s="1"/>
  <c r="K33" i="41"/>
  <c r="E34" i="41"/>
  <c r="F34" i="41"/>
  <c r="G34" i="41"/>
  <c r="I34" i="41"/>
  <c r="J34" i="41"/>
  <c r="K33" i="30"/>
  <c r="K6" i="30"/>
  <c r="K7" i="30"/>
  <c r="K8" i="30"/>
  <c r="K9" i="30"/>
  <c r="K11" i="30"/>
  <c r="K13" i="30"/>
  <c r="K14" i="30"/>
  <c r="K16" i="30"/>
  <c r="K18" i="30"/>
  <c r="K20" i="30"/>
  <c r="K21" i="30"/>
  <c r="K22" i="30"/>
  <c r="K23" i="30"/>
  <c r="K24" i="30"/>
  <c r="K25" i="30"/>
  <c r="K27" i="30"/>
  <c r="K29" i="30"/>
  <c r="K31" i="30"/>
  <c r="K35" i="30"/>
  <c r="J36" i="30"/>
  <c r="K36" i="30" s="1"/>
  <c r="I36" i="30"/>
  <c r="G36" i="30"/>
  <c r="F36" i="30"/>
  <c r="E36" i="30"/>
  <c r="J34" i="30"/>
  <c r="I34" i="30"/>
  <c r="K34" i="30" s="1"/>
  <c r="G34" i="30"/>
  <c r="F34" i="30"/>
  <c r="E34" i="30"/>
  <c r="J32" i="30"/>
  <c r="I32" i="30"/>
  <c r="G32" i="30"/>
  <c r="F32" i="30"/>
  <c r="E32" i="30"/>
  <c r="J30" i="30"/>
  <c r="I30" i="30"/>
  <c r="K30" i="30" s="1"/>
  <c r="G30" i="30"/>
  <c r="F30" i="30"/>
  <c r="E30" i="30"/>
  <c r="J28" i="30"/>
  <c r="I28" i="30"/>
  <c r="K28" i="30" s="1"/>
  <c r="G28" i="30"/>
  <c r="F28" i="30"/>
  <c r="E28" i="30"/>
  <c r="J26" i="30"/>
  <c r="I26" i="30"/>
  <c r="K26" i="30" s="1"/>
  <c r="G26" i="30"/>
  <c r="F26" i="30"/>
  <c r="E26" i="30"/>
  <c r="J19" i="30"/>
  <c r="I19" i="30"/>
  <c r="G19" i="30"/>
  <c r="F19" i="30"/>
  <c r="E19" i="30"/>
  <c r="J17" i="30"/>
  <c r="I17" i="30"/>
  <c r="K17" i="30" s="1"/>
  <c r="G17" i="30"/>
  <c r="F17" i="30"/>
  <c r="E17" i="30"/>
  <c r="J15" i="30"/>
  <c r="I15" i="30"/>
  <c r="G15" i="30"/>
  <c r="F15" i="30"/>
  <c r="E15" i="30"/>
  <c r="J12" i="30"/>
  <c r="K12" i="30" s="1"/>
  <c r="I12" i="30"/>
  <c r="G12" i="30"/>
  <c r="F12" i="30"/>
  <c r="E12" i="30"/>
  <c r="J10" i="30"/>
  <c r="I10" i="30"/>
  <c r="G10" i="30"/>
  <c r="F10" i="30"/>
  <c r="E10" i="30"/>
  <c r="J5" i="30"/>
  <c r="I5" i="30"/>
  <c r="K5" i="30" s="1"/>
  <c r="G5" i="30"/>
  <c r="F5" i="30"/>
  <c r="E5" i="30"/>
  <c r="K6" i="29"/>
  <c r="K7" i="29"/>
  <c r="K8" i="29"/>
  <c r="K9" i="29"/>
  <c r="K11" i="29"/>
  <c r="K13" i="29"/>
  <c r="K14" i="29"/>
  <c r="K16" i="29"/>
  <c r="K18" i="29"/>
  <c r="K20" i="29"/>
  <c r="K21" i="29"/>
  <c r="K22" i="29"/>
  <c r="K23" i="29"/>
  <c r="K24" i="29"/>
  <c r="K25" i="29"/>
  <c r="K27" i="29"/>
  <c r="K29" i="29"/>
  <c r="K31" i="29"/>
  <c r="K33" i="29"/>
  <c r="K35" i="29"/>
  <c r="K37" i="29"/>
  <c r="J38" i="29"/>
  <c r="I38" i="29"/>
  <c r="K38" i="29" s="1"/>
  <c r="G38" i="29"/>
  <c r="F38" i="29"/>
  <c r="E38" i="29"/>
  <c r="J36" i="29"/>
  <c r="I36" i="29"/>
  <c r="G36" i="29"/>
  <c r="F36" i="29"/>
  <c r="E36" i="29"/>
  <c r="J34" i="29"/>
  <c r="I34" i="29"/>
  <c r="G34" i="29"/>
  <c r="F34" i="29"/>
  <c r="E34" i="29"/>
  <c r="J32" i="29"/>
  <c r="K32" i="29" s="1"/>
  <c r="I32" i="29"/>
  <c r="G32" i="29"/>
  <c r="F32" i="29"/>
  <c r="E32" i="29"/>
  <c r="J30" i="29"/>
  <c r="K30" i="29" s="1"/>
  <c r="I30" i="29"/>
  <c r="G30" i="29"/>
  <c r="F30" i="29"/>
  <c r="E30" i="29"/>
  <c r="J28" i="29"/>
  <c r="I28" i="29"/>
  <c r="G28" i="29"/>
  <c r="F28" i="29"/>
  <c r="E28" i="29"/>
  <c r="J26" i="29"/>
  <c r="I26" i="29"/>
  <c r="G26" i="29"/>
  <c r="F26" i="29"/>
  <c r="E26" i="29"/>
  <c r="J19" i="29"/>
  <c r="I19" i="29"/>
  <c r="G19" i="29"/>
  <c r="F19" i="29"/>
  <c r="E19" i="29"/>
  <c r="J17" i="29"/>
  <c r="I17" i="29"/>
  <c r="K17" i="29" s="1"/>
  <c r="G17" i="29"/>
  <c r="F17" i="29"/>
  <c r="E17" i="29"/>
  <c r="J15" i="29"/>
  <c r="I15" i="29"/>
  <c r="G15" i="29"/>
  <c r="F15" i="29"/>
  <c r="E15" i="29"/>
  <c r="J12" i="29"/>
  <c r="I12" i="29"/>
  <c r="K12" i="29" s="1"/>
  <c r="G12" i="29"/>
  <c r="F12" i="29"/>
  <c r="E12" i="29"/>
  <c r="J10" i="29"/>
  <c r="I10" i="29"/>
  <c r="K10" i="29" s="1"/>
  <c r="G10" i="29"/>
  <c r="F10" i="29"/>
  <c r="E10" i="29"/>
  <c r="J5" i="29"/>
  <c r="I5" i="29"/>
  <c r="G5" i="29"/>
  <c r="F5" i="29"/>
  <c r="E5" i="29"/>
  <c r="K6" i="28"/>
  <c r="K7" i="28"/>
  <c r="K8" i="28"/>
  <c r="K9" i="28"/>
  <c r="K11" i="28"/>
  <c r="K13" i="28"/>
  <c r="K14" i="28"/>
  <c r="K16" i="28"/>
  <c r="K18" i="28"/>
  <c r="K20" i="28"/>
  <c r="K21" i="28"/>
  <c r="K22" i="28"/>
  <c r="K23" i="28"/>
  <c r="K24" i="28"/>
  <c r="K25" i="28"/>
  <c r="K27" i="28"/>
  <c r="K29" i="28"/>
  <c r="K31" i="28"/>
  <c r="K33" i="28"/>
  <c r="K35" i="28"/>
  <c r="K37" i="28"/>
  <c r="J38" i="28"/>
  <c r="K38" i="28" s="1"/>
  <c r="I38" i="28"/>
  <c r="G38" i="28"/>
  <c r="F38" i="28"/>
  <c r="E38" i="28"/>
  <c r="J36" i="28"/>
  <c r="I36" i="28"/>
  <c r="G36" i="28"/>
  <c r="F36" i="28"/>
  <c r="E36" i="28"/>
  <c r="J34" i="28"/>
  <c r="I34" i="28"/>
  <c r="G34" i="28"/>
  <c r="F34" i="28"/>
  <c r="E34" i="28"/>
  <c r="J32" i="28"/>
  <c r="I32" i="28"/>
  <c r="K32" i="28" s="1"/>
  <c r="G32" i="28"/>
  <c r="F32" i="28"/>
  <c r="E32" i="28"/>
  <c r="J30" i="28"/>
  <c r="I30" i="28"/>
  <c r="G30" i="28"/>
  <c r="F30" i="28"/>
  <c r="E30" i="28"/>
  <c r="J28" i="28"/>
  <c r="I28" i="28"/>
  <c r="G28" i="28"/>
  <c r="F28" i="28"/>
  <c r="E28" i="28"/>
  <c r="J26" i="28"/>
  <c r="I26" i="28"/>
  <c r="G26" i="28"/>
  <c r="F26" i="28"/>
  <c r="E26" i="28"/>
  <c r="J19" i="28"/>
  <c r="I19" i="28"/>
  <c r="G19" i="28"/>
  <c r="F19" i="28"/>
  <c r="E19" i="28"/>
  <c r="J17" i="28"/>
  <c r="I17" i="28"/>
  <c r="K17" i="28" s="1"/>
  <c r="G17" i="28"/>
  <c r="F17" i="28"/>
  <c r="E17" i="28"/>
  <c r="J15" i="28"/>
  <c r="I15" i="28"/>
  <c r="G15" i="28"/>
  <c r="F15" i="28"/>
  <c r="E15" i="28"/>
  <c r="J12" i="28"/>
  <c r="I12" i="28"/>
  <c r="G12" i="28"/>
  <c r="F12" i="28"/>
  <c r="E12" i="28"/>
  <c r="J10" i="28"/>
  <c r="I10" i="28"/>
  <c r="K10" i="28" s="1"/>
  <c r="G10" i="28"/>
  <c r="F10" i="28"/>
  <c r="E10" i="28"/>
  <c r="J5" i="28"/>
  <c r="I5" i="28"/>
  <c r="K5" i="28" s="1"/>
  <c r="G5" i="28"/>
  <c r="F5" i="28"/>
  <c r="E5" i="28"/>
  <c r="K6" i="27"/>
  <c r="K7" i="27"/>
  <c r="K8" i="27"/>
  <c r="K9" i="27"/>
  <c r="K11" i="27"/>
  <c r="K13" i="27"/>
  <c r="K14" i="27"/>
  <c r="K16" i="27"/>
  <c r="K18" i="27"/>
  <c r="K19" i="27"/>
  <c r="K20" i="27"/>
  <c r="K21" i="27"/>
  <c r="K22" i="27"/>
  <c r="K23" i="27"/>
  <c r="K25" i="27"/>
  <c r="K27" i="27"/>
  <c r="K29" i="27"/>
  <c r="K31" i="27"/>
  <c r="K33" i="27"/>
  <c r="K35" i="27"/>
  <c r="J36" i="27"/>
  <c r="I36" i="27"/>
  <c r="G36" i="27"/>
  <c r="F36" i="27"/>
  <c r="E36" i="27"/>
  <c r="J34" i="27"/>
  <c r="I34" i="27"/>
  <c r="G34" i="27"/>
  <c r="F34" i="27"/>
  <c r="E34" i="27"/>
  <c r="J32" i="27"/>
  <c r="I32" i="27"/>
  <c r="K32" i="27" s="1"/>
  <c r="G32" i="27"/>
  <c r="F32" i="27"/>
  <c r="E32" i="27"/>
  <c r="J30" i="27"/>
  <c r="I30" i="27"/>
  <c r="G30" i="27"/>
  <c r="F30" i="27"/>
  <c r="E30" i="27"/>
  <c r="J28" i="27"/>
  <c r="I28" i="27"/>
  <c r="K28" i="27" s="1"/>
  <c r="G28" i="27"/>
  <c r="F28" i="27"/>
  <c r="E28" i="27"/>
  <c r="J26" i="27"/>
  <c r="I26" i="27"/>
  <c r="G26" i="27"/>
  <c r="F26" i="27"/>
  <c r="E26" i="27"/>
  <c r="J24" i="27"/>
  <c r="I24" i="27"/>
  <c r="G24" i="27"/>
  <c r="F24" i="27"/>
  <c r="E24" i="27"/>
  <c r="J17" i="27"/>
  <c r="K17" i="27" s="1"/>
  <c r="I17" i="27"/>
  <c r="G17" i="27"/>
  <c r="F17" i="27"/>
  <c r="E17" i="27"/>
  <c r="J15" i="27"/>
  <c r="I15" i="27"/>
  <c r="G15" i="27"/>
  <c r="F15" i="27"/>
  <c r="E15" i="27"/>
  <c r="J12" i="27"/>
  <c r="I12" i="27"/>
  <c r="G12" i="27"/>
  <c r="F12" i="27"/>
  <c r="E12" i="27"/>
  <c r="J10" i="27"/>
  <c r="I10" i="27"/>
  <c r="K10" i="27" s="1"/>
  <c r="G10" i="27"/>
  <c r="F10" i="27"/>
  <c r="E10" i="27"/>
  <c r="J5" i="27"/>
  <c r="I5" i="27"/>
  <c r="K5" i="27" s="1"/>
  <c r="G5" i="27"/>
  <c r="F5" i="27"/>
  <c r="E5" i="27"/>
  <c r="K6" i="26"/>
  <c r="K7" i="26"/>
  <c r="K8" i="26"/>
  <c r="K9" i="26"/>
  <c r="K11" i="26"/>
  <c r="K13" i="26"/>
  <c r="K14" i="26"/>
  <c r="K16" i="26"/>
  <c r="K18" i="26"/>
  <c r="K19" i="26"/>
  <c r="K20" i="26"/>
  <c r="K21" i="26"/>
  <c r="K22" i="26"/>
  <c r="K23" i="26"/>
  <c r="K25" i="26"/>
  <c r="K27" i="26"/>
  <c r="K29" i="26"/>
  <c r="K31" i="26"/>
  <c r="K33" i="26"/>
  <c r="K35" i="26"/>
  <c r="J36" i="26"/>
  <c r="I36" i="26"/>
  <c r="G36" i="26"/>
  <c r="F36" i="26"/>
  <c r="E36" i="26"/>
  <c r="J34" i="26"/>
  <c r="I34" i="26"/>
  <c r="G34" i="26"/>
  <c r="F34" i="26"/>
  <c r="E34" i="26"/>
  <c r="J32" i="26"/>
  <c r="I32" i="26"/>
  <c r="K32" i="26" s="1"/>
  <c r="G32" i="26"/>
  <c r="F32" i="26"/>
  <c r="E32" i="26"/>
  <c r="J30" i="26"/>
  <c r="I30" i="26"/>
  <c r="G30" i="26"/>
  <c r="F30" i="26"/>
  <c r="E30" i="26"/>
  <c r="J28" i="26"/>
  <c r="I28" i="26"/>
  <c r="K28" i="26" s="1"/>
  <c r="G28" i="26"/>
  <c r="F28" i="26"/>
  <c r="E28" i="26"/>
  <c r="J26" i="26"/>
  <c r="I26" i="26"/>
  <c r="G26" i="26"/>
  <c r="F26" i="26"/>
  <c r="E26" i="26"/>
  <c r="J24" i="26"/>
  <c r="I24" i="26"/>
  <c r="G24" i="26"/>
  <c r="F24" i="26"/>
  <c r="E24" i="26"/>
  <c r="J17" i="26"/>
  <c r="K17" i="26" s="1"/>
  <c r="I17" i="26"/>
  <c r="G17" i="26"/>
  <c r="F17" i="26"/>
  <c r="E17" i="26"/>
  <c r="J15" i="26"/>
  <c r="I15" i="26"/>
  <c r="G15" i="26"/>
  <c r="F15" i="26"/>
  <c r="E15" i="26"/>
  <c r="J12" i="26"/>
  <c r="I12" i="26"/>
  <c r="G12" i="26"/>
  <c r="F12" i="26"/>
  <c r="E12" i="26"/>
  <c r="J10" i="26"/>
  <c r="I10" i="26"/>
  <c r="G10" i="26"/>
  <c r="F10" i="26"/>
  <c r="E10" i="26"/>
  <c r="J5" i="26"/>
  <c r="I5" i="26"/>
  <c r="K5" i="26" s="1"/>
  <c r="G5" i="26"/>
  <c r="F5" i="26"/>
  <c r="E5" i="26"/>
  <c r="K6" i="25"/>
  <c r="K7" i="25"/>
  <c r="K8" i="25"/>
  <c r="K9" i="25"/>
  <c r="K11" i="25"/>
  <c r="K13" i="25"/>
  <c r="K14" i="25"/>
  <c r="K15" i="25"/>
  <c r="K17" i="25"/>
  <c r="K18" i="25"/>
  <c r="K20" i="25"/>
  <c r="K22" i="25"/>
  <c r="K23" i="25"/>
  <c r="K24" i="25"/>
  <c r="K26" i="25"/>
  <c r="K28" i="25"/>
  <c r="K30" i="25"/>
  <c r="K32" i="25"/>
  <c r="J33" i="25"/>
  <c r="I33" i="25"/>
  <c r="G33" i="25"/>
  <c r="F33" i="25"/>
  <c r="E33" i="25"/>
  <c r="J31" i="25"/>
  <c r="I31" i="25"/>
  <c r="G31" i="25"/>
  <c r="F31" i="25"/>
  <c r="E31" i="25"/>
  <c r="J29" i="25"/>
  <c r="I29" i="25"/>
  <c r="G29" i="25"/>
  <c r="F29" i="25"/>
  <c r="E29" i="25"/>
  <c r="J27" i="25"/>
  <c r="I27" i="25"/>
  <c r="G27" i="25"/>
  <c r="F27" i="25"/>
  <c r="E27" i="25"/>
  <c r="J25" i="25"/>
  <c r="I25" i="25"/>
  <c r="G25" i="25"/>
  <c r="F25" i="25"/>
  <c r="E25" i="25"/>
  <c r="J21" i="25"/>
  <c r="I21" i="25"/>
  <c r="G21" i="25"/>
  <c r="F21" i="25"/>
  <c r="E21" i="25"/>
  <c r="J19" i="25"/>
  <c r="I19" i="25"/>
  <c r="K19" i="25" s="1"/>
  <c r="G19" i="25"/>
  <c r="F19" i="25"/>
  <c r="E19" i="25"/>
  <c r="J16" i="25"/>
  <c r="K16" i="25" s="1"/>
  <c r="I16" i="25"/>
  <c r="G16" i="25"/>
  <c r="F16" i="25"/>
  <c r="E16" i="25"/>
  <c r="J12" i="25"/>
  <c r="I12" i="25"/>
  <c r="G12" i="25"/>
  <c r="F12" i="25"/>
  <c r="E12" i="25"/>
  <c r="J10" i="25"/>
  <c r="K10" i="25" s="1"/>
  <c r="I10" i="25"/>
  <c r="G10" i="25"/>
  <c r="F10" i="25"/>
  <c r="E10" i="25"/>
  <c r="J5" i="25"/>
  <c r="I5" i="25"/>
  <c r="G5" i="25"/>
  <c r="F5" i="25"/>
  <c r="E5" i="25"/>
  <c r="G33" i="24"/>
  <c r="F33" i="24"/>
  <c r="E33" i="24"/>
  <c r="G31" i="24"/>
  <c r="F31" i="24"/>
  <c r="E31" i="24"/>
  <c r="G29" i="24"/>
  <c r="F29" i="24"/>
  <c r="E29" i="24"/>
  <c r="G27" i="24"/>
  <c r="F27" i="24"/>
  <c r="E27" i="24"/>
  <c r="G25" i="24"/>
  <c r="F25" i="24"/>
  <c r="E25" i="24"/>
  <c r="G21" i="24"/>
  <c r="F21" i="24"/>
  <c r="E21" i="24"/>
  <c r="G19" i="24"/>
  <c r="F19" i="24"/>
  <c r="E19" i="24"/>
  <c r="G16" i="24"/>
  <c r="F16" i="24"/>
  <c r="E16" i="24"/>
  <c r="G12" i="24"/>
  <c r="F12" i="24"/>
  <c r="E12" i="24"/>
  <c r="G10" i="24"/>
  <c r="F10" i="24"/>
  <c r="E10" i="24"/>
  <c r="G5" i="24"/>
  <c r="F5" i="24"/>
  <c r="E5" i="24"/>
  <c r="G35" i="23"/>
  <c r="F35" i="23"/>
  <c r="E35" i="23"/>
  <c r="G33" i="23"/>
  <c r="F33" i="23"/>
  <c r="E33" i="23"/>
  <c r="G31" i="23"/>
  <c r="F31" i="23"/>
  <c r="E31" i="23"/>
  <c r="G29" i="23"/>
  <c r="F29" i="23"/>
  <c r="E29" i="23"/>
  <c r="G27" i="23"/>
  <c r="F27" i="23"/>
  <c r="E27" i="23"/>
  <c r="G22" i="23"/>
  <c r="F22" i="23"/>
  <c r="E22" i="23"/>
  <c r="G20" i="23"/>
  <c r="F20" i="23"/>
  <c r="E20" i="23"/>
  <c r="G17" i="23"/>
  <c r="F17" i="23"/>
  <c r="E17" i="23"/>
  <c r="G13" i="23"/>
  <c r="F13" i="23"/>
  <c r="E13" i="23"/>
  <c r="G10" i="23"/>
  <c r="F10" i="23"/>
  <c r="E10" i="23"/>
  <c r="G8" i="23"/>
  <c r="F8" i="23"/>
  <c r="E8" i="23"/>
  <c r="G5" i="23"/>
  <c r="F5" i="23"/>
  <c r="E5" i="23"/>
  <c r="G33" i="22"/>
  <c r="F33" i="22"/>
  <c r="E33" i="22"/>
  <c r="G31" i="22"/>
  <c r="F31" i="22"/>
  <c r="E31" i="22"/>
  <c r="G29" i="22"/>
  <c r="F29" i="22"/>
  <c r="E29" i="22"/>
  <c r="G27" i="22"/>
  <c r="F27" i="22"/>
  <c r="E27" i="22"/>
  <c r="G22" i="22"/>
  <c r="F22" i="22"/>
  <c r="E22" i="22"/>
  <c r="G20" i="22"/>
  <c r="F20" i="22"/>
  <c r="E20" i="22"/>
  <c r="G17" i="22"/>
  <c r="F17" i="22"/>
  <c r="E17" i="22"/>
  <c r="E8" i="22"/>
  <c r="G10" i="22"/>
  <c r="F10" i="22"/>
  <c r="E10" i="22"/>
  <c r="G13" i="22"/>
  <c r="F13" i="22"/>
  <c r="E13" i="22"/>
  <c r="G8" i="22"/>
  <c r="F8" i="22"/>
  <c r="G5" i="22"/>
  <c r="F5" i="22"/>
  <c r="E5" i="22"/>
  <c r="K6" i="24"/>
  <c r="K7" i="24"/>
  <c r="K8" i="24"/>
  <c r="K9" i="24"/>
  <c r="K11" i="24"/>
  <c r="K13" i="24"/>
  <c r="K14" i="24"/>
  <c r="K15" i="24"/>
  <c r="K17" i="24"/>
  <c r="K18" i="24"/>
  <c r="K20" i="24"/>
  <c r="K22" i="24"/>
  <c r="K23" i="24"/>
  <c r="K24" i="24"/>
  <c r="K26" i="24"/>
  <c r="K28" i="24"/>
  <c r="K30" i="24"/>
  <c r="K32" i="24"/>
  <c r="J33" i="24"/>
  <c r="I33" i="24"/>
  <c r="K33" i="24" s="1"/>
  <c r="J31" i="24"/>
  <c r="I31" i="24"/>
  <c r="J29" i="24"/>
  <c r="K29" i="24" s="1"/>
  <c r="I29" i="24"/>
  <c r="J27" i="24"/>
  <c r="I27" i="24"/>
  <c r="J25" i="24"/>
  <c r="I25" i="24"/>
  <c r="K25" i="24" s="1"/>
  <c r="J21" i="24"/>
  <c r="I21" i="24"/>
  <c r="J19" i="24"/>
  <c r="K19" i="24" s="1"/>
  <c r="I19" i="24"/>
  <c r="J16" i="24"/>
  <c r="I16" i="24"/>
  <c r="J12" i="24"/>
  <c r="I12" i="24"/>
  <c r="J10" i="24"/>
  <c r="I10" i="24"/>
  <c r="J5" i="24"/>
  <c r="K5" i="24" s="1"/>
  <c r="I5" i="24"/>
  <c r="K6" i="23"/>
  <c r="K7" i="23"/>
  <c r="K9" i="23"/>
  <c r="K11" i="23"/>
  <c r="K12" i="23"/>
  <c r="K14" i="23"/>
  <c r="K15" i="23"/>
  <c r="K16" i="23"/>
  <c r="K18" i="23"/>
  <c r="K19" i="23"/>
  <c r="K21" i="23"/>
  <c r="K23" i="23"/>
  <c r="K24" i="23"/>
  <c r="K25" i="23"/>
  <c r="K26" i="23"/>
  <c r="K28" i="23"/>
  <c r="K30" i="23"/>
  <c r="K32" i="23"/>
  <c r="K34" i="23"/>
  <c r="J35" i="23"/>
  <c r="I35" i="23"/>
  <c r="J33" i="23"/>
  <c r="I33" i="23"/>
  <c r="J31" i="23"/>
  <c r="I31" i="23"/>
  <c r="J29" i="23"/>
  <c r="I29" i="23"/>
  <c r="K29" i="23"/>
  <c r="J27" i="23"/>
  <c r="I27" i="23"/>
  <c r="J22" i="23"/>
  <c r="I22" i="23"/>
  <c r="J20" i="23"/>
  <c r="I20" i="23"/>
  <c r="J17" i="23"/>
  <c r="I17" i="23"/>
  <c r="K17" i="23" s="1"/>
  <c r="J13" i="23"/>
  <c r="I13" i="23"/>
  <c r="J10" i="23"/>
  <c r="I10" i="23"/>
  <c r="J8" i="23"/>
  <c r="I8" i="23"/>
  <c r="J5" i="23"/>
  <c r="I5" i="23"/>
  <c r="K5" i="23" s="1"/>
  <c r="K6" i="22"/>
  <c r="K7" i="22"/>
  <c r="K9" i="22"/>
  <c r="K11" i="22"/>
  <c r="K12" i="22"/>
  <c r="K14" i="22"/>
  <c r="K15" i="22"/>
  <c r="K16" i="22"/>
  <c r="K18" i="22"/>
  <c r="K19" i="22"/>
  <c r="K21" i="22"/>
  <c r="K23" i="22"/>
  <c r="K24" i="22"/>
  <c r="K25" i="22"/>
  <c r="K26" i="22"/>
  <c r="K28" i="22"/>
  <c r="K30" i="22"/>
  <c r="K32" i="22"/>
  <c r="J33" i="22"/>
  <c r="I33" i="22"/>
  <c r="J31" i="22"/>
  <c r="I31" i="22"/>
  <c r="J29" i="22"/>
  <c r="I29" i="22"/>
  <c r="J27" i="22"/>
  <c r="I27" i="22"/>
  <c r="J22" i="22"/>
  <c r="I22" i="22"/>
  <c r="J20" i="22"/>
  <c r="I20" i="22"/>
  <c r="J17" i="22"/>
  <c r="I17" i="22"/>
  <c r="J13" i="22"/>
  <c r="I13" i="22"/>
  <c r="J10" i="22"/>
  <c r="I10" i="22"/>
  <c r="J8" i="22"/>
  <c r="I8" i="22"/>
  <c r="J5" i="22"/>
  <c r="I5" i="22"/>
  <c r="K5" i="21"/>
  <c r="K6" i="21"/>
  <c r="K7" i="21"/>
  <c r="K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H6" i="20"/>
  <c r="H7" i="20"/>
  <c r="H9" i="20"/>
  <c r="H11" i="20"/>
  <c r="H12" i="20"/>
  <c r="H14" i="20"/>
  <c r="H15" i="20"/>
  <c r="H16" i="20"/>
  <c r="H18" i="20"/>
  <c r="H19" i="20"/>
  <c r="H21" i="20"/>
  <c r="H23" i="20"/>
  <c r="H24" i="20"/>
  <c r="H25" i="20"/>
  <c r="H27" i="20"/>
  <c r="H29" i="20"/>
  <c r="H31" i="20"/>
  <c r="G32" i="20"/>
  <c r="F32" i="20"/>
  <c r="H32" i="20" s="1"/>
  <c r="E32" i="20"/>
  <c r="G30" i="20"/>
  <c r="F30" i="20"/>
  <c r="E30" i="20"/>
  <c r="G28" i="20"/>
  <c r="F28" i="20"/>
  <c r="E28" i="20"/>
  <c r="G26" i="20"/>
  <c r="F26" i="20"/>
  <c r="E26" i="20"/>
  <c r="G22" i="20"/>
  <c r="F22" i="20"/>
  <c r="E22" i="20"/>
  <c r="G20" i="20"/>
  <c r="F20" i="20"/>
  <c r="E20" i="20"/>
  <c r="G17" i="20"/>
  <c r="F17" i="20"/>
  <c r="E17" i="20"/>
  <c r="G13" i="20"/>
  <c r="F13" i="20"/>
  <c r="E13" i="20"/>
  <c r="G10" i="20"/>
  <c r="F10" i="20"/>
  <c r="E10" i="20"/>
  <c r="G8" i="20"/>
  <c r="F8" i="20"/>
  <c r="E8" i="20"/>
  <c r="G5" i="20"/>
  <c r="F5" i="20"/>
  <c r="E5" i="20"/>
  <c r="H7" i="9"/>
  <c r="H8" i="9"/>
  <c r="H10" i="9"/>
  <c r="H12" i="9"/>
  <c r="H13" i="9"/>
  <c r="H15" i="9"/>
  <c r="H16" i="9"/>
  <c r="H17" i="9"/>
  <c r="H19" i="9"/>
  <c r="H20" i="9"/>
  <c r="H22" i="9"/>
  <c r="H24" i="9"/>
  <c r="H25" i="9"/>
  <c r="H26" i="9"/>
  <c r="H28" i="9"/>
  <c r="H30" i="9"/>
  <c r="H32" i="9"/>
  <c r="G33" i="9"/>
  <c r="H33" i="9" s="1"/>
  <c r="F33" i="9"/>
  <c r="E33" i="9"/>
  <c r="G31" i="9"/>
  <c r="F31" i="9"/>
  <c r="E31" i="9"/>
  <c r="G29" i="9"/>
  <c r="F29" i="9"/>
  <c r="E29" i="9"/>
  <c r="G27" i="9"/>
  <c r="F27" i="9"/>
  <c r="E27" i="9"/>
  <c r="G23" i="9"/>
  <c r="F23" i="9"/>
  <c r="E23" i="9"/>
  <c r="G21" i="9"/>
  <c r="F21" i="9"/>
  <c r="E21" i="9"/>
  <c r="G18" i="9"/>
  <c r="F18" i="9"/>
  <c r="E18" i="9"/>
  <c r="G14" i="9"/>
  <c r="F14" i="9"/>
  <c r="E14" i="9"/>
  <c r="G11" i="9"/>
  <c r="H11" i="9" s="1"/>
  <c r="F11" i="9"/>
  <c r="E11" i="9"/>
  <c r="G9" i="9"/>
  <c r="F9" i="9"/>
  <c r="E9" i="9"/>
  <c r="G6" i="9"/>
  <c r="F6" i="9"/>
  <c r="E6" i="9"/>
  <c r="K5" i="38"/>
  <c r="K6" i="38"/>
  <c r="K8" i="38"/>
  <c r="K9" i="38"/>
  <c r="K10" i="38"/>
  <c r="K11" i="38"/>
  <c r="K13" i="38"/>
  <c r="K14" i="38"/>
  <c r="K16" i="38"/>
  <c r="K17" i="38"/>
  <c r="K19" i="38"/>
  <c r="K21" i="38"/>
  <c r="K22" i="38"/>
  <c r="K23" i="38"/>
  <c r="K24" i="38"/>
  <c r="K25" i="38"/>
  <c r="K27" i="38"/>
  <c r="K29" i="38"/>
  <c r="K31" i="38"/>
  <c r="K33" i="38"/>
  <c r="K35" i="38"/>
  <c r="J36" i="38"/>
  <c r="I36" i="38"/>
  <c r="K36" i="38" s="1"/>
  <c r="G36" i="38"/>
  <c r="F36" i="38"/>
  <c r="E36" i="38"/>
  <c r="J34" i="38"/>
  <c r="I34" i="38"/>
  <c r="G34" i="38"/>
  <c r="F34" i="38"/>
  <c r="E34" i="38"/>
  <c r="J32" i="38"/>
  <c r="I32" i="38"/>
  <c r="G32" i="38"/>
  <c r="F32" i="38"/>
  <c r="E32" i="38"/>
  <c r="J30" i="38"/>
  <c r="I30" i="38"/>
  <c r="G30" i="38"/>
  <c r="F30" i="38"/>
  <c r="E30" i="38"/>
  <c r="J28" i="38"/>
  <c r="I28" i="38"/>
  <c r="G28" i="38"/>
  <c r="F28" i="38"/>
  <c r="E28" i="38"/>
  <c r="J26" i="38"/>
  <c r="I26" i="38"/>
  <c r="G26" i="38"/>
  <c r="F26" i="38"/>
  <c r="E26" i="38"/>
  <c r="J20" i="38"/>
  <c r="I20" i="38"/>
  <c r="K20" i="38" s="1"/>
  <c r="G20" i="38"/>
  <c r="F20" i="38"/>
  <c r="E20" i="38"/>
  <c r="J18" i="38"/>
  <c r="I18" i="38"/>
  <c r="K18" i="38" s="1"/>
  <c r="G18" i="38"/>
  <c r="F18" i="38"/>
  <c r="E18" i="38"/>
  <c r="J15" i="38"/>
  <c r="I15" i="38"/>
  <c r="G15" i="38"/>
  <c r="F15" i="38"/>
  <c r="E15" i="38"/>
  <c r="J12" i="38"/>
  <c r="I12" i="38"/>
  <c r="G12" i="38"/>
  <c r="F12" i="38"/>
  <c r="E12" i="38"/>
  <c r="J7" i="38"/>
  <c r="I7" i="38"/>
  <c r="K7" i="38" s="1"/>
  <c r="G7" i="38"/>
  <c r="F7" i="38"/>
  <c r="E7" i="38"/>
  <c r="J36" i="37"/>
  <c r="I36" i="37"/>
  <c r="G36" i="37"/>
  <c r="F36" i="37"/>
  <c r="E36" i="37"/>
  <c r="J34" i="37"/>
  <c r="I34" i="37"/>
  <c r="G34" i="37"/>
  <c r="F34" i="37"/>
  <c r="E34" i="37"/>
  <c r="J32" i="37"/>
  <c r="I32" i="37"/>
  <c r="G32" i="37"/>
  <c r="F32" i="37"/>
  <c r="E32" i="37"/>
  <c r="J30" i="37"/>
  <c r="I30" i="37"/>
  <c r="G30" i="37"/>
  <c r="F30" i="37"/>
  <c r="E30" i="37"/>
  <c r="J28" i="37"/>
  <c r="I28" i="37"/>
  <c r="G28" i="37"/>
  <c r="F28" i="37"/>
  <c r="E28" i="37"/>
  <c r="J21" i="37"/>
  <c r="I21" i="37"/>
  <c r="K21" i="37" s="1"/>
  <c r="G21" i="37"/>
  <c r="F21" i="37"/>
  <c r="E21" i="37"/>
  <c r="J19" i="37"/>
  <c r="I19" i="37"/>
  <c r="G19" i="37"/>
  <c r="F19" i="37"/>
  <c r="E19" i="37"/>
  <c r="J16" i="37"/>
  <c r="K16" i="37" s="1"/>
  <c r="I16" i="37"/>
  <c r="G16" i="37"/>
  <c r="F16" i="37"/>
  <c r="E16" i="37"/>
  <c r="J13" i="37"/>
  <c r="I13" i="37"/>
  <c r="K13" i="37" s="1"/>
  <c r="G13" i="37"/>
  <c r="F13" i="37"/>
  <c r="E13" i="37"/>
  <c r="J7" i="37"/>
  <c r="I7" i="37"/>
  <c r="G7" i="37"/>
  <c r="F7" i="37"/>
  <c r="E7" i="37"/>
  <c r="K4" i="37"/>
  <c r="K5" i="37"/>
  <c r="K6" i="37"/>
  <c r="K8" i="37"/>
  <c r="K9" i="37"/>
  <c r="K10" i="37"/>
  <c r="K11" i="37"/>
  <c r="K12" i="37"/>
  <c r="K14" i="37"/>
  <c r="K15" i="37"/>
  <c r="K17" i="37"/>
  <c r="K18" i="37"/>
  <c r="K20" i="37"/>
  <c r="K22" i="37"/>
  <c r="K23" i="37"/>
  <c r="K24" i="37"/>
  <c r="K25" i="37"/>
  <c r="K26" i="37"/>
  <c r="K27" i="37"/>
  <c r="K29" i="37"/>
  <c r="K31" i="37"/>
  <c r="K33" i="37"/>
  <c r="K35" i="37"/>
  <c r="H17" i="38"/>
  <c r="H14" i="38"/>
  <c r="H6" i="38"/>
  <c r="H25" i="38"/>
  <c r="H19" i="38"/>
  <c r="H20" i="38" s="1"/>
  <c r="H27" i="38"/>
  <c r="H28" i="38" s="1"/>
  <c r="H24" i="38"/>
  <c r="H35" i="38"/>
  <c r="H36" i="38" s="1"/>
  <c r="H23" i="38"/>
  <c r="H29" i="38"/>
  <c r="H30" i="38" s="1"/>
  <c r="H31" i="38"/>
  <c r="H32" i="38" s="1"/>
  <c r="H5" i="38"/>
  <c r="H11" i="38"/>
  <c r="H33" i="38"/>
  <c r="H34" i="38" s="1"/>
  <c r="H9" i="38"/>
  <c r="H10" i="38"/>
  <c r="H13" i="38"/>
  <c r="H8" i="38"/>
  <c r="H16" i="38"/>
  <c r="H21" i="38"/>
  <c r="H22" i="38"/>
  <c r="K4" i="38"/>
  <c r="H4" i="38"/>
  <c r="H4" i="37"/>
  <c r="H5" i="37"/>
  <c r="H6" i="37"/>
  <c r="H8" i="37"/>
  <c r="H9" i="37"/>
  <c r="H10" i="37"/>
  <c r="H11" i="37"/>
  <c r="H12" i="37"/>
  <c r="H14" i="37"/>
  <c r="H15" i="37"/>
  <c r="H17" i="37"/>
  <c r="H18" i="37"/>
  <c r="H20" i="37"/>
  <c r="H21" i="37" s="1"/>
  <c r="H22" i="37"/>
  <c r="H23" i="37"/>
  <c r="H24" i="37"/>
  <c r="H25" i="37"/>
  <c r="H26" i="37"/>
  <c r="H27" i="37"/>
  <c r="H29" i="37"/>
  <c r="H30" i="37" s="1"/>
  <c r="H31" i="37"/>
  <c r="H32" i="37" s="1"/>
  <c r="H33" i="37"/>
  <c r="H34" i="37" s="1"/>
  <c r="H35" i="37"/>
  <c r="H36" i="37" s="1"/>
  <c r="H4" i="9"/>
  <c r="H5" i="9"/>
  <c r="H4" i="20"/>
  <c r="K4" i="21"/>
  <c r="H16" i="21"/>
  <c r="H21" i="21"/>
  <c r="H10" i="21"/>
  <c r="H8" i="21"/>
  <c r="H17" i="21"/>
  <c r="H18" i="21"/>
  <c r="H4" i="21"/>
  <c r="H5" i="21"/>
  <c r="H6" i="21"/>
  <c r="H19" i="21"/>
  <c r="H22" i="21"/>
  <c r="H15" i="21"/>
  <c r="H7" i="21"/>
  <c r="H11" i="21"/>
  <c r="H13" i="21"/>
  <c r="H14" i="21"/>
  <c r="H12" i="21"/>
  <c r="H9" i="21"/>
  <c r="H20" i="21"/>
  <c r="K4" i="22"/>
  <c r="H30" i="22"/>
  <c r="H31" i="22" s="1"/>
  <c r="H14" i="22"/>
  <c r="H11" i="22"/>
  <c r="H13" i="22" s="1"/>
  <c r="H23" i="22"/>
  <c r="H24" i="22"/>
  <c r="H4" i="22"/>
  <c r="H5" i="22" s="1"/>
  <c r="H6" i="22"/>
  <c r="H7" i="22"/>
  <c r="H25" i="22"/>
  <c r="H26" i="22"/>
  <c r="H32" i="22"/>
  <c r="H33" i="22" s="1"/>
  <c r="H21" i="22"/>
  <c r="H22" i="22" s="1"/>
  <c r="H9" i="22"/>
  <c r="H10" i="22" s="1"/>
  <c r="H15" i="22"/>
  <c r="H18" i="22"/>
  <c r="H19" i="22"/>
  <c r="H16" i="22"/>
  <c r="H12" i="22"/>
  <c r="H28" i="22"/>
  <c r="H29" i="22" s="1"/>
  <c r="K4" i="23"/>
  <c r="H30" i="23"/>
  <c r="H31" i="23" s="1"/>
  <c r="H14" i="23"/>
  <c r="H11" i="23"/>
  <c r="H23" i="23"/>
  <c r="H24" i="23"/>
  <c r="H4" i="23"/>
  <c r="H5" i="23" s="1"/>
  <c r="H6" i="23"/>
  <c r="H8" i="23" s="1"/>
  <c r="H7" i="23"/>
  <c r="H25" i="23"/>
  <c r="H26" i="23"/>
  <c r="H34" i="23"/>
  <c r="H35" i="23" s="1"/>
  <c r="H21" i="23"/>
  <c r="H22" i="23" s="1"/>
  <c r="H9" i="23"/>
  <c r="H10" i="23" s="1"/>
  <c r="H15" i="23"/>
  <c r="H18" i="23"/>
  <c r="H20" i="23" s="1"/>
  <c r="H19" i="23"/>
  <c r="H16" i="23"/>
  <c r="H12" i="23"/>
  <c r="H28" i="23"/>
  <c r="H29" i="23" s="1"/>
  <c r="H32" i="23"/>
  <c r="H33" i="23" s="1"/>
  <c r="K4" i="24"/>
  <c r="H28" i="24"/>
  <c r="H29" i="24" s="1"/>
  <c r="H13" i="24"/>
  <c r="H6" i="24"/>
  <c r="H22" i="24"/>
  <c r="H23" i="24"/>
  <c r="H4" i="24"/>
  <c r="H7" i="24"/>
  <c r="H8" i="24"/>
  <c r="H24" i="24"/>
  <c r="H32" i="24"/>
  <c r="H33" i="24" s="1"/>
  <c r="H20" i="24"/>
  <c r="H21" i="24" s="1"/>
  <c r="H11" i="24"/>
  <c r="H12" i="24" s="1"/>
  <c r="H14" i="24"/>
  <c r="H17" i="24"/>
  <c r="H18" i="24"/>
  <c r="H15" i="24"/>
  <c r="H9" i="24"/>
  <c r="H26" i="24"/>
  <c r="H27" i="24" s="1"/>
  <c r="H30" i="24"/>
  <c r="H31" i="24" s="1"/>
  <c r="K4" i="25"/>
  <c r="H28" i="25"/>
  <c r="H29" i="25" s="1"/>
  <c r="H13" i="25"/>
  <c r="H6" i="25"/>
  <c r="H22" i="25"/>
  <c r="H23" i="25"/>
  <c r="H4" i="25"/>
  <c r="H5" i="25" s="1"/>
  <c r="H7" i="25"/>
  <c r="H8" i="25"/>
  <c r="H24" i="25"/>
  <c r="H32" i="25"/>
  <c r="H33" i="25" s="1"/>
  <c r="H20" i="25"/>
  <c r="H21" i="25" s="1"/>
  <c r="H11" i="25"/>
  <c r="H12" i="25" s="1"/>
  <c r="H14" i="25"/>
  <c r="H17" i="25"/>
  <c r="H18" i="25"/>
  <c r="H15" i="25"/>
  <c r="H9" i="25"/>
  <c r="H26" i="25"/>
  <c r="H27" i="25" s="1"/>
  <c r="H30" i="25"/>
  <c r="H31" i="25" s="1"/>
  <c r="K4" i="27"/>
  <c r="K4" i="26"/>
  <c r="H27" i="26"/>
  <c r="H28" i="26" s="1"/>
  <c r="H29" i="26"/>
  <c r="H30" i="26" s="1"/>
  <c r="H18" i="26"/>
  <c r="H6" i="26"/>
  <c r="H19" i="26"/>
  <c r="H20" i="26"/>
  <c r="H4" i="26"/>
  <c r="H5" i="26" s="1"/>
  <c r="H7" i="26"/>
  <c r="H8" i="26"/>
  <c r="H21" i="26"/>
  <c r="H35" i="26"/>
  <c r="H36" i="26" s="1"/>
  <c r="H16" i="26"/>
  <c r="H17" i="26" s="1"/>
  <c r="H11" i="26"/>
  <c r="H12" i="26" s="1"/>
  <c r="H22" i="26"/>
  <c r="H13" i="26"/>
  <c r="H14" i="26"/>
  <c r="H23" i="26"/>
  <c r="H9" i="26"/>
  <c r="H25" i="26"/>
  <c r="H26" i="26" s="1"/>
  <c r="H31" i="26"/>
  <c r="H32" i="26" s="1"/>
  <c r="H33" i="26"/>
  <c r="H34" i="26" s="1"/>
  <c r="H27" i="27"/>
  <c r="H28" i="27" s="1"/>
  <c r="H29" i="27"/>
  <c r="H30" i="27" s="1"/>
  <c r="H18" i="27"/>
  <c r="H6" i="27"/>
  <c r="H19" i="27"/>
  <c r="H20" i="27"/>
  <c r="H4" i="27"/>
  <c r="H5" i="27" s="1"/>
  <c r="H7" i="27"/>
  <c r="H8" i="27"/>
  <c r="H21" i="27"/>
  <c r="H35" i="27"/>
  <c r="H36" i="27" s="1"/>
  <c r="H16" i="27"/>
  <c r="H17" i="27" s="1"/>
  <c r="H11" i="27"/>
  <c r="H12" i="27" s="1"/>
  <c r="H22" i="27"/>
  <c r="H13" i="27"/>
  <c r="H14" i="27"/>
  <c r="H15" i="27"/>
  <c r="H23" i="27"/>
  <c r="H9" i="27"/>
  <c r="H25" i="27"/>
  <c r="H26" i="27" s="1"/>
  <c r="H31" i="27"/>
  <c r="H32" i="27" s="1"/>
  <c r="H33" i="27"/>
  <c r="H34" i="27" s="1"/>
  <c r="K4" i="28"/>
  <c r="H16" i="28"/>
  <c r="H17" i="28" s="1"/>
  <c r="H27" i="28"/>
  <c r="H28" i="28" s="1"/>
  <c r="H29" i="28"/>
  <c r="H30" i="28" s="1"/>
  <c r="H20" i="28"/>
  <c r="H6" i="28"/>
  <c r="H18" i="28"/>
  <c r="H19" i="28" s="1"/>
  <c r="H21" i="28"/>
  <c r="H22" i="28"/>
  <c r="H4" i="28"/>
  <c r="H5" i="28" s="1"/>
  <c r="H7" i="28"/>
  <c r="H8" i="28"/>
  <c r="H23" i="28"/>
  <c r="H35" i="28"/>
  <c r="H36" i="28" s="1"/>
  <c r="H11" i="28"/>
  <c r="H12" i="28" s="1"/>
  <c r="H24" i="28"/>
  <c r="H13" i="28"/>
  <c r="H14" i="28"/>
  <c r="H15" i="28" s="1"/>
  <c r="H25" i="28"/>
  <c r="H9" i="28"/>
  <c r="H37" i="28"/>
  <c r="H38" i="28" s="1"/>
  <c r="H31" i="28"/>
  <c r="H32" i="28" s="1"/>
  <c r="H33" i="28"/>
  <c r="H34" i="28" s="1"/>
  <c r="K4" i="29"/>
  <c r="H16" i="29"/>
  <c r="H17" i="29"/>
  <c r="H27" i="29"/>
  <c r="H28" i="29" s="1"/>
  <c r="H20" i="29"/>
  <c r="H29" i="29"/>
  <c r="H30" i="29" s="1"/>
  <c r="H6" i="29"/>
  <c r="H18" i="29"/>
  <c r="H19" i="29" s="1"/>
  <c r="H21" i="29"/>
  <c r="H22" i="29"/>
  <c r="H4" i="29"/>
  <c r="H5" i="29" s="1"/>
  <c r="H7" i="29"/>
  <c r="H8" i="29"/>
  <c r="H23" i="29"/>
  <c r="H35" i="29"/>
  <c r="H36" i="29" s="1"/>
  <c r="H11" i="29"/>
  <c r="H12" i="29" s="1"/>
  <c r="H24" i="29"/>
  <c r="H13" i="29"/>
  <c r="H14" i="29"/>
  <c r="H25" i="29"/>
  <c r="H9" i="29"/>
  <c r="H37" i="29"/>
  <c r="H38" i="29" s="1"/>
  <c r="H31" i="29"/>
  <c r="H32" i="29" s="1"/>
  <c r="H33" i="29"/>
  <c r="H34" i="29" s="1"/>
  <c r="H16" i="30"/>
  <c r="H17" i="30" s="1"/>
  <c r="K4" i="30"/>
  <c r="H20" i="30"/>
  <c r="H27" i="30"/>
  <c r="H28" i="30" s="1"/>
  <c r="H6" i="30"/>
  <c r="H18" i="30"/>
  <c r="H19" i="30" s="1"/>
  <c r="H21" i="30"/>
  <c r="H4" i="30"/>
  <c r="H5" i="30" s="1"/>
  <c r="H7" i="30"/>
  <c r="H8" i="30"/>
  <c r="H22" i="30"/>
  <c r="H33" i="30"/>
  <c r="H34" i="30" s="1"/>
  <c r="H11" i="30"/>
  <c r="H12" i="30" s="1"/>
  <c r="H23" i="30"/>
  <c r="H13" i="30"/>
  <c r="H14" i="30"/>
  <c r="H24" i="30"/>
  <c r="H25" i="30"/>
  <c r="H9" i="30"/>
  <c r="H29" i="30"/>
  <c r="H30" i="30" s="1"/>
  <c r="H35" i="30"/>
  <c r="H36" i="30" s="1"/>
  <c r="H31" i="30"/>
  <c r="H32" i="30" s="1"/>
  <c r="K8" i="33"/>
  <c r="K9" i="33"/>
  <c r="K10" i="33"/>
  <c r="K11" i="33"/>
  <c r="I12" i="33"/>
  <c r="J12" i="33"/>
  <c r="K13" i="33"/>
  <c r="I14" i="33"/>
  <c r="J14" i="33"/>
  <c r="K15" i="33"/>
  <c r="K16" i="33"/>
  <c r="I17" i="33"/>
  <c r="J17" i="33"/>
  <c r="K18" i="33"/>
  <c r="I19" i="33"/>
  <c r="K19" i="33" s="1"/>
  <c r="K20" i="33"/>
  <c r="K21" i="33"/>
  <c r="K22" i="33"/>
  <c r="K23" i="33"/>
  <c r="K24" i="33"/>
  <c r="K25" i="33"/>
  <c r="I26" i="33"/>
  <c r="J26" i="33"/>
  <c r="K27" i="33"/>
  <c r="I28" i="33"/>
  <c r="J28" i="33"/>
  <c r="K29" i="33"/>
  <c r="I30" i="33"/>
  <c r="J30" i="33"/>
  <c r="K31" i="33"/>
  <c r="I32" i="33"/>
  <c r="J32" i="33"/>
  <c r="K33" i="33"/>
  <c r="I34" i="33"/>
  <c r="J34" i="33"/>
  <c r="K35" i="33"/>
  <c r="I36" i="33"/>
  <c r="J36" i="33"/>
  <c r="I7" i="33"/>
  <c r="J7" i="33"/>
  <c r="J19" i="33"/>
  <c r="H4" i="33"/>
  <c r="H7" i="33" s="1"/>
  <c r="H5" i="33"/>
  <c r="H6" i="33"/>
  <c r="H8" i="33"/>
  <c r="H9" i="33"/>
  <c r="H10" i="33"/>
  <c r="H11" i="33"/>
  <c r="H13" i="33"/>
  <c r="H14" i="33" s="1"/>
  <c r="H15" i="33"/>
  <c r="H17" i="33" s="1"/>
  <c r="H16" i="33"/>
  <c r="H18" i="33"/>
  <c r="H19" i="33" s="1"/>
  <c r="H20" i="33"/>
  <c r="H21" i="33"/>
  <c r="H22" i="33"/>
  <c r="H23" i="33"/>
  <c r="H24" i="33"/>
  <c r="H25" i="33"/>
  <c r="H27" i="33"/>
  <c r="H28" i="33" s="1"/>
  <c r="H29" i="33"/>
  <c r="H30" i="33" s="1"/>
  <c r="H31" i="33"/>
  <c r="H32" i="33" s="1"/>
  <c r="H33" i="33"/>
  <c r="H34" i="33" s="1"/>
  <c r="H35" i="33"/>
  <c r="H36" i="33" s="1"/>
  <c r="G7" i="33"/>
  <c r="G12" i="33"/>
  <c r="G14" i="33"/>
  <c r="G17" i="33"/>
  <c r="G19" i="33"/>
  <c r="G26" i="33"/>
  <c r="G28" i="33"/>
  <c r="G30" i="33"/>
  <c r="G32" i="33"/>
  <c r="G34" i="33"/>
  <c r="F7" i="33"/>
  <c r="F12" i="33"/>
  <c r="F14" i="33"/>
  <c r="F17" i="33"/>
  <c r="F19" i="33"/>
  <c r="F26" i="33"/>
  <c r="F28" i="33"/>
  <c r="F30" i="33"/>
  <c r="F32" i="33"/>
  <c r="F34" i="33"/>
  <c r="E7" i="33"/>
  <c r="E12" i="33"/>
  <c r="E14" i="33"/>
  <c r="E17" i="33"/>
  <c r="E19" i="33"/>
  <c r="E26" i="33"/>
  <c r="E28" i="33"/>
  <c r="E30" i="33"/>
  <c r="E32" i="33"/>
  <c r="E34" i="33"/>
  <c r="G36" i="33"/>
  <c r="F36" i="33"/>
  <c r="E36" i="33"/>
  <c r="K5" i="33"/>
  <c r="K6" i="33"/>
  <c r="K4" i="33"/>
  <c r="K10" i="22"/>
  <c r="H5" i="24"/>
  <c r="K15" i="38"/>
  <c r="K20" i="23"/>
  <c r="K21" i="25"/>
  <c r="H21" i="46" l="1"/>
  <c r="M9" i="46" s="1"/>
  <c r="L9" i="46" s="1"/>
  <c r="H21" i="50"/>
  <c r="M19" i="50" s="1"/>
  <c r="L19" i="50" s="1"/>
  <c r="H22" i="52"/>
  <c r="M18" i="52" s="1"/>
  <c r="L18" i="52" s="1"/>
  <c r="K17" i="33"/>
  <c r="H19" i="25"/>
  <c r="K5" i="22"/>
  <c r="K27" i="25"/>
  <c r="K34" i="26"/>
  <c r="M15" i="46"/>
  <c r="L15" i="46" s="1"/>
  <c r="M6" i="46"/>
  <c r="L6" i="46" s="1"/>
  <c r="H20" i="47"/>
  <c r="M16" i="47" s="1"/>
  <c r="L16" i="47" s="1"/>
  <c r="M8" i="47"/>
  <c r="L8" i="47" s="1"/>
  <c r="M12" i="47"/>
  <c r="L12" i="47" s="1"/>
  <c r="H20" i="49"/>
  <c r="M14" i="49" s="1"/>
  <c r="L14" i="49" s="1"/>
  <c r="M19" i="57"/>
  <c r="L19" i="57" s="1"/>
  <c r="M17" i="58"/>
  <c r="L17" i="58" s="1"/>
  <c r="K34" i="33"/>
  <c r="H15" i="29"/>
  <c r="K32" i="37"/>
  <c r="K20" i="22"/>
  <c r="K31" i="22"/>
  <c r="K8" i="23"/>
  <c r="K27" i="24"/>
  <c r="K24" i="41"/>
  <c r="M7" i="46"/>
  <c r="L7" i="46" s="1"/>
  <c r="M20" i="52"/>
  <c r="L20" i="52" s="1"/>
  <c r="H22" i="55"/>
  <c r="M11" i="55" s="1"/>
  <c r="L11" i="55" s="1"/>
  <c r="M10" i="58"/>
  <c r="L10" i="58" s="1"/>
  <c r="M7" i="58"/>
  <c r="L7" i="58" s="1"/>
  <c r="M17" i="47"/>
  <c r="L17" i="47" s="1"/>
  <c r="M12" i="52"/>
  <c r="L12" i="52" s="1"/>
  <c r="M10" i="46"/>
  <c r="L10" i="46" s="1"/>
  <c r="M13" i="47"/>
  <c r="L13" i="47" s="1"/>
  <c r="H15" i="38"/>
  <c r="M5" i="46"/>
  <c r="L5" i="46" s="1"/>
  <c r="M16" i="50"/>
  <c r="L16" i="50" s="1"/>
  <c r="M9" i="52"/>
  <c r="L9" i="52" s="1"/>
  <c r="M11" i="58"/>
  <c r="L11" i="58" s="1"/>
  <c r="M4" i="58"/>
  <c r="L4" i="58" s="1"/>
  <c r="M9" i="47"/>
  <c r="L9" i="47" s="1"/>
  <c r="H5" i="20"/>
  <c r="K29" i="25"/>
  <c r="K15" i="26"/>
  <c r="K36" i="26"/>
  <c r="K15" i="27"/>
  <c r="K36" i="27"/>
  <c r="M14" i="46"/>
  <c r="L14" i="46" s="1"/>
  <c r="M6" i="47"/>
  <c r="M10" i="47"/>
  <c r="L10" i="47" s="1"/>
  <c r="M12" i="50"/>
  <c r="L12" i="50" s="1"/>
  <c r="M17" i="50"/>
  <c r="L17" i="50" s="1"/>
  <c r="M14" i="57"/>
  <c r="L14" i="57" s="1"/>
  <c r="H19" i="24"/>
  <c r="H20" i="22"/>
  <c r="H21" i="45"/>
  <c r="M10" i="45" s="1"/>
  <c r="L10" i="45" s="1"/>
  <c r="M18" i="46"/>
  <c r="L18" i="46" s="1"/>
  <c r="H22" i="54"/>
  <c r="M13" i="54" s="1"/>
  <c r="L13" i="54" s="1"/>
  <c r="H22" i="57"/>
  <c r="M10" i="57" s="1"/>
  <c r="L10" i="57" s="1"/>
  <c r="M18" i="57"/>
  <c r="L18" i="57" s="1"/>
  <c r="H10" i="28"/>
  <c r="K28" i="38"/>
  <c r="H9" i="9"/>
  <c r="H31" i="9"/>
  <c r="H13" i="20"/>
  <c r="K13" i="22"/>
  <c r="K10" i="24"/>
  <c r="K31" i="24"/>
  <c r="K12" i="25"/>
  <c r="K33" i="25"/>
  <c r="K19" i="28"/>
  <c r="K30" i="28"/>
  <c r="K28" i="29"/>
  <c r="K34" i="29"/>
  <c r="K32" i="41"/>
  <c r="K30" i="41"/>
  <c r="M19" i="46"/>
  <c r="L19" i="46" s="1"/>
  <c r="M20" i="46"/>
  <c r="L20" i="46" s="1"/>
  <c r="M7" i="47"/>
  <c r="L7" i="47" s="1"/>
  <c r="M11" i="47"/>
  <c r="L11" i="47" s="1"/>
  <c r="M15" i="47"/>
  <c r="L15" i="47" s="1"/>
  <c r="M19" i="47"/>
  <c r="L19" i="47" s="1"/>
  <c r="M8" i="50"/>
  <c r="L8" i="50" s="1"/>
  <c r="M13" i="50"/>
  <c r="L13" i="50" s="1"/>
  <c r="M6" i="54"/>
  <c r="L6" i="54" s="1"/>
  <c r="M5" i="54"/>
  <c r="L5" i="54" s="1"/>
  <c r="M15" i="57"/>
  <c r="L15" i="57" s="1"/>
  <c r="M6" i="57"/>
  <c r="L6" i="57" s="1"/>
  <c r="M8" i="58"/>
  <c r="L8" i="58" s="1"/>
  <c r="M12" i="58"/>
  <c r="L12" i="58" s="1"/>
  <c r="M20" i="58"/>
  <c r="L20" i="58" s="1"/>
  <c r="M9" i="58"/>
  <c r="L9" i="58" s="1"/>
  <c r="M6" i="58"/>
  <c r="L6" i="58" s="1"/>
  <c r="M16" i="58"/>
  <c r="L16" i="58" s="1"/>
  <c r="M18" i="58"/>
  <c r="L18" i="58" s="1"/>
  <c r="H12" i="33"/>
  <c r="H22" i="20"/>
  <c r="H19" i="37"/>
  <c r="H8" i="20"/>
  <c r="K29" i="22"/>
  <c r="K26" i="26"/>
  <c r="G39" i="28"/>
  <c r="K8" i="44"/>
  <c r="K26" i="33"/>
  <c r="K12" i="33"/>
  <c r="H15" i="26"/>
  <c r="H25" i="24"/>
  <c r="F37" i="30"/>
  <c r="H13" i="41"/>
  <c r="K30" i="33"/>
  <c r="K30" i="26"/>
  <c r="K24" i="44"/>
  <c r="H10" i="30"/>
  <c r="K22" i="22"/>
  <c r="G34" i="9"/>
  <c r="K30" i="37"/>
  <c r="E37" i="38"/>
  <c r="K12" i="38"/>
  <c r="H28" i="20"/>
  <c r="K27" i="22"/>
  <c r="K15" i="30"/>
  <c r="H7" i="41"/>
  <c r="H37" i="41" s="1"/>
  <c r="K28" i="37"/>
  <c r="H23" i="9"/>
  <c r="K12" i="24"/>
  <c r="F34" i="25"/>
  <c r="K10" i="26"/>
  <c r="K34" i="27"/>
  <c r="K12" i="28"/>
  <c r="K13" i="41"/>
  <c r="K5" i="44"/>
  <c r="H27" i="22"/>
  <c r="J34" i="22"/>
  <c r="G34" i="24"/>
  <c r="J34" i="25"/>
  <c r="G37" i="26"/>
  <c r="K28" i="28"/>
  <c r="K32" i="30"/>
  <c r="I37" i="33"/>
  <c r="H26" i="30"/>
  <c r="I37" i="38"/>
  <c r="H18" i="9"/>
  <c r="F37" i="27"/>
  <c r="E39" i="29"/>
  <c r="I39" i="29"/>
  <c r="F39" i="29"/>
  <c r="G37" i="41"/>
  <c r="H24" i="41"/>
  <c r="I36" i="23"/>
  <c r="K28" i="33"/>
  <c r="H16" i="37"/>
  <c r="H12" i="38"/>
  <c r="K32" i="38"/>
  <c r="K10" i="23"/>
  <c r="F34" i="22"/>
  <c r="G37" i="27"/>
  <c r="I37" i="30"/>
  <c r="K32" i="33"/>
  <c r="H10" i="29"/>
  <c r="H39" i="29" s="1"/>
  <c r="H10" i="25"/>
  <c r="H17" i="23"/>
  <c r="K36" i="37"/>
  <c r="E34" i="24"/>
  <c r="F39" i="28"/>
  <c r="I39" i="28"/>
  <c r="G39" i="29"/>
  <c r="E35" i="44"/>
  <c r="F37" i="33"/>
  <c r="K36" i="33"/>
  <c r="K14" i="33"/>
  <c r="H15" i="30"/>
  <c r="F34" i="9"/>
  <c r="E34" i="9"/>
  <c r="H21" i="9"/>
  <c r="F33" i="20"/>
  <c r="H30" i="20"/>
  <c r="K33" i="23"/>
  <c r="K21" i="24"/>
  <c r="E34" i="25"/>
  <c r="K15" i="28"/>
  <c r="K5" i="29"/>
  <c r="K19" i="30"/>
  <c r="K19" i="37"/>
  <c r="K17" i="22"/>
  <c r="K35" i="23"/>
  <c r="K31" i="25"/>
  <c r="K24" i="26"/>
  <c r="K24" i="27"/>
  <c r="K30" i="27"/>
  <c r="K36" i="28"/>
  <c r="K19" i="29"/>
  <c r="J37" i="37"/>
  <c r="K5" i="25"/>
  <c r="H24" i="27"/>
  <c r="H16" i="24"/>
  <c r="H13" i="37"/>
  <c r="G37" i="38"/>
  <c r="G34" i="22"/>
  <c r="F34" i="24"/>
  <c r="J37" i="27"/>
  <c r="K15" i="29"/>
  <c r="K26" i="29"/>
  <c r="K22" i="44"/>
  <c r="H28" i="37"/>
  <c r="I34" i="24"/>
  <c r="H10" i="27"/>
  <c r="H26" i="38"/>
  <c r="F37" i="37"/>
  <c r="K26" i="38"/>
  <c r="G33" i="20"/>
  <c r="K33" i="22"/>
  <c r="K31" i="23"/>
  <c r="K16" i="24"/>
  <c r="K26" i="27"/>
  <c r="G37" i="33"/>
  <c r="H26" i="29"/>
  <c r="E37" i="33"/>
  <c r="H10" i="26"/>
  <c r="E37" i="37"/>
  <c r="K36" i="29"/>
  <c r="F37" i="41"/>
  <c r="H22" i="44"/>
  <c r="J35" i="44"/>
  <c r="H26" i="28"/>
  <c r="H24" i="26"/>
  <c r="H18" i="38"/>
  <c r="I37" i="37"/>
  <c r="K34" i="37"/>
  <c r="H27" i="9"/>
  <c r="K22" i="23"/>
  <c r="H26" i="33"/>
  <c r="H37" i="33" s="1"/>
  <c r="H16" i="25"/>
  <c r="H25" i="25"/>
  <c r="H17" i="22"/>
  <c r="H8" i="22"/>
  <c r="H7" i="37"/>
  <c r="G37" i="37"/>
  <c r="K30" i="38"/>
  <c r="K8" i="22"/>
  <c r="K27" i="23"/>
  <c r="G36" i="23"/>
  <c r="K25" i="25"/>
  <c r="E37" i="26"/>
  <c r="K12" i="27"/>
  <c r="J39" i="28"/>
  <c r="K39" i="28" s="1"/>
  <c r="K34" i="28"/>
  <c r="K30" i="44"/>
  <c r="H6" i="9"/>
  <c r="H29" i="9"/>
  <c r="E33" i="20"/>
  <c r="H17" i="20"/>
  <c r="K26" i="28"/>
  <c r="H11" i="44"/>
  <c r="J37" i="33"/>
  <c r="K37" i="33" s="1"/>
  <c r="H10" i="24"/>
  <c r="H13" i="23"/>
  <c r="H27" i="23"/>
  <c r="H7" i="38"/>
  <c r="F37" i="38"/>
  <c r="J37" i="38"/>
  <c r="K34" i="38"/>
  <c r="H14" i="9"/>
  <c r="H10" i="20"/>
  <c r="H26" i="20"/>
  <c r="K10" i="30"/>
  <c r="G37" i="30"/>
  <c r="H8" i="44"/>
  <c r="H34" i="22"/>
  <c r="I34" i="25"/>
  <c r="I34" i="22"/>
  <c r="K7" i="37"/>
  <c r="J39" i="29"/>
  <c r="K39" i="29" s="1"/>
  <c r="K26" i="41"/>
  <c r="K7" i="33"/>
  <c r="I37" i="26"/>
  <c r="J34" i="24"/>
  <c r="E36" i="23"/>
  <c r="E37" i="30"/>
  <c r="J37" i="30"/>
  <c r="K37" i="30" s="1"/>
  <c r="I37" i="41"/>
  <c r="K10" i="41"/>
  <c r="K13" i="23"/>
  <c r="J36" i="23"/>
  <c r="K12" i="26"/>
  <c r="J37" i="26"/>
  <c r="E34" i="22"/>
  <c r="F37" i="26"/>
  <c r="K28" i="41"/>
  <c r="I37" i="27"/>
  <c r="H20" i="20"/>
  <c r="F36" i="23"/>
  <c r="G34" i="25"/>
  <c r="E37" i="27"/>
  <c r="E39" i="28"/>
  <c r="K34" i="41"/>
  <c r="J37" i="41"/>
  <c r="E37" i="41"/>
  <c r="H5" i="44"/>
  <c r="K28" i="44"/>
  <c r="F35" i="44"/>
  <c r="G35" i="44"/>
  <c r="K26" i="44"/>
  <c r="K32" i="44"/>
  <c r="I35" i="44"/>
  <c r="M7" i="45" l="1"/>
  <c r="L7" i="45" s="1"/>
  <c r="M20" i="45"/>
  <c r="L20" i="45" s="1"/>
  <c r="M6" i="45"/>
  <c r="L6" i="45" s="1"/>
  <c r="M13" i="45"/>
  <c r="L13" i="45" s="1"/>
  <c r="M8" i="45"/>
  <c r="L8" i="45" s="1"/>
  <c r="M12" i="45"/>
  <c r="L12" i="45" s="1"/>
  <c r="M11" i="45"/>
  <c r="L11" i="45" s="1"/>
  <c r="M19" i="45"/>
  <c r="L19" i="45" s="1"/>
  <c r="M18" i="45"/>
  <c r="L18" i="45" s="1"/>
  <c r="M4" i="46"/>
  <c r="L4" i="46" s="1"/>
  <c r="L21" i="46" s="1"/>
  <c r="M11" i="46"/>
  <c r="L11" i="46" s="1"/>
  <c r="M12" i="46"/>
  <c r="L12" i="46" s="1"/>
  <c r="M18" i="47"/>
  <c r="L18" i="47" s="1"/>
  <c r="M5" i="47"/>
  <c r="L5" i="47" s="1"/>
  <c r="M14" i="47"/>
  <c r="L14" i="47" s="1"/>
  <c r="M7" i="49"/>
  <c r="L7" i="49" s="1"/>
  <c r="M5" i="49"/>
  <c r="L5" i="49" s="1"/>
  <c r="M11" i="49"/>
  <c r="L11" i="49" s="1"/>
  <c r="M6" i="49"/>
  <c r="L6" i="49" s="1"/>
  <c r="M8" i="49"/>
  <c r="L8" i="49" s="1"/>
  <c r="M14" i="50"/>
  <c r="L14" i="50" s="1"/>
  <c r="M10" i="52"/>
  <c r="L10" i="52" s="1"/>
  <c r="M19" i="52"/>
  <c r="L19" i="52" s="1"/>
  <c r="M11" i="52"/>
  <c r="L11" i="52" s="1"/>
  <c r="M4" i="54"/>
  <c r="M9" i="55"/>
  <c r="L9" i="55" s="1"/>
  <c r="M5" i="55"/>
  <c r="L5" i="55" s="1"/>
  <c r="M21" i="55"/>
  <c r="L21" i="55" s="1"/>
  <c r="M17" i="55"/>
  <c r="L17" i="55" s="1"/>
  <c r="M7" i="55"/>
  <c r="L7" i="55" s="1"/>
  <c r="M19" i="55"/>
  <c r="L19" i="55" s="1"/>
  <c r="M14" i="55"/>
  <c r="L14" i="55" s="1"/>
  <c r="M12" i="55"/>
  <c r="L12" i="55" s="1"/>
  <c r="M16" i="55"/>
  <c r="L16" i="55" s="1"/>
  <c r="M10" i="55"/>
  <c r="L10" i="55" s="1"/>
  <c r="M15" i="55"/>
  <c r="L15" i="55" s="1"/>
  <c r="M18" i="55"/>
  <c r="L18" i="55" s="1"/>
  <c r="M4" i="55"/>
  <c r="M22" i="55" s="1"/>
  <c r="M6" i="55"/>
  <c r="L6" i="55" s="1"/>
  <c r="M13" i="55"/>
  <c r="L13" i="55" s="1"/>
  <c r="L4" i="54"/>
  <c r="M20" i="54"/>
  <c r="L20" i="54" s="1"/>
  <c r="K34" i="22"/>
  <c r="H37" i="26"/>
  <c r="H37" i="30"/>
  <c r="M8" i="52"/>
  <c r="L8" i="52" s="1"/>
  <c r="M16" i="57"/>
  <c r="L16" i="57" s="1"/>
  <c r="M16" i="54"/>
  <c r="L16" i="54" s="1"/>
  <c r="M7" i="50"/>
  <c r="L7" i="50" s="1"/>
  <c r="M17" i="46"/>
  <c r="L17" i="46" s="1"/>
  <c r="M18" i="49"/>
  <c r="L18" i="49" s="1"/>
  <c r="M15" i="45"/>
  <c r="L15" i="45" s="1"/>
  <c r="M5" i="52"/>
  <c r="L5" i="52" s="1"/>
  <c r="M8" i="55"/>
  <c r="L8" i="55" s="1"/>
  <c r="M17" i="49"/>
  <c r="L17" i="49" s="1"/>
  <c r="M7" i="57"/>
  <c r="L7" i="57" s="1"/>
  <c r="M9" i="50"/>
  <c r="L9" i="50" s="1"/>
  <c r="M14" i="54"/>
  <c r="L14" i="54" s="1"/>
  <c r="M4" i="50"/>
  <c r="K34" i="25"/>
  <c r="H39" i="28"/>
  <c r="H34" i="25"/>
  <c r="M13" i="52"/>
  <c r="L13" i="52" s="1"/>
  <c r="M4" i="57"/>
  <c r="M7" i="52"/>
  <c r="L7" i="52" s="1"/>
  <c r="M4" i="45"/>
  <c r="M10" i="49"/>
  <c r="L10" i="49" s="1"/>
  <c r="M5" i="45"/>
  <c r="L5" i="45" s="1"/>
  <c r="M10" i="54"/>
  <c r="L10" i="54" s="1"/>
  <c r="M13" i="46"/>
  <c r="L13" i="46" s="1"/>
  <c r="M21" i="57"/>
  <c r="L21" i="57" s="1"/>
  <c r="M20" i="50"/>
  <c r="L20" i="50" s="1"/>
  <c r="M16" i="46"/>
  <c r="L16" i="46" s="1"/>
  <c r="M8" i="46"/>
  <c r="L8" i="46" s="1"/>
  <c r="M20" i="55"/>
  <c r="L20" i="55" s="1"/>
  <c r="M12" i="49"/>
  <c r="L12" i="49" s="1"/>
  <c r="M4" i="47"/>
  <c r="L4" i="47" s="1"/>
  <c r="M18" i="54"/>
  <c r="L18" i="54" s="1"/>
  <c r="M16" i="49"/>
  <c r="L16" i="49" s="1"/>
  <c r="M15" i="54"/>
  <c r="L15" i="54" s="1"/>
  <c r="M8" i="54"/>
  <c r="L8" i="54" s="1"/>
  <c r="M11" i="50"/>
  <c r="L11" i="50" s="1"/>
  <c r="M18" i="50"/>
  <c r="L18" i="50" s="1"/>
  <c r="M9" i="54"/>
  <c r="L9" i="54" s="1"/>
  <c r="M6" i="50"/>
  <c r="L6" i="50" s="1"/>
  <c r="M21" i="54"/>
  <c r="L21" i="54" s="1"/>
  <c r="M12" i="54"/>
  <c r="L12" i="54" s="1"/>
  <c r="M17" i="57"/>
  <c r="L17" i="57" s="1"/>
  <c r="M4" i="52"/>
  <c r="K37" i="38"/>
  <c r="M19" i="49"/>
  <c r="L19" i="49" s="1"/>
  <c r="M6" i="52"/>
  <c r="L6" i="52" s="1"/>
  <c r="M11" i="57"/>
  <c r="L11" i="57" s="1"/>
  <c r="M15" i="52"/>
  <c r="L15" i="52" s="1"/>
  <c r="M14" i="45"/>
  <c r="L14" i="45" s="1"/>
  <c r="M17" i="54"/>
  <c r="L17" i="54" s="1"/>
  <c r="M13" i="49"/>
  <c r="L13" i="49" s="1"/>
  <c r="M19" i="54"/>
  <c r="L19" i="54" s="1"/>
  <c r="M16" i="45"/>
  <c r="L16" i="45" s="1"/>
  <c r="M7" i="54"/>
  <c r="L7" i="54" s="1"/>
  <c r="M4" i="49"/>
  <c r="M9" i="45"/>
  <c r="L9" i="45" s="1"/>
  <c r="M8" i="57"/>
  <c r="L8" i="57" s="1"/>
  <c r="M14" i="52"/>
  <c r="L14" i="52" s="1"/>
  <c r="H35" i="44"/>
  <c r="H37" i="37"/>
  <c r="M11" i="54"/>
  <c r="L11" i="54" s="1"/>
  <c r="M15" i="49"/>
  <c r="L15" i="49" s="1"/>
  <c r="M16" i="52"/>
  <c r="L16" i="52" s="1"/>
  <c r="M12" i="57"/>
  <c r="L12" i="57" s="1"/>
  <c r="M21" i="52"/>
  <c r="L21" i="52" s="1"/>
  <c r="M9" i="49"/>
  <c r="L9" i="49" s="1"/>
  <c r="M20" i="57"/>
  <c r="L20" i="57" s="1"/>
  <c r="M17" i="52"/>
  <c r="L17" i="52" s="1"/>
  <c r="M17" i="45"/>
  <c r="L17" i="45" s="1"/>
  <c r="M10" i="50"/>
  <c r="L10" i="50" s="1"/>
  <c r="H37" i="38"/>
  <c r="M13" i="57"/>
  <c r="L13" i="57" s="1"/>
  <c r="M20" i="47"/>
  <c r="L6" i="47"/>
  <c r="M5" i="50"/>
  <c r="L5" i="50" s="1"/>
  <c r="M9" i="57"/>
  <c r="L9" i="57" s="1"/>
  <c r="M5" i="57"/>
  <c r="L5" i="57" s="1"/>
  <c r="M15" i="50"/>
  <c r="L15" i="50" s="1"/>
  <c r="L22" i="58"/>
  <c r="M22" i="58"/>
  <c r="K37" i="37"/>
  <c r="H36" i="23"/>
  <c r="H34" i="9"/>
  <c r="H37" i="27"/>
  <c r="K37" i="27"/>
  <c r="K36" i="23"/>
  <c r="K34" i="24"/>
  <c r="H33" i="20"/>
  <c r="H34" i="24"/>
  <c r="K35" i="44"/>
  <c r="K37" i="41"/>
  <c r="K37" i="26"/>
  <c r="M21" i="46" l="1"/>
  <c r="L4" i="55"/>
  <c r="L22" i="55" s="1"/>
  <c r="M22" i="57"/>
  <c r="L4" i="57"/>
  <c r="L22" i="57" s="1"/>
  <c r="L22" i="54"/>
  <c r="L4" i="52"/>
  <c r="L22" i="52" s="1"/>
  <c r="M22" i="52"/>
  <c r="L20" i="47"/>
  <c r="M21" i="50"/>
  <c r="L4" i="50"/>
  <c r="L21" i="50" s="1"/>
  <c r="L4" i="45"/>
  <c r="L21" i="45" s="1"/>
  <c r="M21" i="45"/>
  <c r="L4" i="49"/>
  <c r="L20" i="49" s="1"/>
  <c r="M20" i="49"/>
  <c r="M22" i="54"/>
</calcChain>
</file>

<file path=xl/sharedStrings.xml><?xml version="1.0" encoding="utf-8"?>
<sst xmlns="http://schemas.openxmlformats.org/spreadsheetml/2006/main" count="2177" uniqueCount="253">
  <si>
    <t>LANDAMERICA GRP</t>
  </si>
  <si>
    <t>Benefit Land Title Ins Co</t>
  </si>
  <si>
    <t>ACE LTD</t>
  </si>
  <si>
    <t>United Title Ins Co</t>
  </si>
  <si>
    <t>Westcor Land Title Ins Co</t>
  </si>
  <si>
    <t>FIDELITY NATL FIN INC</t>
  </si>
  <si>
    <t>STEWART TITLE CO</t>
  </si>
  <si>
    <t>North American Title Ins Co</t>
  </si>
  <si>
    <t>OLD REPUBLIC GRP</t>
  </si>
  <si>
    <t>FIRST AMN TITLE</t>
  </si>
  <si>
    <t>T I CORP</t>
  </si>
  <si>
    <t>RELIANCE GRP INC</t>
  </si>
  <si>
    <t>PMI GRP OF CO</t>
  </si>
  <si>
    <t>United General Title Ins Co</t>
  </si>
  <si>
    <t>Group #</t>
  </si>
  <si>
    <t>Group Name</t>
  </si>
  <si>
    <t>ALLEGHANY CORP GRP</t>
  </si>
  <si>
    <t>Attorneys Title Inc</t>
  </si>
  <si>
    <t>UNITED COS GRP</t>
  </si>
  <si>
    <t>Total</t>
  </si>
  <si>
    <t>CALIFORNIA LICENSED TITLE INSURERS</t>
  </si>
  <si>
    <t>Transamerica Title Ins Co</t>
  </si>
  <si>
    <t>Commonwealth Land Title Ins Co</t>
  </si>
  <si>
    <t>Old Republic Natl Title Ins Co</t>
  </si>
  <si>
    <t>Security Union Title Ins Co</t>
  </si>
  <si>
    <t>Chicago Title Ins Co</t>
  </si>
  <si>
    <t>Ticor Title Ins Co</t>
  </si>
  <si>
    <t>National Title Ins Of Ny Inc</t>
  </si>
  <si>
    <t>Stewart Title Ins Co</t>
  </si>
  <si>
    <t>Stewart Title Guaranty Co</t>
  </si>
  <si>
    <t>Fidelity Natl Title Ins Co</t>
  </si>
  <si>
    <t>Fidelity Natl Title Ins Co CA</t>
  </si>
  <si>
    <t>American Title Ins Co</t>
  </si>
  <si>
    <t>Land Title Ins Co</t>
  </si>
  <si>
    <t>Lawyers Title Ins Corp</t>
  </si>
  <si>
    <t>Nations Title Ins Co</t>
  </si>
  <si>
    <t>First American Title Ins Co</t>
  </si>
  <si>
    <t>Northern Counties Title Ins Co</t>
  </si>
  <si>
    <t>NAIC #</t>
  </si>
  <si>
    <t>Company Name</t>
  </si>
  <si>
    <t>Written Premium</t>
  </si>
  <si>
    <t>Direct Earned Premium</t>
  </si>
  <si>
    <t>Direct Incurred Losses</t>
  </si>
  <si>
    <t>Loss Ratio</t>
  </si>
  <si>
    <t>1993 CALIFORNIA LICENSED TITLE INSURERS</t>
  </si>
  <si>
    <t>1994 CALIFORNIA LICENSED TITLE INSURERS</t>
  </si>
  <si>
    <t>Transnation Title Ins Co</t>
  </si>
  <si>
    <t>1995 CALIFORNIA LICENSED TITLE INSURERS</t>
  </si>
  <si>
    <t>Fidelity Natl Title Ins Co Ca</t>
  </si>
  <si>
    <t>1996 CALIFORNIA LICENSED TITLE INSURERS</t>
  </si>
  <si>
    <t>1997 CALIFORNIA LICENSED TITLE INSURERS</t>
  </si>
  <si>
    <t>Fidelity Natl Title Ins Co Ny</t>
  </si>
  <si>
    <t>1998 CALIFORNIA LICENSED TITLE INSURERS</t>
  </si>
  <si>
    <t>1999 CALIFORNIA LICENSED TITLE INSURERS</t>
  </si>
  <si>
    <t>2000 CALIFORNIA LICENSED TITLE INSURERS</t>
  </si>
  <si>
    <t>American Pioneer Title Ins Co</t>
  </si>
  <si>
    <t>2001 CALIFORNIA LICENSED TITLE INSURERS</t>
  </si>
  <si>
    <t>Fidelity Natl Title Ins Co NY</t>
  </si>
  <si>
    <t>National Title Ins Of NY Inc</t>
  </si>
  <si>
    <t>2002 CALIFORNIA LICENSED TITLE INSURERS</t>
  </si>
  <si>
    <t>Diversified Title Ins Co</t>
  </si>
  <si>
    <t>Ace Capital Title Reins Co</t>
  </si>
  <si>
    <t>2003 CALIFORNIA LICENSED TITLE INSURERS</t>
  </si>
  <si>
    <t>50520</t>
  </si>
  <si>
    <t>150</t>
  </si>
  <si>
    <t>51535</t>
  </si>
  <si>
    <t>50814</t>
  </si>
  <si>
    <t>70</t>
  </si>
  <si>
    <t>50121</t>
  </si>
  <si>
    <t>340</t>
  </si>
  <si>
    <t>51420</t>
  </si>
  <si>
    <t>50229</t>
  </si>
  <si>
    <t>670</t>
  </si>
  <si>
    <t>51071</t>
  </si>
  <si>
    <t>50857</t>
  </si>
  <si>
    <t>51020</t>
  </si>
  <si>
    <t>50067</t>
  </si>
  <si>
    <t>51586</t>
  </si>
  <si>
    <t>50083</t>
  </si>
  <si>
    <t>99</t>
  </si>
  <si>
    <t>50822</t>
  </si>
  <si>
    <t>50012</t>
  </si>
  <si>
    <t>50024</t>
  </si>
  <si>
    <t>50849</t>
  </si>
  <si>
    <t>642</t>
  </si>
  <si>
    <t>51624</t>
  </si>
  <si>
    <t>50050</t>
  </si>
  <si>
    <t>50026</t>
  </si>
  <si>
    <t>Commerce Title Ins Co</t>
  </si>
  <si>
    <t>50130</t>
  </si>
  <si>
    <t>50041</t>
  </si>
  <si>
    <t>50028</t>
  </si>
  <si>
    <t>626</t>
  </si>
  <si>
    <t>2004 CALIFORNIA LICENSED TITLE INSURERS</t>
  </si>
  <si>
    <t>Ticor Title Ins Co of FL</t>
  </si>
  <si>
    <t>United Capital Title Ins Co</t>
  </si>
  <si>
    <t>2005 CALIFORNIA LICENSED TITLE INSURERS</t>
  </si>
  <si>
    <t>First American Title Ins Co NC</t>
  </si>
  <si>
    <t>TransUnion Title Ins Co</t>
  </si>
  <si>
    <t>TransUnion Grp</t>
  </si>
  <si>
    <t>LANDAMERICA FINANCIAL GRP</t>
  </si>
  <si>
    <t>Grand Total</t>
  </si>
  <si>
    <t>FIRST AMN TITLE Total</t>
  </si>
  <si>
    <t>LANDAMERICA FINANCIAL GRP Total</t>
  </si>
  <si>
    <t>OLD REPUBLIC GRP Total</t>
  </si>
  <si>
    <t>STEWART TITLE CO Total</t>
  </si>
  <si>
    <t>ACE LTD Total</t>
  </si>
  <si>
    <t>FIDELITY NATL FIN INC Total</t>
  </si>
  <si>
    <t>TransUnion Grp Total</t>
  </si>
  <si>
    <t>Commerce Title Ins Co Total</t>
  </si>
  <si>
    <t>United Capital Title Ins Co Total</t>
  </si>
  <si>
    <t>Westcor Land Title Ins Co Total</t>
  </si>
  <si>
    <t>North American Title Ins Co Total</t>
  </si>
  <si>
    <t>(Direct Operation)
[1]</t>
  </si>
  <si>
    <t>(Non-Affiliated Agencies)
[2]</t>
  </si>
  <si>
    <t>(Affiliated Agencies)
[3]</t>
  </si>
  <si>
    <t>Direct Written Premium
[4]=[1]+[2]+[3]</t>
  </si>
  <si>
    <t>Direct Earned Premium
[5]</t>
  </si>
  <si>
    <t>Direct Incurred Losses
[6]</t>
  </si>
  <si>
    <t>Loss Ratio
[7]=[6]/[5]</t>
  </si>
  <si>
    <t>LANDAMERICA GRP Total</t>
  </si>
  <si>
    <t>T I CORP Total</t>
  </si>
  <si>
    <t>United General Title Ins Co Total</t>
  </si>
  <si>
    <t>PMI GRP OF CO Total</t>
  </si>
  <si>
    <t>United Title Ins Co Total</t>
  </si>
  <si>
    <t>Benefit Land Title Ins Co Total</t>
  </si>
  <si>
    <t>Attorneys Title Inc Total</t>
  </si>
  <si>
    <t>UNITED COS GRP Total</t>
  </si>
  <si>
    <t>ALLEGHANY CORP GRP Total</t>
  </si>
  <si>
    <t>RELIANCE GRP INC Total</t>
  </si>
  <si>
    <t>Bridge Title Ins Co</t>
  </si>
  <si>
    <t>American Guaranty Title Ins Co</t>
  </si>
  <si>
    <t>2006 CALIFORNIA LICENSED TITLE INSURERS</t>
  </si>
  <si>
    <t>HHI Index</t>
  </si>
  <si>
    <t>2007 CALIFORNIA LICENSED TITLE INSURERS</t>
  </si>
  <si>
    <t>FIDELITY NATL FIN GRP</t>
  </si>
  <si>
    <t>American Guar Title Ins Co</t>
  </si>
  <si>
    <t>LANDAMERICA FIN GRP</t>
  </si>
  <si>
    <t>North Amer Title Ins Co</t>
  </si>
  <si>
    <t>FIRST AMER TITLE GRP</t>
  </si>
  <si>
    <t>Ace Ltd Grp</t>
  </si>
  <si>
    <t>STEWART TITLE GRP</t>
  </si>
  <si>
    <t>First Amer Title Ins Co</t>
  </si>
  <si>
    <t>Ace Ltd Grp Total</t>
  </si>
  <si>
    <t>FIDELITY NATL FIN GRP Total</t>
  </si>
  <si>
    <t>FIRST AMER TITLE GRP Total</t>
  </si>
  <si>
    <t>LANDAMERICA FIN GRP Total</t>
  </si>
  <si>
    <t>National Title Ins Of NY Inc Total</t>
  </si>
  <si>
    <t>North Amer Title Ins Co Total</t>
  </si>
  <si>
    <t>STEWART TITLE GRP Total</t>
  </si>
  <si>
    <t>2008 CALIFORNIA LICENSED TITLE INSURERS</t>
  </si>
  <si>
    <t>EnTitle Ins Co</t>
  </si>
  <si>
    <t>EnTitle Ins Co Total</t>
  </si>
  <si>
    <t>Stewart Title Guar Co</t>
  </si>
  <si>
    <t>United Gen Title Ins Co</t>
  </si>
  <si>
    <t>2009 CALIFORNIA LICENSED TITLE INSURERS</t>
  </si>
  <si>
    <t>WFG Title Ins Co</t>
  </si>
  <si>
    <t>GGC Opportunity Fund Grp</t>
  </si>
  <si>
    <t>Title Resources Guar Co</t>
  </si>
  <si>
    <t>2010 CALIFORNIA LICENSED TITLE INSURERS</t>
  </si>
  <si>
    <t>Premier Land Title Ins Co</t>
  </si>
  <si>
    <t>2011 CALIFORNIA LICENSED TITLE INSURERS</t>
  </si>
  <si>
    <t>2012 CALIFORNIA LICENSED TITLE INSURERS</t>
  </si>
  <si>
    <t>PartnerRe Grp</t>
  </si>
  <si>
    <t>2013 CALIFORNIA LICENSED TITLE INSURERS</t>
  </si>
  <si>
    <t>WFG Natl Title Ins Co</t>
  </si>
  <si>
    <t>Real Advantage Title Ins Co</t>
  </si>
  <si>
    <t>WFG Natl Title Ins co</t>
  </si>
  <si>
    <t>2014 CALIFORNIA LICENSED TITLE INSURERS</t>
  </si>
  <si>
    <t>Chubb Ltd Grp</t>
  </si>
  <si>
    <t>California Members Title Ins Co</t>
  </si>
  <si>
    <t>First Amer Title Guar Co</t>
  </si>
  <si>
    <t>2015 CALIFORNIA LICENSED TITLE INSURERS</t>
  </si>
  <si>
    <t>2016 CALIFORNIA LICENSED TITLE INSURERS</t>
  </si>
  <si>
    <t>GGC Grp</t>
  </si>
  <si>
    <t>2017 CALIFORNIA LICENSED TITLE INSURERS</t>
  </si>
  <si>
    <t>States Title Grp</t>
  </si>
  <si>
    <t>States Title Ins Co of CA</t>
  </si>
  <si>
    <t>Radian Grp</t>
  </si>
  <si>
    <t>2018 CALIFORNIA LICENSED TITLE INSURERS</t>
  </si>
  <si>
    <t>Fidelity Natl Fin Inc GRP</t>
  </si>
  <si>
    <t>Radian Title Ins Inc</t>
  </si>
  <si>
    <t>2019 CALIFORNIA LICENSED TITLE INSURERS</t>
  </si>
  <si>
    <t>Atlas Natl Title Ins Co</t>
  </si>
  <si>
    <t>UFG Holdings LLC Grp</t>
  </si>
  <si>
    <t>Agents Natl Title Ins Co</t>
  </si>
  <si>
    <t>2020 CALIFORNIA LICENSED TITLE INSURERS</t>
  </si>
  <si>
    <t>2021 CALIFORNIA LICENSED TITLE INSURERS</t>
  </si>
  <si>
    <t>AmTrust Financial Serv Grp</t>
  </si>
  <si>
    <t>AmTrust Title Ins Co</t>
  </si>
  <si>
    <t>Doma Title Ins Inc</t>
  </si>
  <si>
    <t>Finance of Amer Co Inc Grp</t>
  </si>
  <si>
    <t>American Digital Title Ins Co</t>
  </si>
  <si>
    <t>Munich Re Grp</t>
  </si>
  <si>
    <t>Amrock Title Ins Co</t>
  </si>
  <si>
    <t>2022 CALIFORNIA LICENSED TITLE INSURERS</t>
  </si>
  <si>
    <t>2023 CALIFORNIA LICENSED TITLE INSURERS</t>
  </si>
  <si>
    <t>Essent Grp</t>
  </si>
  <si>
    <t>2024 CALIFORNIA LICENSED TITLE INSURERS</t>
  </si>
  <si>
    <t>Rocket Title Ins Co</t>
  </si>
  <si>
    <t>RE Closing Holding Corp Grp</t>
  </si>
  <si>
    <t>Essent Title Ins Inc</t>
  </si>
  <si>
    <t>CATIC FIN Grp</t>
  </si>
  <si>
    <t>Connecticut Attorneys Title Ins Co</t>
  </si>
  <si>
    <t>Net Earned Premium</t>
  </si>
  <si>
    <t>sorted by Group Name</t>
  </si>
  <si>
    <t>Market Share</t>
  </si>
  <si>
    <t>Source:  Title Annual Statement - Schedule T</t>
  </si>
  <si>
    <t>Premium and Losses Summary</t>
  </si>
  <si>
    <t>Row Labels</t>
  </si>
  <si>
    <t>[1]</t>
  </si>
  <si>
    <t>[2]</t>
  </si>
  <si>
    <t>[3]</t>
  </si>
  <si>
    <t>[4]=[1]+[2]+[3]</t>
  </si>
  <si>
    <t>[5]</t>
  </si>
  <si>
    <t>[6]</t>
  </si>
  <si>
    <t>[7]=[6]/[5]</t>
  </si>
  <si>
    <t>(Non-Affiliated Agencies)</t>
  </si>
  <si>
    <t>(Direct Operation)</t>
  </si>
  <si>
    <t>(Affiliated Agencies)</t>
  </si>
  <si>
    <t>Direct Written Premium</t>
  </si>
  <si>
    <t>Direct Losses and ALAE Incurred</t>
  </si>
  <si>
    <t>Loss + ALAE Ratio</t>
  </si>
  <si>
    <t>Sum of LR</t>
  </si>
  <si>
    <t>Group HHI Index</t>
  </si>
  <si>
    <t>HHI=mktshr*mktshr*100*100</t>
  </si>
  <si>
    <t>Sum of (Direct Operation)</t>
  </si>
  <si>
    <t>Sum of (Non-Affiliated Agencies)</t>
  </si>
  <si>
    <t>Sum of (Affiliated Agencies)</t>
  </si>
  <si>
    <t>Sum of Direct Written Premium</t>
  </si>
  <si>
    <t>Sum of Net Earned Premium</t>
  </si>
  <si>
    <t>Sum of Direct Losses and ALAE Incurred</t>
  </si>
  <si>
    <t>Group HHI Index**</t>
  </si>
  <si>
    <t>[*]</t>
  </si>
  <si>
    <t>[**]</t>
  </si>
  <si>
    <t>Instructions</t>
  </si>
  <si>
    <t>Group Market Share</t>
  </si>
  <si>
    <t>2. Copy GrpMkt Shr from pivot table to table below.</t>
  </si>
  <si>
    <t>3. Delete or add extra rows if necessary.</t>
  </si>
  <si>
    <t>4. Copy Group HHI Index to Summary Sheet.</t>
  </si>
  <si>
    <t>HHI Index *</t>
  </si>
  <si>
    <t>1. Change Pivot Table Data Source to the year worksheet</t>
  </si>
  <si>
    <t>HHI Index derived from using company market share information.</t>
  </si>
  <si>
    <t>Group HHI Index derived from using group market share information.</t>
  </si>
  <si>
    <t>Year</t>
  </si>
  <si>
    <t xml:space="preserve">Herfindahl-Hirschman Index (HHI)  is a benchmark standard used to measure the competiveness in a market. It is used by the </t>
  </si>
  <si>
    <t xml:space="preserve">U.S. Department of Justice and the Federal Trade Commission in reviewing merger and acquisition requests. HHI of less than 1000 </t>
  </si>
  <si>
    <t xml:space="preserve">means the market is competitive. HHI between 1000 and 1800 means the market is moderately competitive. HHI greater than 1800 </t>
  </si>
  <si>
    <t>means the market is not competitive.</t>
  </si>
  <si>
    <t>2025 CALIFORNIA LICENSED TITLE INSURERS</t>
  </si>
  <si>
    <t>Sum of Market Share</t>
  </si>
  <si>
    <t>Date Year</t>
  </si>
  <si>
    <t>For 2025, change data source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</si>
</sst>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i/>
      <sz val="9"/>
      <color indexed="8"/>
      <name val="Arial"/>
      <family val="2"/>
    </font>
    <font>
      <b/>
      <i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9"/>
      <color rgb="FF222222"/>
      <name val="Arial"/>
      <family val="2"/>
    </font>
    <font>
      <sz val="10"/>
      <color theme="1"/>
      <name val="Calibri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22"/>
      </left>
      <right/>
      <top style="hair">
        <color indexed="22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/>
      <top style="hair">
        <color indexed="22"/>
      </top>
      <bottom/>
      <diagonal/>
    </border>
    <border>
      <left style="thin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 style="double">
        <color indexed="64"/>
      </bottom>
      <diagonal/>
    </border>
    <border>
      <left style="thin">
        <color theme="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20" fillId="0" borderId="0"/>
    <xf numFmtId="0" fontId="15" fillId="0" borderId="0"/>
    <xf numFmtId="0" fontId="5" fillId="0" borderId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</cellStyleXfs>
  <cellXfs count="301">
    <xf numFmtId="0" fontId="0" fillId="0" borderId="0" xfId="0"/>
    <xf numFmtId="164" fontId="0" fillId="0" borderId="0" xfId="1" applyNumberFormat="1" applyFont="1" applyFill="1" applyBorder="1"/>
    <xf numFmtId="0" fontId="11" fillId="0" borderId="0" xfId="6" applyFont="1" applyAlignment="1">
      <alignment horizontal="left"/>
    </xf>
    <xf numFmtId="164" fontId="11" fillId="0" borderId="0" xfId="1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2" fillId="0" borderId="1" xfId="6" applyFont="1" applyBorder="1" applyAlignment="1">
      <alignment horizontal="left" wrapText="1"/>
    </xf>
    <xf numFmtId="0" fontId="12" fillId="0" borderId="1" xfId="6" applyFont="1" applyBorder="1" applyAlignment="1">
      <alignment horizontal="right" wrapText="1"/>
    </xf>
    <xf numFmtId="0" fontId="13" fillId="0" borderId="1" xfId="0" applyFont="1" applyBorder="1" applyAlignment="1">
      <alignment horizontal="right" wrapText="1"/>
    </xf>
    <xf numFmtId="10" fontId="13" fillId="0" borderId="2" xfId="7" applyNumberFormat="1" applyFont="1" applyBorder="1"/>
    <xf numFmtId="0" fontId="11" fillId="0" borderId="3" xfId="6" applyFont="1" applyBorder="1" applyAlignment="1">
      <alignment horizontal="left"/>
    </xf>
    <xf numFmtId="164" fontId="11" fillId="0" borderId="3" xfId="1" applyNumberFormat="1" applyFont="1" applyFill="1" applyBorder="1" applyAlignment="1">
      <alignment horizontal="right"/>
    </xf>
    <xf numFmtId="10" fontId="8" fillId="0" borderId="3" xfId="7" applyNumberFormat="1" applyFont="1" applyBorder="1"/>
    <xf numFmtId="0" fontId="11" fillId="0" borderId="4" xfId="6" applyFont="1" applyBorder="1" applyAlignment="1">
      <alignment horizontal="left"/>
    </xf>
    <xf numFmtId="164" fontId="11" fillId="0" borderId="4" xfId="1" applyNumberFormat="1" applyFont="1" applyFill="1" applyBorder="1" applyAlignment="1">
      <alignment horizontal="right"/>
    </xf>
    <xf numFmtId="10" fontId="8" fillId="0" borderId="4" xfId="7" applyNumberFormat="1" applyFont="1" applyBorder="1"/>
    <xf numFmtId="0" fontId="12" fillId="0" borderId="5" xfId="6" applyFont="1" applyBorder="1" applyAlignment="1">
      <alignment horizontal="left" wrapText="1"/>
    </xf>
    <xf numFmtId="0" fontId="12" fillId="0" borderId="5" xfId="6" applyFont="1" applyBorder="1" applyAlignment="1">
      <alignment horizontal="right" wrapText="1"/>
    </xf>
    <xf numFmtId="0" fontId="13" fillId="0" borderId="5" xfId="0" applyFont="1" applyBorder="1" applyAlignment="1">
      <alignment horizontal="right" wrapText="1"/>
    </xf>
    <xf numFmtId="0" fontId="12" fillId="0" borderId="2" xfId="6" applyFont="1" applyBorder="1" applyAlignment="1">
      <alignment horizontal="left"/>
    </xf>
    <xf numFmtId="164" fontId="12" fillId="0" borderId="2" xfId="1" applyNumberFormat="1" applyFont="1" applyFill="1" applyBorder="1" applyAlignment="1">
      <alignment horizontal="right"/>
    </xf>
    <xf numFmtId="0" fontId="13" fillId="0" borderId="2" xfId="0" applyFont="1" applyBorder="1"/>
    <xf numFmtId="0" fontId="10" fillId="0" borderId="0" xfId="0" applyFont="1"/>
    <xf numFmtId="0" fontId="9" fillId="2" borderId="4" xfId="6" applyFont="1" applyFill="1" applyBorder="1" applyAlignment="1">
      <alignment horizontal="left"/>
    </xf>
    <xf numFmtId="164" fontId="9" fillId="2" borderId="4" xfId="1" applyNumberFormat="1" applyFont="1" applyFill="1" applyBorder="1" applyAlignment="1">
      <alignment horizontal="right"/>
    </xf>
    <xf numFmtId="10" fontId="10" fillId="3" borderId="4" xfId="7" applyNumberFormat="1" applyFont="1" applyFill="1" applyBorder="1"/>
    <xf numFmtId="0" fontId="9" fillId="2" borderId="0" xfId="6" applyFont="1" applyFill="1" applyAlignment="1">
      <alignment horizontal="left"/>
    </xf>
    <xf numFmtId="164" fontId="9" fillId="2" borderId="0" xfId="1" applyNumberFormat="1" applyFont="1" applyFill="1" applyBorder="1" applyAlignment="1">
      <alignment horizontal="right"/>
    </xf>
    <xf numFmtId="10" fontId="10" fillId="3" borderId="6" xfId="7" applyNumberFormat="1" applyFont="1" applyFill="1" applyBorder="1"/>
    <xf numFmtId="0" fontId="11" fillId="0" borderId="2" xfId="6" applyFont="1" applyBorder="1" applyAlignment="1">
      <alignment horizontal="left"/>
    </xf>
    <xf numFmtId="0" fontId="12" fillId="2" borderId="4" xfId="6" applyFont="1" applyFill="1" applyBorder="1" applyAlignment="1">
      <alignment horizontal="left"/>
    </xf>
    <xf numFmtId="0" fontId="12" fillId="2" borderId="0" xfId="6" applyFont="1" applyFill="1" applyAlignment="1">
      <alignment horizontal="left"/>
    </xf>
    <xf numFmtId="0" fontId="11" fillId="0" borderId="6" xfId="6" applyFont="1" applyBorder="1" applyAlignment="1">
      <alignment horizontal="left"/>
    </xf>
    <xf numFmtId="164" fontId="11" fillId="0" borderId="6" xfId="1" applyNumberFormat="1" applyFont="1" applyFill="1" applyBorder="1" applyAlignment="1">
      <alignment horizontal="right"/>
    </xf>
    <xf numFmtId="0" fontId="12" fillId="2" borderId="6" xfId="6" applyFont="1" applyFill="1" applyBorder="1" applyAlignment="1">
      <alignment horizontal="left"/>
    </xf>
    <xf numFmtId="0" fontId="12" fillId="3" borderId="4" xfId="6" applyFont="1" applyFill="1" applyBorder="1" applyAlignment="1">
      <alignment horizontal="left"/>
    </xf>
    <xf numFmtId="10" fontId="8" fillId="0" borderId="4" xfId="7" applyNumberFormat="1" applyFont="1" applyFill="1" applyBorder="1"/>
    <xf numFmtId="0" fontId="12" fillId="2" borderId="3" xfId="6" applyFont="1" applyFill="1" applyBorder="1" applyAlignment="1">
      <alignment horizontal="left"/>
    </xf>
    <xf numFmtId="164" fontId="12" fillId="2" borderId="6" xfId="1" applyNumberFormat="1" applyFont="1" applyFill="1" applyBorder="1" applyAlignment="1">
      <alignment horizontal="right"/>
    </xf>
    <xf numFmtId="10" fontId="13" fillId="3" borderId="6" xfId="7" applyNumberFormat="1" applyFont="1" applyFill="1" applyBorder="1"/>
    <xf numFmtId="10" fontId="10" fillId="3" borderId="0" xfId="7" applyNumberFormat="1" applyFont="1" applyFill="1" applyBorder="1"/>
    <xf numFmtId="0" fontId="12" fillId="0" borderId="7" xfId="6" applyFont="1" applyBorder="1" applyAlignment="1">
      <alignment horizontal="left"/>
    </xf>
    <xf numFmtId="164" fontId="12" fillId="0" borderId="7" xfId="1" applyNumberFormat="1" applyFont="1" applyFill="1" applyBorder="1" applyAlignment="1">
      <alignment horizontal="right"/>
    </xf>
    <xf numFmtId="10" fontId="13" fillId="0" borderId="7" xfId="7" applyNumberFormat="1" applyFont="1" applyBorder="1"/>
    <xf numFmtId="10" fontId="13" fillId="0" borderId="8" xfId="7" applyNumberFormat="1" applyFont="1" applyFill="1" applyBorder="1"/>
    <xf numFmtId="164" fontId="12" fillId="2" borderId="4" xfId="1" applyNumberFormat="1" applyFont="1" applyFill="1" applyBorder="1" applyAlignment="1">
      <alignment horizontal="right"/>
    </xf>
    <xf numFmtId="10" fontId="13" fillId="3" borderId="4" xfId="7" applyNumberFormat="1" applyFont="1" applyFill="1" applyBorder="1"/>
    <xf numFmtId="164" fontId="12" fillId="3" borderId="4" xfId="1" applyNumberFormat="1" applyFont="1" applyFill="1" applyBorder="1" applyAlignment="1">
      <alignment horizontal="right"/>
    </xf>
    <xf numFmtId="164" fontId="12" fillId="2" borderId="0" xfId="1" applyNumberFormat="1" applyFont="1" applyFill="1" applyBorder="1" applyAlignment="1">
      <alignment horizontal="right"/>
    </xf>
    <xf numFmtId="164" fontId="8" fillId="0" borderId="0" xfId="0" applyNumberFormat="1" applyFont="1"/>
    <xf numFmtId="164" fontId="12" fillId="2" borderId="3" xfId="1" applyNumberFormat="1" applyFont="1" applyFill="1" applyBorder="1" applyAlignment="1">
      <alignment horizontal="right"/>
    </xf>
    <xf numFmtId="10" fontId="13" fillId="3" borderId="3" xfId="7" applyNumberFormat="1" applyFont="1" applyFill="1" applyBorder="1"/>
    <xf numFmtId="10" fontId="13" fillId="3" borderId="0" xfId="7" applyNumberFormat="1" applyFont="1" applyFill="1" applyBorder="1"/>
    <xf numFmtId="0" fontId="13" fillId="0" borderId="0" xfId="0" applyFont="1"/>
    <xf numFmtId="10" fontId="8" fillId="0" borderId="3" xfId="7" applyNumberFormat="1" applyFont="1" applyFill="1" applyBorder="1"/>
    <xf numFmtId="164" fontId="12" fillId="2" borderId="4" xfId="6" applyNumberFormat="1" applyFont="1" applyFill="1" applyBorder="1" applyAlignment="1">
      <alignment horizontal="left"/>
    </xf>
    <xf numFmtId="0" fontId="12" fillId="0" borderId="0" xfId="6" applyFont="1" applyAlignment="1">
      <alignment horizontal="left"/>
    </xf>
    <xf numFmtId="164" fontId="12" fillId="0" borderId="0" xfId="1" applyNumberFormat="1" applyFont="1" applyFill="1" applyBorder="1" applyAlignment="1">
      <alignment horizontal="right"/>
    </xf>
    <xf numFmtId="10" fontId="13" fillId="0" borderId="4" xfId="7" applyNumberFormat="1" applyFont="1" applyFill="1" applyBorder="1"/>
    <xf numFmtId="1" fontId="11" fillId="0" borderId="4" xfId="6" applyNumberFormat="1" applyFont="1" applyBorder="1" applyAlignment="1">
      <alignment horizontal="left"/>
    </xf>
    <xf numFmtId="1" fontId="11" fillId="0" borderId="6" xfId="6" applyNumberFormat="1" applyFont="1" applyBorder="1" applyAlignment="1">
      <alignment horizontal="left"/>
    </xf>
    <xf numFmtId="1" fontId="12" fillId="0" borderId="2" xfId="6" applyNumberFormat="1" applyFont="1" applyBorder="1" applyAlignment="1">
      <alignment horizontal="left"/>
    </xf>
    <xf numFmtId="1" fontId="12" fillId="2" borderId="4" xfId="6" applyNumberFormat="1" applyFont="1" applyFill="1" applyBorder="1" applyAlignment="1">
      <alignment horizontal="left"/>
    </xf>
    <xf numFmtId="1" fontId="12" fillId="2" borderId="6" xfId="6" applyNumberFormat="1" applyFont="1" applyFill="1" applyBorder="1" applyAlignment="1">
      <alignment horizontal="left"/>
    </xf>
    <xf numFmtId="1" fontId="12" fillId="2" borderId="0" xfId="6" applyNumberFormat="1" applyFont="1" applyFill="1" applyAlignment="1">
      <alignment horizontal="left"/>
    </xf>
    <xf numFmtId="10" fontId="13" fillId="0" borderId="2" xfId="7" applyNumberFormat="1" applyFont="1" applyFill="1" applyBorder="1"/>
    <xf numFmtId="164" fontId="16" fillId="0" borderId="4" xfId="1" applyNumberFormat="1" applyFont="1" applyFill="1" applyBorder="1" applyAlignment="1">
      <alignment horizontal="right"/>
    </xf>
    <xf numFmtId="0" fontId="17" fillId="0" borderId="0" xfId="0" applyFont="1"/>
    <xf numFmtId="0" fontId="16" fillId="0" borderId="3" xfId="5" applyFont="1" applyBorder="1" applyAlignment="1">
      <alignment horizontal="right"/>
    </xf>
    <xf numFmtId="0" fontId="16" fillId="0" borderId="3" xfId="5" applyFont="1" applyBorder="1"/>
    <xf numFmtId="164" fontId="16" fillId="0" borderId="3" xfId="1" applyNumberFormat="1" applyFont="1" applyFill="1" applyBorder="1" applyAlignment="1">
      <alignment horizontal="right"/>
    </xf>
    <xf numFmtId="0" fontId="17" fillId="0" borderId="3" xfId="0" applyFont="1" applyBorder="1"/>
    <xf numFmtId="0" fontId="16" fillId="0" borderId="4" xfId="5" applyFont="1" applyBorder="1" applyAlignment="1">
      <alignment horizontal="right"/>
    </xf>
    <xf numFmtId="0" fontId="16" fillId="0" borderId="4" xfId="5" applyFont="1" applyBorder="1"/>
    <xf numFmtId="0" fontId="17" fillId="0" borderId="4" xfId="0" applyFont="1" applyBorder="1"/>
    <xf numFmtId="0" fontId="9" fillId="2" borderId="0" xfId="5" applyFont="1" applyFill="1" applyAlignment="1">
      <alignment horizontal="right"/>
    </xf>
    <xf numFmtId="0" fontId="9" fillId="2" borderId="0" xfId="5" applyFont="1" applyFill="1"/>
    <xf numFmtId="164" fontId="9" fillId="3" borderId="0" xfId="1" applyNumberFormat="1" applyFont="1" applyFill="1" applyBorder="1" applyAlignment="1">
      <alignment horizontal="right"/>
    </xf>
    <xf numFmtId="0" fontId="12" fillId="0" borderId="2" xfId="5" applyFont="1" applyBorder="1" applyAlignment="1">
      <alignment horizontal="right"/>
    </xf>
    <xf numFmtId="0" fontId="12" fillId="0" borderId="2" xfId="5" applyFont="1" applyBorder="1"/>
    <xf numFmtId="164" fontId="0" fillId="0" borderId="0" xfId="1" applyNumberFormat="1" applyFont="1" applyAlignment="1"/>
    <xf numFmtId="164" fontId="0" fillId="0" borderId="0" xfId="1" applyNumberFormat="1" applyFont="1" applyBorder="1"/>
    <xf numFmtId="0" fontId="18" fillId="0" borderId="0" xfId="0" applyFont="1"/>
    <xf numFmtId="0" fontId="0" fillId="0" borderId="0" xfId="0" applyAlignment="1">
      <alignment horizontal="left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164" fontId="0" fillId="0" borderId="0" xfId="0" applyNumberFormat="1"/>
    <xf numFmtId="0" fontId="23" fillId="0" borderId="0" xfId="9" applyFont="1"/>
    <xf numFmtId="0" fontId="4" fillId="0" borderId="0" xfId="9"/>
    <xf numFmtId="0" fontId="23" fillId="0" borderId="0" xfId="9" applyFont="1" applyAlignment="1">
      <alignment horizontal="left"/>
    </xf>
    <xf numFmtId="164" fontId="23" fillId="0" borderId="0" xfId="9" applyNumberFormat="1" applyFont="1"/>
    <xf numFmtId="164" fontId="23" fillId="0" borderId="0" xfId="1" applyNumberFormat="1" applyFont="1" applyFill="1" applyBorder="1"/>
    <xf numFmtId="0" fontId="3" fillId="0" borderId="0" xfId="10"/>
    <xf numFmtId="164" fontId="0" fillId="0" borderId="0" xfId="11" applyNumberFormat="1" applyFont="1"/>
    <xf numFmtId="10" fontId="27" fillId="0" borderId="2" xfId="10" applyNumberFormat="1" applyFont="1" applyBorder="1"/>
    <xf numFmtId="164" fontId="0" fillId="0" borderId="0" xfId="11" applyNumberFormat="1" applyFont="1" applyFill="1"/>
    <xf numFmtId="0" fontId="22" fillId="0" borderId="0" xfId="9" applyFont="1" applyAlignment="1">
      <alignment vertical="center"/>
    </xf>
    <xf numFmtId="0" fontId="23" fillId="0" borderId="0" xfId="9" applyFont="1" applyAlignment="1">
      <alignment horizontal="right"/>
    </xf>
    <xf numFmtId="0" fontId="3" fillId="0" borderId="0" xfId="10" applyAlignment="1">
      <alignment horizontal="right"/>
    </xf>
    <xf numFmtId="164" fontId="30" fillId="0" borderId="2" xfId="11" applyNumberFormat="1" applyFont="1" applyBorder="1"/>
    <xf numFmtId="10" fontId="30" fillId="0" borderId="2" xfId="7" applyNumberFormat="1" applyFont="1" applyBorder="1"/>
    <xf numFmtId="0" fontId="22" fillId="0" borderId="0" xfId="9" applyFont="1" applyAlignment="1">
      <alignment horizontal="left" vertical="center"/>
    </xf>
    <xf numFmtId="0" fontId="3" fillId="0" borderId="0" xfId="10" applyAlignment="1">
      <alignment horizontal="left"/>
    </xf>
    <xf numFmtId="0" fontId="0" fillId="0" borderId="0" xfId="0" applyAlignment="1">
      <alignment horizontal="right"/>
    </xf>
    <xf numFmtId="0" fontId="31" fillId="0" borderId="0" xfId="0" applyFont="1"/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2" xfId="10" applyBorder="1"/>
    <xf numFmtId="0" fontId="3" fillId="0" borderId="2" xfId="10" applyBorder="1" applyAlignment="1">
      <alignment horizontal="left"/>
    </xf>
    <xf numFmtId="0" fontId="2" fillId="0" borderId="2" xfId="10" applyFont="1" applyBorder="1" applyAlignment="1">
      <alignment horizontal="left"/>
    </xf>
    <xf numFmtId="0" fontId="28" fillId="0" borderId="7" xfId="10" applyFont="1" applyBorder="1" applyAlignment="1">
      <alignment horizontal="left"/>
    </xf>
    <xf numFmtId="0" fontId="28" fillId="0" borderId="7" xfId="10" applyFont="1" applyBorder="1"/>
    <xf numFmtId="164" fontId="30" fillId="0" borderId="7" xfId="11" applyNumberFormat="1" applyFont="1" applyBorder="1"/>
    <xf numFmtId="10" fontId="29" fillId="0" borderId="7" xfId="10" applyNumberFormat="1" applyFont="1" applyBorder="1"/>
    <xf numFmtId="10" fontId="30" fillId="0" borderId="7" xfId="7" applyNumberFormat="1" applyFont="1" applyBorder="1"/>
    <xf numFmtId="0" fontId="0" fillId="0" borderId="0" xfId="0" pivotButton="1"/>
    <xf numFmtId="10" fontId="0" fillId="0" borderId="0" xfId="7" applyNumberFormat="1" applyFont="1" applyAlignment="1">
      <alignment horizontal="right"/>
    </xf>
    <xf numFmtId="10" fontId="0" fillId="0" borderId="0" xfId="0" applyNumberFormat="1"/>
    <xf numFmtId="0" fontId="22" fillId="0" borderId="10" xfId="9" applyFont="1" applyBorder="1" applyAlignment="1">
      <alignment horizontal="right" vertical="center"/>
    </xf>
    <xf numFmtId="0" fontId="22" fillId="0" borderId="9" xfId="9" applyFont="1" applyBorder="1" applyAlignment="1">
      <alignment horizontal="right" vertical="center"/>
    </xf>
    <xf numFmtId="0" fontId="23" fillId="0" borderId="9" xfId="9" applyFont="1" applyBorder="1" applyAlignment="1">
      <alignment vertical="center"/>
    </xf>
    <xf numFmtId="10" fontId="0" fillId="0" borderId="0" xfId="7" applyNumberFormat="1" applyFont="1" applyAlignment="1">
      <alignment horizontal="center"/>
    </xf>
    <xf numFmtId="0" fontId="4" fillId="4" borderId="0" xfId="0" quotePrefix="1" applyFont="1" applyFill="1" applyAlignment="1">
      <alignment horizontal="left"/>
    </xf>
    <xf numFmtId="164" fontId="0" fillId="0" borderId="0" xfId="1" applyNumberFormat="1" applyFont="1"/>
    <xf numFmtId="164" fontId="0" fillId="4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34" fillId="0" borderId="0" xfId="0" applyFont="1" applyAlignment="1">
      <alignment horizontal="left"/>
    </xf>
    <xf numFmtId="0" fontId="4" fillId="0" borderId="11" xfId="0" applyFont="1" applyBorder="1"/>
    <xf numFmtId="164" fontId="4" fillId="0" borderId="11" xfId="1" quotePrefix="1" applyNumberFormat="1" applyFont="1" applyBorder="1" applyAlignment="1">
      <alignment horizontal="right"/>
    </xf>
    <xf numFmtId="164" fontId="4" fillId="0" borderId="11" xfId="1" applyNumberFormat="1" applyFont="1" applyBorder="1" applyAlignment="1">
      <alignment horizontal="right"/>
    </xf>
    <xf numFmtId="164" fontId="0" fillId="4" borderId="0" xfId="1" applyNumberFormat="1" applyFont="1" applyFill="1"/>
    <xf numFmtId="164" fontId="30" fillId="0" borderId="7" xfId="1" applyNumberFormat="1" applyFont="1" applyBorder="1"/>
    <xf numFmtId="164" fontId="26" fillId="0" borderId="7" xfId="11" applyNumberFormat="1" applyFont="1" applyFill="1" applyBorder="1" applyAlignment="1">
      <alignment horizontal="right"/>
    </xf>
    <xf numFmtId="164" fontId="29" fillId="0" borderId="7" xfId="1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10" fontId="32" fillId="0" borderId="2" xfId="7" applyNumberFormat="1" applyFont="1" applyFill="1" applyBorder="1"/>
    <xf numFmtId="0" fontId="4" fillId="0" borderId="2" xfId="0" applyFont="1" applyBorder="1"/>
    <xf numFmtId="0" fontId="23" fillId="0" borderId="7" xfId="9" applyFont="1" applyBorder="1" applyAlignment="1">
      <alignment horizontal="left"/>
    </xf>
    <xf numFmtId="0" fontId="23" fillId="0" borderId="7" xfId="9" applyFont="1" applyBorder="1"/>
    <xf numFmtId="0" fontId="6" fillId="0" borderId="0" xfId="9" quotePrefix="1" applyFont="1" applyAlignment="1">
      <alignment vertical="center"/>
    </xf>
    <xf numFmtId="0" fontId="33" fillId="0" borderId="0" xfId="9" quotePrefix="1" applyFont="1" applyAlignment="1">
      <alignment vertical="center"/>
    </xf>
    <xf numFmtId="0" fontId="33" fillId="0" borderId="0" xfId="0" applyFont="1"/>
    <xf numFmtId="0" fontId="35" fillId="0" borderId="0" xfId="0" applyFont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vertical="center"/>
    </xf>
    <xf numFmtId="0" fontId="35" fillId="0" borderId="5" xfId="9" applyFont="1" applyBorder="1" applyAlignment="1">
      <alignment vertical="center"/>
    </xf>
    <xf numFmtId="0" fontId="35" fillId="0" borderId="5" xfId="9" applyFont="1" applyBorder="1" applyAlignment="1">
      <alignment horizontal="left" vertical="center"/>
    </xf>
    <xf numFmtId="0" fontId="35" fillId="0" borderId="0" xfId="9" applyFont="1" applyAlignment="1">
      <alignment horizontal="left" vertical="center"/>
    </xf>
    <xf numFmtId="0" fontId="35" fillId="0" borderId="0" xfId="9" quotePrefix="1" applyFont="1" applyAlignment="1">
      <alignment vertical="center"/>
    </xf>
    <xf numFmtId="0" fontId="35" fillId="0" borderId="0" xfId="0" applyFont="1" applyAlignment="1">
      <alignment vertical="center"/>
    </xf>
    <xf numFmtId="0" fontId="34" fillId="0" borderId="0" xfId="9" quotePrefix="1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quotePrefix="1" applyFont="1" applyAlignment="1">
      <alignment horizontal="right" wrapText="1"/>
    </xf>
    <xf numFmtId="164" fontId="15" fillId="0" borderId="0" xfId="1" applyNumberFormat="1" applyFont="1" applyFill="1" applyBorder="1" applyAlignment="1">
      <alignment horizontal="right"/>
    </xf>
    <xf numFmtId="164" fontId="4" fillId="0" borderId="0" xfId="1" applyNumberFormat="1" applyFont="1" applyAlignment="1">
      <alignment horizontal="right"/>
    </xf>
    <xf numFmtId="10" fontId="4" fillId="0" borderId="0" xfId="7" applyNumberFormat="1" applyFont="1"/>
    <xf numFmtId="164" fontId="4" fillId="0" borderId="0" xfId="1" applyNumberFormat="1" applyFont="1" applyFill="1" applyAlignment="1">
      <alignment horizontal="right"/>
    </xf>
    <xf numFmtId="0" fontId="8" fillId="0" borderId="0" xfId="0" quotePrefix="1" applyFont="1" applyAlignment="1">
      <alignment horizontal="left"/>
    </xf>
    <xf numFmtId="0" fontId="37" fillId="0" borderId="0" xfId="0" quotePrefix="1" applyFont="1"/>
    <xf numFmtId="0" fontId="37" fillId="0" borderId="0" xfId="0" applyFont="1"/>
    <xf numFmtId="0" fontId="6" fillId="0" borderId="10" xfId="9" quotePrefix="1" applyFont="1" applyBorder="1" applyAlignment="1">
      <alignment vertical="center"/>
    </xf>
    <xf numFmtId="0" fontId="6" fillId="0" borderId="9" xfId="9" quotePrefix="1" applyFont="1" applyBorder="1" applyAlignment="1">
      <alignment vertical="center"/>
    </xf>
    <xf numFmtId="0" fontId="36" fillId="0" borderId="0" xfId="9" quotePrefix="1" applyFont="1"/>
    <xf numFmtId="0" fontId="24" fillId="0" borderId="10" xfId="6" applyFont="1" applyBorder="1" applyAlignment="1">
      <alignment horizontal="left" wrapText="1"/>
    </xf>
    <xf numFmtId="0" fontId="24" fillId="0" borderId="10" xfId="6" applyFont="1" applyBorder="1" applyAlignment="1">
      <alignment horizontal="right" wrapText="1"/>
    </xf>
    <xf numFmtId="0" fontId="25" fillId="5" borderId="12" xfId="5" applyFont="1" applyFill="1" applyBorder="1" applyAlignment="1">
      <alignment horizontal="left"/>
    </xf>
    <xf numFmtId="0" fontId="25" fillId="5" borderId="12" xfId="5" applyFont="1" applyFill="1" applyBorder="1"/>
    <xf numFmtId="164" fontId="25" fillId="5" borderId="12" xfId="11" applyNumberFormat="1" applyFont="1" applyFill="1" applyBorder="1" applyAlignment="1">
      <alignment horizontal="right"/>
    </xf>
    <xf numFmtId="10" fontId="27" fillId="5" borderId="12" xfId="10" applyNumberFormat="1" applyFont="1" applyFill="1" applyBorder="1"/>
    <xf numFmtId="2" fontId="27" fillId="5" borderId="12" xfId="10" applyNumberFormat="1" applyFont="1" applyFill="1" applyBorder="1" applyAlignment="1">
      <alignment horizontal="right"/>
    </xf>
    <xf numFmtId="0" fontId="25" fillId="0" borderId="0" xfId="5" applyFont="1" applyAlignment="1">
      <alignment horizontal="left"/>
    </xf>
    <xf numFmtId="0" fontId="25" fillId="0" borderId="0" xfId="5" applyFont="1"/>
    <xf numFmtId="164" fontId="25" fillId="0" borderId="0" xfId="11" applyNumberFormat="1" applyFont="1" applyBorder="1" applyAlignment="1">
      <alignment horizontal="right"/>
    </xf>
    <xf numFmtId="10" fontId="27" fillId="0" borderId="0" xfId="10" applyNumberFormat="1" applyFont="1"/>
    <xf numFmtId="2" fontId="27" fillId="0" borderId="0" xfId="10" applyNumberFormat="1" applyFont="1" applyAlignment="1">
      <alignment horizontal="right"/>
    </xf>
    <xf numFmtId="0" fontId="1" fillId="5" borderId="0" xfId="10" applyFont="1" applyFill="1" applyAlignment="1">
      <alignment horizontal="left"/>
    </xf>
    <xf numFmtId="0" fontId="1" fillId="5" borderId="0" xfId="10" applyFont="1" applyFill="1"/>
    <xf numFmtId="164" fontId="0" fillId="5" borderId="0" xfId="11" applyNumberFormat="1" applyFont="1" applyFill="1" applyBorder="1"/>
    <xf numFmtId="164" fontId="25" fillId="5" borderId="0" xfId="11" applyNumberFormat="1" applyFont="1" applyFill="1" applyBorder="1" applyAlignment="1">
      <alignment horizontal="right"/>
    </xf>
    <xf numFmtId="2" fontId="27" fillId="5" borderId="0" xfId="10" applyNumberFormat="1" applyFont="1" applyFill="1" applyAlignment="1">
      <alignment horizontal="right"/>
    </xf>
    <xf numFmtId="10" fontId="27" fillId="5" borderId="0" xfId="10" applyNumberFormat="1" applyFont="1" applyFill="1"/>
    <xf numFmtId="0" fontId="25" fillId="5" borderId="0" xfId="5" applyFont="1" applyFill="1" applyAlignment="1">
      <alignment horizontal="left"/>
    </xf>
    <xf numFmtId="0" fontId="25" fillId="5" borderId="0" xfId="5" applyFont="1" applyFill="1"/>
    <xf numFmtId="0" fontId="25" fillId="0" borderId="7" xfId="5" applyFont="1" applyBorder="1" applyAlignment="1">
      <alignment horizontal="left"/>
    </xf>
    <xf numFmtId="0" fontId="25" fillId="0" borderId="7" xfId="5" applyFont="1" applyBorder="1"/>
    <xf numFmtId="164" fontId="25" fillId="0" borderId="7" xfId="11" applyNumberFormat="1" applyFont="1" applyBorder="1" applyAlignment="1">
      <alignment horizontal="right"/>
    </xf>
    <xf numFmtId="10" fontId="27" fillId="0" borderId="7" xfId="10" applyNumberFormat="1" applyFont="1" applyBorder="1"/>
    <xf numFmtId="2" fontId="27" fillId="0" borderId="7" xfId="10" applyNumberFormat="1" applyFont="1" applyBorder="1" applyAlignment="1">
      <alignment horizontal="right"/>
    </xf>
    <xf numFmtId="0" fontId="25" fillId="5" borderId="10" xfId="5" applyFont="1" applyFill="1" applyBorder="1" applyAlignment="1">
      <alignment horizontal="left"/>
    </xf>
    <xf numFmtId="0" fontId="25" fillId="5" borderId="10" xfId="5" applyFont="1" applyFill="1" applyBorder="1"/>
    <xf numFmtId="164" fontId="25" fillId="5" borderId="10" xfId="11" applyNumberFormat="1" applyFont="1" applyFill="1" applyBorder="1" applyAlignment="1">
      <alignment horizontal="right"/>
    </xf>
    <xf numFmtId="10" fontId="27" fillId="5" borderId="10" xfId="10" applyNumberFormat="1" applyFont="1" applyFill="1" applyBorder="1"/>
    <xf numFmtId="2" fontId="27" fillId="5" borderId="10" xfId="10" applyNumberFormat="1" applyFont="1" applyFill="1" applyBorder="1" applyAlignment="1">
      <alignment horizontal="right"/>
    </xf>
    <xf numFmtId="10" fontId="27" fillId="5" borderId="10" xfId="7" applyNumberFormat="1" applyFont="1" applyFill="1" applyBorder="1" applyAlignment="1">
      <alignment horizontal="right"/>
    </xf>
    <xf numFmtId="10" fontId="27" fillId="0" borderId="0" xfId="7" applyNumberFormat="1" applyFont="1" applyBorder="1" applyAlignment="1">
      <alignment horizontal="right"/>
    </xf>
    <xf numFmtId="10" fontId="27" fillId="5" borderId="0" xfId="7" applyNumberFormat="1" applyFont="1" applyFill="1" applyBorder="1" applyAlignment="1">
      <alignment horizontal="right"/>
    </xf>
    <xf numFmtId="0" fontId="25" fillId="5" borderId="5" xfId="5" applyFont="1" applyFill="1" applyBorder="1" applyAlignment="1">
      <alignment horizontal="left"/>
    </xf>
    <xf numFmtId="0" fontId="25" fillId="5" borderId="5" xfId="5" applyFont="1" applyFill="1" applyBorder="1"/>
    <xf numFmtId="164" fontId="25" fillId="5" borderId="5" xfId="11" applyNumberFormat="1" applyFont="1" applyFill="1" applyBorder="1" applyAlignment="1">
      <alignment horizontal="right"/>
    </xf>
    <xf numFmtId="10" fontId="27" fillId="5" borderId="5" xfId="10" applyNumberFormat="1" applyFont="1" applyFill="1" applyBorder="1"/>
    <xf numFmtId="2" fontId="27" fillId="5" borderId="5" xfId="10" applyNumberFormat="1" applyFont="1" applyFill="1" applyBorder="1" applyAlignment="1">
      <alignment horizontal="right"/>
    </xf>
    <xf numFmtId="10" fontId="27" fillId="5" borderId="5" xfId="7" applyNumberFormat="1" applyFont="1" applyFill="1" applyBorder="1" applyAlignment="1">
      <alignment horizontal="right"/>
    </xf>
    <xf numFmtId="0" fontId="25" fillId="5" borderId="7" xfId="5" applyFont="1" applyFill="1" applyBorder="1" applyAlignment="1">
      <alignment horizontal="left"/>
    </xf>
    <xf numFmtId="0" fontId="25" fillId="5" borderId="7" xfId="5" applyFont="1" applyFill="1" applyBorder="1"/>
    <xf numFmtId="164" fontId="25" fillId="5" borderId="7" xfId="11" applyNumberFormat="1" applyFont="1" applyFill="1" applyBorder="1" applyAlignment="1">
      <alignment horizontal="right"/>
    </xf>
    <xf numFmtId="10" fontId="27" fillId="5" borderId="7" xfId="10" applyNumberFormat="1" applyFont="1" applyFill="1" applyBorder="1"/>
    <xf numFmtId="2" fontId="27" fillId="5" borderId="7" xfId="10" applyNumberFormat="1" applyFont="1" applyFill="1" applyBorder="1" applyAlignment="1">
      <alignment horizontal="right"/>
    </xf>
    <xf numFmtId="10" fontId="27" fillId="5" borderId="7" xfId="7" applyNumberFormat="1" applyFont="1" applyFill="1" applyBorder="1" applyAlignment="1">
      <alignment horizontal="right"/>
    </xf>
    <xf numFmtId="164" fontId="25" fillId="0" borderId="0" xfId="1" applyNumberFormat="1" applyFont="1" applyBorder="1" applyAlignment="1">
      <alignment horizontal="right"/>
    </xf>
    <xf numFmtId="10" fontId="38" fillId="0" borderId="0" xfId="7" applyNumberFormat="1" applyFont="1" applyBorder="1"/>
    <xf numFmtId="10" fontId="27" fillId="0" borderId="0" xfId="7" applyNumberFormat="1" applyFont="1" applyAlignment="1">
      <alignment horizontal="right"/>
    </xf>
    <xf numFmtId="164" fontId="25" fillId="5" borderId="0" xfId="1" applyNumberFormat="1" applyFont="1" applyFill="1" applyBorder="1" applyAlignment="1">
      <alignment horizontal="right"/>
    </xf>
    <xf numFmtId="10" fontId="38" fillId="5" borderId="0" xfId="7" applyNumberFormat="1" applyFont="1" applyFill="1" applyBorder="1"/>
    <xf numFmtId="10" fontId="27" fillId="5" borderId="0" xfId="7" applyNumberFormat="1" applyFont="1" applyFill="1" applyAlignment="1">
      <alignment horizontal="right"/>
    </xf>
    <xf numFmtId="164" fontId="25" fillId="5" borderId="5" xfId="1" applyNumberFormat="1" applyFont="1" applyFill="1" applyBorder="1" applyAlignment="1">
      <alignment horizontal="right"/>
    </xf>
    <xf numFmtId="10" fontId="38" fillId="5" borderId="5" xfId="7" applyNumberFormat="1" applyFont="1" applyFill="1" applyBorder="1"/>
    <xf numFmtId="0" fontId="19" fillId="5" borderId="10" xfId="5" applyFont="1" applyFill="1" applyBorder="1" applyAlignment="1">
      <alignment horizontal="left"/>
    </xf>
    <xf numFmtId="0" fontId="19" fillId="5" borderId="10" xfId="5" applyFont="1" applyFill="1" applyBorder="1"/>
    <xf numFmtId="164" fontId="19" fillId="5" borderId="10" xfId="1" applyNumberFormat="1" applyFont="1" applyFill="1" applyBorder="1" applyAlignment="1">
      <alignment horizontal="right"/>
    </xf>
    <xf numFmtId="10" fontId="39" fillId="5" borderId="10" xfId="7" applyNumberFormat="1" applyFont="1" applyFill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1" applyNumberFormat="1" applyFont="1" applyBorder="1"/>
    <xf numFmtId="164" fontId="21" fillId="0" borderId="0" xfId="1" applyNumberFormat="1" applyFont="1" applyBorder="1" applyAlignment="1">
      <alignment horizontal="right"/>
    </xf>
    <xf numFmtId="10" fontId="39" fillId="0" borderId="0" xfId="7" applyNumberFormat="1" applyFont="1" applyBorder="1"/>
    <xf numFmtId="0" fontId="21" fillId="5" borderId="0" xfId="5" applyFont="1" applyFill="1" applyAlignment="1">
      <alignment horizontal="left"/>
    </xf>
    <xf numFmtId="0" fontId="21" fillId="5" borderId="0" xfId="5" applyFont="1" applyFill="1"/>
    <xf numFmtId="164" fontId="21" fillId="5" borderId="0" xfId="1" applyNumberFormat="1" applyFont="1" applyFill="1" applyBorder="1" applyAlignment="1">
      <alignment horizontal="right"/>
    </xf>
    <xf numFmtId="10" fontId="40" fillId="5" borderId="0" xfId="7" applyNumberFormat="1" applyFont="1" applyFill="1" applyBorder="1"/>
    <xf numFmtId="0" fontId="21" fillId="0" borderId="0" xfId="5" applyFont="1" applyAlignment="1">
      <alignment horizontal="left"/>
    </xf>
    <xf numFmtId="0" fontId="21" fillId="0" borderId="0" xfId="5" applyFont="1"/>
    <xf numFmtId="10" fontId="39" fillId="5" borderId="0" xfId="7" applyNumberFormat="1" applyFont="1" applyFill="1" applyBorder="1"/>
    <xf numFmtId="10" fontId="40" fillId="0" borderId="0" xfId="7" applyNumberFormat="1" applyFont="1" applyBorder="1"/>
    <xf numFmtId="0" fontId="1" fillId="5" borderId="0" xfId="0" applyFont="1" applyFill="1" applyAlignment="1">
      <alignment horizontal="left"/>
    </xf>
    <xf numFmtId="0" fontId="1" fillId="5" borderId="0" xfId="0" applyFont="1" applyFill="1"/>
    <xf numFmtId="164" fontId="1" fillId="5" borderId="0" xfId="1" applyNumberFormat="1" applyFont="1" applyFill="1" applyBorder="1"/>
    <xf numFmtId="0" fontId="1" fillId="0" borderId="7" xfId="0" applyFont="1" applyBorder="1" applyAlignment="1">
      <alignment horizontal="left"/>
    </xf>
    <xf numFmtId="0" fontId="1" fillId="0" borderId="7" xfId="0" applyFont="1" applyBorder="1"/>
    <xf numFmtId="164" fontId="1" fillId="0" borderId="7" xfId="1" applyNumberFormat="1" applyFont="1" applyBorder="1"/>
    <xf numFmtId="164" fontId="21" fillId="0" borderId="7" xfId="1" applyNumberFormat="1" applyFont="1" applyBorder="1" applyAlignment="1">
      <alignment horizontal="right"/>
    </xf>
    <xf numFmtId="10" fontId="40" fillId="0" borderId="7" xfId="7" applyNumberFormat="1" applyFont="1" applyBorder="1"/>
    <xf numFmtId="10" fontId="27" fillId="0" borderId="7" xfId="7" applyNumberFormat="1" applyFont="1" applyBorder="1" applyAlignment="1">
      <alignment horizontal="right"/>
    </xf>
    <xf numFmtId="0" fontId="41" fillId="5" borderId="0" xfId="0" applyFont="1" applyFill="1"/>
    <xf numFmtId="0" fontId="41" fillId="0" borderId="0" xfId="0" applyFont="1"/>
    <xf numFmtId="0" fontId="19" fillId="0" borderId="0" xfId="5" applyFont="1" applyAlignment="1">
      <alignment horizontal="left"/>
    </xf>
    <xf numFmtId="0" fontId="19" fillId="0" borderId="0" xfId="5" applyFont="1"/>
    <xf numFmtId="164" fontId="19" fillId="0" borderId="0" xfId="1" applyNumberFormat="1" applyFont="1" applyBorder="1" applyAlignment="1">
      <alignment horizontal="right"/>
    </xf>
    <xf numFmtId="0" fontId="19" fillId="5" borderId="0" xfId="5" applyFont="1" applyFill="1" applyAlignment="1">
      <alignment horizontal="left"/>
    </xf>
    <xf numFmtId="0" fontId="19" fillId="5" borderId="0" xfId="5" applyFont="1" applyFill="1"/>
    <xf numFmtId="164" fontId="19" fillId="5" borderId="0" xfId="1" applyNumberFormat="1" applyFont="1" applyFill="1" applyBorder="1" applyAlignment="1">
      <alignment horizontal="right"/>
    </xf>
    <xf numFmtId="0" fontId="41" fillId="5" borderId="0" xfId="0" applyFont="1" applyFill="1" applyAlignment="1">
      <alignment horizontal="left"/>
    </xf>
    <xf numFmtId="164" fontId="41" fillId="5" borderId="0" xfId="1" applyNumberFormat="1" applyFont="1" applyFill="1" applyBorder="1"/>
    <xf numFmtId="0" fontId="41" fillId="0" borderId="0" xfId="0" applyFont="1" applyAlignment="1">
      <alignment horizontal="left"/>
    </xf>
    <xf numFmtId="164" fontId="41" fillId="0" borderId="0" xfId="1" applyNumberFormat="1" applyFont="1" applyBorder="1"/>
    <xf numFmtId="0" fontId="19" fillId="0" borderId="7" xfId="5" applyFont="1" applyBorder="1" applyAlignment="1">
      <alignment horizontal="left"/>
    </xf>
    <xf numFmtId="0" fontId="19" fillId="0" borderId="7" xfId="5" applyFont="1" applyBorder="1"/>
    <xf numFmtId="164" fontId="19" fillId="0" borderId="7" xfId="1" applyNumberFormat="1" applyFont="1" applyBorder="1" applyAlignment="1">
      <alignment horizontal="right"/>
    </xf>
    <xf numFmtId="10" fontId="39" fillId="0" borderId="7" xfId="7" applyNumberFormat="1" applyFont="1" applyBorder="1"/>
    <xf numFmtId="0" fontId="19" fillId="5" borderId="7" xfId="5" applyFont="1" applyFill="1" applyBorder="1" applyAlignment="1">
      <alignment horizontal="left"/>
    </xf>
    <xf numFmtId="0" fontId="19" fillId="5" borderId="7" xfId="5" applyFont="1" applyFill="1" applyBorder="1"/>
    <xf numFmtId="164" fontId="19" fillId="5" borderId="7" xfId="1" applyNumberFormat="1" applyFont="1" applyFill="1" applyBorder="1" applyAlignment="1">
      <alignment horizontal="right"/>
    </xf>
    <xf numFmtId="10" fontId="39" fillId="5" borderId="7" xfId="7" applyNumberFormat="1" applyFont="1" applyFill="1" applyBorder="1"/>
    <xf numFmtId="0" fontId="11" fillId="5" borderId="10" xfId="5" applyFont="1" applyFill="1" applyBorder="1" applyAlignment="1">
      <alignment horizontal="left"/>
    </xf>
    <xf numFmtId="0" fontId="11" fillId="5" borderId="14" xfId="5" applyFont="1" applyFill="1" applyBorder="1"/>
    <xf numFmtId="0" fontId="11" fillId="5" borderId="14" xfId="5" applyFont="1" applyFill="1" applyBorder="1" applyAlignment="1">
      <alignment horizontal="left"/>
    </xf>
    <xf numFmtId="164" fontId="11" fillId="5" borderId="14" xfId="1" applyNumberFormat="1" applyFont="1" applyFill="1" applyBorder="1" applyAlignment="1">
      <alignment horizontal="right"/>
    </xf>
    <xf numFmtId="10" fontId="39" fillId="5" borderId="14" xfId="7" applyNumberFormat="1" applyFont="1" applyFill="1" applyBorder="1"/>
    <xf numFmtId="0" fontId="11" fillId="0" borderId="15" xfId="5" applyFont="1" applyBorder="1" applyAlignment="1">
      <alignment horizontal="left"/>
    </xf>
    <xf numFmtId="0" fontId="11" fillId="0" borderId="16" xfId="5" applyFont="1" applyBorder="1"/>
    <xf numFmtId="0" fontId="11" fillId="0" borderId="16" xfId="5" applyFont="1" applyBorder="1" applyAlignment="1">
      <alignment horizontal="left"/>
    </xf>
    <xf numFmtId="164" fontId="11" fillId="0" borderId="16" xfId="1" applyNumberFormat="1" applyFont="1" applyBorder="1" applyAlignment="1">
      <alignment horizontal="right"/>
    </xf>
    <xf numFmtId="10" fontId="39" fillId="0" borderId="16" xfId="7" applyNumberFormat="1" applyFont="1" applyBorder="1"/>
    <xf numFmtId="0" fontId="11" fillId="5" borderId="15" xfId="5" applyFont="1" applyFill="1" applyBorder="1" applyAlignment="1">
      <alignment horizontal="left"/>
    </xf>
    <xf numFmtId="0" fontId="11" fillId="5" borderId="16" xfId="5" applyFont="1" applyFill="1" applyBorder="1"/>
    <xf numFmtId="0" fontId="11" fillId="5" borderId="16" xfId="5" applyFont="1" applyFill="1" applyBorder="1" applyAlignment="1">
      <alignment horizontal="left"/>
    </xf>
    <xf numFmtId="164" fontId="11" fillId="5" borderId="16" xfId="1" applyNumberFormat="1" applyFont="1" applyFill="1" applyBorder="1" applyAlignment="1">
      <alignment horizontal="right"/>
    </xf>
    <xf numFmtId="10" fontId="39" fillId="5" borderId="16" xfId="7" applyNumberFormat="1" applyFont="1" applyFill="1" applyBorder="1"/>
    <xf numFmtId="0" fontId="11" fillId="5" borderId="17" xfId="5" applyFont="1" applyFill="1" applyBorder="1" applyAlignment="1">
      <alignment horizontal="left"/>
    </xf>
    <xf numFmtId="0" fontId="11" fillId="5" borderId="13" xfId="5" applyFont="1" applyFill="1" applyBorder="1"/>
    <xf numFmtId="0" fontId="11" fillId="5" borderId="13" xfId="5" applyFont="1" applyFill="1" applyBorder="1" applyAlignment="1">
      <alignment horizontal="left"/>
    </xf>
    <xf numFmtId="164" fontId="11" fillId="5" borderId="13" xfId="1" applyNumberFormat="1" applyFont="1" applyFill="1" applyBorder="1" applyAlignment="1">
      <alignment horizontal="right"/>
    </xf>
    <xf numFmtId="10" fontId="39" fillId="5" borderId="13" xfId="7" applyNumberFormat="1" applyFont="1" applyFill="1" applyBorder="1"/>
    <xf numFmtId="0" fontId="24" fillId="0" borderId="19" xfId="6" applyFont="1" applyBorder="1" applyAlignment="1">
      <alignment horizontal="left" wrapText="1"/>
    </xf>
    <xf numFmtId="0" fontId="24" fillId="0" borderId="18" xfId="6" applyFont="1" applyBorder="1" applyAlignment="1">
      <alignment horizontal="left" wrapText="1"/>
    </xf>
    <xf numFmtId="0" fontId="24" fillId="0" borderId="18" xfId="6" applyFont="1" applyBorder="1" applyAlignment="1">
      <alignment horizontal="right" wrapText="1"/>
    </xf>
    <xf numFmtId="0" fontId="24" fillId="0" borderId="20" xfId="6" applyFont="1" applyBorder="1" applyAlignment="1">
      <alignment horizontal="right" wrapText="1"/>
    </xf>
    <xf numFmtId="0" fontId="24" fillId="0" borderId="22" xfId="6" applyFont="1" applyBorder="1" applyAlignment="1">
      <alignment horizontal="right" wrapText="1"/>
    </xf>
    <xf numFmtId="0" fontId="25" fillId="5" borderId="21" xfId="5" applyFont="1" applyFill="1" applyBorder="1" applyAlignment="1">
      <alignment horizontal="left"/>
    </xf>
    <xf numFmtId="10" fontId="27" fillId="5" borderId="23" xfId="7" applyNumberFormat="1" applyFont="1" applyFill="1" applyBorder="1" applyAlignment="1">
      <alignment horizontal="right"/>
    </xf>
    <xf numFmtId="0" fontId="25" fillId="0" borderId="21" xfId="5" applyFont="1" applyBorder="1" applyAlignment="1">
      <alignment horizontal="left"/>
    </xf>
    <xf numFmtId="10" fontId="27" fillId="0" borderId="23" xfId="7" applyNumberFormat="1" applyFont="1" applyBorder="1" applyAlignment="1">
      <alignment horizontal="right"/>
    </xf>
    <xf numFmtId="0" fontId="25" fillId="5" borderId="24" xfId="5" applyFont="1" applyFill="1" applyBorder="1" applyAlignment="1">
      <alignment horizontal="left"/>
    </xf>
    <xf numFmtId="10" fontId="27" fillId="5" borderId="25" xfId="7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/>
    </xf>
  </cellXfs>
  <cellStyles count="12">
    <cellStyle name="Comma" xfId="1" builtinId="3"/>
    <cellStyle name="Comma 2" xfId="2" xr:uid="{00000000-0005-0000-0000-000001000000}"/>
    <cellStyle name="Comma 3" xfId="11" xr:uid="{E8C7FB96-83B3-4568-8769-6D053F493608}"/>
    <cellStyle name="Normal" xfId="0" builtinId="0"/>
    <cellStyle name="Normal 2" xfId="3" xr:uid="{00000000-0005-0000-0000-000003000000}"/>
    <cellStyle name="Normal 3" xfId="4" xr:uid="{00000000-0005-0000-0000-000004000000}"/>
    <cellStyle name="Normal 4" xfId="9" xr:uid="{5A2AEDD4-42B0-4158-B1F5-C2EA0DD4F393}"/>
    <cellStyle name="Normal 5" xfId="10" xr:uid="{0D4E4E24-1EE5-44C8-B18E-11CFA436AA7D}"/>
    <cellStyle name="Normal_Sheet1" xfId="5" xr:uid="{00000000-0005-0000-0000-000005000000}"/>
    <cellStyle name="Normal_TEMP" xfId="6" xr:uid="{00000000-0005-0000-0000-000008000000}"/>
    <cellStyle name="Percent" xfId="7" builtinId="5"/>
    <cellStyle name="Percent 2" xfId="8" xr:uid="{00000000-0005-0000-0000-00000A000000}"/>
  </cellStyles>
  <dxfs count="2">
    <dxf>
      <numFmt numFmtId="14" formatCode="0.00%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California Title</a:t>
            </a:r>
            <a:r>
              <a:rPr lang="en-US" baseline="0"/>
              <a:t> Insurance Market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Summary!$B$4</c:f>
              <c:strCache>
                <c:ptCount val="1"/>
                <c:pt idx="0">
                  <c:v>Written Premium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Summary!$A$5:$A$20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Summary!$B$5:$B$20</c:f>
              <c:numCache>
                <c:formatCode>_(* #,##0_);_(* \(#,##0\);_(* "-"??_);_(@_)</c:formatCode>
                <c:ptCount val="16"/>
                <c:pt idx="0">
                  <c:v>1409017287</c:v>
                </c:pt>
                <c:pt idx="1">
                  <c:v>1334161567</c:v>
                </c:pt>
                <c:pt idx="2">
                  <c:v>1665065181</c:v>
                </c:pt>
                <c:pt idx="3">
                  <c:v>1586785572</c:v>
                </c:pt>
                <c:pt idx="4">
                  <c:v>1369350284</c:v>
                </c:pt>
                <c:pt idx="5">
                  <c:v>1631822586</c:v>
                </c:pt>
                <c:pt idx="6">
                  <c:v>1749706376</c:v>
                </c:pt>
                <c:pt idx="7">
                  <c:v>1750248786</c:v>
                </c:pt>
                <c:pt idx="8">
                  <c:v>1658253722</c:v>
                </c:pt>
                <c:pt idx="9">
                  <c:v>1827059699</c:v>
                </c:pt>
                <c:pt idx="10">
                  <c:v>2339813043</c:v>
                </c:pt>
                <c:pt idx="11">
                  <c:v>2904464462</c:v>
                </c:pt>
                <c:pt idx="12">
                  <c:v>1940353175</c:v>
                </c:pt>
                <c:pt idx="13">
                  <c:v>1337533092</c:v>
                </c:pt>
                <c:pt idx="14">
                  <c:v>1473062777</c:v>
                </c:pt>
                <c:pt idx="15">
                  <c:v>1595624754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B3-4DB7-AC1A-66551923112C}"/>
            </c:ext>
          </c:extLst>
        </c:ser>
        <c:ser>
          <c:idx val="1"/>
          <c:order val="1"/>
          <c:tx>
            <c:strRef>
              <c:f>Summary!$C$4</c:f>
              <c:strCache>
                <c:ptCount val="1"/>
                <c:pt idx="0">
                  <c:v>Net Earned Premium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Summary!$A$5:$A$20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Summary!$C$5:$C$20</c:f>
              <c:numCache>
                <c:formatCode>_(* #,##0_);_(* \(#,##0\);_(* "-"??_);_(@_)</c:formatCode>
                <c:ptCount val="16"/>
                <c:pt idx="0">
                  <c:v>1391157302</c:v>
                </c:pt>
                <c:pt idx="1">
                  <c:v>1345602798</c:v>
                </c:pt>
                <c:pt idx="2">
                  <c:v>1651937310</c:v>
                </c:pt>
                <c:pt idx="3">
                  <c:v>1576887746</c:v>
                </c:pt>
                <c:pt idx="4">
                  <c:v>1402257748</c:v>
                </c:pt>
                <c:pt idx="5">
                  <c:v>1605544391</c:v>
                </c:pt>
                <c:pt idx="6">
                  <c:v>1724509101</c:v>
                </c:pt>
                <c:pt idx="7">
                  <c:v>1730271752</c:v>
                </c:pt>
                <c:pt idx="8">
                  <c:v>1653274455</c:v>
                </c:pt>
                <c:pt idx="9">
                  <c:v>1805991665</c:v>
                </c:pt>
                <c:pt idx="10">
                  <c:v>2290375690</c:v>
                </c:pt>
                <c:pt idx="11">
                  <c:v>2822136712</c:v>
                </c:pt>
                <c:pt idx="12">
                  <c:v>1935026471</c:v>
                </c:pt>
                <c:pt idx="13">
                  <c:v>1365182848</c:v>
                </c:pt>
                <c:pt idx="14">
                  <c:v>1488657686</c:v>
                </c:pt>
                <c:pt idx="15">
                  <c:v>1608674590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3-4DB7-AC1A-66551923112C}"/>
            </c:ext>
          </c:extLst>
        </c:ser>
        <c:ser>
          <c:idx val="2"/>
          <c:order val="2"/>
          <c:tx>
            <c:strRef>
              <c:f>Summary!$D$4</c:f>
              <c:strCache>
                <c:ptCount val="1"/>
                <c:pt idx="0">
                  <c:v>Direct Incurred Losses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Summary!$A$5:$A$20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Summary!$D$5:$D$20</c:f>
              <c:numCache>
                <c:formatCode>_(* #,##0_);_(* \(#,##0\);_(* "-"??_);_(@_)</c:formatCode>
                <c:ptCount val="16"/>
                <c:pt idx="0">
                  <c:v>214273783</c:v>
                </c:pt>
                <c:pt idx="1">
                  <c:v>232631231</c:v>
                </c:pt>
                <c:pt idx="2">
                  <c:v>185973137</c:v>
                </c:pt>
                <c:pt idx="3">
                  <c:v>155173103</c:v>
                </c:pt>
                <c:pt idx="4">
                  <c:v>134350409</c:v>
                </c:pt>
                <c:pt idx="5">
                  <c:v>130277639</c:v>
                </c:pt>
                <c:pt idx="6">
                  <c:v>120634820</c:v>
                </c:pt>
                <c:pt idx="7">
                  <c:v>118913715</c:v>
                </c:pt>
                <c:pt idx="8">
                  <c:v>111281024</c:v>
                </c:pt>
                <c:pt idx="9">
                  <c:v>107333591</c:v>
                </c:pt>
                <c:pt idx="10">
                  <c:v>101099991</c:v>
                </c:pt>
                <c:pt idx="11">
                  <c:v>114799289</c:v>
                </c:pt>
                <c:pt idx="12">
                  <c:v>131773672</c:v>
                </c:pt>
                <c:pt idx="13">
                  <c:v>129714911</c:v>
                </c:pt>
                <c:pt idx="14">
                  <c:v>171295214</c:v>
                </c:pt>
                <c:pt idx="15">
                  <c:v>158644382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3-4DB7-AC1A-665519231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4878064"/>
        <c:axId val="594959664"/>
      </c:barChart>
      <c:lineChart>
        <c:grouping val="standard"/>
        <c:varyColors val="0"/>
        <c:ser>
          <c:idx val="3"/>
          <c:order val="3"/>
          <c:tx>
            <c:strRef>
              <c:f>Summary!$E$4</c:f>
              <c:strCache>
                <c:ptCount val="1"/>
                <c:pt idx="0">
                  <c:v>Loss Ratio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Summary!$A$5:$A$20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Summary!$E$5:$E$20</c:f>
              <c:numCache>
                <c:formatCode>0.00%</c:formatCode>
                <c:ptCount val="16"/>
                <c:pt idx="0">
                  <c:v>0.15402556036757947</c:v>
                </c:pt>
                <c:pt idx="1">
                  <c:v>0.1728825410780693</c:v>
                </c:pt>
                <c:pt idx="2">
                  <c:v>0.11257881026974323</c:v>
                </c:pt>
                <c:pt idx="3">
                  <c:v>9.8404660314989859E-2</c:v>
                </c:pt>
                <c:pt idx="4">
                  <c:v>9.581006715179155E-2</c:v>
                </c:pt>
                <c:pt idx="5">
                  <c:v>8.114234631585468E-2</c:v>
                </c:pt>
                <c:pt idx="6">
                  <c:v>6.9953136188174864E-2</c:v>
                </c:pt>
                <c:pt idx="7">
                  <c:v>6.8725455907460251E-2</c:v>
                </c:pt>
                <c:pt idx="8">
                  <c:v>6.7309467985459198E-2</c:v>
                </c:pt>
                <c:pt idx="9">
                  <c:v>5.9431941508988083E-2</c:v>
                </c:pt>
                <c:pt idx="10">
                  <c:v>4.414122601868866E-2</c:v>
                </c:pt>
                <c:pt idx="11">
                  <c:v>4.0678145928176423E-2</c:v>
                </c:pt>
                <c:pt idx="12">
                  <c:v>6.8099157285378548E-2</c:v>
                </c:pt>
                <c:pt idx="13">
                  <c:v>9.5016510931142314E-2</c:v>
                </c:pt>
                <c:pt idx="14">
                  <c:v>0.11506689255087754</c:v>
                </c:pt>
                <c:pt idx="15">
                  <c:v>9.8618069177060855E-2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B3-4DB7-AC1A-665519231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874064"/>
        <c:axId val="594953840"/>
      </c:lineChart>
      <c:catAx>
        <c:axId val="65487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959664"/>
        <c:crosses val="autoZero"/>
        <c:auto val="1"/>
        <c:lblAlgn val="ctr"/>
        <c:lblOffset val="100"/>
        <c:noMultiLvlLbl val="0"/>
      </c:catAx>
      <c:valAx>
        <c:axId val="59495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878064"/>
        <c:crosses val="autoZero"/>
        <c:crossBetween val="between"/>
      </c:valAx>
      <c:valAx>
        <c:axId val="594953840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874064"/>
        <c:crosses val="max"/>
        <c:crossBetween val="between"/>
      </c:valAx>
      <c:catAx>
        <c:axId val="65487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94953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20</xdr:row>
      <xdr:rowOff>95249</xdr:rowOff>
    </xdr:from>
    <xdr:to>
      <xdr:col>6</xdr:col>
      <xdr:colOff>971550</xdr:colOff>
      <xdr:row>42</xdr:row>
      <xdr:rowOff>0</xdr:rowOff>
    </xdr:to>
    <xdr:graphicFrame macro="">
      <xdr:nvGraphicFramePr>
        <xdr:cNvPr id="2" name="Chart 1" descr="Line and Bar Chart By Year for California Title Insurance Market. Line chart shows loss ratio and bar chart shows premiums and losses.">
          <a:extLst>
            <a:ext uri="{FF2B5EF4-FFF2-40B4-BE49-F238E27FC236}">
              <a16:creationId xmlns:a16="http://schemas.microsoft.com/office/drawing/2014/main" id="{BB3351AA-245B-4C81-AF55-80036C328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22</xdr:row>
      <xdr:rowOff>104775</xdr:rowOff>
    </xdr:from>
    <xdr:to>
      <xdr:col>5</xdr:col>
      <xdr:colOff>800721</xdr:colOff>
      <xdr:row>39</xdr:row>
      <xdr:rowOff>95644</xdr:rowOff>
    </xdr:to>
    <xdr:pic>
      <xdr:nvPicPr>
        <xdr:cNvPr id="3" name="Picture 2" descr="Image of the Change Pivot Table Data Source window with example.">
          <a:extLst>
            <a:ext uri="{FF2B5EF4-FFF2-40B4-BE49-F238E27FC236}">
              <a16:creationId xmlns:a16="http://schemas.microsoft.com/office/drawing/2014/main" id="{80A8E151-2823-721C-3819-5A0674FDF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8325" y="3667125"/>
          <a:ext cx="4448796" cy="281979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an, Roy" refreshedDate="46198.989021759262" createdVersion="8" refreshedVersion="8" minRefreshableVersion="3" recordCount="23" xr:uid="{BF688FBA-8663-43F4-9474-1649F57302B6}">
  <cacheSource type="worksheet">
    <worksheetSource ref="A3:M26" sheet="2025"/>
  </cacheSource>
  <cacheFields count="14">
    <cacheField name="Group #" numFmtId="0">
      <sharedItems containsSemiMixedTypes="0" containsString="0" containsNumber="1" containsInteger="1" minValue="70" maxValue="50440"/>
    </cacheField>
    <cacheField name="Group Name" numFmtId="0">
      <sharedItems count="17">
        <s v="AmTrust Financial Serv Grp"/>
        <s v="Atlas Natl Title Ins Co"/>
        <s v="California Members Title Ins Co"/>
        <s v="CATIC FIN Grp"/>
        <s v="Chubb Ltd Grp"/>
        <s v="Essent Grp"/>
        <s v="Fidelity Natl Fin Inc GRP"/>
        <s v="FIRST AMER TITLE GRP"/>
        <s v="GGC Grp"/>
        <s v="OLD REPUBLIC GRP"/>
        <s v="Premier Land Title Ins Co"/>
        <s v="Radian Grp"/>
        <s v="RE Closing Holding Corp Grp"/>
        <s v="Real Advantage Title Ins Co"/>
        <s v="Rocket Title Ins Co"/>
        <s v="STEWART TITLE GRP"/>
        <s v="Westcor Land Title Ins Co"/>
      </sharedItems>
    </cacheField>
    <cacheField name="NAIC #" numFmtId="0">
      <sharedItems containsSemiMixedTypes="0" containsString="0" containsNumber="1" containsInteger="1" minValue="11865" maxValue="51632"/>
    </cacheField>
    <cacheField name="Company Name" numFmtId="0">
      <sharedItems/>
    </cacheField>
    <cacheField name="(Direct Operation)" numFmtId="164">
      <sharedItems containsSemiMixedTypes="0" containsString="0" containsNumber="1" containsInteger="1" minValue="0" maxValue="81152185"/>
    </cacheField>
    <cacheField name="(Non-Affiliated Agencies)" numFmtId="164">
      <sharedItems containsSemiMixedTypes="0" containsString="0" containsNumber="1" containsInteger="1" minValue="0" maxValue="58539306"/>
    </cacheField>
    <cacheField name="(Affiliated Agencies)" numFmtId="164">
      <sharedItems containsSemiMixedTypes="0" containsString="0" containsNumber="1" containsInteger="1" minValue="0" maxValue="323973625"/>
    </cacheField>
    <cacheField name="Direct Written Premium" numFmtId="164">
      <sharedItems containsSemiMixedTypes="0" containsString="0" containsNumber="1" containsInteger="1" minValue="0" maxValue="398915937"/>
    </cacheField>
    <cacheField name="Net Earned Premium" numFmtId="164">
      <sharedItems containsSemiMixedTypes="0" containsString="0" containsNumber="1" containsInteger="1" minValue="0" maxValue="395296435"/>
    </cacheField>
    <cacheField name="Direct Losses and ALAE Incurred" numFmtId="164">
      <sharedItems containsSemiMixedTypes="0" containsString="0" containsNumber="1" containsInteger="1" minValue="-6219" maxValue="43543959"/>
    </cacheField>
    <cacheField name="Loss + ALAE Ratio" numFmtId="10">
      <sharedItems containsMixedTypes="1" containsNumber="1" minValue="-3.2647965788669647E-3" maxValue="0.66873900293255129"/>
    </cacheField>
    <cacheField name="HHI Index" numFmtId="2">
      <sharedItems containsSemiMixedTypes="0" containsString="0" containsNumber="1" minValue="0" maxValue="625.03054796904132"/>
    </cacheField>
    <cacheField name="Market Share" numFmtId="10">
      <sharedItems containsSemiMixedTypes="0" containsString="0" containsNumber="1" minValue="0" maxValue="0.25000610951915581"/>
    </cacheField>
    <cacheField name="LR" numFmtId="0" formula="'Direct Losses and ALAE Incurred'/'Net Earned Premium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n v="2538"/>
    <x v="0"/>
    <n v="51578"/>
    <s v="AmTrust Title Ins Co"/>
    <n v="378623"/>
    <n v="558626"/>
    <n v="558292"/>
    <n v="1495541"/>
    <n v="1364462"/>
    <n v="0"/>
    <n v="0"/>
    <n v="8.7848655049213922E-3"/>
    <n v="9.3727613353383711E-4"/>
  </r>
  <r>
    <n v="16827"/>
    <x v="1"/>
    <n v="16827"/>
    <s v="Atlas Natl Title Ins Co"/>
    <n v="0"/>
    <n v="0"/>
    <n v="6880906"/>
    <n v="6880906"/>
    <n v="6588575"/>
    <n v="150000"/>
    <n v="2.2766683235752799E-2"/>
    <n v="0.18596435990774868"/>
    <n v="4.3123585183487316E-3"/>
  </r>
  <r>
    <n v="15781"/>
    <x v="2"/>
    <n v="15781"/>
    <s v="California Members Title Ins Co"/>
    <n v="7186"/>
    <n v="0"/>
    <n v="0"/>
    <n v="7186"/>
    <n v="78090"/>
    <n v="0"/>
    <n v="0"/>
    <n v="2.0282098865027963E-7"/>
    <n v="4.5035651283208909E-6"/>
  </r>
  <r>
    <n v="4255"/>
    <x v="3"/>
    <n v="51268"/>
    <s v="Connecticut Attorneys Title Ins Co"/>
    <n v="0"/>
    <n v="0"/>
    <n v="0"/>
    <n v="0"/>
    <n v="0"/>
    <n v="0"/>
    <s v=""/>
    <n v="0"/>
    <n v="0"/>
  </r>
  <r>
    <n v="626"/>
    <x v="4"/>
    <n v="50028"/>
    <s v="Ace Capital Title Reins Co"/>
    <n v="0"/>
    <n v="0"/>
    <n v="0"/>
    <n v="0"/>
    <n v="0"/>
    <n v="0"/>
    <s v=""/>
    <n v="0"/>
    <n v="0"/>
  </r>
  <r>
    <n v="4694"/>
    <x v="5"/>
    <n v="12522"/>
    <s v="Essent Title Ins Inc"/>
    <n v="0"/>
    <n v="1111589"/>
    <n v="2113378"/>
    <n v="3224967"/>
    <n v="2939720"/>
    <n v="676301"/>
    <n v="0.2300562638618644"/>
    <n v="4.0849713939826185E-2"/>
    <n v="2.0211312164188197E-3"/>
  </r>
  <r>
    <n v="670"/>
    <x v="6"/>
    <n v="50229"/>
    <s v="Chicago Title Ins Co"/>
    <n v="2556977"/>
    <n v="1438984"/>
    <n v="323973625"/>
    <n v="327969586"/>
    <n v="327602035"/>
    <n v="43543959"/>
    <n v="0.1329172421044332"/>
    <n v="422.47947311680178"/>
    <n v="0.20554305464228215"/>
  </r>
  <r>
    <n v="670"/>
    <x v="6"/>
    <n v="50083"/>
    <s v="Commonwealth Land Title Ins Co"/>
    <n v="1336135"/>
    <n v="0"/>
    <n v="127529465"/>
    <n v="128865600"/>
    <n v="128199603"/>
    <n v="14569186"/>
    <n v="0.11364454849364861"/>
    <n v="65.224757028874109"/>
    <n v="8.0761845588665268E-2"/>
  </r>
  <r>
    <n v="670"/>
    <x v="6"/>
    <n v="51586"/>
    <s v="Fidelity Natl Title Ins Co"/>
    <n v="2429436"/>
    <n v="2420153"/>
    <n v="234698872"/>
    <n v="239548461"/>
    <n v="240467968"/>
    <n v="23849946"/>
    <n v="9.9181384524362093E-2"/>
    <n v="225.38511963890051"/>
    <n v="0.15012831832765614"/>
  </r>
  <r>
    <n v="670"/>
    <x v="6"/>
    <n v="51020"/>
    <s v="National Title Ins Of NY Inc"/>
    <n v="1705400"/>
    <n v="1089515"/>
    <n v="16828035"/>
    <n v="19622950"/>
    <n v="20897369"/>
    <n v="1187168"/>
    <n v="5.6809448117607533E-2"/>
    <n v="1.5124013770715714"/>
    <n v="1.2297972910490458E-2"/>
  </r>
  <r>
    <n v="70"/>
    <x v="7"/>
    <n v="11865"/>
    <s v="American Digital Title Ins Co"/>
    <n v="0"/>
    <n v="0"/>
    <n v="0"/>
    <n v="0"/>
    <n v="0"/>
    <n v="0"/>
    <s v=""/>
    <n v="0"/>
    <n v="0"/>
  </r>
  <r>
    <n v="70"/>
    <x v="7"/>
    <n v="51624"/>
    <s v="First Amer Title Guar Co"/>
    <n v="0"/>
    <n v="0"/>
    <n v="0"/>
    <n v="0"/>
    <n v="0"/>
    <n v="0"/>
    <s v=""/>
    <n v="0"/>
    <n v="0"/>
  </r>
  <r>
    <n v="70"/>
    <x v="7"/>
    <n v="50814"/>
    <s v="First Amer Title Ins Co"/>
    <n v="81152185"/>
    <n v="58539306"/>
    <n v="259224446"/>
    <n v="398915937"/>
    <n v="395296435"/>
    <n v="34383773"/>
    <n v="8.6982249156889055E-2"/>
    <n v="625.03054796904132"/>
    <n v="0.25000610951915581"/>
  </r>
  <r>
    <n v="4736"/>
    <x v="8"/>
    <n v="51152"/>
    <s v="WFG Natl Title Ins Co"/>
    <n v="37122331"/>
    <n v="1929182"/>
    <n v="39952456"/>
    <n v="79003969"/>
    <n v="78552406"/>
    <n v="6102864"/>
    <n v="7.7691624111424412E-2"/>
    <n v="24.515247912802486"/>
    <n v="4.9512875005196869E-2"/>
  </r>
  <r>
    <n v="150"/>
    <x v="9"/>
    <n v="51411"/>
    <s v="American Guar Title Ins Co"/>
    <n v="94510"/>
    <n v="45565"/>
    <n v="0"/>
    <n v="140075"/>
    <n v="322907"/>
    <n v="100000"/>
    <n v="0.30968668997575155"/>
    <n v="7.7065452344505977E-5"/>
    <n v="8.7786930886383076E-5"/>
  </r>
  <r>
    <n v="150"/>
    <x v="9"/>
    <n v="50520"/>
    <s v="Old Republic Natl Title Ins Co"/>
    <n v="4965226"/>
    <n v="20641851"/>
    <n v="112787026"/>
    <n v="138394103"/>
    <n v="140286201"/>
    <n v="13325271"/>
    <n v="9.4986327272487764E-2"/>
    <n v="75.226982174799744"/>
    <n v="8.6733489595887781E-2"/>
  </r>
  <r>
    <n v="50026"/>
    <x v="10"/>
    <n v="50026"/>
    <s v="Premier Land Title Ins Co"/>
    <n v="0"/>
    <n v="1937621"/>
    <n v="0"/>
    <n v="1937621"/>
    <n v="1904866"/>
    <n v="-6219"/>
    <n v="-3.2647965788669647E-3"/>
    <n v="1.4746064699087076E-2"/>
    <n v="1.2143337555666925E-3"/>
  </r>
  <r>
    <n v="766"/>
    <x v="11"/>
    <n v="51632"/>
    <s v="Radian Title Ins Inc"/>
    <n v="1733211"/>
    <n v="0"/>
    <n v="0"/>
    <n v="1733211"/>
    <n v="1662375"/>
    <n v="1111695"/>
    <n v="0.66873900293255129"/>
    <n v="1.1798895180547674E-2"/>
    <n v="1.0862271944923711E-3"/>
  </r>
  <r>
    <n v="5085"/>
    <x v="12"/>
    <n v="50016"/>
    <s v="Title Resources Guar Co"/>
    <n v="0"/>
    <n v="21295692"/>
    <n v="63624827"/>
    <n v="84920519"/>
    <n v="88646550"/>
    <n v="6559315"/>
    <n v="7.3994024584149068E-2"/>
    <n v="28.32459762684406"/>
    <n v="5.322085834223652E-2"/>
  </r>
  <r>
    <n v="50440"/>
    <x v="13"/>
    <n v="50440"/>
    <s v="Real Advantage Title Ins Co"/>
    <n v="0"/>
    <n v="12907169"/>
    <n v="0"/>
    <n v="12907169"/>
    <n v="13668226"/>
    <n v="6776894"/>
    <n v="0.49581372154660014"/>
    <n v="0.65433546945803212"/>
    <n v="8.0891005028867827E-3"/>
  </r>
  <r>
    <n v="11974"/>
    <x v="14"/>
    <n v="11974"/>
    <s v="Rocket Title Ins Co"/>
    <n v="0"/>
    <n v="0"/>
    <n v="5142558"/>
    <n v="5142558"/>
    <n v="4536527"/>
    <n v="502325"/>
    <n v="0.1107289783572323"/>
    <n v="0.10387161084455254"/>
    <n v="3.2229118952362404E-3"/>
  </r>
  <r>
    <n v="340"/>
    <x v="15"/>
    <n v="50121"/>
    <s v="Stewart Title Guar Co"/>
    <n v="26349285"/>
    <n v="17563639"/>
    <n v="41135657"/>
    <n v="85048581"/>
    <n v="87478396"/>
    <n v="3558804"/>
    <n v="4.0682090238600171E-2"/>
    <n v="28.410090266111638"/>
    <n v="5.3301116560642174E-2"/>
  </r>
  <r>
    <n v="50050"/>
    <x v="16"/>
    <n v="50050"/>
    <s v="Westcor Land Title Ins Co"/>
    <n v="892747"/>
    <n v="54046446"/>
    <n v="4926621"/>
    <n v="59865814"/>
    <n v="68181879"/>
    <n v="2253100"/>
    <n v="3.3045437190136695E-2"/>
    <n v="14.076550854518837"/>
    <n v="3.7518729795288697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37F3BB-1B37-4CA8-B490-900384BAA1C8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I21" firstHeaderRow="0" firstDataRow="1" firstDataCol="1"/>
  <pivotFields count="14">
    <pivotField showAll="0"/>
    <pivotField axis="axisRow" showAll="0">
      <items count="18">
        <item x="0"/>
        <item x="1"/>
        <item x="2"/>
        <item x="4"/>
        <item x="6"/>
        <item x="7"/>
        <item x="9"/>
        <item x="10"/>
        <item x="11"/>
        <item x="13"/>
        <item x="15"/>
        <item x="16"/>
        <item x="3"/>
        <item x="5"/>
        <item x="8"/>
        <item x="12"/>
        <item x="14"/>
        <item t="default"/>
      </items>
    </pivotField>
    <pivotField showAll="0"/>
    <pivotField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showAll="0"/>
    <pivotField numFmtId="2" showAll="0"/>
    <pivotField dataField="1" numFmtId="10" showAll="0"/>
    <pivotField dataField="1" dragToRow="0" dragToCol="0" dragToPage="0" showAll="0" defaultSubtotal="0"/>
  </pivotFields>
  <rowFields count="1">
    <field x="1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(Direct Operation)" fld="4" baseField="0" baseItem="0" numFmtId="164"/>
    <dataField name="Sum of (Non-Affiliated Agencies)" fld="5" baseField="0" baseItem="0" numFmtId="164"/>
    <dataField name="Sum of (Affiliated Agencies)" fld="6" baseField="0" baseItem="0" numFmtId="164"/>
    <dataField name="Sum of Direct Written Premium" fld="7" baseField="0" baseItem="0" numFmtId="164"/>
    <dataField name="Sum of Net Earned Premium" fld="8" baseField="0" baseItem="0" numFmtId="164"/>
    <dataField name="Sum of Direct Losses and ALAE Incurred" fld="9" baseField="0" baseItem="0" numFmtId="164"/>
    <dataField name="Sum of LR" fld="13" baseField="0" baseItem="0" numFmtId="164"/>
    <dataField name="Sum of Market Share" fld="12" baseField="0" baseItem="0" numFmtId="10"/>
  </dataFields>
  <formats count="2">
    <format dxfId="1">
      <pivotArea collapsedLevelsAreSubtotals="1" fieldPosition="0">
        <references count="2">
          <reference field="4294967294" count="1" selected="0">
            <x v="6"/>
          </reference>
          <reference field="1" count="0"/>
        </references>
      </pivotArea>
    </format>
    <format dxfId="0">
      <pivotArea field="1" grandRow="1" outline="0" collapsedLevelsAreSubtotals="1" axis="axisRow" fieldPosition="0">
        <references count="1">
          <reference field="4294967294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altText="Pivot Table to Calculate Group HHI for Year" altTextSummary="Pivot Table used to help calculate Group HHI by first calculating group market share using that year's written premiums, earned premiums, and direct losses.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cap="flat" cmpd="sng" algn="ctr">
              <a:solidFill>
                <a:srgbClr xmlns:mc="http://schemas.openxmlformats.org/markup-compatibility/2006" val="410000" mc:Ignorable="a14" a14:legacySpreadsheetColorIndex="65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cap="flat" cmpd="sng" algn="ctr">
              <a:solidFill>
                <a:srgbClr xmlns:mc="http://schemas.openxmlformats.org/markup-compatibility/2006" val="410000" mc:Ignorable="a14" a14:legacySpreadsheetColorIndex="65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7C226-EA6A-4BAE-BCAE-7D6B7655BC0B}">
  <sheetPr>
    <pageSetUpPr fitToPage="1"/>
  </sheetPr>
  <dimension ref="A1:G48"/>
  <sheetViews>
    <sheetView tabSelected="1" zoomScaleNormal="100" workbookViewId="0"/>
  </sheetViews>
  <sheetFormatPr defaultRowHeight="12.75" x14ac:dyDescent="0.2"/>
  <cols>
    <col min="1" max="1" width="7" customWidth="1"/>
    <col min="2" max="2" width="16.7109375" style="106" bestFit="1" customWidth="1"/>
    <col min="3" max="3" width="19.7109375" style="106" bestFit="1" customWidth="1"/>
    <col min="4" max="4" width="20.5703125" style="106" bestFit="1" customWidth="1"/>
    <col min="5" max="5" width="11.28515625" customWidth="1"/>
    <col min="6" max="6" width="12.7109375" style="106" customWidth="1"/>
    <col min="7" max="7" width="12" customWidth="1"/>
    <col min="8" max="8" width="4.85546875" customWidth="1"/>
  </cols>
  <sheetData>
    <row r="1" spans="1:7" ht="29.25" customHeight="1" x14ac:dyDescent="0.2">
      <c r="A1" s="155" t="s">
        <v>20</v>
      </c>
      <c r="B1" s="145"/>
      <c r="C1" s="145"/>
      <c r="D1" s="145"/>
      <c r="E1" s="145"/>
      <c r="F1" s="145"/>
    </row>
    <row r="2" spans="1:7" ht="18.75" x14ac:dyDescent="0.3">
      <c r="A2" s="156" t="s">
        <v>208</v>
      </c>
      <c r="B2" s="146"/>
      <c r="C2" s="146"/>
      <c r="D2" s="146"/>
      <c r="E2" s="146"/>
      <c r="F2" s="146"/>
    </row>
    <row r="3" spans="1:7" ht="23.25" customHeight="1" x14ac:dyDescent="0.2">
      <c r="A3" s="169" t="s">
        <v>207</v>
      </c>
      <c r="B3" s="169"/>
      <c r="C3" s="169"/>
    </row>
    <row r="4" spans="1:7" s="107" customFormat="1" ht="28.5" customHeight="1" x14ac:dyDescent="0.2">
      <c r="A4" s="157" t="s">
        <v>244</v>
      </c>
      <c r="B4" s="158" t="s">
        <v>40</v>
      </c>
      <c r="C4" s="158" t="s">
        <v>204</v>
      </c>
      <c r="D4" s="158" t="s">
        <v>42</v>
      </c>
      <c r="E4" s="158" t="s">
        <v>43</v>
      </c>
      <c r="F4" s="159" t="s">
        <v>240</v>
      </c>
      <c r="G4" s="159" t="s">
        <v>232</v>
      </c>
    </row>
    <row r="5" spans="1:7" s="107" customFormat="1" ht="22.5" customHeight="1" x14ac:dyDescent="0.2">
      <c r="A5" s="157">
        <v>2010</v>
      </c>
      <c r="B5" s="160">
        <v>1409017287</v>
      </c>
      <c r="C5" s="160">
        <v>1391157302</v>
      </c>
      <c r="D5" s="161">
        <v>214273783</v>
      </c>
      <c r="E5" s="162">
        <v>0.15402556036757947</v>
      </c>
      <c r="F5" s="161">
        <v>1525.6731059807164</v>
      </c>
      <c r="G5" s="163">
        <v>2413.6228799062897</v>
      </c>
    </row>
    <row r="6" spans="1:7" s="107" customFormat="1" ht="14.25" x14ac:dyDescent="0.2">
      <c r="A6" s="157">
        <v>2011</v>
      </c>
      <c r="B6" s="160">
        <v>1334161567</v>
      </c>
      <c r="C6" s="160">
        <v>1345602798</v>
      </c>
      <c r="D6" s="161">
        <v>232631231</v>
      </c>
      <c r="E6" s="162">
        <v>0.1728825410780693</v>
      </c>
      <c r="F6" s="161">
        <v>1422.5752989434063</v>
      </c>
      <c r="G6" s="163">
        <v>2381.5601829100456</v>
      </c>
    </row>
    <row r="7" spans="1:7" s="107" customFormat="1" ht="14.25" x14ac:dyDescent="0.2">
      <c r="A7" s="157">
        <v>2012</v>
      </c>
      <c r="B7" s="160">
        <v>1665065181</v>
      </c>
      <c r="C7" s="160">
        <v>1651937310</v>
      </c>
      <c r="D7" s="161">
        <v>185973137</v>
      </c>
      <c r="E7" s="162">
        <v>0.11257881026974323</v>
      </c>
      <c r="F7" s="161">
        <v>1430.5754194794092</v>
      </c>
      <c r="G7" s="163">
        <v>2399.8940855720966</v>
      </c>
    </row>
    <row r="8" spans="1:7" s="107" customFormat="1" ht="14.25" x14ac:dyDescent="0.2">
      <c r="A8" s="157">
        <v>2013</v>
      </c>
      <c r="B8" s="160">
        <v>1586785572</v>
      </c>
      <c r="C8" s="160">
        <v>1576887746</v>
      </c>
      <c r="D8" s="161">
        <v>155173103</v>
      </c>
      <c r="E8" s="162">
        <v>9.8404660314989859E-2</v>
      </c>
      <c r="F8" s="161">
        <v>1503.670536787745</v>
      </c>
      <c r="G8" s="163">
        <v>2519.9381895347842</v>
      </c>
    </row>
    <row r="9" spans="1:7" s="107" customFormat="1" ht="14.25" x14ac:dyDescent="0.2">
      <c r="A9" s="157">
        <v>2014</v>
      </c>
      <c r="B9" s="160">
        <v>1369350284</v>
      </c>
      <c r="C9" s="160">
        <v>1402257748</v>
      </c>
      <c r="D9" s="161">
        <v>134350409</v>
      </c>
      <c r="E9" s="162">
        <v>9.581006715179155E-2</v>
      </c>
      <c r="F9" s="161">
        <v>1529.0458783824452</v>
      </c>
      <c r="G9" s="163">
        <v>2667.0872478877586</v>
      </c>
    </row>
    <row r="10" spans="1:7" s="107" customFormat="1" ht="14.25" x14ac:dyDescent="0.2">
      <c r="A10" s="157">
        <v>2015</v>
      </c>
      <c r="B10" s="160">
        <v>1631822586</v>
      </c>
      <c r="C10" s="160">
        <v>1605544391</v>
      </c>
      <c r="D10" s="161">
        <v>130277639</v>
      </c>
      <c r="E10" s="162">
        <v>8.114234631585468E-2</v>
      </c>
      <c r="F10" s="161">
        <v>1451.5485921525153</v>
      </c>
      <c r="G10" s="163">
        <v>2511.6670662099009</v>
      </c>
    </row>
    <row r="11" spans="1:7" s="107" customFormat="1" ht="14.25" x14ac:dyDescent="0.2">
      <c r="A11" s="157">
        <v>2016</v>
      </c>
      <c r="B11" s="160">
        <v>1749706376</v>
      </c>
      <c r="C11" s="160">
        <v>1724509101</v>
      </c>
      <c r="D11" s="161">
        <v>120634820</v>
      </c>
      <c r="E11" s="162">
        <v>6.9953136188174864E-2</v>
      </c>
      <c r="F11" s="161">
        <v>1400.5218563593353</v>
      </c>
      <c r="G11" s="163">
        <v>2418.8603169667026</v>
      </c>
    </row>
    <row r="12" spans="1:7" s="107" customFormat="1" ht="14.25" x14ac:dyDescent="0.2">
      <c r="A12" s="157">
        <v>2017</v>
      </c>
      <c r="B12" s="160">
        <v>1750248786</v>
      </c>
      <c r="C12" s="160">
        <v>1730271752</v>
      </c>
      <c r="D12" s="161">
        <v>118913715</v>
      </c>
      <c r="E12" s="162">
        <v>6.8725455907460251E-2</v>
      </c>
      <c r="F12" s="161">
        <v>1384.3915339445125</v>
      </c>
      <c r="G12" s="163">
        <v>2464.9117659517156</v>
      </c>
    </row>
    <row r="13" spans="1:7" s="107" customFormat="1" ht="14.25" x14ac:dyDescent="0.2">
      <c r="A13" s="157">
        <v>2018</v>
      </c>
      <c r="B13" s="160">
        <v>1658253722</v>
      </c>
      <c r="C13" s="160">
        <v>1653274455</v>
      </c>
      <c r="D13" s="161">
        <v>111281024</v>
      </c>
      <c r="E13" s="162">
        <v>6.7309467985459198E-2</v>
      </c>
      <c r="F13" s="161">
        <v>1420.2059798308728</v>
      </c>
      <c r="G13" s="163">
        <v>2551.6713491310593</v>
      </c>
    </row>
    <row r="14" spans="1:7" s="107" customFormat="1" ht="14.25" x14ac:dyDescent="0.2">
      <c r="A14" s="157">
        <v>2019</v>
      </c>
      <c r="B14" s="160">
        <v>1827059699</v>
      </c>
      <c r="C14" s="160">
        <v>1805991665</v>
      </c>
      <c r="D14" s="161">
        <v>107333591</v>
      </c>
      <c r="E14" s="162">
        <v>5.9431941508988083E-2</v>
      </c>
      <c r="F14" s="161">
        <v>1340.5533901798244</v>
      </c>
      <c r="G14" s="163">
        <v>2491.9201946067283</v>
      </c>
    </row>
    <row r="15" spans="1:7" s="107" customFormat="1" ht="14.25" x14ac:dyDescent="0.2">
      <c r="A15" s="157">
        <v>2020</v>
      </c>
      <c r="B15" s="160">
        <v>2339813043</v>
      </c>
      <c r="C15" s="160">
        <v>2290375690</v>
      </c>
      <c r="D15" s="161">
        <v>101099991</v>
      </c>
      <c r="E15" s="162">
        <v>4.414122601868866E-2</v>
      </c>
      <c r="F15" s="161">
        <v>1209.1914147105153</v>
      </c>
      <c r="G15" s="163">
        <v>2288.4108835318148</v>
      </c>
    </row>
    <row r="16" spans="1:7" s="107" customFormat="1" ht="14.25" x14ac:dyDescent="0.2">
      <c r="A16" s="157">
        <v>2021</v>
      </c>
      <c r="B16" s="160">
        <v>2904464462</v>
      </c>
      <c r="C16" s="160">
        <v>2822136712</v>
      </c>
      <c r="D16" s="161">
        <v>114799289</v>
      </c>
      <c r="E16" s="162">
        <v>4.0678145928176423E-2</v>
      </c>
      <c r="F16" s="161">
        <v>1208.7850185492407</v>
      </c>
      <c r="G16" s="163">
        <v>2379.3601762370513</v>
      </c>
    </row>
    <row r="17" spans="1:7" s="107" customFormat="1" ht="14.25" x14ac:dyDescent="0.2">
      <c r="A17" s="157">
        <v>2022</v>
      </c>
      <c r="B17" s="160">
        <v>1940353175</v>
      </c>
      <c r="C17" s="160">
        <v>1935026471</v>
      </c>
      <c r="D17" s="161">
        <v>131773672</v>
      </c>
      <c r="E17" s="162">
        <v>6.8099157285378548E-2</v>
      </c>
      <c r="F17" s="161">
        <v>1398.904123638436</v>
      </c>
      <c r="G17" s="163">
        <v>2650.2945160167446</v>
      </c>
    </row>
    <row r="18" spans="1:7" s="107" customFormat="1" ht="14.25" x14ac:dyDescent="0.2">
      <c r="A18" s="157">
        <v>2023</v>
      </c>
      <c r="B18" s="160">
        <v>1337533092</v>
      </c>
      <c r="C18" s="160">
        <v>1365182848</v>
      </c>
      <c r="D18" s="161">
        <v>129714911</v>
      </c>
      <c r="E18" s="162">
        <v>9.5016510931142314E-2</v>
      </c>
      <c r="F18" s="161">
        <v>1430.1008242489518</v>
      </c>
      <c r="G18" s="163">
        <v>2718.8796155112764</v>
      </c>
    </row>
    <row r="19" spans="1:7" s="107" customFormat="1" ht="14.25" x14ac:dyDescent="0.2">
      <c r="A19" s="157">
        <v>2024</v>
      </c>
      <c r="B19" s="160">
        <v>1473062777</v>
      </c>
      <c r="C19" s="160">
        <v>1488657686</v>
      </c>
      <c r="D19" s="161">
        <v>171295214</v>
      </c>
      <c r="E19" s="162">
        <v>0.11506689255087754</v>
      </c>
      <c r="F19" s="161">
        <v>1473.2827922866093</v>
      </c>
      <c r="G19" s="163">
        <v>2826.4045301060605</v>
      </c>
    </row>
    <row r="20" spans="1:7" s="107" customFormat="1" ht="14.25" x14ac:dyDescent="0.2">
      <c r="A20" s="157">
        <v>2025</v>
      </c>
      <c r="B20" s="160">
        <v>1595624754</v>
      </c>
      <c r="C20" s="160">
        <v>1608674590</v>
      </c>
      <c r="D20" s="161">
        <v>158644382</v>
      </c>
      <c r="E20" s="162">
        <v>9.8618069177060855E-2</v>
      </c>
      <c r="F20" s="161">
        <v>1511.2061962135745</v>
      </c>
      <c r="G20" s="163">
        <v>2810.353548361787</v>
      </c>
    </row>
    <row r="43" spans="1:6" ht="33.75" customHeight="1" x14ac:dyDescent="0.2">
      <c r="A43" s="165" t="s">
        <v>245</v>
      </c>
      <c r="B43" s="166"/>
      <c r="C43" s="166"/>
      <c r="D43" s="166"/>
      <c r="E43" s="166"/>
      <c r="F43" s="166"/>
    </row>
    <row r="44" spans="1:6" x14ac:dyDescent="0.2">
      <c r="A44" s="166" t="s">
        <v>246</v>
      </c>
      <c r="B44" s="166"/>
      <c r="C44" s="166"/>
      <c r="D44" s="166"/>
      <c r="E44" s="166"/>
      <c r="F44" s="166"/>
    </row>
    <row r="45" spans="1:6" x14ac:dyDescent="0.2">
      <c r="A45" s="166" t="s">
        <v>247</v>
      </c>
      <c r="B45" s="166"/>
      <c r="C45" s="166"/>
      <c r="D45" s="166"/>
      <c r="E45" s="166"/>
      <c r="F45" s="166"/>
    </row>
    <row r="46" spans="1:6" x14ac:dyDescent="0.2">
      <c r="A46" s="166" t="s">
        <v>248</v>
      </c>
      <c r="B46" s="166"/>
      <c r="C46" s="166"/>
      <c r="D46" s="166"/>
      <c r="E46" s="166"/>
      <c r="F46" s="166"/>
    </row>
    <row r="47" spans="1:6" ht="25.5" customHeight="1" x14ac:dyDescent="0.2">
      <c r="A47" s="4" t="s">
        <v>233</v>
      </c>
      <c r="B47" s="164" t="s">
        <v>242</v>
      </c>
    </row>
    <row r="48" spans="1:6" ht="12.75" customHeight="1" x14ac:dyDescent="0.2">
      <c r="A48" s="4" t="s">
        <v>234</v>
      </c>
      <c r="B48" s="164" t="s">
        <v>243</v>
      </c>
    </row>
  </sheetData>
  <printOptions horizontalCentered="1"/>
  <pageMargins left="0.5" right="0.5" top="0.5" bottom="0.7" header="0.3" footer="0.3"/>
  <pageSetup scale="91" fitToHeight="0" orientation="portrait" r:id="rId1"/>
  <headerFooter>
    <oddFooter>&amp;LCalifornia Department of Insurance&amp;CPage &amp;P of &amp;N&amp;RRate Specialist Bureau - 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0"/>
  <sheetViews>
    <sheetView showGridLines="0" workbookViewId="0">
      <selection activeCell="D15" sqref="D15"/>
    </sheetView>
  </sheetViews>
  <sheetFormatPr defaultRowHeight="12.75" x14ac:dyDescent="0.2"/>
  <cols>
    <col min="1" max="1" width="9.42578125" style="86" customWidth="1"/>
    <col min="2" max="2" width="30.5703125" bestFit="1" customWidth="1"/>
    <col min="3" max="3" width="13.28515625" style="86" bestFit="1" customWidth="1"/>
    <col min="4" max="4" width="30.5703125" bestFit="1" customWidth="1"/>
    <col min="5" max="5" width="14.42578125" bestFit="1" customWidth="1"/>
    <col min="6" max="6" width="14.28515625" style="1" bestFit="1" customWidth="1"/>
    <col min="7" max="7" width="19.7109375" style="1" bestFit="1" customWidth="1"/>
    <col min="8" max="8" width="15.28515625" style="1" bestFit="1" customWidth="1"/>
    <col min="9" max="9" width="16.5703125" style="1" bestFit="1" customWidth="1"/>
    <col min="10" max="10" width="20.85546875" style="1" customWidth="1"/>
    <col min="11" max="11" width="15" bestFit="1" customWidth="1"/>
    <col min="12" max="12" width="12" customWidth="1"/>
    <col min="13" max="13" width="15.28515625" customWidth="1"/>
  </cols>
  <sheetData>
    <row r="1" spans="1:13" ht="33.75" customHeight="1" x14ac:dyDescent="0.2">
      <c r="A1" s="147" t="s">
        <v>175</v>
      </c>
      <c r="B1" s="88"/>
      <c r="C1" s="108"/>
      <c r="D1" s="88"/>
      <c r="E1" s="88"/>
      <c r="F1" s="88"/>
      <c r="G1" s="88"/>
      <c r="H1" s="88"/>
      <c r="I1" s="88"/>
      <c r="J1" s="88"/>
      <c r="K1" s="88"/>
    </row>
    <row r="2" spans="1:13" ht="12.75" customHeight="1" x14ac:dyDescent="0.2">
      <c r="A2" s="168" t="s">
        <v>205</v>
      </c>
      <c r="B2" s="168"/>
      <c r="C2" s="168"/>
      <c r="D2" s="168"/>
      <c r="E2" s="122" t="s">
        <v>210</v>
      </c>
      <c r="F2" s="122" t="s">
        <v>211</v>
      </c>
      <c r="G2" s="122" t="s">
        <v>212</v>
      </c>
      <c r="H2" s="122" t="s">
        <v>213</v>
      </c>
      <c r="I2" s="122" t="s">
        <v>214</v>
      </c>
      <c r="J2" s="122" t="s">
        <v>215</v>
      </c>
      <c r="K2" s="122" t="s">
        <v>216</v>
      </c>
      <c r="L2" s="123"/>
      <c r="M2" s="123"/>
    </row>
    <row r="3" spans="1:13" ht="32.25" customHeight="1" x14ac:dyDescent="0.2">
      <c r="A3" s="170" t="s">
        <v>14</v>
      </c>
      <c r="B3" s="170" t="s">
        <v>15</v>
      </c>
      <c r="C3" s="170" t="s">
        <v>38</v>
      </c>
      <c r="D3" s="170" t="s">
        <v>39</v>
      </c>
      <c r="E3" s="171" t="s">
        <v>218</v>
      </c>
      <c r="F3" s="171" t="s">
        <v>217</v>
      </c>
      <c r="G3" s="171" t="s">
        <v>219</v>
      </c>
      <c r="H3" s="171" t="s">
        <v>220</v>
      </c>
      <c r="I3" s="171" t="s">
        <v>204</v>
      </c>
      <c r="J3" s="171" t="s">
        <v>221</v>
      </c>
      <c r="K3" s="171" t="s">
        <v>222</v>
      </c>
      <c r="L3" s="171" t="s">
        <v>133</v>
      </c>
      <c r="M3" s="171" t="s">
        <v>206</v>
      </c>
    </row>
    <row r="4" spans="1:13" ht="15" x14ac:dyDescent="0.25">
      <c r="A4" s="223">
        <v>15781</v>
      </c>
      <c r="B4" s="224" t="s">
        <v>170</v>
      </c>
      <c r="C4" s="223">
        <v>15781</v>
      </c>
      <c r="D4" s="224" t="s">
        <v>170</v>
      </c>
      <c r="E4" s="225">
        <v>579987</v>
      </c>
      <c r="F4" s="225">
        <v>0</v>
      </c>
      <c r="G4" s="225">
        <v>13143</v>
      </c>
      <c r="H4" s="225">
        <f t="shared" ref="H4:H21" si="0">E4+F4+G4</f>
        <v>593130</v>
      </c>
      <c r="I4" s="225">
        <v>552126</v>
      </c>
      <c r="J4" s="225">
        <v>0</v>
      </c>
      <c r="K4" s="226">
        <f>IF(I4&lt;&gt;0,J4/I4,"")</f>
        <v>0</v>
      </c>
      <c r="L4" s="199">
        <f>M4*M4*100*100</f>
        <v>1.1484185832781808E-3</v>
      </c>
      <c r="M4" s="200">
        <f>H4/$H$22</f>
        <v>3.3888325176647204E-4</v>
      </c>
    </row>
    <row r="5" spans="1:13" ht="15" x14ac:dyDescent="0.25">
      <c r="A5" s="251">
        <v>626</v>
      </c>
      <c r="B5" s="252" t="s">
        <v>169</v>
      </c>
      <c r="C5" s="251">
        <v>50028</v>
      </c>
      <c r="D5" s="252" t="s">
        <v>61</v>
      </c>
      <c r="E5" s="253">
        <v>0</v>
      </c>
      <c r="F5" s="253">
        <v>0</v>
      </c>
      <c r="G5" s="253">
        <v>0</v>
      </c>
      <c r="H5" s="253">
        <f t="shared" si="0"/>
        <v>0</v>
      </c>
      <c r="I5" s="253">
        <v>0</v>
      </c>
      <c r="J5" s="253">
        <v>0</v>
      </c>
      <c r="K5" s="231" t="str">
        <f t="shared" ref="K5:K21" si="1">IF(I5&lt;&gt;0,J5/I5,"")</f>
        <v/>
      </c>
      <c r="L5" s="181">
        <f t="shared" ref="L5:L21" si="2">M5*M5*100*100</f>
        <v>0</v>
      </c>
      <c r="M5" s="217">
        <f t="shared" ref="M5:M21" si="3">H5/$H$22</f>
        <v>0</v>
      </c>
    </row>
    <row r="6" spans="1:13" ht="15" x14ac:dyDescent="0.25">
      <c r="A6" s="254">
        <v>670</v>
      </c>
      <c r="B6" s="255" t="s">
        <v>135</v>
      </c>
      <c r="C6" s="254">
        <v>50229</v>
      </c>
      <c r="D6" s="255" t="s">
        <v>25</v>
      </c>
      <c r="E6" s="256">
        <v>6567101</v>
      </c>
      <c r="F6" s="256">
        <v>1925085</v>
      </c>
      <c r="G6" s="256">
        <v>308136984</v>
      </c>
      <c r="H6" s="256">
        <f t="shared" si="0"/>
        <v>316629170</v>
      </c>
      <c r="I6" s="256">
        <v>314667149</v>
      </c>
      <c r="J6" s="256">
        <v>23398770</v>
      </c>
      <c r="K6" s="238">
        <f t="shared" si="1"/>
        <v>7.4360383898860696E-2</v>
      </c>
      <c r="L6" s="186">
        <f t="shared" si="2"/>
        <v>327.2670447628974</v>
      </c>
      <c r="M6" s="220">
        <f t="shared" si="3"/>
        <v>0.18090523617709284</v>
      </c>
    </row>
    <row r="7" spans="1:13" ht="15" x14ac:dyDescent="0.25">
      <c r="A7" s="251">
        <v>670</v>
      </c>
      <c r="B7" s="252" t="s">
        <v>135</v>
      </c>
      <c r="C7" s="251">
        <v>51020</v>
      </c>
      <c r="D7" s="252" t="s">
        <v>58</v>
      </c>
      <c r="E7" s="253">
        <v>0</v>
      </c>
      <c r="F7" s="253">
        <v>0</v>
      </c>
      <c r="G7" s="253">
        <v>19743438</v>
      </c>
      <c r="H7" s="253">
        <f t="shared" si="0"/>
        <v>19743438</v>
      </c>
      <c r="I7" s="253">
        <v>20382202</v>
      </c>
      <c r="J7" s="253">
        <v>807928</v>
      </c>
      <c r="K7" s="231">
        <f t="shared" si="1"/>
        <v>3.9638896719795043E-2</v>
      </c>
      <c r="L7" s="181">
        <f t="shared" si="2"/>
        <v>1.2724654240977513</v>
      </c>
      <c r="M7" s="217">
        <f t="shared" si="3"/>
        <v>1.1280360916645138E-2</v>
      </c>
    </row>
    <row r="8" spans="1:13" ht="15" x14ac:dyDescent="0.25">
      <c r="A8" s="254">
        <v>670</v>
      </c>
      <c r="B8" s="255" t="s">
        <v>135</v>
      </c>
      <c r="C8" s="254">
        <v>51586</v>
      </c>
      <c r="D8" s="255" t="s">
        <v>30</v>
      </c>
      <c r="E8" s="256">
        <v>6513887</v>
      </c>
      <c r="F8" s="256">
        <v>1726315</v>
      </c>
      <c r="G8" s="256">
        <v>226938854</v>
      </c>
      <c r="H8" s="256">
        <f t="shared" si="0"/>
        <v>235179056</v>
      </c>
      <c r="I8" s="256">
        <v>234476709</v>
      </c>
      <c r="J8" s="256">
        <v>22990092</v>
      </c>
      <c r="K8" s="238">
        <f t="shared" si="1"/>
        <v>9.8048510225380206E-2</v>
      </c>
      <c r="L8" s="186">
        <f t="shared" si="2"/>
        <v>180.55009255895919</v>
      </c>
      <c r="M8" s="220">
        <f t="shared" si="3"/>
        <v>0.13436892965226716</v>
      </c>
    </row>
    <row r="9" spans="1:13" ht="15" x14ac:dyDescent="0.25">
      <c r="A9" s="251">
        <v>670</v>
      </c>
      <c r="B9" s="252" t="s">
        <v>135</v>
      </c>
      <c r="C9" s="251">
        <v>50083</v>
      </c>
      <c r="D9" s="252" t="s">
        <v>22</v>
      </c>
      <c r="E9" s="253">
        <v>2533004</v>
      </c>
      <c r="F9" s="253">
        <v>0</v>
      </c>
      <c r="G9" s="253">
        <v>134804497</v>
      </c>
      <c r="H9" s="253">
        <f t="shared" si="0"/>
        <v>137337501</v>
      </c>
      <c r="I9" s="253">
        <v>133895389</v>
      </c>
      <c r="J9" s="253">
        <v>10748234</v>
      </c>
      <c r="K9" s="231">
        <f t="shared" si="1"/>
        <v>8.0273369234544742E-2</v>
      </c>
      <c r="L9" s="181">
        <f t="shared" si="2"/>
        <v>61.5713549973512</v>
      </c>
      <c r="M9" s="217">
        <f t="shared" si="3"/>
        <v>7.846741680299614E-2</v>
      </c>
    </row>
    <row r="10" spans="1:13" ht="15" x14ac:dyDescent="0.25">
      <c r="A10" s="254">
        <v>70</v>
      </c>
      <c r="B10" s="255" t="s">
        <v>139</v>
      </c>
      <c r="C10" s="254">
        <v>51624</v>
      </c>
      <c r="D10" s="255" t="s">
        <v>171</v>
      </c>
      <c r="E10" s="256">
        <v>0</v>
      </c>
      <c r="F10" s="256">
        <v>0</v>
      </c>
      <c r="G10" s="256">
        <v>0</v>
      </c>
      <c r="H10" s="256">
        <f t="shared" si="0"/>
        <v>0</v>
      </c>
      <c r="I10" s="256">
        <v>0</v>
      </c>
      <c r="J10" s="256">
        <v>0</v>
      </c>
      <c r="K10" s="238" t="str">
        <f t="shared" si="1"/>
        <v/>
      </c>
      <c r="L10" s="186">
        <f t="shared" si="2"/>
        <v>0</v>
      </c>
      <c r="M10" s="220">
        <f t="shared" si="3"/>
        <v>0</v>
      </c>
    </row>
    <row r="11" spans="1:13" ht="15" x14ac:dyDescent="0.25">
      <c r="A11" s="251">
        <v>70</v>
      </c>
      <c r="B11" s="252" t="s">
        <v>139</v>
      </c>
      <c r="C11" s="251">
        <v>50814</v>
      </c>
      <c r="D11" s="252" t="s">
        <v>142</v>
      </c>
      <c r="E11" s="253">
        <v>100779545</v>
      </c>
      <c r="F11" s="253">
        <v>77327295</v>
      </c>
      <c r="G11" s="253">
        <v>240539777</v>
      </c>
      <c r="H11" s="253">
        <f t="shared" si="0"/>
        <v>418646617</v>
      </c>
      <c r="I11" s="253">
        <v>412408442</v>
      </c>
      <c r="J11" s="253">
        <v>39845970</v>
      </c>
      <c r="K11" s="231">
        <f t="shared" si="1"/>
        <v>9.6617736064675414E-2</v>
      </c>
      <c r="L11" s="181">
        <f t="shared" si="2"/>
        <v>572.13116083698276</v>
      </c>
      <c r="M11" s="217">
        <f t="shared" si="3"/>
        <v>0.23919263384079845</v>
      </c>
    </row>
    <row r="12" spans="1:13" ht="15" x14ac:dyDescent="0.25">
      <c r="A12" s="254">
        <v>50130</v>
      </c>
      <c r="B12" s="255" t="s">
        <v>138</v>
      </c>
      <c r="C12" s="254">
        <v>50130</v>
      </c>
      <c r="D12" s="255" t="s">
        <v>138</v>
      </c>
      <c r="E12" s="256">
        <v>0</v>
      </c>
      <c r="F12" s="256">
        <v>52950940</v>
      </c>
      <c r="G12" s="256">
        <v>51520897</v>
      </c>
      <c r="H12" s="256">
        <f t="shared" si="0"/>
        <v>104471837</v>
      </c>
      <c r="I12" s="256">
        <v>102156820</v>
      </c>
      <c r="J12" s="256">
        <v>3772552</v>
      </c>
      <c r="K12" s="238">
        <f t="shared" si="1"/>
        <v>3.6929027352260967E-2</v>
      </c>
      <c r="L12" s="186">
        <f t="shared" si="2"/>
        <v>35.628611071873337</v>
      </c>
      <c r="M12" s="220">
        <f t="shared" si="3"/>
        <v>5.9689706878048365E-2</v>
      </c>
    </row>
    <row r="13" spans="1:13" ht="15" x14ac:dyDescent="0.25">
      <c r="A13" s="259">
        <v>150</v>
      </c>
      <c r="B13" s="250" t="s">
        <v>8</v>
      </c>
      <c r="C13" s="259">
        <v>50520</v>
      </c>
      <c r="D13" s="250" t="s">
        <v>23</v>
      </c>
      <c r="E13" s="260">
        <v>4864901</v>
      </c>
      <c r="F13" s="260">
        <v>50759906</v>
      </c>
      <c r="G13" s="260">
        <v>143913076</v>
      </c>
      <c r="H13" s="253">
        <f t="shared" si="0"/>
        <v>199537883</v>
      </c>
      <c r="I13" s="253">
        <v>197282182</v>
      </c>
      <c r="J13" s="253">
        <v>8365048</v>
      </c>
      <c r="K13" s="231">
        <f t="shared" si="1"/>
        <v>4.2401436942744279E-2</v>
      </c>
      <c r="L13" s="181">
        <f t="shared" si="2"/>
        <v>129.97240355143788</v>
      </c>
      <c r="M13" s="217">
        <f t="shared" si="3"/>
        <v>0.11400544002434178</v>
      </c>
    </row>
    <row r="14" spans="1:13" ht="15" x14ac:dyDescent="0.25">
      <c r="A14" s="254">
        <v>150</v>
      </c>
      <c r="B14" s="255" t="s">
        <v>8</v>
      </c>
      <c r="C14" s="254">
        <v>51411</v>
      </c>
      <c r="D14" s="255" t="s">
        <v>136</v>
      </c>
      <c r="E14" s="256">
        <v>13500</v>
      </c>
      <c r="F14" s="256">
        <v>8241018</v>
      </c>
      <c r="G14" s="256">
        <v>0</v>
      </c>
      <c r="H14" s="256">
        <f t="shared" si="0"/>
        <v>8254518</v>
      </c>
      <c r="I14" s="256">
        <v>8250216</v>
      </c>
      <c r="J14" s="256">
        <v>10002</v>
      </c>
      <c r="K14" s="238">
        <f t="shared" si="1"/>
        <v>1.2123318953103774E-3</v>
      </c>
      <c r="L14" s="186">
        <f t="shared" si="2"/>
        <v>0.22242513745158923</v>
      </c>
      <c r="M14" s="220">
        <f t="shared" si="3"/>
        <v>4.7161969578420832E-3</v>
      </c>
    </row>
    <row r="15" spans="1:13" ht="15" x14ac:dyDescent="0.25">
      <c r="A15" s="251">
        <v>3483</v>
      </c>
      <c r="B15" s="252" t="s">
        <v>163</v>
      </c>
      <c r="C15" s="251">
        <v>51632</v>
      </c>
      <c r="D15" s="252" t="s">
        <v>151</v>
      </c>
      <c r="E15" s="253">
        <v>894293</v>
      </c>
      <c r="F15" s="253">
        <v>3024</v>
      </c>
      <c r="G15" s="253">
        <v>0</v>
      </c>
      <c r="H15" s="253">
        <f t="shared" si="0"/>
        <v>897317</v>
      </c>
      <c r="I15" s="253">
        <v>876674</v>
      </c>
      <c r="J15" s="253">
        <v>538452</v>
      </c>
      <c r="K15" s="231">
        <f t="shared" si="1"/>
        <v>0.61419866449786353</v>
      </c>
      <c r="L15" s="181">
        <f t="shared" si="2"/>
        <v>2.6284046159211634E-3</v>
      </c>
      <c r="M15" s="217">
        <f t="shared" si="3"/>
        <v>5.1267968712649062E-4</v>
      </c>
    </row>
    <row r="16" spans="1:13" ht="15" x14ac:dyDescent="0.25">
      <c r="A16" s="254">
        <v>50026</v>
      </c>
      <c r="B16" s="255" t="s">
        <v>160</v>
      </c>
      <c r="C16" s="254">
        <v>50026</v>
      </c>
      <c r="D16" s="255" t="s">
        <v>160</v>
      </c>
      <c r="E16" s="256">
        <v>0</v>
      </c>
      <c r="F16" s="256">
        <v>1907060</v>
      </c>
      <c r="G16" s="256">
        <v>0</v>
      </c>
      <c r="H16" s="256">
        <f t="shared" si="0"/>
        <v>1907060</v>
      </c>
      <c r="I16" s="256">
        <v>1875486</v>
      </c>
      <c r="J16" s="256">
        <v>37972</v>
      </c>
      <c r="K16" s="238">
        <f t="shared" si="1"/>
        <v>2.024648544430617E-2</v>
      </c>
      <c r="L16" s="186">
        <f t="shared" si="2"/>
        <v>1.1872143680064768E-2</v>
      </c>
      <c r="M16" s="220">
        <f t="shared" si="3"/>
        <v>1.0895936710565443E-3</v>
      </c>
    </row>
    <row r="17" spans="1:13" ht="15" x14ac:dyDescent="0.25">
      <c r="A17" s="251">
        <v>50440</v>
      </c>
      <c r="B17" s="252" t="s">
        <v>166</v>
      </c>
      <c r="C17" s="251">
        <v>50440</v>
      </c>
      <c r="D17" s="252" t="s">
        <v>166</v>
      </c>
      <c r="E17" s="253">
        <v>0</v>
      </c>
      <c r="F17" s="253">
        <v>0</v>
      </c>
      <c r="G17" s="253">
        <v>23276903</v>
      </c>
      <c r="H17" s="253">
        <f t="shared" si="0"/>
        <v>23276903</v>
      </c>
      <c r="I17" s="253">
        <v>22230557</v>
      </c>
      <c r="J17" s="253">
        <v>315534</v>
      </c>
      <c r="K17" s="231">
        <f t="shared" si="1"/>
        <v>1.4193706437495021E-2</v>
      </c>
      <c r="L17" s="181">
        <f t="shared" si="2"/>
        <v>1.7686863470487511</v>
      </c>
      <c r="M17" s="217">
        <f t="shared" si="3"/>
        <v>1.3299196769161479E-2</v>
      </c>
    </row>
    <row r="18" spans="1:13" ht="15" x14ac:dyDescent="0.25">
      <c r="A18" s="254">
        <v>340</v>
      </c>
      <c r="B18" s="255" t="s">
        <v>141</v>
      </c>
      <c r="C18" s="254">
        <v>50121</v>
      </c>
      <c r="D18" s="255" t="s">
        <v>153</v>
      </c>
      <c r="E18" s="256">
        <v>10634344</v>
      </c>
      <c r="F18" s="256">
        <v>39030610</v>
      </c>
      <c r="G18" s="256">
        <v>49158260</v>
      </c>
      <c r="H18" s="256">
        <f t="shared" si="0"/>
        <v>98823214</v>
      </c>
      <c r="I18" s="256">
        <v>100704370</v>
      </c>
      <c r="J18" s="256">
        <v>2353937</v>
      </c>
      <c r="K18" s="238">
        <f t="shared" si="1"/>
        <v>2.3374725446373378E-2</v>
      </c>
      <c r="L18" s="186">
        <f t="shared" si="2"/>
        <v>31.880004810982093</v>
      </c>
      <c r="M18" s="220">
        <f t="shared" si="3"/>
        <v>5.646238111431548E-2</v>
      </c>
    </row>
    <row r="19" spans="1:13" ht="15" x14ac:dyDescent="0.25">
      <c r="A19" s="251">
        <v>50016</v>
      </c>
      <c r="B19" s="252" t="s">
        <v>158</v>
      </c>
      <c r="C19" s="251">
        <v>50016</v>
      </c>
      <c r="D19" s="252" t="s">
        <v>158</v>
      </c>
      <c r="E19" s="253">
        <v>3994524</v>
      </c>
      <c r="F19" s="253">
        <v>1882126</v>
      </c>
      <c r="G19" s="253">
        <v>28256594</v>
      </c>
      <c r="H19" s="253">
        <f t="shared" si="0"/>
        <v>34133244</v>
      </c>
      <c r="I19" s="253">
        <v>33845782</v>
      </c>
      <c r="J19" s="253">
        <v>428696</v>
      </c>
      <c r="K19" s="231">
        <f t="shared" si="1"/>
        <v>1.2666157336828559E-2</v>
      </c>
      <c r="L19" s="181">
        <f t="shared" si="2"/>
        <v>3.8032560115133216</v>
      </c>
      <c r="M19" s="217">
        <f t="shared" si="3"/>
        <v>1.9501938394716874E-2</v>
      </c>
    </row>
    <row r="20" spans="1:13" ht="15" x14ac:dyDescent="0.25">
      <c r="A20" s="254">
        <v>50050</v>
      </c>
      <c r="B20" s="255" t="s">
        <v>4</v>
      </c>
      <c r="C20" s="254">
        <v>50050</v>
      </c>
      <c r="D20" s="255" t="s">
        <v>4</v>
      </c>
      <c r="E20" s="256">
        <v>537290</v>
      </c>
      <c r="F20" s="256">
        <v>49932350</v>
      </c>
      <c r="G20" s="256">
        <v>38397726</v>
      </c>
      <c r="H20" s="256">
        <f t="shared" si="0"/>
        <v>88867366</v>
      </c>
      <c r="I20" s="256">
        <v>86057142</v>
      </c>
      <c r="J20" s="256">
        <v>2504102</v>
      </c>
      <c r="K20" s="238">
        <f t="shared" si="1"/>
        <v>2.9098131099914985E-2</v>
      </c>
      <c r="L20" s="186">
        <f t="shared" si="2"/>
        <v>25.780126606076674</v>
      </c>
      <c r="M20" s="220">
        <f t="shared" si="3"/>
        <v>5.0774133775059793E-2</v>
      </c>
    </row>
    <row r="21" spans="1:13" ht="15.75" thickBot="1" x14ac:dyDescent="0.3">
      <c r="A21" s="261">
        <v>4736</v>
      </c>
      <c r="B21" s="262" t="s">
        <v>174</v>
      </c>
      <c r="C21" s="261">
        <v>51152</v>
      </c>
      <c r="D21" s="262" t="s">
        <v>165</v>
      </c>
      <c r="E21" s="263">
        <v>9223978</v>
      </c>
      <c r="F21" s="263">
        <v>27026671</v>
      </c>
      <c r="G21" s="263">
        <v>25699883</v>
      </c>
      <c r="H21" s="263">
        <f t="shared" si="0"/>
        <v>61950532</v>
      </c>
      <c r="I21" s="263">
        <v>60610506</v>
      </c>
      <c r="J21" s="263">
        <v>2796426</v>
      </c>
      <c r="K21" s="264">
        <f t="shared" si="1"/>
        <v>4.6137644849887909E-2</v>
      </c>
      <c r="L21" s="194">
        <f t="shared" si="2"/>
        <v>12.528252860961206</v>
      </c>
      <c r="M21" s="248">
        <f t="shared" si="3"/>
        <v>3.5395272086764927E-2</v>
      </c>
    </row>
    <row r="22" spans="1:13" ht="14.25" thickTop="1" thickBot="1" x14ac:dyDescent="0.25">
      <c r="A22" s="137" t="s">
        <v>19</v>
      </c>
      <c r="B22" s="138"/>
      <c r="C22" s="139"/>
      <c r="D22" s="138"/>
      <c r="E22" s="102">
        <f>SUM(E4:E21)</f>
        <v>147136354</v>
      </c>
      <c r="F22" s="102">
        <f t="shared" ref="F22:J22" si="4">SUM(F4:F21)</f>
        <v>312712400</v>
      </c>
      <c r="G22" s="102">
        <f t="shared" si="4"/>
        <v>1290400032</v>
      </c>
      <c r="H22" s="102">
        <f t="shared" si="4"/>
        <v>1750248786</v>
      </c>
      <c r="I22" s="102">
        <f t="shared" si="4"/>
        <v>1730271752</v>
      </c>
      <c r="J22" s="102">
        <f t="shared" si="4"/>
        <v>118913715</v>
      </c>
      <c r="K22" s="140">
        <f>IF(I22&lt;&gt;0,J22/I22,"")</f>
        <v>6.8725455907460251E-2</v>
      </c>
      <c r="L22" s="102">
        <f>SUM(L4:L21)</f>
        <v>1384.3915339445125</v>
      </c>
      <c r="M22" s="103">
        <f t="shared" ref="M22" si="5">SUM(M4:M21)</f>
        <v>1</v>
      </c>
    </row>
    <row r="23" spans="1:13" ht="13.5" thickTop="1" x14ac:dyDescent="0.2"/>
    <row r="29" spans="1:13" x14ac:dyDescent="0.2">
      <c r="K29" s="85"/>
      <c r="L29" s="85"/>
      <c r="M29" s="85"/>
    </row>
    <row r="30" spans="1:13" x14ac:dyDescent="0.2">
      <c r="K30" s="85"/>
      <c r="L30" s="85"/>
      <c r="M30" s="85"/>
    </row>
  </sheetData>
  <pageMargins left="0.7" right="0.7" top="0.75" bottom="0.75" header="0.3" footer="0.3"/>
  <pageSetup scale="53" fitToHeight="0" orientation="landscape" r:id="rId1"/>
  <headerFooter>
    <oddFooter>&amp;LCalifornia Department of Insurance&amp;CPage &amp;P of &amp;N&amp;RRate Specialist Bureau - 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0"/>
  <sheetViews>
    <sheetView showGridLines="0" workbookViewId="0">
      <selection activeCell="E14" sqref="E14"/>
    </sheetView>
  </sheetViews>
  <sheetFormatPr defaultRowHeight="12.75" x14ac:dyDescent="0.2"/>
  <cols>
    <col min="1" max="1" width="9.42578125" style="86" customWidth="1"/>
    <col min="2" max="2" width="30.5703125" bestFit="1" customWidth="1"/>
    <col min="3" max="3" width="13.28515625" style="86" bestFit="1" customWidth="1"/>
    <col min="4" max="4" width="30.5703125" bestFit="1" customWidth="1"/>
    <col min="5" max="5" width="14.42578125" bestFit="1" customWidth="1"/>
    <col min="6" max="6" width="14.28515625" style="1" bestFit="1" customWidth="1"/>
    <col min="7" max="7" width="19.7109375" style="1" bestFit="1" customWidth="1"/>
    <col min="8" max="8" width="15.28515625" style="1" bestFit="1" customWidth="1"/>
    <col min="9" max="9" width="16.5703125" style="1" bestFit="1" customWidth="1"/>
    <col min="10" max="10" width="20.85546875" style="1" customWidth="1"/>
    <col min="11" max="11" width="15" bestFit="1" customWidth="1"/>
    <col min="12" max="12" width="12" customWidth="1"/>
    <col min="13" max="13" width="15.28515625" customWidth="1"/>
  </cols>
  <sheetData>
    <row r="1" spans="1:13" ht="33.75" customHeight="1" x14ac:dyDescent="0.2">
      <c r="A1" s="148" t="s">
        <v>173</v>
      </c>
      <c r="B1" s="87"/>
      <c r="C1" s="109"/>
      <c r="D1" s="87"/>
      <c r="E1" s="87"/>
      <c r="F1" s="87"/>
      <c r="G1" s="87"/>
      <c r="H1" s="87"/>
      <c r="I1" s="87"/>
      <c r="J1" s="87"/>
      <c r="K1" s="87"/>
    </row>
    <row r="2" spans="1:13" ht="12.75" customHeight="1" x14ac:dyDescent="0.2">
      <c r="A2" s="168" t="s">
        <v>205</v>
      </c>
      <c r="B2" s="168"/>
      <c r="C2" s="168"/>
      <c r="D2" s="168"/>
      <c r="E2" s="122" t="s">
        <v>210</v>
      </c>
      <c r="F2" s="122" t="s">
        <v>211</v>
      </c>
      <c r="G2" s="122" t="s">
        <v>212</v>
      </c>
      <c r="H2" s="122" t="s">
        <v>213</v>
      </c>
      <c r="I2" s="122" t="s">
        <v>214</v>
      </c>
      <c r="J2" s="122" t="s">
        <v>215</v>
      </c>
      <c r="K2" s="122" t="s">
        <v>216</v>
      </c>
      <c r="L2" s="123"/>
      <c r="M2" s="123"/>
    </row>
    <row r="3" spans="1:13" ht="25.5" x14ac:dyDescent="0.2">
      <c r="A3" s="170" t="s">
        <v>14</v>
      </c>
      <c r="B3" s="170" t="s">
        <v>15</v>
      </c>
      <c r="C3" s="170" t="s">
        <v>38</v>
      </c>
      <c r="D3" s="170" t="s">
        <v>39</v>
      </c>
      <c r="E3" s="171" t="s">
        <v>218</v>
      </c>
      <c r="F3" s="171" t="s">
        <v>217</v>
      </c>
      <c r="G3" s="171" t="s">
        <v>219</v>
      </c>
      <c r="H3" s="171" t="s">
        <v>220</v>
      </c>
      <c r="I3" s="171" t="s">
        <v>204</v>
      </c>
      <c r="J3" s="171" t="s">
        <v>221</v>
      </c>
      <c r="K3" s="171" t="s">
        <v>222</v>
      </c>
      <c r="L3" s="171" t="s">
        <v>133</v>
      </c>
      <c r="M3" s="171" t="s">
        <v>206</v>
      </c>
    </row>
    <row r="4" spans="1:13" ht="15" x14ac:dyDescent="0.25">
      <c r="A4" s="223">
        <v>15781</v>
      </c>
      <c r="B4" s="224" t="s">
        <v>170</v>
      </c>
      <c r="C4" s="223">
        <v>15781</v>
      </c>
      <c r="D4" s="224" t="s">
        <v>170</v>
      </c>
      <c r="E4" s="225">
        <v>563461</v>
      </c>
      <c r="F4" s="225">
        <v>0</v>
      </c>
      <c r="G4" s="225">
        <v>0</v>
      </c>
      <c r="H4" s="225">
        <f t="shared" ref="H4:H21" si="0">E4+F4+G4</f>
        <v>563461</v>
      </c>
      <c r="I4" s="225">
        <v>520529</v>
      </c>
      <c r="J4" s="225">
        <v>0</v>
      </c>
      <c r="K4" s="226">
        <f>IF(I4&lt;&gt;0,J4/I4,"")</f>
        <v>0</v>
      </c>
      <c r="L4" s="199">
        <f t="shared" ref="L4:L21" si="1">M4*M4*100*100</f>
        <v>1.0370444570765658E-3</v>
      </c>
      <c r="M4" s="200">
        <f>H4/$H$22</f>
        <v>3.2203174642829327E-4</v>
      </c>
    </row>
    <row r="5" spans="1:13" ht="15" x14ac:dyDescent="0.25">
      <c r="A5" s="251">
        <v>626</v>
      </c>
      <c r="B5" s="252" t="s">
        <v>169</v>
      </c>
      <c r="C5" s="251">
        <v>50028</v>
      </c>
      <c r="D5" s="252" t="s">
        <v>61</v>
      </c>
      <c r="E5" s="253">
        <v>0</v>
      </c>
      <c r="F5" s="253">
        <v>0</v>
      </c>
      <c r="G5" s="253">
        <v>0</v>
      </c>
      <c r="H5" s="253">
        <f t="shared" si="0"/>
        <v>0</v>
      </c>
      <c r="I5" s="253">
        <v>0</v>
      </c>
      <c r="J5" s="253">
        <v>0</v>
      </c>
      <c r="K5" s="231" t="str">
        <f t="shared" ref="K5:K21" si="2">IF(I5&lt;&gt;0,J5/I5,"")</f>
        <v/>
      </c>
      <c r="L5" s="181">
        <f t="shared" si="1"/>
        <v>0</v>
      </c>
      <c r="M5" s="217">
        <f t="shared" ref="M5:M21" si="3">H5/$H$22</f>
        <v>0</v>
      </c>
    </row>
    <row r="6" spans="1:13" ht="15" x14ac:dyDescent="0.25">
      <c r="A6" s="254">
        <v>670</v>
      </c>
      <c r="B6" s="255" t="s">
        <v>135</v>
      </c>
      <c r="C6" s="254">
        <v>50229</v>
      </c>
      <c r="D6" s="255" t="s">
        <v>25</v>
      </c>
      <c r="E6" s="256">
        <v>3617878</v>
      </c>
      <c r="F6" s="256">
        <v>1416732</v>
      </c>
      <c r="G6" s="256">
        <v>301291756</v>
      </c>
      <c r="H6" s="256">
        <f t="shared" si="0"/>
        <v>306326366</v>
      </c>
      <c r="I6" s="256">
        <v>299956908</v>
      </c>
      <c r="J6" s="256">
        <v>17108324</v>
      </c>
      <c r="K6" s="238">
        <f t="shared" si="2"/>
        <v>5.7035939308989009E-2</v>
      </c>
      <c r="L6" s="186">
        <f t="shared" si="1"/>
        <v>306.50559658441915</v>
      </c>
      <c r="M6" s="220">
        <f t="shared" si="3"/>
        <v>0.17507301236467576</v>
      </c>
    </row>
    <row r="7" spans="1:13" ht="15" x14ac:dyDescent="0.25">
      <c r="A7" s="251">
        <v>670</v>
      </c>
      <c r="B7" s="252" t="s">
        <v>135</v>
      </c>
      <c r="C7" s="251">
        <v>51020</v>
      </c>
      <c r="D7" s="252" t="s">
        <v>58</v>
      </c>
      <c r="E7" s="253">
        <v>0</v>
      </c>
      <c r="F7" s="253">
        <v>0</v>
      </c>
      <c r="G7" s="253">
        <v>24992393</v>
      </c>
      <c r="H7" s="253">
        <f t="shared" si="0"/>
        <v>24992393</v>
      </c>
      <c r="I7" s="253">
        <v>24743118</v>
      </c>
      <c r="J7" s="253">
        <v>2139879</v>
      </c>
      <c r="K7" s="231">
        <f t="shared" si="2"/>
        <v>8.6483805315077919E-2</v>
      </c>
      <c r="L7" s="181">
        <f t="shared" si="1"/>
        <v>2.0402591492071616</v>
      </c>
      <c r="M7" s="217">
        <f t="shared" si="3"/>
        <v>1.4283764031960069E-2</v>
      </c>
    </row>
    <row r="8" spans="1:13" ht="15" x14ac:dyDescent="0.25">
      <c r="A8" s="254">
        <v>670</v>
      </c>
      <c r="B8" s="255" t="s">
        <v>135</v>
      </c>
      <c r="C8" s="254">
        <v>51586</v>
      </c>
      <c r="D8" s="255" t="s">
        <v>30</v>
      </c>
      <c r="E8" s="256">
        <v>7334888</v>
      </c>
      <c r="F8" s="256">
        <v>1464002</v>
      </c>
      <c r="G8" s="256">
        <v>215938070</v>
      </c>
      <c r="H8" s="256">
        <f t="shared" si="0"/>
        <v>224736960</v>
      </c>
      <c r="I8" s="256">
        <v>224150560</v>
      </c>
      <c r="J8" s="256">
        <v>18832391</v>
      </c>
      <c r="K8" s="238">
        <f t="shared" si="2"/>
        <v>8.4016702880421082E-2</v>
      </c>
      <c r="L8" s="186">
        <f t="shared" si="1"/>
        <v>164.97519675009553</v>
      </c>
      <c r="M8" s="220">
        <f t="shared" si="3"/>
        <v>0.12844267077186441</v>
      </c>
    </row>
    <row r="9" spans="1:13" ht="15" x14ac:dyDescent="0.25">
      <c r="A9" s="251">
        <v>670</v>
      </c>
      <c r="B9" s="252" t="s">
        <v>135</v>
      </c>
      <c r="C9" s="251">
        <v>50083</v>
      </c>
      <c r="D9" s="252" t="s">
        <v>22</v>
      </c>
      <c r="E9" s="253">
        <v>4045163</v>
      </c>
      <c r="F9" s="253">
        <v>3763</v>
      </c>
      <c r="G9" s="253">
        <v>123840131</v>
      </c>
      <c r="H9" s="253">
        <f t="shared" si="0"/>
        <v>127889057</v>
      </c>
      <c r="I9" s="253">
        <v>127131209</v>
      </c>
      <c r="J9" s="253">
        <v>4856017</v>
      </c>
      <c r="K9" s="231">
        <f t="shared" si="2"/>
        <v>3.8196891528027549E-2</v>
      </c>
      <c r="L9" s="181">
        <f t="shared" si="1"/>
        <v>53.424002413072699</v>
      </c>
      <c r="M9" s="217">
        <f t="shared" si="3"/>
        <v>7.3091724848352496E-2</v>
      </c>
    </row>
    <row r="10" spans="1:13" ht="15" x14ac:dyDescent="0.25">
      <c r="A10" s="254">
        <v>70</v>
      </c>
      <c r="B10" s="255" t="s">
        <v>139</v>
      </c>
      <c r="C10" s="254">
        <v>51624</v>
      </c>
      <c r="D10" s="255" t="s">
        <v>171</v>
      </c>
      <c r="E10" s="256">
        <v>0</v>
      </c>
      <c r="F10" s="256">
        <v>0</v>
      </c>
      <c r="G10" s="256">
        <v>0</v>
      </c>
      <c r="H10" s="256">
        <f t="shared" si="0"/>
        <v>0</v>
      </c>
      <c r="I10" s="256">
        <v>0</v>
      </c>
      <c r="J10" s="256">
        <v>0</v>
      </c>
      <c r="K10" s="238" t="str">
        <f t="shared" si="2"/>
        <v/>
      </c>
      <c r="L10" s="186">
        <f t="shared" si="1"/>
        <v>0</v>
      </c>
      <c r="M10" s="220">
        <f t="shared" si="3"/>
        <v>0</v>
      </c>
    </row>
    <row r="11" spans="1:13" ht="15" x14ac:dyDescent="0.25">
      <c r="A11" s="251">
        <v>70</v>
      </c>
      <c r="B11" s="252" t="s">
        <v>139</v>
      </c>
      <c r="C11" s="251">
        <v>50814</v>
      </c>
      <c r="D11" s="252" t="s">
        <v>142</v>
      </c>
      <c r="E11" s="253">
        <v>25117676</v>
      </c>
      <c r="F11" s="253">
        <v>87173838</v>
      </c>
      <c r="G11" s="253">
        <v>329137478</v>
      </c>
      <c r="H11" s="253">
        <f t="shared" si="0"/>
        <v>441428992</v>
      </c>
      <c r="I11" s="253">
        <v>433326729</v>
      </c>
      <c r="J11" s="253">
        <v>45198117</v>
      </c>
      <c r="K11" s="231">
        <f t="shared" si="2"/>
        <v>0.10430493661054543</v>
      </c>
      <c r="L11" s="181">
        <f t="shared" si="1"/>
        <v>636.48966698883271</v>
      </c>
      <c r="M11" s="217">
        <f t="shared" si="3"/>
        <v>0.25228746837463661</v>
      </c>
    </row>
    <row r="12" spans="1:13" ht="15" x14ac:dyDescent="0.25">
      <c r="A12" s="254">
        <v>50130</v>
      </c>
      <c r="B12" s="255" t="s">
        <v>138</v>
      </c>
      <c r="C12" s="254">
        <v>50130</v>
      </c>
      <c r="D12" s="255" t="s">
        <v>138</v>
      </c>
      <c r="E12" s="256">
        <v>0</v>
      </c>
      <c r="F12" s="256">
        <v>46799304</v>
      </c>
      <c r="G12" s="256">
        <v>52972614</v>
      </c>
      <c r="H12" s="256">
        <f t="shared" si="0"/>
        <v>99771918</v>
      </c>
      <c r="I12" s="256">
        <v>97471504</v>
      </c>
      <c r="J12" s="256">
        <v>1975730</v>
      </c>
      <c r="K12" s="238">
        <f t="shared" si="2"/>
        <v>2.0269821629098902E-2</v>
      </c>
      <c r="L12" s="186">
        <f t="shared" si="1"/>
        <v>32.515189796244563</v>
      </c>
      <c r="M12" s="220">
        <f t="shared" si="3"/>
        <v>5.7022092031286054E-2</v>
      </c>
    </row>
    <row r="13" spans="1:13" ht="15" x14ac:dyDescent="0.25">
      <c r="A13" s="259">
        <v>150</v>
      </c>
      <c r="B13" s="250" t="s">
        <v>8</v>
      </c>
      <c r="C13" s="259">
        <v>50520</v>
      </c>
      <c r="D13" s="250" t="s">
        <v>23</v>
      </c>
      <c r="E13" s="250">
        <v>4163644</v>
      </c>
      <c r="F13" s="260">
        <v>40155049</v>
      </c>
      <c r="G13" s="260">
        <v>146479821</v>
      </c>
      <c r="H13" s="253">
        <f t="shared" si="0"/>
        <v>190798514</v>
      </c>
      <c r="I13" s="260">
        <v>189010785</v>
      </c>
      <c r="J13" s="260">
        <v>13999736</v>
      </c>
      <c r="K13" s="231">
        <f t="shared" si="2"/>
        <v>7.4068450644231759E-2</v>
      </c>
      <c r="L13" s="181">
        <f t="shared" si="1"/>
        <v>118.91034169789975</v>
      </c>
      <c r="M13" s="217">
        <f t="shared" si="3"/>
        <v>0.109046018587521</v>
      </c>
    </row>
    <row r="14" spans="1:13" ht="15" x14ac:dyDescent="0.25">
      <c r="A14" s="254">
        <v>150</v>
      </c>
      <c r="B14" s="255" t="s">
        <v>8</v>
      </c>
      <c r="C14" s="254">
        <v>51411</v>
      </c>
      <c r="D14" s="255" t="s">
        <v>136</v>
      </c>
      <c r="E14" s="256">
        <v>27475</v>
      </c>
      <c r="F14" s="256">
        <v>13871551</v>
      </c>
      <c r="G14" s="256">
        <v>0</v>
      </c>
      <c r="H14" s="256">
        <f t="shared" si="0"/>
        <v>13899026</v>
      </c>
      <c r="I14" s="256">
        <v>13479488</v>
      </c>
      <c r="J14" s="256">
        <v>13353</v>
      </c>
      <c r="K14" s="238">
        <f t="shared" si="2"/>
        <v>9.9061626079566235E-4</v>
      </c>
      <c r="L14" s="186">
        <f t="shared" si="1"/>
        <v>0.63101311515629932</v>
      </c>
      <c r="M14" s="220">
        <f t="shared" si="3"/>
        <v>7.9436333950925718E-3</v>
      </c>
    </row>
    <row r="15" spans="1:13" ht="15" x14ac:dyDescent="0.25">
      <c r="A15" s="251">
        <v>3483</v>
      </c>
      <c r="B15" s="252" t="s">
        <v>163</v>
      </c>
      <c r="C15" s="251">
        <v>51632</v>
      </c>
      <c r="D15" s="252" t="s">
        <v>151</v>
      </c>
      <c r="E15" s="253">
        <v>2118929</v>
      </c>
      <c r="F15" s="253">
        <v>0</v>
      </c>
      <c r="G15" s="253">
        <v>0</v>
      </c>
      <c r="H15" s="253">
        <f t="shared" si="0"/>
        <v>2118929</v>
      </c>
      <c r="I15" s="253">
        <v>1960164</v>
      </c>
      <c r="J15" s="253">
        <v>225631</v>
      </c>
      <c r="K15" s="231">
        <f t="shared" si="2"/>
        <v>0.11510822563826292</v>
      </c>
      <c r="L15" s="181">
        <f t="shared" si="1"/>
        <v>1.4665688652925541E-2</v>
      </c>
      <c r="M15" s="217">
        <f t="shared" si="3"/>
        <v>1.2110197625524342E-3</v>
      </c>
    </row>
    <row r="16" spans="1:13" ht="15" x14ac:dyDescent="0.25">
      <c r="A16" s="254">
        <v>50026</v>
      </c>
      <c r="B16" s="255" t="s">
        <v>160</v>
      </c>
      <c r="C16" s="254">
        <v>50026</v>
      </c>
      <c r="D16" s="255" t="s">
        <v>160</v>
      </c>
      <c r="E16" s="256">
        <v>0</v>
      </c>
      <c r="F16" s="256">
        <v>1292103</v>
      </c>
      <c r="G16" s="256">
        <v>0</v>
      </c>
      <c r="H16" s="256">
        <f t="shared" si="0"/>
        <v>1292103</v>
      </c>
      <c r="I16" s="256">
        <v>1285697</v>
      </c>
      <c r="J16" s="256">
        <v>232887</v>
      </c>
      <c r="K16" s="238">
        <f t="shared" si="2"/>
        <v>0.18113676861655584</v>
      </c>
      <c r="L16" s="186">
        <f t="shared" si="1"/>
        <v>5.4533568925888478E-3</v>
      </c>
      <c r="M16" s="220">
        <f t="shared" si="3"/>
        <v>7.3846847546722315E-4</v>
      </c>
    </row>
    <row r="17" spans="1:13" ht="15" x14ac:dyDescent="0.25">
      <c r="A17" s="251">
        <v>50440</v>
      </c>
      <c r="B17" s="252" t="s">
        <v>166</v>
      </c>
      <c r="C17" s="251">
        <v>50440</v>
      </c>
      <c r="D17" s="252" t="s">
        <v>166</v>
      </c>
      <c r="E17" s="253">
        <v>60760</v>
      </c>
      <c r="F17" s="253">
        <v>0</v>
      </c>
      <c r="G17" s="253">
        <v>12207791</v>
      </c>
      <c r="H17" s="253">
        <f t="shared" si="0"/>
        <v>12268551</v>
      </c>
      <c r="I17" s="253">
        <v>11711970</v>
      </c>
      <c r="J17" s="253">
        <v>151000</v>
      </c>
      <c r="K17" s="231">
        <f t="shared" si="2"/>
        <v>1.2892792587412707E-2</v>
      </c>
      <c r="L17" s="181">
        <f t="shared" si="1"/>
        <v>0.49165017306933045</v>
      </c>
      <c r="M17" s="217">
        <f t="shared" si="3"/>
        <v>7.0117770434414877E-3</v>
      </c>
    </row>
    <row r="18" spans="1:13" ht="15" x14ac:dyDescent="0.25">
      <c r="A18" s="254">
        <v>340</v>
      </c>
      <c r="B18" s="255" t="s">
        <v>141</v>
      </c>
      <c r="C18" s="254">
        <v>50121</v>
      </c>
      <c r="D18" s="255" t="s">
        <v>153</v>
      </c>
      <c r="E18" s="256">
        <v>9549098</v>
      </c>
      <c r="F18" s="256">
        <v>32952158</v>
      </c>
      <c r="G18" s="256">
        <v>46565959</v>
      </c>
      <c r="H18" s="256">
        <f t="shared" si="0"/>
        <v>89067215</v>
      </c>
      <c r="I18" s="256">
        <v>92153262</v>
      </c>
      <c r="J18" s="256">
        <v>10155915</v>
      </c>
      <c r="K18" s="238">
        <f t="shared" si="2"/>
        <v>0.11020678790513135</v>
      </c>
      <c r="L18" s="186">
        <f t="shared" si="1"/>
        <v>25.91226620928061</v>
      </c>
      <c r="M18" s="220">
        <f t="shared" si="3"/>
        <v>5.0904092378983253E-2</v>
      </c>
    </row>
    <row r="19" spans="1:13" ht="15" x14ac:dyDescent="0.25">
      <c r="A19" s="251">
        <v>50016</v>
      </c>
      <c r="B19" s="252" t="s">
        <v>158</v>
      </c>
      <c r="C19" s="251">
        <v>50016</v>
      </c>
      <c r="D19" s="252" t="s">
        <v>158</v>
      </c>
      <c r="E19" s="253">
        <v>3154655</v>
      </c>
      <c r="F19" s="253">
        <v>1817478</v>
      </c>
      <c r="G19" s="253">
        <v>31311909</v>
      </c>
      <c r="H19" s="253">
        <f t="shared" si="0"/>
        <v>36284042</v>
      </c>
      <c r="I19" s="253">
        <v>35469739</v>
      </c>
      <c r="J19" s="253">
        <v>948950</v>
      </c>
      <c r="K19" s="231">
        <f t="shared" si="2"/>
        <v>2.6753791450227476E-2</v>
      </c>
      <c r="L19" s="181">
        <f t="shared" si="1"/>
        <v>4.3003219722157855</v>
      </c>
      <c r="M19" s="217">
        <f t="shared" si="3"/>
        <v>2.0737217682745644E-2</v>
      </c>
    </row>
    <row r="20" spans="1:13" ht="15" x14ac:dyDescent="0.25">
      <c r="A20" s="254">
        <v>50050</v>
      </c>
      <c r="B20" s="255" t="s">
        <v>4</v>
      </c>
      <c r="C20" s="254">
        <v>50050</v>
      </c>
      <c r="D20" s="255" t="s">
        <v>4</v>
      </c>
      <c r="E20" s="256">
        <v>513348</v>
      </c>
      <c r="F20" s="256">
        <v>67108262</v>
      </c>
      <c r="G20" s="256">
        <v>40689551</v>
      </c>
      <c r="H20" s="256">
        <f t="shared" si="0"/>
        <v>108311161</v>
      </c>
      <c r="I20" s="256">
        <v>104373169</v>
      </c>
      <c r="J20" s="256">
        <v>1403532</v>
      </c>
      <c r="K20" s="238">
        <f t="shared" si="2"/>
        <v>1.344724907222085E-2</v>
      </c>
      <c r="L20" s="186">
        <f t="shared" si="1"/>
        <v>38.319168216835862</v>
      </c>
      <c r="M20" s="220">
        <f t="shared" si="3"/>
        <v>6.1902478316167492E-2</v>
      </c>
    </row>
    <row r="21" spans="1:13" ht="15.75" thickBot="1" x14ac:dyDescent="0.3">
      <c r="A21" s="261">
        <v>51152</v>
      </c>
      <c r="B21" s="262" t="s">
        <v>165</v>
      </c>
      <c r="C21" s="261">
        <v>51152</v>
      </c>
      <c r="D21" s="262" t="s">
        <v>165</v>
      </c>
      <c r="E21" s="263">
        <v>14190080</v>
      </c>
      <c r="F21" s="263">
        <v>30526083</v>
      </c>
      <c r="G21" s="263">
        <v>25241525</v>
      </c>
      <c r="H21" s="263">
        <f t="shared" si="0"/>
        <v>69957688</v>
      </c>
      <c r="I21" s="263">
        <v>67764270</v>
      </c>
      <c r="J21" s="263">
        <v>3393358</v>
      </c>
      <c r="K21" s="264">
        <f t="shared" si="2"/>
        <v>5.0075917589018519E-2</v>
      </c>
      <c r="L21" s="194">
        <f t="shared" si="1"/>
        <v>15.986027203003214</v>
      </c>
      <c r="M21" s="248">
        <f t="shared" si="3"/>
        <v>3.9982530188825235E-2</v>
      </c>
    </row>
    <row r="22" spans="1:13" ht="14.25" thickTop="1" thickBot="1" x14ac:dyDescent="0.25">
      <c r="A22" s="137" t="s">
        <v>19</v>
      </c>
      <c r="B22" s="138"/>
      <c r="C22" s="139"/>
      <c r="D22" s="138"/>
      <c r="E22" s="102">
        <f>SUM(E4:E21)</f>
        <v>74457055</v>
      </c>
      <c r="F22" s="102">
        <f t="shared" ref="F22:M22" si="4">SUM(F4:F21)</f>
        <v>324580323</v>
      </c>
      <c r="G22" s="102">
        <f t="shared" si="4"/>
        <v>1350668998</v>
      </c>
      <c r="H22" s="102">
        <f t="shared" si="4"/>
        <v>1749706376</v>
      </c>
      <c r="I22" s="102">
        <f t="shared" si="4"/>
        <v>1724509101</v>
      </c>
      <c r="J22" s="102">
        <f t="shared" si="4"/>
        <v>120634820</v>
      </c>
      <c r="K22" s="140">
        <f>IF(I22&lt;&gt;0,J22/I22,"")</f>
        <v>6.9953136188174864E-2</v>
      </c>
      <c r="L22" s="102">
        <f t="shared" si="4"/>
        <v>1400.5218563593353</v>
      </c>
      <c r="M22" s="103">
        <f t="shared" si="4"/>
        <v>1</v>
      </c>
    </row>
    <row r="23" spans="1:13" ht="13.5" thickTop="1" x14ac:dyDescent="0.2"/>
    <row r="29" spans="1:13" x14ac:dyDescent="0.2">
      <c r="K29" s="85"/>
      <c r="L29" s="85"/>
      <c r="M29" s="85"/>
    </row>
    <row r="30" spans="1:13" x14ac:dyDescent="0.2">
      <c r="K30" s="85"/>
      <c r="L30" s="85"/>
      <c r="M30" s="85"/>
    </row>
  </sheetData>
  <pageMargins left="0.7" right="0.7" top="0.75" bottom="0.75" header="0.3" footer="0.3"/>
  <pageSetup scale="53" fitToHeight="0" orientation="landscape" r:id="rId1"/>
  <headerFooter>
    <oddFooter>&amp;LCalifornia Department of Insurance&amp;CPage &amp;P of &amp;N&amp;RRate Specialist Bureau -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0"/>
  <sheetViews>
    <sheetView showGridLines="0" workbookViewId="0">
      <selection activeCell="F18" sqref="F18"/>
    </sheetView>
  </sheetViews>
  <sheetFormatPr defaultRowHeight="12.75" x14ac:dyDescent="0.2"/>
  <cols>
    <col min="1" max="1" width="9.42578125" style="86" customWidth="1"/>
    <col min="2" max="2" width="30.5703125" bestFit="1" customWidth="1"/>
    <col min="3" max="3" width="13.28515625" style="86" bestFit="1" customWidth="1"/>
    <col min="4" max="4" width="30.5703125" bestFit="1" customWidth="1"/>
    <col min="5" max="5" width="14.42578125" bestFit="1" customWidth="1"/>
    <col min="6" max="6" width="14.28515625" style="1" bestFit="1" customWidth="1"/>
    <col min="7" max="7" width="19.7109375" style="1" bestFit="1" customWidth="1"/>
    <col min="8" max="8" width="15.28515625" style="1" bestFit="1" customWidth="1"/>
    <col min="9" max="9" width="16.5703125" style="1" bestFit="1" customWidth="1"/>
    <col min="10" max="10" width="20.85546875" style="1" customWidth="1"/>
    <col min="11" max="11" width="15" bestFit="1" customWidth="1"/>
    <col min="12" max="12" width="12" customWidth="1"/>
    <col min="13" max="13" width="15.28515625" customWidth="1"/>
  </cols>
  <sheetData>
    <row r="1" spans="1:13" ht="33.75" customHeight="1" x14ac:dyDescent="0.2">
      <c r="A1" s="147" t="s">
        <v>172</v>
      </c>
      <c r="B1" s="88"/>
      <c r="C1" s="108"/>
      <c r="D1" s="88"/>
      <c r="E1" s="88"/>
      <c r="F1" s="88"/>
      <c r="G1" s="88"/>
      <c r="H1" s="88"/>
      <c r="I1" s="88"/>
      <c r="J1" s="88"/>
      <c r="K1" s="88"/>
    </row>
    <row r="2" spans="1:13" ht="12.75" customHeight="1" x14ac:dyDescent="0.2">
      <c r="A2" s="168" t="s">
        <v>205</v>
      </c>
      <c r="B2" s="168"/>
      <c r="C2" s="168"/>
      <c r="D2" s="168"/>
      <c r="E2" s="122" t="s">
        <v>210</v>
      </c>
      <c r="F2" s="122" t="s">
        <v>211</v>
      </c>
      <c r="G2" s="122" t="s">
        <v>212</v>
      </c>
      <c r="H2" s="122" t="s">
        <v>213</v>
      </c>
      <c r="I2" s="122" t="s">
        <v>214</v>
      </c>
      <c r="J2" s="122" t="s">
        <v>215</v>
      </c>
      <c r="K2" s="122" t="s">
        <v>216</v>
      </c>
      <c r="L2" s="123"/>
      <c r="M2" s="123"/>
    </row>
    <row r="3" spans="1:13" ht="25.5" x14ac:dyDescent="0.2">
      <c r="A3" s="170" t="s">
        <v>14</v>
      </c>
      <c r="B3" s="170" t="s">
        <v>15</v>
      </c>
      <c r="C3" s="170" t="s">
        <v>38</v>
      </c>
      <c r="D3" s="170" t="s">
        <v>39</v>
      </c>
      <c r="E3" s="171" t="s">
        <v>218</v>
      </c>
      <c r="F3" s="171" t="s">
        <v>217</v>
      </c>
      <c r="G3" s="171" t="s">
        <v>219</v>
      </c>
      <c r="H3" s="171" t="s">
        <v>220</v>
      </c>
      <c r="I3" s="171" t="s">
        <v>204</v>
      </c>
      <c r="J3" s="171" t="s">
        <v>221</v>
      </c>
      <c r="K3" s="171" t="s">
        <v>222</v>
      </c>
      <c r="L3" s="171" t="s">
        <v>133</v>
      </c>
      <c r="M3" s="171" t="s">
        <v>206</v>
      </c>
    </row>
    <row r="4" spans="1:13" ht="15" x14ac:dyDescent="0.25">
      <c r="A4" s="223">
        <v>15781</v>
      </c>
      <c r="B4" s="224" t="s">
        <v>170</v>
      </c>
      <c r="C4" s="223">
        <v>15781</v>
      </c>
      <c r="D4" s="224" t="s">
        <v>170</v>
      </c>
      <c r="E4" s="225">
        <v>66823</v>
      </c>
      <c r="F4" s="225">
        <v>0</v>
      </c>
      <c r="G4" s="225">
        <v>0</v>
      </c>
      <c r="H4" s="225">
        <f t="shared" ref="H4:H21" si="0">E4+F4+G4</f>
        <v>66823</v>
      </c>
      <c r="I4" s="225">
        <v>66823</v>
      </c>
      <c r="J4" s="225">
        <v>0</v>
      </c>
      <c r="K4" s="226">
        <f>IF(I4&lt;&gt;0,J4/I4,"")</f>
        <v>0</v>
      </c>
      <c r="L4" s="199">
        <f t="shared" ref="L4:L21" si="1">M4*M4*100*100</f>
        <v>1.6768957296386424E-5</v>
      </c>
      <c r="M4" s="200">
        <f>H4/$H$22</f>
        <v>4.0949917333721717E-5</v>
      </c>
    </row>
    <row r="5" spans="1:13" ht="15" x14ac:dyDescent="0.25">
      <c r="A5" s="251">
        <v>626</v>
      </c>
      <c r="B5" s="252" t="s">
        <v>169</v>
      </c>
      <c r="C5" s="251">
        <v>50028</v>
      </c>
      <c r="D5" s="252" t="s">
        <v>61</v>
      </c>
      <c r="E5" s="253">
        <v>0</v>
      </c>
      <c r="F5" s="253">
        <v>0</v>
      </c>
      <c r="G5" s="253">
        <v>0</v>
      </c>
      <c r="H5" s="253">
        <f t="shared" si="0"/>
        <v>0</v>
      </c>
      <c r="I5" s="253">
        <v>0</v>
      </c>
      <c r="J5" s="253">
        <v>0</v>
      </c>
      <c r="K5" s="231" t="str">
        <f>IF(I5&lt;&gt;0,J5/I5,"")</f>
        <v/>
      </c>
      <c r="L5" s="181">
        <f t="shared" si="1"/>
        <v>0</v>
      </c>
      <c r="M5" s="217">
        <f t="shared" ref="M5:M21" si="2">H5/$H$22</f>
        <v>0</v>
      </c>
    </row>
    <row r="6" spans="1:13" ht="15" x14ac:dyDescent="0.25">
      <c r="A6" s="254">
        <v>670</v>
      </c>
      <c r="B6" s="255" t="s">
        <v>135</v>
      </c>
      <c r="C6" s="254">
        <v>50083</v>
      </c>
      <c r="D6" s="255" t="s">
        <v>22</v>
      </c>
      <c r="E6" s="256">
        <v>4672641</v>
      </c>
      <c r="F6" s="256">
        <v>1525631</v>
      </c>
      <c r="G6" s="256">
        <v>114649209</v>
      </c>
      <c r="H6" s="256">
        <f t="shared" si="0"/>
        <v>120847481</v>
      </c>
      <c r="I6" s="256">
        <v>120070152</v>
      </c>
      <c r="J6" s="256">
        <v>8016571</v>
      </c>
      <c r="K6" s="238">
        <f t="shared" ref="K6:K21" si="3">IF(I6&lt;&gt;0,J6/I6,"")</f>
        <v>6.6765727089276944E-2</v>
      </c>
      <c r="L6" s="186">
        <f t="shared" si="1"/>
        <v>54.844025567808053</v>
      </c>
      <c r="M6" s="220">
        <f t="shared" si="2"/>
        <v>7.4056752270004425E-2</v>
      </c>
    </row>
    <row r="7" spans="1:13" ht="15" x14ac:dyDescent="0.25">
      <c r="A7" s="251">
        <v>670</v>
      </c>
      <c r="B7" s="252" t="s">
        <v>135</v>
      </c>
      <c r="C7" s="251">
        <v>50229</v>
      </c>
      <c r="D7" s="252" t="s">
        <v>25</v>
      </c>
      <c r="E7" s="253">
        <v>3886711</v>
      </c>
      <c r="F7" s="253">
        <v>1658228</v>
      </c>
      <c r="G7" s="253">
        <v>293623158</v>
      </c>
      <c r="H7" s="253">
        <f t="shared" si="0"/>
        <v>299168097</v>
      </c>
      <c r="I7" s="253">
        <v>295940768</v>
      </c>
      <c r="J7" s="253">
        <v>22537189</v>
      </c>
      <c r="K7" s="231">
        <f t="shared" si="3"/>
        <v>7.6154391138161803E-2</v>
      </c>
      <c r="L7" s="181">
        <f t="shared" si="1"/>
        <v>336.11251075410172</v>
      </c>
      <c r="M7" s="217">
        <f t="shared" si="2"/>
        <v>0.18333371505375157</v>
      </c>
    </row>
    <row r="8" spans="1:13" ht="15" x14ac:dyDescent="0.25">
      <c r="A8" s="254">
        <v>670</v>
      </c>
      <c r="B8" s="255" t="s">
        <v>135</v>
      </c>
      <c r="C8" s="254">
        <v>51586</v>
      </c>
      <c r="D8" s="255" t="s">
        <v>30</v>
      </c>
      <c r="E8" s="256">
        <v>6797226</v>
      </c>
      <c r="F8" s="256">
        <v>1094016</v>
      </c>
      <c r="G8" s="256">
        <v>208220223</v>
      </c>
      <c r="H8" s="256">
        <f t="shared" si="0"/>
        <v>216111465</v>
      </c>
      <c r="I8" s="256">
        <v>217394160</v>
      </c>
      <c r="J8" s="256">
        <v>28364195</v>
      </c>
      <c r="K8" s="238">
        <f t="shared" si="3"/>
        <v>0.13047358309901241</v>
      </c>
      <c r="L8" s="186">
        <f t="shared" si="1"/>
        <v>175.39198167063972</v>
      </c>
      <c r="M8" s="220">
        <f t="shared" si="2"/>
        <v>0.13243563782858439</v>
      </c>
    </row>
    <row r="9" spans="1:13" ht="15" x14ac:dyDescent="0.25">
      <c r="A9" s="259">
        <v>670</v>
      </c>
      <c r="B9" s="250" t="s">
        <v>135</v>
      </c>
      <c r="C9" s="259">
        <v>51020</v>
      </c>
      <c r="D9" s="250" t="s">
        <v>58</v>
      </c>
      <c r="E9" s="250">
        <v>0</v>
      </c>
      <c r="F9" s="260">
        <v>650</v>
      </c>
      <c r="G9" s="260">
        <v>19591741</v>
      </c>
      <c r="H9" s="253">
        <f t="shared" si="0"/>
        <v>19592391</v>
      </c>
      <c r="I9" s="260">
        <v>19894217</v>
      </c>
      <c r="J9" s="260">
        <v>-239547</v>
      </c>
      <c r="K9" s="231">
        <f t="shared" si="3"/>
        <v>-1.204103685005547E-2</v>
      </c>
      <c r="L9" s="181">
        <f t="shared" si="1"/>
        <v>1.4415476379226018</v>
      </c>
      <c r="M9" s="217">
        <f t="shared" si="2"/>
        <v>1.2006446759647927E-2</v>
      </c>
    </row>
    <row r="10" spans="1:13" ht="15" x14ac:dyDescent="0.25">
      <c r="A10" s="254">
        <v>70</v>
      </c>
      <c r="B10" s="255" t="s">
        <v>139</v>
      </c>
      <c r="C10" s="254">
        <v>50814</v>
      </c>
      <c r="D10" s="255" t="s">
        <v>142</v>
      </c>
      <c r="E10" s="256">
        <v>24440816</v>
      </c>
      <c r="F10" s="256">
        <v>80638199</v>
      </c>
      <c r="G10" s="256">
        <v>314299949</v>
      </c>
      <c r="H10" s="256">
        <f t="shared" si="0"/>
        <v>419378964</v>
      </c>
      <c r="I10" s="256">
        <v>401255864</v>
      </c>
      <c r="J10" s="256">
        <v>31213826</v>
      </c>
      <c r="K10" s="238">
        <f t="shared" si="3"/>
        <v>7.779032981309901E-2</v>
      </c>
      <c r="L10" s="186">
        <f t="shared" si="1"/>
        <v>660.49176202220895</v>
      </c>
      <c r="M10" s="220">
        <f t="shared" si="2"/>
        <v>0.2570003428056486</v>
      </c>
    </row>
    <row r="11" spans="1:13" ht="15" x14ac:dyDescent="0.25">
      <c r="A11" s="251">
        <v>70</v>
      </c>
      <c r="B11" s="252" t="s">
        <v>139</v>
      </c>
      <c r="C11" s="251">
        <v>51624</v>
      </c>
      <c r="D11" s="252" t="s">
        <v>171</v>
      </c>
      <c r="E11" s="253">
        <v>0</v>
      </c>
      <c r="F11" s="253">
        <v>0</v>
      </c>
      <c r="G11" s="253">
        <v>0</v>
      </c>
      <c r="H11" s="253">
        <f t="shared" si="0"/>
        <v>0</v>
      </c>
      <c r="I11" s="253">
        <v>0</v>
      </c>
      <c r="J11" s="253">
        <v>0</v>
      </c>
      <c r="K11" s="231" t="str">
        <f t="shared" si="3"/>
        <v/>
      </c>
      <c r="L11" s="181">
        <f t="shared" si="1"/>
        <v>0</v>
      </c>
      <c r="M11" s="217">
        <f t="shared" si="2"/>
        <v>0</v>
      </c>
    </row>
    <row r="12" spans="1:13" ht="15" x14ac:dyDescent="0.25">
      <c r="A12" s="254">
        <v>50130</v>
      </c>
      <c r="B12" s="255" t="s">
        <v>138</v>
      </c>
      <c r="C12" s="254">
        <v>50130</v>
      </c>
      <c r="D12" s="255" t="s">
        <v>138</v>
      </c>
      <c r="E12" s="256">
        <v>0</v>
      </c>
      <c r="F12" s="256">
        <v>34258154</v>
      </c>
      <c r="G12" s="256">
        <v>49789946</v>
      </c>
      <c r="H12" s="256">
        <f t="shared" si="0"/>
        <v>84048100</v>
      </c>
      <c r="I12" s="256">
        <v>82431123</v>
      </c>
      <c r="J12" s="256">
        <v>4496965</v>
      </c>
      <c r="K12" s="238">
        <f t="shared" si="3"/>
        <v>5.4554212490833101E-2</v>
      </c>
      <c r="L12" s="186">
        <f t="shared" si="1"/>
        <v>26.528330565501186</v>
      </c>
      <c r="M12" s="220">
        <f t="shared" si="2"/>
        <v>5.1505660432132297E-2</v>
      </c>
    </row>
    <row r="13" spans="1:13" ht="15" x14ac:dyDescent="0.25">
      <c r="A13" s="251">
        <v>150</v>
      </c>
      <c r="B13" s="252" t="s">
        <v>8</v>
      </c>
      <c r="C13" s="251">
        <v>50520</v>
      </c>
      <c r="D13" s="252" t="s">
        <v>23</v>
      </c>
      <c r="E13" s="253">
        <v>4318957</v>
      </c>
      <c r="F13" s="253">
        <v>32821623</v>
      </c>
      <c r="G13" s="253">
        <v>137490752</v>
      </c>
      <c r="H13" s="253">
        <f t="shared" si="0"/>
        <v>174631332</v>
      </c>
      <c r="I13" s="253">
        <v>173636567</v>
      </c>
      <c r="J13" s="253">
        <v>13394378</v>
      </c>
      <c r="K13" s="231">
        <f t="shared" si="3"/>
        <v>7.7140306511588652E-2</v>
      </c>
      <c r="L13" s="181">
        <f t="shared" si="1"/>
        <v>114.52451293167105</v>
      </c>
      <c r="M13" s="217">
        <f t="shared" si="2"/>
        <v>0.10701612632293839</v>
      </c>
    </row>
    <row r="14" spans="1:13" ht="15" x14ac:dyDescent="0.25">
      <c r="A14" s="254">
        <v>150</v>
      </c>
      <c r="B14" s="255" t="s">
        <v>8</v>
      </c>
      <c r="C14" s="254">
        <v>51411</v>
      </c>
      <c r="D14" s="255" t="s">
        <v>136</v>
      </c>
      <c r="E14" s="256">
        <v>0</v>
      </c>
      <c r="F14" s="256">
        <v>10075018</v>
      </c>
      <c r="G14" s="256">
        <v>0</v>
      </c>
      <c r="H14" s="256">
        <f t="shared" si="0"/>
        <v>10075018</v>
      </c>
      <c r="I14" s="256">
        <v>9727874</v>
      </c>
      <c r="J14" s="256">
        <v>1170</v>
      </c>
      <c r="K14" s="238">
        <f t="shared" si="3"/>
        <v>1.2027293939045674E-4</v>
      </c>
      <c r="L14" s="186">
        <f t="shared" si="1"/>
        <v>0.38119375901790359</v>
      </c>
      <c r="M14" s="220">
        <f t="shared" si="2"/>
        <v>6.1740890746563061E-3</v>
      </c>
    </row>
    <row r="15" spans="1:13" ht="15" x14ac:dyDescent="0.25">
      <c r="A15" s="251">
        <v>3483</v>
      </c>
      <c r="B15" s="252" t="s">
        <v>163</v>
      </c>
      <c r="C15" s="251">
        <v>51632</v>
      </c>
      <c r="D15" s="252" t="s">
        <v>151</v>
      </c>
      <c r="E15" s="253">
        <v>1840326</v>
      </c>
      <c r="F15" s="253">
        <v>0</v>
      </c>
      <c r="G15" s="253">
        <v>0</v>
      </c>
      <c r="H15" s="253">
        <f t="shared" si="0"/>
        <v>1840326</v>
      </c>
      <c r="I15" s="253">
        <v>1698085</v>
      </c>
      <c r="J15" s="253">
        <v>-62826</v>
      </c>
      <c r="K15" s="231">
        <f t="shared" si="3"/>
        <v>-3.6998147913679232E-2</v>
      </c>
      <c r="L15" s="181">
        <f t="shared" si="1"/>
        <v>1.2718726952178211E-2</v>
      </c>
      <c r="M15" s="217">
        <f t="shared" si="2"/>
        <v>1.1277733350358223E-3</v>
      </c>
    </row>
    <row r="16" spans="1:13" ht="15" x14ac:dyDescent="0.25">
      <c r="A16" s="254">
        <v>50026</v>
      </c>
      <c r="B16" s="255" t="s">
        <v>160</v>
      </c>
      <c r="C16" s="254">
        <v>50026</v>
      </c>
      <c r="D16" s="255" t="s">
        <v>160</v>
      </c>
      <c r="E16" s="256">
        <v>0</v>
      </c>
      <c r="F16" s="256">
        <v>1043499</v>
      </c>
      <c r="G16" s="256">
        <v>0</v>
      </c>
      <c r="H16" s="256">
        <f t="shared" si="0"/>
        <v>1043499</v>
      </c>
      <c r="I16" s="256">
        <v>1047388</v>
      </c>
      <c r="J16" s="256">
        <v>-166993</v>
      </c>
      <c r="K16" s="238">
        <f t="shared" si="3"/>
        <v>-0.15943757232276864</v>
      </c>
      <c r="L16" s="186">
        <f t="shared" si="1"/>
        <v>4.0891985172086948E-3</v>
      </c>
      <c r="M16" s="220">
        <f t="shared" si="2"/>
        <v>6.394684133879245E-4</v>
      </c>
    </row>
    <row r="17" spans="1:13" ht="15" x14ac:dyDescent="0.25">
      <c r="A17" s="251">
        <v>50440</v>
      </c>
      <c r="B17" s="252" t="s">
        <v>166</v>
      </c>
      <c r="C17" s="251">
        <v>50440</v>
      </c>
      <c r="D17" s="252" t="s">
        <v>166</v>
      </c>
      <c r="E17" s="253">
        <v>978165</v>
      </c>
      <c r="F17" s="253">
        <v>0</v>
      </c>
      <c r="G17" s="253">
        <v>5006441</v>
      </c>
      <c r="H17" s="253">
        <f t="shared" si="0"/>
        <v>5984606</v>
      </c>
      <c r="I17" s="253">
        <v>5583096</v>
      </c>
      <c r="J17" s="253">
        <v>0</v>
      </c>
      <c r="K17" s="231">
        <f t="shared" si="3"/>
        <v>0</v>
      </c>
      <c r="L17" s="181">
        <f t="shared" si="1"/>
        <v>0.13450091769676062</v>
      </c>
      <c r="M17" s="217">
        <f t="shared" si="2"/>
        <v>3.667436675619098E-3</v>
      </c>
    </row>
    <row r="18" spans="1:13" ht="15" x14ac:dyDescent="0.25">
      <c r="A18" s="254">
        <v>340</v>
      </c>
      <c r="B18" s="255" t="s">
        <v>141</v>
      </c>
      <c r="C18" s="254">
        <v>50121</v>
      </c>
      <c r="D18" s="255" t="s">
        <v>153</v>
      </c>
      <c r="E18" s="256">
        <v>12050495</v>
      </c>
      <c r="F18" s="256">
        <v>43714063</v>
      </c>
      <c r="G18" s="256">
        <v>49201010</v>
      </c>
      <c r="H18" s="256">
        <f t="shared" si="0"/>
        <v>104965568</v>
      </c>
      <c r="I18" s="256">
        <v>108502364</v>
      </c>
      <c r="J18" s="256">
        <v>19516586</v>
      </c>
      <c r="K18" s="238">
        <f t="shared" si="3"/>
        <v>0.17987244959934698</v>
      </c>
      <c r="L18" s="186">
        <f t="shared" si="1"/>
        <v>41.375936877375452</v>
      </c>
      <c r="M18" s="220">
        <f t="shared" si="2"/>
        <v>6.4324129902685392E-2</v>
      </c>
    </row>
    <row r="19" spans="1:13" ht="15" x14ac:dyDescent="0.25">
      <c r="A19" s="251">
        <v>50016</v>
      </c>
      <c r="B19" s="252" t="s">
        <v>158</v>
      </c>
      <c r="C19" s="251">
        <v>50016</v>
      </c>
      <c r="D19" s="252" t="s">
        <v>158</v>
      </c>
      <c r="E19" s="253">
        <v>2504626</v>
      </c>
      <c r="F19" s="253">
        <v>3414102</v>
      </c>
      <c r="G19" s="253">
        <v>32592944</v>
      </c>
      <c r="H19" s="253">
        <f t="shared" si="0"/>
        <v>38511672</v>
      </c>
      <c r="I19" s="253">
        <v>37341411</v>
      </c>
      <c r="J19" s="253">
        <v>765707</v>
      </c>
      <c r="K19" s="231">
        <f t="shared" si="3"/>
        <v>2.0505572218468125E-2</v>
      </c>
      <c r="L19" s="181">
        <f t="shared" si="1"/>
        <v>5.5697906069278336</v>
      </c>
      <c r="M19" s="217">
        <f t="shared" si="2"/>
        <v>2.3600403824781967E-2</v>
      </c>
    </row>
    <row r="20" spans="1:13" ht="15" x14ac:dyDescent="0.25">
      <c r="A20" s="254">
        <v>50050</v>
      </c>
      <c r="B20" s="255" t="s">
        <v>4</v>
      </c>
      <c r="C20" s="254">
        <v>50050</v>
      </c>
      <c r="D20" s="255" t="s">
        <v>4</v>
      </c>
      <c r="E20" s="256">
        <v>297366</v>
      </c>
      <c r="F20" s="256">
        <v>37168947</v>
      </c>
      <c r="G20" s="256">
        <v>35866058</v>
      </c>
      <c r="H20" s="256">
        <f t="shared" si="0"/>
        <v>73332371</v>
      </c>
      <c r="I20" s="256">
        <v>70754179</v>
      </c>
      <c r="J20" s="256">
        <v>1066510</v>
      </c>
      <c r="K20" s="238">
        <f t="shared" si="3"/>
        <v>1.5073455943853153E-2</v>
      </c>
      <c r="L20" s="186">
        <f t="shared" si="1"/>
        <v>20.195079822727436</v>
      </c>
      <c r="M20" s="220">
        <f t="shared" si="2"/>
        <v>4.4938936149765976E-2</v>
      </c>
    </row>
    <row r="21" spans="1:13" ht="15.75" thickBot="1" x14ac:dyDescent="0.3">
      <c r="A21" s="261">
        <v>51152</v>
      </c>
      <c r="B21" s="262" t="s">
        <v>165</v>
      </c>
      <c r="C21" s="261">
        <v>51152</v>
      </c>
      <c r="D21" s="262" t="s">
        <v>165</v>
      </c>
      <c r="E21" s="263">
        <v>12363104</v>
      </c>
      <c r="F21" s="263">
        <v>30807777</v>
      </c>
      <c r="G21" s="263">
        <v>19053992</v>
      </c>
      <c r="H21" s="263">
        <f t="shared" si="0"/>
        <v>62224873</v>
      </c>
      <c r="I21" s="263">
        <v>60200320</v>
      </c>
      <c r="J21" s="263">
        <v>1373908</v>
      </c>
      <c r="K21" s="264">
        <f t="shared" si="3"/>
        <v>2.282227071218226E-2</v>
      </c>
      <c r="L21" s="194">
        <f t="shared" si="1"/>
        <v>14.540594324489961</v>
      </c>
      <c r="M21" s="248">
        <f t="shared" si="2"/>
        <v>3.8132131234026194E-2</v>
      </c>
    </row>
    <row r="22" spans="1:13" ht="14.25" thickTop="1" thickBot="1" x14ac:dyDescent="0.25">
      <c r="A22" s="137" t="s">
        <v>19</v>
      </c>
      <c r="B22" s="138"/>
      <c r="C22" s="139"/>
      <c r="D22" s="138"/>
      <c r="E22" s="102">
        <f>SUM(E4:E21)</f>
        <v>74217256</v>
      </c>
      <c r="F22" s="102">
        <f t="shared" ref="F22:J22" si="4">SUM(F4:F21)</f>
        <v>278219907</v>
      </c>
      <c r="G22" s="102">
        <f t="shared" si="4"/>
        <v>1279385423</v>
      </c>
      <c r="H22" s="102">
        <f t="shared" si="4"/>
        <v>1631822586</v>
      </c>
      <c r="I22" s="102">
        <f t="shared" si="4"/>
        <v>1605544391</v>
      </c>
      <c r="J22" s="102">
        <f t="shared" si="4"/>
        <v>130277639</v>
      </c>
      <c r="K22" s="140">
        <f>IF(I22&lt;&gt;0,J22/I22,"")</f>
        <v>8.114234631585468E-2</v>
      </c>
      <c r="L22" s="102">
        <f t="shared" ref="L22" si="5">SUM(L4:L21)</f>
        <v>1451.5485921525153</v>
      </c>
      <c r="M22" s="103">
        <f t="shared" ref="M22" si="6">SUM(M4:M21)</f>
        <v>1.0000000000000002</v>
      </c>
    </row>
    <row r="23" spans="1:13" ht="13.5" thickTop="1" x14ac:dyDescent="0.2"/>
    <row r="29" spans="1:13" x14ac:dyDescent="0.2">
      <c r="K29" s="85"/>
      <c r="L29" s="85"/>
      <c r="M29" s="85"/>
    </row>
    <row r="30" spans="1:13" x14ac:dyDescent="0.2">
      <c r="K30" s="85"/>
      <c r="L30" s="85"/>
      <c r="M30" s="85"/>
    </row>
  </sheetData>
  <pageMargins left="0.7" right="0.7" top="0.75" bottom="0.75" header="0.3" footer="0.3"/>
  <pageSetup scale="53" fitToHeight="0" orientation="landscape" r:id="rId1"/>
  <headerFooter>
    <oddFooter>&amp;LCalifornia Department of Insurance&amp;CPage &amp;P of &amp;N&amp;RRate Specialist Bureau -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0"/>
  <sheetViews>
    <sheetView showGridLines="0" workbookViewId="0">
      <selection activeCell="F14" sqref="F14"/>
    </sheetView>
  </sheetViews>
  <sheetFormatPr defaultRowHeight="12.75" x14ac:dyDescent="0.2"/>
  <cols>
    <col min="1" max="1" width="9.42578125" style="86" customWidth="1"/>
    <col min="2" max="2" width="30.5703125" bestFit="1" customWidth="1"/>
    <col min="3" max="3" width="13.28515625" style="86" bestFit="1" customWidth="1"/>
    <col min="4" max="4" width="30.5703125" bestFit="1" customWidth="1"/>
    <col min="5" max="5" width="14.42578125" bestFit="1" customWidth="1"/>
    <col min="6" max="6" width="14.28515625" style="1" bestFit="1" customWidth="1"/>
    <col min="7" max="7" width="19.7109375" style="1" bestFit="1" customWidth="1"/>
    <col min="8" max="8" width="15.28515625" style="1" bestFit="1" customWidth="1"/>
    <col min="9" max="9" width="16.5703125" style="1" bestFit="1" customWidth="1"/>
    <col min="10" max="10" width="20.85546875" style="1" customWidth="1"/>
    <col min="11" max="11" width="15" bestFit="1" customWidth="1"/>
    <col min="12" max="12" width="12" customWidth="1"/>
    <col min="13" max="13" width="15.28515625" customWidth="1"/>
  </cols>
  <sheetData>
    <row r="1" spans="1:13" ht="33.75" customHeight="1" x14ac:dyDescent="0.2">
      <c r="A1" s="147" t="s">
        <v>168</v>
      </c>
      <c r="B1" s="88"/>
      <c r="C1" s="108"/>
      <c r="D1" s="88"/>
      <c r="E1" s="88"/>
      <c r="F1" s="88"/>
      <c r="G1" s="88"/>
      <c r="H1" s="88"/>
      <c r="I1" s="88"/>
      <c r="J1" s="88"/>
      <c r="K1" s="88"/>
    </row>
    <row r="2" spans="1:13" ht="12.75" customHeight="1" x14ac:dyDescent="0.2">
      <c r="A2" s="168" t="s">
        <v>205</v>
      </c>
      <c r="B2" s="168"/>
      <c r="C2" s="168"/>
      <c r="D2" s="168"/>
      <c r="E2" s="122" t="s">
        <v>210</v>
      </c>
      <c r="F2" s="122" t="s">
        <v>211</v>
      </c>
      <c r="G2" s="122" t="s">
        <v>212</v>
      </c>
      <c r="H2" s="122" t="s">
        <v>213</v>
      </c>
      <c r="I2" s="122" t="s">
        <v>214</v>
      </c>
      <c r="J2" s="122" t="s">
        <v>215</v>
      </c>
      <c r="K2" s="122" t="s">
        <v>216</v>
      </c>
      <c r="L2" s="123"/>
      <c r="M2" s="123"/>
    </row>
    <row r="3" spans="1:13" ht="25.5" x14ac:dyDescent="0.2">
      <c r="A3" s="170" t="s">
        <v>14</v>
      </c>
      <c r="B3" s="170" t="s">
        <v>15</v>
      </c>
      <c r="C3" s="170" t="s">
        <v>38</v>
      </c>
      <c r="D3" s="170" t="s">
        <v>39</v>
      </c>
      <c r="E3" s="171" t="s">
        <v>218</v>
      </c>
      <c r="F3" s="171" t="s">
        <v>217</v>
      </c>
      <c r="G3" s="171" t="s">
        <v>219</v>
      </c>
      <c r="H3" s="171" t="s">
        <v>220</v>
      </c>
      <c r="I3" s="171" t="s">
        <v>204</v>
      </c>
      <c r="J3" s="171" t="s">
        <v>221</v>
      </c>
      <c r="K3" s="171" t="s">
        <v>222</v>
      </c>
      <c r="L3" s="171" t="s">
        <v>133</v>
      </c>
      <c r="M3" s="171" t="s">
        <v>206</v>
      </c>
    </row>
    <row r="4" spans="1:13" ht="15" x14ac:dyDescent="0.25">
      <c r="A4" s="223">
        <v>70</v>
      </c>
      <c r="B4" s="224" t="s">
        <v>139</v>
      </c>
      <c r="C4" s="223">
        <v>51624</v>
      </c>
      <c r="D4" s="224" t="s">
        <v>154</v>
      </c>
      <c r="E4" s="225">
        <v>0</v>
      </c>
      <c r="F4" s="225">
        <v>0</v>
      </c>
      <c r="G4" s="225">
        <v>0</v>
      </c>
      <c r="H4" s="225">
        <f t="shared" ref="H4:H20" si="0">E4+F4+G4</f>
        <v>0</v>
      </c>
      <c r="I4" s="225">
        <v>0</v>
      </c>
      <c r="J4" s="225">
        <v>0</v>
      </c>
      <c r="K4" s="226" t="str">
        <f>IF(I4&lt;&gt;0,J4/I4,"")</f>
        <v/>
      </c>
      <c r="L4" s="199">
        <f t="shared" ref="L4:L20" si="1">M4*M4*100*100</f>
        <v>0</v>
      </c>
      <c r="M4" s="200">
        <f>H4/$H$21</f>
        <v>0</v>
      </c>
    </row>
    <row r="5" spans="1:13" ht="15" x14ac:dyDescent="0.25">
      <c r="A5" s="251">
        <v>70</v>
      </c>
      <c r="B5" s="252" t="s">
        <v>139</v>
      </c>
      <c r="C5" s="251">
        <v>50814</v>
      </c>
      <c r="D5" s="252" t="s">
        <v>142</v>
      </c>
      <c r="E5" s="253">
        <v>17499344</v>
      </c>
      <c r="F5" s="253">
        <v>78689280</v>
      </c>
      <c r="G5" s="253">
        <v>276719689</v>
      </c>
      <c r="H5" s="253">
        <f t="shared" si="0"/>
        <v>372908313</v>
      </c>
      <c r="I5" s="253">
        <v>398414739</v>
      </c>
      <c r="J5" s="253">
        <v>51031002</v>
      </c>
      <c r="K5" s="231">
        <f>IF(I5&lt;&gt;0,J5/I5,"")</f>
        <v>0.12808512588687138</v>
      </c>
      <c r="L5" s="181">
        <f t="shared" si="1"/>
        <v>741.60904395853663</v>
      </c>
      <c r="M5" s="217">
        <f t="shared" ref="M5:M20" si="2">H5/$H$21</f>
        <v>0.27232499774323632</v>
      </c>
    </row>
    <row r="6" spans="1:13" ht="15" x14ac:dyDescent="0.25">
      <c r="A6" s="254">
        <v>150</v>
      </c>
      <c r="B6" s="255" t="s">
        <v>8</v>
      </c>
      <c r="C6" s="254">
        <v>50520</v>
      </c>
      <c r="D6" s="255" t="s">
        <v>23</v>
      </c>
      <c r="E6" s="256">
        <v>1961680</v>
      </c>
      <c r="F6" s="256">
        <v>28057889</v>
      </c>
      <c r="G6" s="256">
        <v>115381606</v>
      </c>
      <c r="H6" s="256">
        <f t="shared" si="0"/>
        <v>145401175</v>
      </c>
      <c r="I6" s="256">
        <v>146989616</v>
      </c>
      <c r="J6" s="256">
        <v>10715407</v>
      </c>
      <c r="K6" s="238">
        <f t="shared" ref="K6:K19" si="3">IF(I6&lt;&gt;0,J6/I6,"")</f>
        <v>7.2899074721033352E-2</v>
      </c>
      <c r="L6" s="186">
        <f t="shared" si="1"/>
        <v>112.74744780681804</v>
      </c>
      <c r="M6" s="220">
        <f t="shared" si="2"/>
        <v>0.10618260112034271</v>
      </c>
    </row>
    <row r="7" spans="1:13" ht="15" x14ac:dyDescent="0.25">
      <c r="A7" s="251">
        <v>150</v>
      </c>
      <c r="B7" s="252" t="s">
        <v>8</v>
      </c>
      <c r="C7" s="251">
        <v>51411</v>
      </c>
      <c r="D7" s="252" t="s">
        <v>136</v>
      </c>
      <c r="E7" s="253">
        <v>0</v>
      </c>
      <c r="F7" s="253">
        <v>5724570</v>
      </c>
      <c r="G7" s="253">
        <v>0</v>
      </c>
      <c r="H7" s="253">
        <f t="shared" si="0"/>
        <v>5724570</v>
      </c>
      <c r="I7" s="253">
        <v>5531198</v>
      </c>
      <c r="J7" s="253">
        <v>0</v>
      </c>
      <c r="K7" s="231">
        <f t="shared" si="3"/>
        <v>0</v>
      </c>
      <c r="L7" s="181">
        <f t="shared" si="1"/>
        <v>0.17476587196818852</v>
      </c>
      <c r="M7" s="217">
        <f t="shared" si="2"/>
        <v>4.180500830859725E-3</v>
      </c>
    </row>
    <row r="8" spans="1:13" ht="15" x14ac:dyDescent="0.25">
      <c r="A8" s="254">
        <v>340</v>
      </c>
      <c r="B8" s="255" t="s">
        <v>141</v>
      </c>
      <c r="C8" s="254">
        <v>50121</v>
      </c>
      <c r="D8" s="255" t="s">
        <v>153</v>
      </c>
      <c r="E8" s="256">
        <v>8463775</v>
      </c>
      <c r="F8" s="256">
        <v>35174697</v>
      </c>
      <c r="G8" s="256">
        <v>46544717</v>
      </c>
      <c r="H8" s="256">
        <f t="shared" si="0"/>
        <v>90183189</v>
      </c>
      <c r="I8" s="256">
        <v>92595477</v>
      </c>
      <c r="J8" s="256">
        <v>5769592</v>
      </c>
      <c r="K8" s="238">
        <f t="shared" si="3"/>
        <v>6.2309652554627476E-2</v>
      </c>
      <c r="L8" s="186">
        <f t="shared" si="1"/>
        <v>43.373259895275382</v>
      </c>
      <c r="M8" s="220">
        <f t="shared" si="2"/>
        <v>6.5858378278906463E-2</v>
      </c>
    </row>
    <row r="9" spans="1:13" ht="15" x14ac:dyDescent="0.25">
      <c r="A9" s="251">
        <v>626</v>
      </c>
      <c r="B9" s="252" t="s">
        <v>140</v>
      </c>
      <c r="C9" s="251">
        <v>50028</v>
      </c>
      <c r="D9" s="252" t="s">
        <v>61</v>
      </c>
      <c r="E9" s="253">
        <v>0</v>
      </c>
      <c r="F9" s="253">
        <v>0</v>
      </c>
      <c r="G9" s="253">
        <v>0</v>
      </c>
      <c r="H9" s="253">
        <f t="shared" si="0"/>
        <v>0</v>
      </c>
      <c r="I9" s="253">
        <v>0</v>
      </c>
      <c r="J9" s="253">
        <v>0</v>
      </c>
      <c r="K9" s="231" t="str">
        <f t="shared" si="3"/>
        <v/>
      </c>
      <c r="L9" s="181">
        <f t="shared" si="1"/>
        <v>0</v>
      </c>
      <c r="M9" s="217">
        <f t="shared" si="2"/>
        <v>0</v>
      </c>
    </row>
    <row r="10" spans="1:13" ht="15" x14ac:dyDescent="0.25">
      <c r="A10" s="254">
        <v>670</v>
      </c>
      <c r="B10" s="255" t="s">
        <v>135</v>
      </c>
      <c r="C10" s="254">
        <v>51020</v>
      </c>
      <c r="D10" s="255" t="s">
        <v>58</v>
      </c>
      <c r="E10" s="256">
        <v>0</v>
      </c>
      <c r="F10" s="256">
        <v>4989532</v>
      </c>
      <c r="G10" s="256">
        <v>19170814</v>
      </c>
      <c r="H10" s="256">
        <f t="shared" si="0"/>
        <v>24160346</v>
      </c>
      <c r="I10" s="256">
        <v>24079788</v>
      </c>
      <c r="J10" s="256">
        <v>416712</v>
      </c>
      <c r="K10" s="238">
        <f>IF(I10&lt;&gt;0,J10/I10,"")</f>
        <v>1.7305467971727991E-2</v>
      </c>
      <c r="L10" s="186">
        <f t="shared" si="1"/>
        <v>3.1129861368309362</v>
      </c>
      <c r="M10" s="220">
        <f t="shared" si="2"/>
        <v>1.7643656471465704E-2</v>
      </c>
    </row>
    <row r="11" spans="1:13" ht="15" x14ac:dyDescent="0.25">
      <c r="A11" s="251">
        <v>670</v>
      </c>
      <c r="B11" s="252" t="s">
        <v>135</v>
      </c>
      <c r="C11" s="251">
        <v>51586</v>
      </c>
      <c r="D11" s="252" t="s">
        <v>30</v>
      </c>
      <c r="E11" s="253">
        <v>6501559</v>
      </c>
      <c r="F11" s="253">
        <v>1839102</v>
      </c>
      <c r="G11" s="253">
        <v>174809318</v>
      </c>
      <c r="H11" s="253">
        <f t="shared" si="0"/>
        <v>183149979</v>
      </c>
      <c r="I11" s="253">
        <v>186572392</v>
      </c>
      <c r="J11" s="253">
        <v>15683913</v>
      </c>
      <c r="K11" s="231">
        <f t="shared" si="3"/>
        <v>8.4063418128872996E-2</v>
      </c>
      <c r="L11" s="181">
        <f t="shared" si="1"/>
        <v>178.88941094281253</v>
      </c>
      <c r="M11" s="217">
        <f t="shared" si="2"/>
        <v>0.13374954614607579</v>
      </c>
    </row>
    <row r="12" spans="1:13" ht="15" x14ac:dyDescent="0.25">
      <c r="A12" s="254">
        <v>670</v>
      </c>
      <c r="B12" s="255" t="s">
        <v>135</v>
      </c>
      <c r="C12" s="254">
        <v>50083</v>
      </c>
      <c r="D12" s="255" t="s">
        <v>22</v>
      </c>
      <c r="E12" s="256">
        <v>2948694</v>
      </c>
      <c r="F12" s="256">
        <v>4322</v>
      </c>
      <c r="G12" s="256">
        <v>103621829</v>
      </c>
      <c r="H12" s="256">
        <f t="shared" si="0"/>
        <v>106574845</v>
      </c>
      <c r="I12" s="256">
        <v>106661908</v>
      </c>
      <c r="J12" s="256">
        <v>9839544</v>
      </c>
      <c r="K12" s="238">
        <f t="shared" si="3"/>
        <v>9.2249840496009122E-2</v>
      </c>
      <c r="L12" s="186">
        <f t="shared" si="1"/>
        <v>60.573170642671705</v>
      </c>
      <c r="M12" s="220">
        <f t="shared" si="2"/>
        <v>7.7828767588001613E-2</v>
      </c>
    </row>
    <row r="13" spans="1:13" ht="15" x14ac:dyDescent="0.25">
      <c r="A13" s="251">
        <v>670</v>
      </c>
      <c r="B13" s="252" t="s">
        <v>135</v>
      </c>
      <c r="C13" s="251">
        <v>50229</v>
      </c>
      <c r="D13" s="252" t="s">
        <v>25</v>
      </c>
      <c r="E13" s="253">
        <v>5234124</v>
      </c>
      <c r="F13" s="253">
        <v>1185538</v>
      </c>
      <c r="G13" s="253">
        <v>246369682</v>
      </c>
      <c r="H13" s="253">
        <f t="shared" si="0"/>
        <v>252789344</v>
      </c>
      <c r="I13" s="253">
        <v>257497568</v>
      </c>
      <c r="J13" s="253">
        <v>36043337</v>
      </c>
      <c r="K13" s="231">
        <f t="shared" si="3"/>
        <v>0.13997544629237041</v>
      </c>
      <c r="L13" s="181">
        <f t="shared" si="1"/>
        <v>340.79123263691247</v>
      </c>
      <c r="M13" s="217">
        <f t="shared" si="2"/>
        <v>0.18460531753904394</v>
      </c>
    </row>
    <row r="14" spans="1:13" ht="15" x14ac:dyDescent="0.25">
      <c r="A14" s="254">
        <v>51152</v>
      </c>
      <c r="B14" s="255" t="s">
        <v>165</v>
      </c>
      <c r="C14" s="254">
        <v>51152</v>
      </c>
      <c r="D14" s="255" t="s">
        <v>167</v>
      </c>
      <c r="E14" s="256">
        <v>9500570</v>
      </c>
      <c r="F14" s="256">
        <v>19217583</v>
      </c>
      <c r="G14" s="256">
        <v>11204364</v>
      </c>
      <c r="H14" s="256">
        <f t="shared" si="0"/>
        <v>39922517</v>
      </c>
      <c r="I14" s="256">
        <v>38899110</v>
      </c>
      <c r="J14" s="256">
        <v>733055</v>
      </c>
      <c r="K14" s="238">
        <f t="shared" si="3"/>
        <v>1.8845032701262317E-2</v>
      </c>
      <c r="L14" s="186">
        <f t="shared" si="1"/>
        <v>8.4997610466147577</v>
      </c>
      <c r="M14" s="220">
        <f t="shared" si="2"/>
        <v>2.9154349669671519E-2</v>
      </c>
    </row>
    <row r="15" spans="1:13" ht="15" x14ac:dyDescent="0.25">
      <c r="A15" s="251">
        <v>50016</v>
      </c>
      <c r="B15" s="252" t="s">
        <v>158</v>
      </c>
      <c r="C15" s="251">
        <v>50016</v>
      </c>
      <c r="D15" s="252" t="s">
        <v>158</v>
      </c>
      <c r="E15" s="253">
        <v>1610699</v>
      </c>
      <c r="F15" s="253">
        <v>2826032</v>
      </c>
      <c r="G15" s="253">
        <v>29515712</v>
      </c>
      <c r="H15" s="253">
        <f t="shared" si="0"/>
        <v>33952443</v>
      </c>
      <c r="I15" s="253">
        <v>33621349</v>
      </c>
      <c r="J15" s="253">
        <v>389545</v>
      </c>
      <c r="K15" s="231">
        <f t="shared" si="3"/>
        <v>1.1586239445656983E-2</v>
      </c>
      <c r="L15" s="181">
        <f t="shared" si="1"/>
        <v>6.1477039471358914</v>
      </c>
      <c r="M15" s="217">
        <f t="shared" si="2"/>
        <v>2.4794563813739276E-2</v>
      </c>
    </row>
    <row r="16" spans="1:13" ht="15" x14ac:dyDescent="0.25">
      <c r="A16" s="254">
        <v>50026</v>
      </c>
      <c r="B16" s="255" t="s">
        <v>160</v>
      </c>
      <c r="C16" s="254">
        <v>50026</v>
      </c>
      <c r="D16" s="255" t="s">
        <v>160</v>
      </c>
      <c r="E16" s="256">
        <v>0</v>
      </c>
      <c r="F16" s="256">
        <v>1232144</v>
      </c>
      <c r="G16" s="256">
        <v>0</v>
      </c>
      <c r="H16" s="256">
        <f t="shared" si="0"/>
        <v>1232144</v>
      </c>
      <c r="I16" s="256">
        <v>1254980</v>
      </c>
      <c r="J16" s="256">
        <v>52449</v>
      </c>
      <c r="K16" s="238">
        <f t="shared" si="3"/>
        <v>4.1792697891599867E-2</v>
      </c>
      <c r="L16" s="186">
        <f t="shared" si="1"/>
        <v>8.0964347592249845E-3</v>
      </c>
      <c r="M16" s="220">
        <f t="shared" si="2"/>
        <v>8.9980190926808909E-4</v>
      </c>
    </row>
    <row r="17" spans="1:13" ht="15" x14ac:dyDescent="0.25">
      <c r="A17" s="251">
        <v>50440</v>
      </c>
      <c r="B17" s="252" t="s">
        <v>166</v>
      </c>
      <c r="C17" s="251">
        <v>50440</v>
      </c>
      <c r="D17" s="252" t="s">
        <v>166</v>
      </c>
      <c r="E17" s="253">
        <v>21046</v>
      </c>
      <c r="F17" s="253">
        <v>0</v>
      </c>
      <c r="G17" s="253">
        <v>1133592</v>
      </c>
      <c r="H17" s="253">
        <f t="shared" si="0"/>
        <v>1154638</v>
      </c>
      <c r="I17" s="253">
        <v>1104515</v>
      </c>
      <c r="J17" s="253">
        <v>0</v>
      </c>
      <c r="K17" s="231">
        <f t="shared" si="3"/>
        <v>0</v>
      </c>
      <c r="L17" s="181">
        <f t="shared" si="1"/>
        <v>7.1098850667663189E-3</v>
      </c>
      <c r="M17" s="217">
        <f t="shared" si="2"/>
        <v>8.4320134409085934E-4</v>
      </c>
    </row>
    <row r="18" spans="1:13" ht="15" x14ac:dyDescent="0.25">
      <c r="A18" s="254">
        <v>50050</v>
      </c>
      <c r="B18" s="255" t="s">
        <v>4</v>
      </c>
      <c r="C18" s="254">
        <v>50050</v>
      </c>
      <c r="D18" s="255" t="s">
        <v>4</v>
      </c>
      <c r="E18" s="256">
        <v>1551678</v>
      </c>
      <c r="F18" s="256">
        <v>19334651</v>
      </c>
      <c r="G18" s="256">
        <v>33603290</v>
      </c>
      <c r="H18" s="256">
        <f t="shared" si="0"/>
        <v>54489619</v>
      </c>
      <c r="I18" s="256">
        <v>51688066</v>
      </c>
      <c r="J18" s="256">
        <v>563857</v>
      </c>
      <c r="K18" s="238">
        <f t="shared" si="3"/>
        <v>1.0908843058666578E-2</v>
      </c>
      <c r="L18" s="186">
        <f t="shared" si="1"/>
        <v>15.834284001124685</v>
      </c>
      <c r="M18" s="220">
        <f t="shared" si="2"/>
        <v>3.9792315842540109E-2</v>
      </c>
    </row>
    <row r="19" spans="1:13" ht="15" x14ac:dyDescent="0.25">
      <c r="A19" s="251">
        <v>50130</v>
      </c>
      <c r="B19" s="252" t="s">
        <v>138</v>
      </c>
      <c r="C19" s="251">
        <v>50130</v>
      </c>
      <c r="D19" s="252" t="s">
        <v>138</v>
      </c>
      <c r="E19" s="253">
        <v>0</v>
      </c>
      <c r="F19" s="253">
        <v>17343903</v>
      </c>
      <c r="G19" s="253">
        <v>39569439</v>
      </c>
      <c r="H19" s="253">
        <f t="shared" si="0"/>
        <v>56913342</v>
      </c>
      <c r="I19" s="253">
        <v>56596935</v>
      </c>
      <c r="J19" s="253">
        <v>2926910</v>
      </c>
      <c r="K19" s="231">
        <f t="shared" si="3"/>
        <v>5.1714991280004827E-2</v>
      </c>
      <c r="L19" s="181">
        <f t="shared" si="1"/>
        <v>17.274244590328074</v>
      </c>
      <c r="M19" s="217">
        <f t="shared" si="2"/>
        <v>4.1562296123202905E-2</v>
      </c>
    </row>
    <row r="20" spans="1:13" ht="15.75" thickBot="1" x14ac:dyDescent="0.3">
      <c r="A20" s="265">
        <v>3483</v>
      </c>
      <c r="B20" s="266" t="s">
        <v>163</v>
      </c>
      <c r="C20" s="265">
        <v>51632</v>
      </c>
      <c r="D20" s="266" t="s">
        <v>151</v>
      </c>
      <c r="E20" s="267">
        <v>793820</v>
      </c>
      <c r="F20" s="267">
        <v>0</v>
      </c>
      <c r="G20" s="267">
        <v>0</v>
      </c>
      <c r="H20" s="267">
        <f t="shared" si="0"/>
        <v>793820</v>
      </c>
      <c r="I20" s="267">
        <v>750107</v>
      </c>
      <c r="J20" s="267">
        <v>185086</v>
      </c>
      <c r="K20" s="268">
        <f>IF(I20&lt;&gt;0,J20/I20,"")</f>
        <v>0.24674613088532701</v>
      </c>
      <c r="L20" s="213">
        <f t="shared" si="1"/>
        <v>3.3605855896717825E-3</v>
      </c>
      <c r="M20" s="214">
        <f t="shared" si="2"/>
        <v>5.7970557955498258E-4</v>
      </c>
    </row>
    <row r="21" spans="1:13" ht="14.25" thickTop="1" thickBot="1" x14ac:dyDescent="0.25">
      <c r="A21" s="137" t="s">
        <v>19</v>
      </c>
      <c r="B21" s="138"/>
      <c r="C21" s="139"/>
      <c r="D21" s="138"/>
      <c r="E21" s="102">
        <f>SUM(E4:E20)</f>
        <v>56086989</v>
      </c>
      <c r="F21" s="102">
        <f t="shared" ref="F21:M21" si="4">SUM(F4:F20)</f>
        <v>215619243</v>
      </c>
      <c r="G21" s="102">
        <f t="shared" si="4"/>
        <v>1097644052</v>
      </c>
      <c r="H21" s="102">
        <f t="shared" si="4"/>
        <v>1369350284</v>
      </c>
      <c r="I21" s="102">
        <f t="shared" si="4"/>
        <v>1402257748</v>
      </c>
      <c r="J21" s="102">
        <f t="shared" si="4"/>
        <v>134350409</v>
      </c>
      <c r="K21" s="140">
        <f>IF(I21&lt;&gt;0,J21/I21,"")</f>
        <v>9.581006715179155E-2</v>
      </c>
      <c r="L21" s="102">
        <f t="shared" si="4"/>
        <v>1529.0458783824452</v>
      </c>
      <c r="M21" s="103">
        <f t="shared" si="4"/>
        <v>1</v>
      </c>
    </row>
    <row r="22" spans="1:13" ht="13.5" thickTop="1" x14ac:dyDescent="0.2"/>
    <row r="29" spans="1:13" x14ac:dyDescent="0.2">
      <c r="K29" s="85"/>
      <c r="L29" s="85"/>
      <c r="M29" s="85"/>
    </row>
    <row r="30" spans="1:13" x14ac:dyDescent="0.2">
      <c r="K30" s="85"/>
      <c r="L30" s="85"/>
      <c r="M30" s="85"/>
    </row>
  </sheetData>
  <pageMargins left="0.7" right="0.7" top="0.75" bottom="0.75" header="0.3" footer="0.3"/>
  <pageSetup scale="53" fitToHeight="0" orientation="landscape" r:id="rId1"/>
  <headerFooter>
    <oddFooter>&amp;LCalifornia Department of Insurance&amp;CPage &amp;P of &amp;N&amp;RRate Specialist Bureau -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29"/>
  <sheetViews>
    <sheetView showGridLines="0" workbookViewId="0">
      <selection activeCell="E8" sqref="E8"/>
    </sheetView>
  </sheetViews>
  <sheetFormatPr defaultRowHeight="12.75" x14ac:dyDescent="0.2"/>
  <cols>
    <col min="1" max="1" width="9.42578125" style="86" customWidth="1"/>
    <col min="2" max="2" width="30.5703125" bestFit="1" customWidth="1"/>
    <col min="3" max="3" width="13.28515625" style="86" bestFit="1" customWidth="1"/>
    <col min="4" max="4" width="30.5703125" bestFit="1" customWidth="1"/>
    <col min="5" max="5" width="14.42578125" bestFit="1" customWidth="1"/>
    <col min="6" max="6" width="14.28515625" style="1" bestFit="1" customWidth="1"/>
    <col min="7" max="7" width="19.7109375" style="1" bestFit="1" customWidth="1"/>
    <col min="8" max="8" width="15.28515625" style="1" bestFit="1" customWidth="1"/>
    <col min="9" max="9" width="16.5703125" style="1" bestFit="1" customWidth="1"/>
    <col min="10" max="10" width="20.85546875" style="1" customWidth="1"/>
    <col min="11" max="11" width="15" bestFit="1" customWidth="1"/>
    <col min="12" max="12" width="12" customWidth="1"/>
    <col min="13" max="13" width="15.28515625" customWidth="1"/>
  </cols>
  <sheetData>
    <row r="1" spans="1:13" ht="33.75" customHeight="1" x14ac:dyDescent="0.2">
      <c r="A1" s="147" t="s">
        <v>164</v>
      </c>
      <c r="B1" s="88"/>
      <c r="C1" s="108"/>
      <c r="D1" s="88"/>
      <c r="E1" s="88"/>
      <c r="F1" s="88"/>
      <c r="G1" s="88"/>
      <c r="H1" s="88"/>
      <c r="I1" s="88"/>
      <c r="J1" s="88"/>
      <c r="K1" s="88"/>
    </row>
    <row r="2" spans="1:13" ht="12.75" customHeight="1" x14ac:dyDescent="0.2">
      <c r="A2" s="168" t="s">
        <v>205</v>
      </c>
      <c r="B2" s="168"/>
      <c r="C2" s="168"/>
      <c r="D2" s="168"/>
      <c r="E2" s="122" t="s">
        <v>210</v>
      </c>
      <c r="F2" s="122" t="s">
        <v>211</v>
      </c>
      <c r="G2" s="122" t="s">
        <v>212</v>
      </c>
      <c r="H2" s="122" t="s">
        <v>213</v>
      </c>
      <c r="I2" s="122" t="s">
        <v>214</v>
      </c>
      <c r="J2" s="122" t="s">
        <v>215</v>
      </c>
      <c r="K2" s="122" t="s">
        <v>216</v>
      </c>
      <c r="L2" s="123"/>
      <c r="M2" s="123"/>
    </row>
    <row r="3" spans="1:13" ht="25.5" x14ac:dyDescent="0.2">
      <c r="A3" s="170" t="s">
        <v>14</v>
      </c>
      <c r="B3" s="170" t="s">
        <v>15</v>
      </c>
      <c r="C3" s="170" t="s">
        <v>38</v>
      </c>
      <c r="D3" s="170" t="s">
        <v>39</v>
      </c>
      <c r="E3" s="171" t="s">
        <v>218</v>
      </c>
      <c r="F3" s="171" t="s">
        <v>217</v>
      </c>
      <c r="G3" s="171" t="s">
        <v>219</v>
      </c>
      <c r="H3" s="171" t="s">
        <v>220</v>
      </c>
      <c r="I3" s="171" t="s">
        <v>204</v>
      </c>
      <c r="J3" s="171" t="s">
        <v>221</v>
      </c>
      <c r="K3" s="171" t="s">
        <v>222</v>
      </c>
      <c r="L3" s="171" t="s">
        <v>133</v>
      </c>
      <c r="M3" s="171" t="s">
        <v>206</v>
      </c>
    </row>
    <row r="4" spans="1:13" ht="15" x14ac:dyDescent="0.25">
      <c r="A4" s="223">
        <v>70</v>
      </c>
      <c r="B4" s="224" t="s">
        <v>139</v>
      </c>
      <c r="C4" s="223">
        <v>51624</v>
      </c>
      <c r="D4" s="224" t="s">
        <v>154</v>
      </c>
      <c r="E4" s="225">
        <v>0</v>
      </c>
      <c r="F4" s="225">
        <v>0</v>
      </c>
      <c r="G4" s="225">
        <v>0</v>
      </c>
      <c r="H4" s="225">
        <f t="shared" ref="H4:H13" si="0">E4+F4+G4</f>
        <v>0</v>
      </c>
      <c r="I4" s="225">
        <v>0</v>
      </c>
      <c r="J4" s="225">
        <v>0</v>
      </c>
      <c r="K4" s="226" t="str">
        <f>IF(I4&lt;&gt;0,J4/I4,"")</f>
        <v/>
      </c>
      <c r="L4" s="199">
        <f t="shared" ref="L4:L19" si="1">M4*M4*100*100</f>
        <v>0</v>
      </c>
      <c r="M4" s="200">
        <f>H4/$H$20</f>
        <v>0</v>
      </c>
    </row>
    <row r="5" spans="1:13" ht="15" x14ac:dyDescent="0.25">
      <c r="A5" s="251">
        <v>70</v>
      </c>
      <c r="B5" s="252" t="s">
        <v>139</v>
      </c>
      <c r="C5" s="251">
        <v>50814</v>
      </c>
      <c r="D5" s="252" t="s">
        <v>142</v>
      </c>
      <c r="E5" s="253">
        <v>27677931</v>
      </c>
      <c r="F5" s="253">
        <v>81380722</v>
      </c>
      <c r="G5" s="253">
        <v>301696054</v>
      </c>
      <c r="H5" s="253">
        <f t="shared" si="0"/>
        <v>410754707</v>
      </c>
      <c r="I5" s="253">
        <v>408263830</v>
      </c>
      <c r="J5" s="253">
        <v>45792760</v>
      </c>
      <c r="K5" s="231">
        <f>IF(I5&lt;&gt;0,J5/I5,"")</f>
        <v>0.11216462648675</v>
      </c>
      <c r="L5" s="181">
        <f t="shared" si="1"/>
        <v>670.08301825940612</v>
      </c>
      <c r="M5" s="217">
        <f t="shared" ref="M5:M19" si="2">H5/$H$20</f>
        <v>0.25885961799002294</v>
      </c>
    </row>
    <row r="6" spans="1:13" ht="15" x14ac:dyDescent="0.25">
      <c r="A6" s="254">
        <v>150</v>
      </c>
      <c r="B6" s="255" t="s">
        <v>8</v>
      </c>
      <c r="C6" s="254">
        <v>50520</v>
      </c>
      <c r="D6" s="255" t="s">
        <v>23</v>
      </c>
      <c r="E6" s="256">
        <v>5197244</v>
      </c>
      <c r="F6" s="256">
        <v>50208941</v>
      </c>
      <c r="G6" s="256">
        <v>122962521</v>
      </c>
      <c r="H6" s="256">
        <f t="shared" si="0"/>
        <v>178368706</v>
      </c>
      <c r="I6" s="256">
        <v>177402035</v>
      </c>
      <c r="J6" s="256">
        <v>14403850</v>
      </c>
      <c r="K6" s="238">
        <f t="shared" ref="K6:K19" si="3">IF(I6&lt;&gt;0,J6/I6,"")</f>
        <v>8.1193262523735987E-2</v>
      </c>
      <c r="L6" s="186">
        <f t="shared" si="1"/>
        <v>126.35744550584729</v>
      </c>
      <c r="M6" s="220">
        <f t="shared" si="2"/>
        <v>0.11240882772533806</v>
      </c>
    </row>
    <row r="7" spans="1:13" ht="15" x14ac:dyDescent="0.25">
      <c r="A7" s="251">
        <v>150</v>
      </c>
      <c r="B7" s="252" t="s">
        <v>8</v>
      </c>
      <c r="C7" s="251">
        <v>51411</v>
      </c>
      <c r="D7" s="252" t="s">
        <v>136</v>
      </c>
      <c r="E7" s="253">
        <v>0</v>
      </c>
      <c r="F7" s="253">
        <v>3642935</v>
      </c>
      <c r="G7" s="253">
        <v>0</v>
      </c>
      <c r="H7" s="253">
        <f t="shared" si="0"/>
        <v>3642935</v>
      </c>
      <c r="I7" s="253">
        <v>3297378</v>
      </c>
      <c r="J7" s="253">
        <v>0</v>
      </c>
      <c r="K7" s="231">
        <f t="shared" si="3"/>
        <v>0</v>
      </c>
      <c r="L7" s="181">
        <f t="shared" si="1"/>
        <v>5.2706764695156186E-2</v>
      </c>
      <c r="M7" s="217">
        <f t="shared" si="2"/>
        <v>2.2957953892966199E-3</v>
      </c>
    </row>
    <row r="8" spans="1:13" ht="15" x14ac:dyDescent="0.25">
      <c r="A8" s="254">
        <v>340</v>
      </c>
      <c r="B8" s="255" t="s">
        <v>141</v>
      </c>
      <c r="C8" s="254">
        <v>50121</v>
      </c>
      <c r="D8" s="255" t="s">
        <v>153</v>
      </c>
      <c r="E8" s="256">
        <v>2402496</v>
      </c>
      <c r="F8" s="256">
        <v>58731421</v>
      </c>
      <c r="G8" s="256">
        <v>51311582</v>
      </c>
      <c r="H8" s="256">
        <f t="shared" si="0"/>
        <v>112445499</v>
      </c>
      <c r="I8" s="256">
        <v>113306019</v>
      </c>
      <c r="J8" s="256">
        <v>7648726</v>
      </c>
      <c r="K8" s="238">
        <f t="shared" si="3"/>
        <v>6.7505028130941572E-2</v>
      </c>
      <c r="L8" s="186">
        <f t="shared" si="1"/>
        <v>50.216641796778191</v>
      </c>
      <c r="M8" s="220">
        <f t="shared" si="2"/>
        <v>7.0863701425185374E-2</v>
      </c>
    </row>
    <row r="9" spans="1:13" ht="15" x14ac:dyDescent="0.25">
      <c r="A9" s="251">
        <v>626</v>
      </c>
      <c r="B9" s="252" t="s">
        <v>140</v>
      </c>
      <c r="C9" s="251">
        <v>50028</v>
      </c>
      <c r="D9" s="252" t="s">
        <v>61</v>
      </c>
      <c r="E9" s="253">
        <v>0</v>
      </c>
      <c r="F9" s="253">
        <v>0</v>
      </c>
      <c r="G9" s="253">
        <v>0</v>
      </c>
      <c r="H9" s="253">
        <f t="shared" si="0"/>
        <v>0</v>
      </c>
      <c r="I9" s="253">
        <v>0</v>
      </c>
      <c r="J9" s="253">
        <v>0</v>
      </c>
      <c r="K9" s="231" t="str">
        <f t="shared" si="3"/>
        <v/>
      </c>
      <c r="L9" s="181">
        <f t="shared" si="1"/>
        <v>0</v>
      </c>
      <c r="M9" s="217">
        <f t="shared" si="2"/>
        <v>0</v>
      </c>
    </row>
    <row r="10" spans="1:13" ht="15" x14ac:dyDescent="0.25">
      <c r="A10" s="254">
        <v>670</v>
      </c>
      <c r="B10" s="255" t="s">
        <v>135</v>
      </c>
      <c r="C10" s="254">
        <v>51586</v>
      </c>
      <c r="D10" s="255" t="s">
        <v>30</v>
      </c>
      <c r="E10" s="256">
        <v>11898955</v>
      </c>
      <c r="F10" s="256">
        <v>6070813</v>
      </c>
      <c r="G10" s="256">
        <v>197710393</v>
      </c>
      <c r="H10" s="256">
        <f t="shared" si="0"/>
        <v>215680161</v>
      </c>
      <c r="I10" s="256">
        <v>208953276</v>
      </c>
      <c r="J10" s="256">
        <v>37998291</v>
      </c>
      <c r="K10" s="238">
        <f t="shared" si="3"/>
        <v>0.1818506592832744</v>
      </c>
      <c r="L10" s="186">
        <f t="shared" si="1"/>
        <v>184.749772457701</v>
      </c>
      <c r="M10" s="220">
        <f t="shared" si="2"/>
        <v>0.13592268848786834</v>
      </c>
    </row>
    <row r="11" spans="1:13" ht="15" x14ac:dyDescent="0.25">
      <c r="A11" s="251">
        <v>670</v>
      </c>
      <c r="B11" s="252" t="s">
        <v>135</v>
      </c>
      <c r="C11" s="251">
        <v>50083</v>
      </c>
      <c r="D11" s="252" t="s">
        <v>22</v>
      </c>
      <c r="E11" s="253">
        <v>4788468</v>
      </c>
      <c r="F11" s="253">
        <v>4094</v>
      </c>
      <c r="G11" s="253">
        <v>113026044</v>
      </c>
      <c r="H11" s="253">
        <f t="shared" si="0"/>
        <v>117818606</v>
      </c>
      <c r="I11" s="253">
        <v>118914470</v>
      </c>
      <c r="J11" s="253">
        <v>7079097</v>
      </c>
      <c r="K11" s="231">
        <f t="shared" si="3"/>
        <v>5.9530997363062714E-2</v>
      </c>
      <c r="L11" s="181">
        <f t="shared" si="1"/>
        <v>55.130416565805604</v>
      </c>
      <c r="M11" s="217">
        <f t="shared" si="2"/>
        <v>7.424985964014047E-2</v>
      </c>
    </row>
    <row r="12" spans="1:13" ht="15" x14ac:dyDescent="0.25">
      <c r="A12" s="254">
        <v>670</v>
      </c>
      <c r="B12" s="255" t="s">
        <v>135</v>
      </c>
      <c r="C12" s="254">
        <v>50229</v>
      </c>
      <c r="D12" s="255" t="s">
        <v>25</v>
      </c>
      <c r="E12" s="256">
        <v>7233464</v>
      </c>
      <c r="F12" s="256">
        <v>3060305</v>
      </c>
      <c r="G12" s="256">
        <v>295199138</v>
      </c>
      <c r="H12" s="256">
        <f t="shared" si="0"/>
        <v>305492907</v>
      </c>
      <c r="I12" s="256">
        <v>309711273</v>
      </c>
      <c r="J12" s="256">
        <v>35864516</v>
      </c>
      <c r="K12" s="238">
        <f t="shared" si="3"/>
        <v>0.11579984045333733</v>
      </c>
      <c r="L12" s="186">
        <f t="shared" si="1"/>
        <v>370.65151226790795</v>
      </c>
      <c r="M12" s="220">
        <f t="shared" si="2"/>
        <v>0.19252311868134381</v>
      </c>
    </row>
    <row r="13" spans="1:13" ht="15" x14ac:dyDescent="0.25">
      <c r="A13" s="251">
        <v>4699</v>
      </c>
      <c r="B13" s="252" t="s">
        <v>157</v>
      </c>
      <c r="C13" s="251">
        <v>50849</v>
      </c>
      <c r="D13" s="252" t="s">
        <v>156</v>
      </c>
      <c r="E13" s="253">
        <v>10191309</v>
      </c>
      <c r="F13" s="253">
        <v>28631711</v>
      </c>
      <c r="G13" s="253">
        <v>11178171</v>
      </c>
      <c r="H13" s="253">
        <f t="shared" si="0"/>
        <v>50001191</v>
      </c>
      <c r="I13" s="253">
        <v>48384896</v>
      </c>
      <c r="J13" s="253">
        <v>696369</v>
      </c>
      <c r="K13" s="231">
        <f t="shared" si="3"/>
        <v>1.4392280599301071E-2</v>
      </c>
      <c r="L13" s="181">
        <f t="shared" si="1"/>
        <v>9.9294275722252561</v>
      </c>
      <c r="M13" s="217">
        <f t="shared" si="2"/>
        <v>3.1510994227769547E-2</v>
      </c>
    </row>
    <row r="14" spans="1:13" ht="15" x14ac:dyDescent="0.25">
      <c r="A14" s="254">
        <v>50016</v>
      </c>
      <c r="B14" s="255" t="s">
        <v>158</v>
      </c>
      <c r="C14" s="254">
        <v>50016</v>
      </c>
      <c r="D14" s="255" t="s">
        <v>158</v>
      </c>
      <c r="E14" s="256">
        <v>1644951</v>
      </c>
      <c r="F14" s="256">
        <v>7504616</v>
      </c>
      <c r="G14" s="256">
        <v>35635703</v>
      </c>
      <c r="H14" s="256">
        <v>42159300</v>
      </c>
      <c r="I14" s="256">
        <v>42159300</v>
      </c>
      <c r="J14" s="256">
        <v>372476</v>
      </c>
      <c r="K14" s="238">
        <f t="shared" si="3"/>
        <v>8.834966424964362E-3</v>
      </c>
      <c r="L14" s="186">
        <f t="shared" si="1"/>
        <v>7.0591156467870215</v>
      </c>
      <c r="M14" s="220">
        <f t="shared" si="2"/>
        <v>2.6568996305444098E-2</v>
      </c>
    </row>
    <row r="15" spans="1:13" ht="15" x14ac:dyDescent="0.25">
      <c r="A15" s="251">
        <v>50026</v>
      </c>
      <c r="B15" s="252" t="s">
        <v>160</v>
      </c>
      <c r="C15" s="251">
        <v>50026</v>
      </c>
      <c r="D15" s="252" t="s">
        <v>160</v>
      </c>
      <c r="E15" s="253">
        <v>0</v>
      </c>
      <c r="F15" s="253">
        <v>1348674</v>
      </c>
      <c r="G15" s="253">
        <v>0</v>
      </c>
      <c r="H15" s="253">
        <f>E15+F15+G15</f>
        <v>1348674</v>
      </c>
      <c r="I15" s="253">
        <v>1388900</v>
      </c>
      <c r="J15" s="253">
        <v>290571</v>
      </c>
      <c r="K15" s="231">
        <f t="shared" si="3"/>
        <v>0.20920944632442939</v>
      </c>
      <c r="L15" s="181">
        <f t="shared" si="1"/>
        <v>7.2239957937258042E-3</v>
      </c>
      <c r="M15" s="217">
        <f t="shared" si="2"/>
        <v>8.4994092698997641E-4</v>
      </c>
    </row>
    <row r="16" spans="1:13" ht="15" x14ac:dyDescent="0.25">
      <c r="A16" s="254">
        <v>50050</v>
      </c>
      <c r="B16" s="255" t="s">
        <v>4</v>
      </c>
      <c r="C16" s="254">
        <v>50050</v>
      </c>
      <c r="D16" s="255" t="s">
        <v>4</v>
      </c>
      <c r="E16" s="256">
        <v>3500</v>
      </c>
      <c r="F16" s="256">
        <v>18317923</v>
      </c>
      <c r="G16" s="256">
        <v>32619383</v>
      </c>
      <c r="H16" s="256">
        <f>E16+F16+G16</f>
        <v>50940806</v>
      </c>
      <c r="I16" s="256">
        <v>49357536</v>
      </c>
      <c r="J16" s="256">
        <v>1204631</v>
      </c>
      <c r="K16" s="238">
        <f t="shared" si="3"/>
        <v>2.4406222385169308E-2</v>
      </c>
      <c r="L16" s="186">
        <f t="shared" si="1"/>
        <v>10.306118662151714</v>
      </c>
      <c r="M16" s="220">
        <f t="shared" si="2"/>
        <v>3.2103144179584209E-2</v>
      </c>
    </row>
    <row r="17" spans="1:13" ht="15" x14ac:dyDescent="0.25">
      <c r="A17" s="251">
        <v>50130</v>
      </c>
      <c r="B17" s="252" t="s">
        <v>138</v>
      </c>
      <c r="C17" s="251">
        <v>50130</v>
      </c>
      <c r="D17" s="252" t="s">
        <v>138</v>
      </c>
      <c r="E17" s="253">
        <v>0</v>
      </c>
      <c r="F17" s="253">
        <v>22751</v>
      </c>
      <c r="G17" s="253">
        <v>41879928</v>
      </c>
      <c r="H17" s="253">
        <f>E17+F17+G17</f>
        <v>41902679</v>
      </c>
      <c r="I17" s="253">
        <v>42342033</v>
      </c>
      <c r="J17" s="253">
        <v>2529115</v>
      </c>
      <c r="K17" s="231">
        <f t="shared" si="3"/>
        <v>5.9730599142464418E-2</v>
      </c>
      <c r="L17" s="181">
        <f t="shared" si="1"/>
        <v>6.9734404092678837</v>
      </c>
      <c r="M17" s="217">
        <f t="shared" si="2"/>
        <v>2.6407272500710639E-2</v>
      </c>
    </row>
    <row r="18" spans="1:13" ht="15" x14ac:dyDescent="0.25">
      <c r="A18" s="254">
        <v>51020</v>
      </c>
      <c r="B18" s="255" t="s">
        <v>58</v>
      </c>
      <c r="C18" s="254">
        <v>51020</v>
      </c>
      <c r="D18" s="255" t="s">
        <v>58</v>
      </c>
      <c r="E18" s="256">
        <v>0</v>
      </c>
      <c r="F18" s="256">
        <v>8081565</v>
      </c>
      <c r="G18" s="256">
        <v>47229574</v>
      </c>
      <c r="H18" s="256">
        <f>E18+F18+G18</f>
        <v>55311139</v>
      </c>
      <c r="I18" s="256">
        <v>52561155</v>
      </c>
      <c r="J18" s="256">
        <v>1172899</v>
      </c>
      <c r="K18" s="238">
        <f t="shared" si="3"/>
        <v>2.2314939616528594E-2</v>
      </c>
      <c r="L18" s="186">
        <f t="shared" si="1"/>
        <v>12.150348025329787</v>
      </c>
      <c r="M18" s="220">
        <f t="shared" si="2"/>
        <v>3.4857349333146069E-2</v>
      </c>
    </row>
    <row r="19" spans="1:13" ht="15.75" thickBot="1" x14ac:dyDescent="0.3">
      <c r="A19" s="261">
        <v>3483</v>
      </c>
      <c r="B19" s="262" t="s">
        <v>163</v>
      </c>
      <c r="C19" s="261">
        <v>51632</v>
      </c>
      <c r="D19" s="262" t="s">
        <v>151</v>
      </c>
      <c r="E19" s="263">
        <v>918262</v>
      </c>
      <c r="F19" s="263">
        <v>0</v>
      </c>
      <c r="G19" s="263">
        <v>0</v>
      </c>
      <c r="H19" s="263">
        <f>E19+F19+G19</f>
        <v>918262</v>
      </c>
      <c r="I19" s="263">
        <v>845645</v>
      </c>
      <c r="J19" s="263">
        <v>119802</v>
      </c>
      <c r="K19" s="264">
        <f t="shared" si="3"/>
        <v>0.14166937662967322</v>
      </c>
      <c r="L19" s="194">
        <f t="shared" si="1"/>
        <v>3.3488580486526489E-3</v>
      </c>
      <c r="M19" s="248">
        <f t="shared" si="2"/>
        <v>5.7869318715988429E-4</v>
      </c>
    </row>
    <row r="20" spans="1:13" ht="14.25" thickTop="1" thickBot="1" x14ac:dyDescent="0.25">
      <c r="A20" s="137" t="s">
        <v>19</v>
      </c>
      <c r="B20" s="138"/>
      <c r="C20" s="139"/>
      <c r="D20" s="138"/>
      <c r="E20" s="102">
        <f>SUM(E4:E19)</f>
        <v>71956580</v>
      </c>
      <c r="F20" s="102">
        <f t="shared" ref="F20:J20" si="4">SUM(F4:F19)</f>
        <v>267006471</v>
      </c>
      <c r="G20" s="102">
        <f t="shared" si="4"/>
        <v>1250448491</v>
      </c>
      <c r="H20" s="102">
        <f t="shared" si="4"/>
        <v>1586785572</v>
      </c>
      <c r="I20" s="102">
        <f t="shared" si="4"/>
        <v>1576887746</v>
      </c>
      <c r="J20" s="102">
        <f t="shared" si="4"/>
        <v>155173103</v>
      </c>
      <c r="K20" s="140">
        <f>IF(I20&lt;&gt;0,J20/I20,"")</f>
        <v>9.8404660314989859E-2</v>
      </c>
      <c r="L20" s="102">
        <f t="shared" ref="L20:M20" si="5">SUM(L3:L19)</f>
        <v>1503.670536787745</v>
      </c>
      <c r="M20" s="103">
        <f t="shared" si="5"/>
        <v>1.0000000000000002</v>
      </c>
    </row>
    <row r="21" spans="1:13" ht="13.5" thickTop="1" x14ac:dyDescent="0.2"/>
    <row r="28" spans="1:13" x14ac:dyDescent="0.2">
      <c r="K28" s="85"/>
      <c r="L28" s="85"/>
      <c r="M28" s="85"/>
    </row>
    <row r="29" spans="1:13" x14ac:dyDescent="0.2">
      <c r="K29" s="85"/>
      <c r="L29" s="85"/>
      <c r="M29" s="85"/>
    </row>
  </sheetData>
  <pageMargins left="0.7" right="0.7" top="0.75" bottom="0.75" header="0.3" footer="0.3"/>
  <pageSetup scale="53" fitToHeight="0" orientation="landscape" r:id="rId1"/>
  <headerFooter>
    <oddFooter>&amp;LCalifornia Department of Insurance&amp;CPage &amp;P of &amp;N&amp;RRate Specialist Bureau - 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21"/>
  <sheetViews>
    <sheetView showGridLines="0" workbookViewId="0">
      <selection activeCell="F7" sqref="F7"/>
    </sheetView>
  </sheetViews>
  <sheetFormatPr defaultRowHeight="12.75" x14ac:dyDescent="0.2"/>
  <cols>
    <col min="1" max="1" width="9.42578125" style="86" customWidth="1"/>
    <col min="2" max="2" width="30.5703125" bestFit="1" customWidth="1"/>
    <col min="3" max="3" width="13.28515625" style="86" bestFit="1" customWidth="1"/>
    <col min="4" max="4" width="30.5703125" bestFit="1" customWidth="1"/>
    <col min="5" max="5" width="14.42578125" bestFit="1" customWidth="1"/>
    <col min="6" max="6" width="14.28515625" style="84" bestFit="1" customWidth="1"/>
    <col min="7" max="7" width="19.7109375" style="84" bestFit="1" customWidth="1"/>
    <col min="8" max="8" width="15.28515625" style="84" bestFit="1" customWidth="1"/>
    <col min="9" max="9" width="16.5703125" style="84" bestFit="1" customWidth="1"/>
    <col min="10" max="10" width="20.85546875" style="84" customWidth="1"/>
    <col min="11" max="11" width="15" bestFit="1" customWidth="1"/>
    <col min="12" max="12" width="12" customWidth="1"/>
    <col min="13" max="13" width="15.28515625" customWidth="1"/>
  </cols>
  <sheetData>
    <row r="1" spans="1:13" ht="33.75" customHeight="1" x14ac:dyDescent="0.2">
      <c r="A1" s="147" t="s">
        <v>162</v>
      </c>
      <c r="B1" s="88"/>
      <c r="C1" s="108"/>
      <c r="D1" s="88"/>
      <c r="E1" s="88"/>
      <c r="F1" s="88"/>
      <c r="G1" s="88"/>
      <c r="H1" s="88"/>
      <c r="I1" s="88"/>
      <c r="J1" s="88"/>
      <c r="K1" s="88"/>
    </row>
    <row r="2" spans="1:13" ht="12.75" customHeight="1" x14ac:dyDescent="0.2">
      <c r="A2" s="168" t="s">
        <v>205</v>
      </c>
      <c r="B2" s="168"/>
      <c r="C2" s="168"/>
      <c r="D2" s="168"/>
      <c r="E2" s="122" t="s">
        <v>210</v>
      </c>
      <c r="F2" s="122" t="s">
        <v>211</v>
      </c>
      <c r="G2" s="122" t="s">
        <v>212</v>
      </c>
      <c r="H2" s="122" t="s">
        <v>213</v>
      </c>
      <c r="I2" s="122" t="s">
        <v>214</v>
      </c>
      <c r="J2" s="122" t="s">
        <v>215</v>
      </c>
      <c r="K2" s="122" t="s">
        <v>216</v>
      </c>
      <c r="L2" s="123"/>
      <c r="M2" s="123"/>
    </row>
    <row r="3" spans="1:13" ht="25.5" x14ac:dyDescent="0.2">
      <c r="A3" s="170" t="s">
        <v>14</v>
      </c>
      <c r="B3" s="170" t="s">
        <v>15</v>
      </c>
      <c r="C3" s="170" t="s">
        <v>38</v>
      </c>
      <c r="D3" s="170" t="s">
        <v>39</v>
      </c>
      <c r="E3" s="171" t="s">
        <v>218</v>
      </c>
      <c r="F3" s="171" t="s">
        <v>217</v>
      </c>
      <c r="G3" s="171" t="s">
        <v>219</v>
      </c>
      <c r="H3" s="171" t="s">
        <v>220</v>
      </c>
      <c r="I3" s="171" t="s">
        <v>204</v>
      </c>
      <c r="J3" s="171" t="s">
        <v>221</v>
      </c>
      <c r="K3" s="171" t="s">
        <v>222</v>
      </c>
      <c r="L3" s="171" t="s">
        <v>133</v>
      </c>
      <c r="M3" s="171" t="s">
        <v>206</v>
      </c>
    </row>
    <row r="4" spans="1:13" ht="15" x14ac:dyDescent="0.25">
      <c r="A4" s="223">
        <v>70</v>
      </c>
      <c r="B4" s="224" t="s">
        <v>139</v>
      </c>
      <c r="C4" s="223">
        <v>51624</v>
      </c>
      <c r="D4" s="224" t="s">
        <v>154</v>
      </c>
      <c r="E4" s="225">
        <v>0</v>
      </c>
      <c r="F4" s="225">
        <v>0</v>
      </c>
      <c r="G4" s="225">
        <v>0</v>
      </c>
      <c r="H4" s="225">
        <f t="shared" ref="H4:H19" si="0">E4+F4+G4</f>
        <v>0</v>
      </c>
      <c r="I4" s="225">
        <v>0</v>
      </c>
      <c r="J4" s="225">
        <v>0</v>
      </c>
      <c r="K4" s="226" t="str">
        <f>IF(I4&lt;&gt;0,J4/I4,"")</f>
        <v/>
      </c>
      <c r="L4" s="199">
        <f t="shared" ref="L4:L19" si="1">M4*M4*100*100</f>
        <v>0</v>
      </c>
      <c r="M4" s="200">
        <f>H4/$H$20</f>
        <v>0</v>
      </c>
    </row>
    <row r="5" spans="1:13" ht="15" x14ac:dyDescent="0.25">
      <c r="A5" s="251">
        <v>70</v>
      </c>
      <c r="B5" s="252" t="s">
        <v>139</v>
      </c>
      <c r="C5" s="251">
        <v>50814</v>
      </c>
      <c r="D5" s="252" t="s">
        <v>142</v>
      </c>
      <c r="E5" s="253">
        <v>29671233</v>
      </c>
      <c r="F5" s="253">
        <v>71052891</v>
      </c>
      <c r="G5" s="253">
        <v>297109423</v>
      </c>
      <c r="H5" s="253">
        <f t="shared" si="0"/>
        <v>397833547</v>
      </c>
      <c r="I5" s="253">
        <v>398536554</v>
      </c>
      <c r="J5" s="253">
        <v>59686039</v>
      </c>
      <c r="K5" s="231">
        <f>IF(I5&lt;&gt;0,J5/I5,"")</f>
        <v>0.1497630227414472</v>
      </c>
      <c r="L5" s="181">
        <f t="shared" si="1"/>
        <v>570.87408092159455</v>
      </c>
      <c r="M5" s="217">
        <f t="shared" ref="M5:M19" si="2">H5/$H$20</f>
        <v>0.23892971370710561</v>
      </c>
    </row>
    <row r="6" spans="1:13" ht="15" x14ac:dyDescent="0.25">
      <c r="A6" s="254">
        <v>150</v>
      </c>
      <c r="B6" s="255" t="s">
        <v>8</v>
      </c>
      <c r="C6" s="254">
        <v>50520</v>
      </c>
      <c r="D6" s="255" t="s">
        <v>23</v>
      </c>
      <c r="E6" s="256">
        <v>6460848</v>
      </c>
      <c r="F6" s="256">
        <v>44841191</v>
      </c>
      <c r="G6" s="256">
        <v>123093072</v>
      </c>
      <c r="H6" s="256">
        <f t="shared" si="0"/>
        <v>174395111</v>
      </c>
      <c r="I6" s="256">
        <v>172030630</v>
      </c>
      <c r="J6" s="256">
        <v>11730746</v>
      </c>
      <c r="K6" s="238">
        <f t="shared" ref="K6:K19" si="3">IF(I6&lt;&gt;0,J6/I6,"")</f>
        <v>6.8189868281014837E-2</v>
      </c>
      <c r="L6" s="186">
        <f t="shared" si="1"/>
        <v>109.69987511243949</v>
      </c>
      <c r="M6" s="220">
        <f t="shared" si="2"/>
        <v>0.10473770816302956</v>
      </c>
    </row>
    <row r="7" spans="1:13" ht="15" x14ac:dyDescent="0.25">
      <c r="A7" s="251">
        <v>150</v>
      </c>
      <c r="B7" s="252" t="s">
        <v>8</v>
      </c>
      <c r="C7" s="251">
        <v>51411</v>
      </c>
      <c r="D7" s="252" t="s">
        <v>136</v>
      </c>
      <c r="E7" s="253">
        <v>0</v>
      </c>
      <c r="F7" s="253">
        <v>104391</v>
      </c>
      <c r="G7" s="253">
        <v>0</v>
      </c>
      <c r="H7" s="253">
        <f t="shared" si="0"/>
        <v>104391</v>
      </c>
      <c r="I7" s="253">
        <v>94473</v>
      </c>
      <c r="J7" s="253">
        <v>0</v>
      </c>
      <c r="K7" s="231">
        <f t="shared" si="3"/>
        <v>0</v>
      </c>
      <c r="L7" s="181">
        <f t="shared" si="1"/>
        <v>3.9306433306945987E-5</v>
      </c>
      <c r="M7" s="217">
        <f t="shared" si="2"/>
        <v>6.2694842935400984E-5</v>
      </c>
    </row>
    <row r="8" spans="1:13" ht="15" x14ac:dyDescent="0.25">
      <c r="A8" s="254">
        <v>340</v>
      </c>
      <c r="B8" s="255" t="s">
        <v>141</v>
      </c>
      <c r="C8" s="254">
        <v>50121</v>
      </c>
      <c r="D8" s="255" t="s">
        <v>153</v>
      </c>
      <c r="E8" s="256">
        <v>1323403</v>
      </c>
      <c r="F8" s="256">
        <v>101979205</v>
      </c>
      <c r="G8" s="256">
        <v>56671830</v>
      </c>
      <c r="H8" s="256">
        <f t="shared" si="0"/>
        <v>159974438</v>
      </c>
      <c r="I8" s="256">
        <v>156216489</v>
      </c>
      <c r="J8" s="256">
        <v>19480158</v>
      </c>
      <c r="K8" s="238">
        <f t="shared" si="3"/>
        <v>0.12469975560646482</v>
      </c>
      <c r="L8" s="186">
        <f t="shared" si="1"/>
        <v>92.307865367278737</v>
      </c>
      <c r="M8" s="220">
        <f t="shared" si="2"/>
        <v>9.6076982346074299E-2</v>
      </c>
    </row>
    <row r="9" spans="1:13" ht="15" x14ac:dyDescent="0.25">
      <c r="A9" s="251">
        <v>626</v>
      </c>
      <c r="B9" s="252" t="s">
        <v>140</v>
      </c>
      <c r="C9" s="251">
        <v>50028</v>
      </c>
      <c r="D9" s="252" t="s">
        <v>61</v>
      </c>
      <c r="E9" s="253">
        <v>0</v>
      </c>
      <c r="F9" s="253">
        <v>0</v>
      </c>
      <c r="G9" s="253">
        <v>0</v>
      </c>
      <c r="H9" s="253">
        <f t="shared" si="0"/>
        <v>0</v>
      </c>
      <c r="I9" s="253">
        <v>0</v>
      </c>
      <c r="J9" s="253">
        <v>0</v>
      </c>
      <c r="K9" s="231" t="str">
        <f t="shared" si="3"/>
        <v/>
      </c>
      <c r="L9" s="181">
        <f t="shared" si="1"/>
        <v>0</v>
      </c>
      <c r="M9" s="217">
        <f t="shared" si="2"/>
        <v>0</v>
      </c>
    </row>
    <row r="10" spans="1:13" ht="15" x14ac:dyDescent="0.25">
      <c r="A10" s="254">
        <v>670</v>
      </c>
      <c r="B10" s="255" t="s">
        <v>135</v>
      </c>
      <c r="C10" s="254">
        <v>51586</v>
      </c>
      <c r="D10" s="255" t="s">
        <v>30</v>
      </c>
      <c r="E10" s="256">
        <v>12216273</v>
      </c>
      <c r="F10" s="256">
        <v>12206799</v>
      </c>
      <c r="G10" s="256">
        <v>201431557</v>
      </c>
      <c r="H10" s="256">
        <f t="shared" si="0"/>
        <v>225854629</v>
      </c>
      <c r="I10" s="256">
        <v>222932259</v>
      </c>
      <c r="J10" s="256">
        <v>45008753</v>
      </c>
      <c r="K10" s="238">
        <f t="shared" si="3"/>
        <v>0.20189430278908177</v>
      </c>
      <c r="L10" s="186">
        <f t="shared" si="1"/>
        <v>183.99054837712001</v>
      </c>
      <c r="M10" s="220">
        <f t="shared" si="2"/>
        <v>0.13564311570334855</v>
      </c>
    </row>
    <row r="11" spans="1:13" ht="15" x14ac:dyDescent="0.25">
      <c r="A11" s="251">
        <v>670</v>
      </c>
      <c r="B11" s="252" t="s">
        <v>135</v>
      </c>
      <c r="C11" s="251">
        <v>50083</v>
      </c>
      <c r="D11" s="252" t="s">
        <v>22</v>
      </c>
      <c r="E11" s="253">
        <v>5480340</v>
      </c>
      <c r="F11" s="253">
        <v>566825</v>
      </c>
      <c r="G11" s="253">
        <v>109213336</v>
      </c>
      <c r="H11" s="253">
        <f t="shared" si="0"/>
        <v>115260501</v>
      </c>
      <c r="I11" s="253">
        <v>117557074</v>
      </c>
      <c r="J11" s="253">
        <v>10842509</v>
      </c>
      <c r="K11" s="231">
        <f t="shared" si="3"/>
        <v>9.2231871984156388E-2</v>
      </c>
      <c r="L11" s="181">
        <f t="shared" si="1"/>
        <v>47.917982838743676</v>
      </c>
      <c r="M11" s="217">
        <f t="shared" si="2"/>
        <v>6.9222816208778792E-2</v>
      </c>
    </row>
    <row r="12" spans="1:13" ht="15" x14ac:dyDescent="0.25">
      <c r="A12" s="254">
        <v>670</v>
      </c>
      <c r="B12" s="255" t="s">
        <v>135</v>
      </c>
      <c r="C12" s="254">
        <v>50229</v>
      </c>
      <c r="D12" s="255" t="s">
        <v>25</v>
      </c>
      <c r="E12" s="256">
        <v>34307711</v>
      </c>
      <c r="F12" s="256">
        <v>5335610</v>
      </c>
      <c r="G12" s="256">
        <v>277899524</v>
      </c>
      <c r="H12" s="256">
        <f t="shared" si="0"/>
        <v>317542845</v>
      </c>
      <c r="I12" s="256">
        <v>321817415</v>
      </c>
      <c r="J12" s="256">
        <v>32077368</v>
      </c>
      <c r="K12" s="238">
        <f t="shared" si="3"/>
        <v>9.9675674792179911E-2</v>
      </c>
      <c r="L12" s="186">
        <f t="shared" si="1"/>
        <v>363.6990650783282</v>
      </c>
      <c r="M12" s="220">
        <f t="shared" si="2"/>
        <v>0.19070895759725817</v>
      </c>
    </row>
    <row r="13" spans="1:13" ht="15" x14ac:dyDescent="0.25">
      <c r="A13" s="251">
        <v>4699</v>
      </c>
      <c r="B13" s="252" t="s">
        <v>157</v>
      </c>
      <c r="C13" s="251">
        <v>50849</v>
      </c>
      <c r="D13" s="252" t="s">
        <v>156</v>
      </c>
      <c r="E13" s="253">
        <v>9668369</v>
      </c>
      <c r="F13" s="253">
        <v>34712921</v>
      </c>
      <c r="G13" s="253">
        <v>615164</v>
      </c>
      <c r="H13" s="253">
        <f t="shared" si="0"/>
        <v>44996454</v>
      </c>
      <c r="I13" s="253">
        <v>43531184</v>
      </c>
      <c r="J13" s="253">
        <v>1079682</v>
      </c>
      <c r="K13" s="231">
        <f t="shared" si="3"/>
        <v>2.4802495608665272E-2</v>
      </c>
      <c r="L13" s="181">
        <f t="shared" si="1"/>
        <v>7.3028789455770822</v>
      </c>
      <c r="M13" s="217">
        <f t="shared" si="2"/>
        <v>2.7023839374850277E-2</v>
      </c>
    </row>
    <row r="14" spans="1:13" ht="15" x14ac:dyDescent="0.25">
      <c r="A14" s="254">
        <v>50016</v>
      </c>
      <c r="B14" s="255" t="s">
        <v>158</v>
      </c>
      <c r="C14" s="254">
        <v>50016</v>
      </c>
      <c r="D14" s="255" t="s">
        <v>158</v>
      </c>
      <c r="E14" s="256">
        <v>935708</v>
      </c>
      <c r="F14" s="256">
        <v>7117743</v>
      </c>
      <c r="G14" s="256">
        <v>34158379</v>
      </c>
      <c r="H14" s="256">
        <f t="shared" si="0"/>
        <v>42211830</v>
      </c>
      <c r="I14" s="256">
        <v>38644310</v>
      </c>
      <c r="J14" s="256">
        <v>467683</v>
      </c>
      <c r="K14" s="238">
        <f t="shared" si="3"/>
        <v>1.2102247394247692E-2</v>
      </c>
      <c r="L14" s="186">
        <f t="shared" si="1"/>
        <v>6.4269642262272093</v>
      </c>
      <c r="M14" s="220">
        <f t="shared" si="2"/>
        <v>2.5351457997967709E-2</v>
      </c>
    </row>
    <row r="15" spans="1:13" ht="15" x14ac:dyDescent="0.25">
      <c r="A15" s="251">
        <v>50026</v>
      </c>
      <c r="B15" s="252" t="s">
        <v>160</v>
      </c>
      <c r="C15" s="251">
        <v>50026</v>
      </c>
      <c r="D15" s="252" t="s">
        <v>160</v>
      </c>
      <c r="E15" s="253">
        <v>0</v>
      </c>
      <c r="F15" s="253">
        <v>1005052</v>
      </c>
      <c r="G15" s="253">
        <v>0</v>
      </c>
      <c r="H15" s="253">
        <f t="shared" si="0"/>
        <v>1005052</v>
      </c>
      <c r="I15" s="253">
        <v>1068184</v>
      </c>
      <c r="J15" s="253">
        <v>104171</v>
      </c>
      <c r="K15" s="231">
        <f t="shared" si="3"/>
        <v>9.7521588041011659E-2</v>
      </c>
      <c r="L15" s="181">
        <f t="shared" si="1"/>
        <v>3.6434648657900177E-3</v>
      </c>
      <c r="M15" s="217">
        <f t="shared" si="2"/>
        <v>6.0361120481565098E-4</v>
      </c>
    </row>
    <row r="16" spans="1:13" ht="15" x14ac:dyDescent="0.25">
      <c r="A16" s="254">
        <v>50050</v>
      </c>
      <c r="B16" s="255" t="s">
        <v>4</v>
      </c>
      <c r="C16" s="254">
        <v>50050</v>
      </c>
      <c r="D16" s="255" t="s">
        <v>4</v>
      </c>
      <c r="E16" s="256">
        <v>0</v>
      </c>
      <c r="F16" s="256">
        <v>16375719</v>
      </c>
      <c r="G16" s="256">
        <v>31059638</v>
      </c>
      <c r="H16" s="256">
        <f t="shared" si="0"/>
        <v>47435357</v>
      </c>
      <c r="I16" s="256">
        <v>45821399</v>
      </c>
      <c r="J16" s="256">
        <v>1114247</v>
      </c>
      <c r="K16" s="238">
        <f t="shared" si="3"/>
        <v>2.4317175475152997E-2</v>
      </c>
      <c r="L16" s="186">
        <f t="shared" si="1"/>
        <v>8.1159968268900311</v>
      </c>
      <c r="M16" s="220">
        <f t="shared" si="2"/>
        <v>2.8488588639822142E-2</v>
      </c>
    </row>
    <row r="17" spans="1:13" ht="15" x14ac:dyDescent="0.25">
      <c r="A17" s="251">
        <v>50130</v>
      </c>
      <c r="B17" s="252" t="s">
        <v>138</v>
      </c>
      <c r="C17" s="251">
        <v>50130</v>
      </c>
      <c r="D17" s="252" t="s">
        <v>138</v>
      </c>
      <c r="E17" s="253">
        <v>0</v>
      </c>
      <c r="F17" s="253">
        <v>0</v>
      </c>
      <c r="G17" s="253">
        <v>39321906</v>
      </c>
      <c r="H17" s="253">
        <f t="shared" si="0"/>
        <v>39321906</v>
      </c>
      <c r="I17" s="253">
        <v>39956548</v>
      </c>
      <c r="J17" s="253">
        <v>2999954</v>
      </c>
      <c r="K17" s="231">
        <f t="shared" si="3"/>
        <v>7.508040984921921E-2</v>
      </c>
      <c r="L17" s="181">
        <f t="shared" si="1"/>
        <v>5.5770770306302264</v>
      </c>
      <c r="M17" s="217">
        <f t="shared" si="2"/>
        <v>2.3615835853575514E-2</v>
      </c>
    </row>
    <row r="18" spans="1:13" ht="15" x14ac:dyDescent="0.25">
      <c r="A18" s="254">
        <v>51020</v>
      </c>
      <c r="B18" s="255" t="s">
        <v>58</v>
      </c>
      <c r="C18" s="254">
        <v>51020</v>
      </c>
      <c r="D18" s="255" t="s">
        <v>58</v>
      </c>
      <c r="E18" s="256">
        <v>0</v>
      </c>
      <c r="F18" s="256">
        <v>5816949</v>
      </c>
      <c r="G18" s="256">
        <v>92202885</v>
      </c>
      <c r="H18" s="256">
        <f t="shared" si="0"/>
        <v>98019834</v>
      </c>
      <c r="I18" s="256">
        <v>92750112</v>
      </c>
      <c r="J18" s="256">
        <v>1033947</v>
      </c>
      <c r="K18" s="238">
        <f t="shared" si="3"/>
        <v>1.1147663088536217E-2</v>
      </c>
      <c r="L18" s="186">
        <f t="shared" si="1"/>
        <v>34.654963602227042</v>
      </c>
      <c r="M18" s="220">
        <f t="shared" si="2"/>
        <v>5.8868466603290287E-2</v>
      </c>
    </row>
    <row r="19" spans="1:13" ht="15.75" thickBot="1" x14ac:dyDescent="0.3">
      <c r="A19" s="261">
        <v>51632</v>
      </c>
      <c r="B19" s="262" t="s">
        <v>151</v>
      </c>
      <c r="C19" s="261">
        <v>51632</v>
      </c>
      <c r="D19" s="262" t="s">
        <v>151</v>
      </c>
      <c r="E19" s="263">
        <v>1109286</v>
      </c>
      <c r="F19" s="263">
        <v>0</v>
      </c>
      <c r="G19" s="263">
        <v>0</v>
      </c>
      <c r="H19" s="263">
        <f t="shared" si="0"/>
        <v>1109286</v>
      </c>
      <c r="I19" s="263">
        <v>980679</v>
      </c>
      <c r="J19" s="263">
        <v>347880</v>
      </c>
      <c r="K19" s="264">
        <f t="shared" si="3"/>
        <v>0.3547338119812905</v>
      </c>
      <c r="L19" s="194">
        <f t="shared" si="1"/>
        <v>4.4383810536225568E-3</v>
      </c>
      <c r="M19" s="248">
        <f t="shared" si="2"/>
        <v>6.6621175714802244E-4</v>
      </c>
    </row>
    <row r="20" spans="1:13" ht="14.25" thickTop="1" thickBot="1" x14ac:dyDescent="0.25">
      <c r="A20" s="137" t="s">
        <v>19</v>
      </c>
      <c r="B20" s="138"/>
      <c r="C20" s="139"/>
      <c r="D20" s="138"/>
      <c r="E20" s="102">
        <f>SUM(E4:E19)</f>
        <v>101173171</v>
      </c>
      <c r="F20" s="102">
        <f t="shared" ref="F20:J20" si="4">SUM(F4:F19)</f>
        <v>301115296</v>
      </c>
      <c r="G20" s="102">
        <f t="shared" si="4"/>
        <v>1262776714</v>
      </c>
      <c r="H20" s="102">
        <f t="shared" si="4"/>
        <v>1665065181</v>
      </c>
      <c r="I20" s="102">
        <f t="shared" si="4"/>
        <v>1651937310</v>
      </c>
      <c r="J20" s="102">
        <f t="shared" si="4"/>
        <v>185973137</v>
      </c>
      <c r="K20" s="140">
        <f>IF(I20&lt;&gt;0,J20/I20,"")</f>
        <v>0.11257881026974323</v>
      </c>
      <c r="L20" s="102">
        <f t="shared" ref="L20:M20" si="5">SUM(L3:L19)</f>
        <v>1430.5754194794092</v>
      </c>
      <c r="M20" s="103">
        <f t="shared" si="5"/>
        <v>1</v>
      </c>
    </row>
    <row r="21" spans="1:13" ht="13.5" thickTop="1" x14ac:dyDescent="0.2"/>
  </sheetData>
  <pageMargins left="0.7" right="0.7" top="0.75" bottom="0.75" header="0.3" footer="0.3"/>
  <pageSetup scale="53" fitToHeight="0" orientation="landscape" r:id="rId1"/>
  <headerFooter>
    <oddFooter>&amp;LCalifornia Department of Insurance&amp;CPage &amp;P of &amp;N&amp;RRate Specialist Bureau - 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22"/>
  <sheetViews>
    <sheetView showGridLines="0" workbookViewId="0">
      <selection activeCell="G14" sqref="G14"/>
    </sheetView>
  </sheetViews>
  <sheetFormatPr defaultRowHeight="12.75" x14ac:dyDescent="0.2"/>
  <cols>
    <col min="1" max="1" width="9.42578125" style="86" customWidth="1"/>
    <col min="2" max="2" width="30.5703125" bestFit="1" customWidth="1"/>
    <col min="3" max="3" width="13.28515625" style="86" bestFit="1" customWidth="1"/>
    <col min="4" max="4" width="30.5703125" bestFit="1" customWidth="1"/>
    <col min="5" max="5" width="14.42578125" bestFit="1" customWidth="1"/>
    <col min="6" max="6" width="14.28515625" style="84" bestFit="1" customWidth="1"/>
    <col min="7" max="7" width="19.7109375" style="84" bestFit="1" customWidth="1"/>
    <col min="8" max="8" width="15.28515625" style="84" bestFit="1" customWidth="1"/>
    <col min="9" max="9" width="16.5703125" style="84" bestFit="1" customWidth="1"/>
    <col min="10" max="10" width="20.85546875" style="84" customWidth="1"/>
    <col min="11" max="11" width="15" bestFit="1" customWidth="1"/>
    <col min="12" max="12" width="12" customWidth="1"/>
    <col min="13" max="13" width="15.28515625" customWidth="1"/>
  </cols>
  <sheetData>
    <row r="1" spans="1:13" ht="33.75" customHeight="1" x14ac:dyDescent="0.2">
      <c r="A1" s="147" t="s">
        <v>161</v>
      </c>
      <c r="B1" s="88"/>
      <c r="C1" s="108"/>
      <c r="D1" s="88"/>
      <c r="E1" s="88"/>
      <c r="F1" s="88"/>
      <c r="G1" s="88"/>
      <c r="H1" s="88"/>
      <c r="I1" s="88"/>
      <c r="J1" s="88"/>
      <c r="K1" s="88"/>
    </row>
    <row r="2" spans="1:13" ht="12.75" customHeight="1" x14ac:dyDescent="0.2">
      <c r="A2" s="168" t="s">
        <v>205</v>
      </c>
      <c r="B2" s="168"/>
      <c r="C2" s="168"/>
      <c r="D2" s="168"/>
      <c r="E2" s="122" t="s">
        <v>210</v>
      </c>
      <c r="F2" s="122" t="s">
        <v>211</v>
      </c>
      <c r="G2" s="122" t="s">
        <v>212</v>
      </c>
      <c r="H2" s="122" t="s">
        <v>213</v>
      </c>
      <c r="I2" s="122" t="s">
        <v>214</v>
      </c>
      <c r="J2" s="122" t="s">
        <v>215</v>
      </c>
      <c r="K2" s="122" t="s">
        <v>216</v>
      </c>
      <c r="L2" s="123"/>
      <c r="M2" s="123"/>
    </row>
    <row r="3" spans="1:13" ht="25.5" x14ac:dyDescent="0.2">
      <c r="A3" s="170" t="s">
        <v>14</v>
      </c>
      <c r="B3" s="170" t="s">
        <v>15</v>
      </c>
      <c r="C3" s="170" t="s">
        <v>38</v>
      </c>
      <c r="D3" s="170" t="s">
        <v>39</v>
      </c>
      <c r="E3" s="171" t="s">
        <v>218</v>
      </c>
      <c r="F3" s="171" t="s">
        <v>217</v>
      </c>
      <c r="G3" s="171" t="s">
        <v>219</v>
      </c>
      <c r="H3" s="171" t="s">
        <v>220</v>
      </c>
      <c r="I3" s="171" t="s">
        <v>204</v>
      </c>
      <c r="J3" s="171" t="s">
        <v>221</v>
      </c>
      <c r="K3" s="171" t="s">
        <v>222</v>
      </c>
      <c r="L3" s="171" t="s">
        <v>133</v>
      </c>
      <c r="M3" s="171" t="s">
        <v>206</v>
      </c>
    </row>
    <row r="4" spans="1:13" ht="15" x14ac:dyDescent="0.25">
      <c r="A4" s="223">
        <v>70</v>
      </c>
      <c r="B4" s="224" t="s">
        <v>139</v>
      </c>
      <c r="C4" s="223">
        <v>51624</v>
      </c>
      <c r="D4" s="224" t="s">
        <v>154</v>
      </c>
      <c r="E4" s="225">
        <v>0</v>
      </c>
      <c r="F4" s="225">
        <v>0</v>
      </c>
      <c r="G4" s="225">
        <v>0</v>
      </c>
      <c r="H4" s="225">
        <f t="shared" ref="H4:H20" si="0">E4+F4+G4</f>
        <v>0</v>
      </c>
      <c r="I4" s="225">
        <v>0</v>
      </c>
      <c r="J4" s="225">
        <v>0</v>
      </c>
      <c r="K4" s="226" t="str">
        <f>IF(I4&lt;&gt;0,J4/I4,"")</f>
        <v/>
      </c>
      <c r="L4" s="199">
        <f t="shared" ref="L4:L20" si="1">M4*M4*100*100</f>
        <v>0</v>
      </c>
      <c r="M4" s="200">
        <f>H4/$H$21</f>
        <v>0</v>
      </c>
    </row>
    <row r="5" spans="1:13" ht="15" x14ac:dyDescent="0.25">
      <c r="A5" s="251">
        <v>70</v>
      </c>
      <c r="B5" s="252" t="s">
        <v>139</v>
      </c>
      <c r="C5" s="251">
        <v>50814</v>
      </c>
      <c r="D5" s="252" t="s">
        <v>142</v>
      </c>
      <c r="E5" s="253">
        <v>15811993</v>
      </c>
      <c r="F5" s="253">
        <v>58551849</v>
      </c>
      <c r="G5" s="253">
        <v>227065066</v>
      </c>
      <c r="H5" s="253">
        <f t="shared" si="0"/>
        <v>301428908</v>
      </c>
      <c r="I5" s="253">
        <v>303334563</v>
      </c>
      <c r="J5" s="253">
        <v>66214765</v>
      </c>
      <c r="K5" s="231">
        <f>IF(I5&lt;&gt;0,J5/I5,"")</f>
        <v>0.21828954915368481</v>
      </c>
      <c r="L5" s="181">
        <f t="shared" si="1"/>
        <v>510.44969510626618</v>
      </c>
      <c r="M5" s="217">
        <f t="shared" ref="M5:M20" si="2">H5/$H$21</f>
        <v>0.2259313380446073</v>
      </c>
    </row>
    <row r="6" spans="1:13" ht="15" x14ac:dyDescent="0.25">
      <c r="A6" s="254">
        <v>150</v>
      </c>
      <c r="B6" s="255" t="s">
        <v>8</v>
      </c>
      <c r="C6" s="254">
        <v>50520</v>
      </c>
      <c r="D6" s="255" t="s">
        <v>23</v>
      </c>
      <c r="E6" s="256">
        <v>3038214</v>
      </c>
      <c r="F6" s="256">
        <v>29904673</v>
      </c>
      <c r="G6" s="256">
        <v>97001121</v>
      </c>
      <c r="H6" s="256">
        <f t="shared" si="0"/>
        <v>129944008</v>
      </c>
      <c r="I6" s="256">
        <v>130080527</v>
      </c>
      <c r="J6" s="256">
        <v>9657420</v>
      </c>
      <c r="K6" s="238">
        <f t="shared" ref="K6:K20" si="3">IF(I6&lt;&gt;0,J6/I6,"")</f>
        <v>7.4241857891612015E-2</v>
      </c>
      <c r="L6" s="186">
        <f t="shared" si="1"/>
        <v>94.862739958928316</v>
      </c>
      <c r="M6" s="220">
        <f t="shared" si="2"/>
        <v>9.7397505080432281E-2</v>
      </c>
    </row>
    <row r="7" spans="1:13" ht="15" x14ac:dyDescent="0.25">
      <c r="A7" s="251">
        <v>150</v>
      </c>
      <c r="B7" s="252" t="s">
        <v>8</v>
      </c>
      <c r="C7" s="251">
        <v>51411</v>
      </c>
      <c r="D7" s="252" t="s">
        <v>136</v>
      </c>
      <c r="E7" s="253">
        <v>0</v>
      </c>
      <c r="F7" s="253">
        <v>0</v>
      </c>
      <c r="G7" s="253">
        <v>0</v>
      </c>
      <c r="H7" s="253">
        <f t="shared" si="0"/>
        <v>0</v>
      </c>
      <c r="I7" s="253">
        <v>0</v>
      </c>
      <c r="J7" s="253">
        <v>0</v>
      </c>
      <c r="K7" s="231" t="str">
        <f t="shared" si="3"/>
        <v/>
      </c>
      <c r="L7" s="181">
        <f t="shared" si="1"/>
        <v>0</v>
      </c>
      <c r="M7" s="217">
        <f t="shared" si="2"/>
        <v>0</v>
      </c>
    </row>
    <row r="8" spans="1:13" ht="15" x14ac:dyDescent="0.25">
      <c r="A8" s="254">
        <v>340</v>
      </c>
      <c r="B8" s="255" t="s">
        <v>141</v>
      </c>
      <c r="C8" s="254">
        <v>51420</v>
      </c>
      <c r="D8" s="255" t="s">
        <v>28</v>
      </c>
      <c r="E8" s="256">
        <v>0</v>
      </c>
      <c r="F8" s="256">
        <v>0</v>
      </c>
      <c r="G8" s="256">
        <v>0</v>
      </c>
      <c r="H8" s="256">
        <f t="shared" si="0"/>
        <v>0</v>
      </c>
      <c r="I8" s="256">
        <v>68146</v>
      </c>
      <c r="J8" s="256">
        <v>-7916</v>
      </c>
      <c r="K8" s="238">
        <f t="shared" si="3"/>
        <v>-0.11616235729169724</v>
      </c>
      <c r="L8" s="186">
        <f t="shared" si="1"/>
        <v>0</v>
      </c>
      <c r="M8" s="220">
        <f t="shared" si="2"/>
        <v>0</v>
      </c>
    </row>
    <row r="9" spans="1:13" ht="15" x14ac:dyDescent="0.25">
      <c r="A9" s="251">
        <v>340</v>
      </c>
      <c r="B9" s="252" t="s">
        <v>141</v>
      </c>
      <c r="C9" s="251">
        <v>50121</v>
      </c>
      <c r="D9" s="252" t="s">
        <v>153</v>
      </c>
      <c r="E9" s="253">
        <v>3398110</v>
      </c>
      <c r="F9" s="253">
        <v>82863949</v>
      </c>
      <c r="G9" s="253">
        <v>54665012</v>
      </c>
      <c r="H9" s="253">
        <f t="shared" si="0"/>
        <v>140927071</v>
      </c>
      <c r="I9" s="253">
        <v>138073335</v>
      </c>
      <c r="J9" s="253">
        <v>15281927</v>
      </c>
      <c r="K9" s="231">
        <f t="shared" si="3"/>
        <v>0.11067978476800028</v>
      </c>
      <c r="L9" s="181">
        <f t="shared" si="1"/>
        <v>111.57631135220858</v>
      </c>
      <c r="M9" s="217">
        <f t="shared" si="2"/>
        <v>0.1056296887017133</v>
      </c>
    </row>
    <row r="10" spans="1:13" ht="15" x14ac:dyDescent="0.25">
      <c r="A10" s="254">
        <v>626</v>
      </c>
      <c r="B10" s="255" t="s">
        <v>140</v>
      </c>
      <c r="C10" s="254">
        <v>50028</v>
      </c>
      <c r="D10" s="255" t="s">
        <v>61</v>
      </c>
      <c r="E10" s="256">
        <v>0</v>
      </c>
      <c r="F10" s="256">
        <v>0</v>
      </c>
      <c r="G10" s="256">
        <v>0</v>
      </c>
      <c r="H10" s="256">
        <f t="shared" si="0"/>
        <v>0</v>
      </c>
      <c r="I10" s="256">
        <v>0</v>
      </c>
      <c r="J10" s="256">
        <v>0</v>
      </c>
      <c r="K10" s="238" t="str">
        <f t="shared" si="3"/>
        <v/>
      </c>
      <c r="L10" s="186">
        <f t="shared" si="1"/>
        <v>0</v>
      </c>
      <c r="M10" s="220">
        <f t="shared" si="2"/>
        <v>0</v>
      </c>
    </row>
    <row r="11" spans="1:13" ht="15" x14ac:dyDescent="0.25">
      <c r="A11" s="251">
        <v>670</v>
      </c>
      <c r="B11" s="252" t="s">
        <v>135</v>
      </c>
      <c r="C11" s="251">
        <v>51586</v>
      </c>
      <c r="D11" s="252" t="s">
        <v>30</v>
      </c>
      <c r="E11" s="253">
        <v>8716163</v>
      </c>
      <c r="F11" s="253">
        <v>5954493</v>
      </c>
      <c r="G11" s="253">
        <v>156565360</v>
      </c>
      <c r="H11" s="253">
        <f t="shared" si="0"/>
        <v>171236016</v>
      </c>
      <c r="I11" s="253">
        <v>177464684</v>
      </c>
      <c r="J11" s="253">
        <v>60825623</v>
      </c>
      <c r="K11" s="231">
        <f t="shared" si="3"/>
        <v>0.34274776045018623</v>
      </c>
      <c r="L11" s="181">
        <f t="shared" si="1"/>
        <v>164.73025783169743</v>
      </c>
      <c r="M11" s="217">
        <f t="shared" si="2"/>
        <v>0.12834728584262989</v>
      </c>
    </row>
    <row r="12" spans="1:13" ht="15" x14ac:dyDescent="0.25">
      <c r="A12" s="254">
        <v>670</v>
      </c>
      <c r="B12" s="255" t="s">
        <v>135</v>
      </c>
      <c r="C12" s="254">
        <v>50083</v>
      </c>
      <c r="D12" s="255" t="s">
        <v>22</v>
      </c>
      <c r="E12" s="256">
        <v>5881619</v>
      </c>
      <c r="F12" s="256">
        <v>1979590</v>
      </c>
      <c r="G12" s="256">
        <v>80991350</v>
      </c>
      <c r="H12" s="256">
        <f t="shared" si="0"/>
        <v>88852559</v>
      </c>
      <c r="I12" s="256">
        <v>92124832</v>
      </c>
      <c r="J12" s="256">
        <v>18921798</v>
      </c>
      <c r="K12" s="238">
        <f t="shared" si="3"/>
        <v>0.20539302584562652</v>
      </c>
      <c r="L12" s="186">
        <f t="shared" si="1"/>
        <v>44.353002890463593</v>
      </c>
      <c r="M12" s="220">
        <f t="shared" si="2"/>
        <v>6.6598050189524013E-2</v>
      </c>
    </row>
    <row r="13" spans="1:13" ht="15" x14ac:dyDescent="0.25">
      <c r="A13" s="251">
        <v>670</v>
      </c>
      <c r="B13" s="252" t="s">
        <v>135</v>
      </c>
      <c r="C13" s="251">
        <v>50229</v>
      </c>
      <c r="D13" s="252" t="s">
        <v>25</v>
      </c>
      <c r="E13" s="253">
        <v>57496816</v>
      </c>
      <c r="F13" s="253">
        <v>5328840</v>
      </c>
      <c r="G13" s="253">
        <v>206829700</v>
      </c>
      <c r="H13" s="253">
        <f t="shared" si="0"/>
        <v>269655356</v>
      </c>
      <c r="I13" s="253">
        <v>283057783</v>
      </c>
      <c r="J13" s="253">
        <v>53870630</v>
      </c>
      <c r="K13" s="231">
        <f t="shared" si="3"/>
        <v>0.19031672412978659</v>
      </c>
      <c r="L13" s="181">
        <f t="shared" si="1"/>
        <v>408.5086434405697</v>
      </c>
      <c r="M13" s="217">
        <f t="shared" si="2"/>
        <v>0.20211596756331987</v>
      </c>
    </row>
    <row r="14" spans="1:13" ht="15" x14ac:dyDescent="0.25">
      <c r="A14" s="254">
        <v>4699</v>
      </c>
      <c r="B14" s="255" t="s">
        <v>157</v>
      </c>
      <c r="C14" s="254">
        <v>50849</v>
      </c>
      <c r="D14" s="255" t="s">
        <v>156</v>
      </c>
      <c r="E14" s="256">
        <v>2409436</v>
      </c>
      <c r="F14" s="256">
        <v>19781604</v>
      </c>
      <c r="G14" s="256">
        <v>0</v>
      </c>
      <c r="H14" s="256">
        <f t="shared" si="0"/>
        <v>22191040</v>
      </c>
      <c r="I14" s="256">
        <v>21746522</v>
      </c>
      <c r="J14" s="256">
        <v>1104966</v>
      </c>
      <c r="K14" s="238">
        <f t="shared" si="3"/>
        <v>5.0811159596003443E-2</v>
      </c>
      <c r="L14" s="186">
        <f t="shared" si="1"/>
        <v>2.7665495998081959</v>
      </c>
      <c r="M14" s="220">
        <f t="shared" si="2"/>
        <v>1.6632948024352737E-2</v>
      </c>
    </row>
    <row r="15" spans="1:13" ht="15" x14ac:dyDescent="0.25">
      <c r="A15" s="251">
        <v>50016</v>
      </c>
      <c r="B15" s="252" t="s">
        <v>158</v>
      </c>
      <c r="C15" s="251">
        <v>50016</v>
      </c>
      <c r="D15" s="252" t="s">
        <v>158</v>
      </c>
      <c r="E15" s="253">
        <v>619487</v>
      </c>
      <c r="F15" s="253">
        <v>1116174</v>
      </c>
      <c r="G15" s="253">
        <v>27697301</v>
      </c>
      <c r="H15" s="253">
        <f t="shared" si="0"/>
        <v>29432962</v>
      </c>
      <c r="I15" s="253">
        <v>27317788</v>
      </c>
      <c r="J15" s="253">
        <v>88464</v>
      </c>
      <c r="K15" s="231">
        <f t="shared" si="3"/>
        <v>3.2383295455693556E-3</v>
      </c>
      <c r="L15" s="181">
        <f t="shared" si="1"/>
        <v>4.8668850380352859</v>
      </c>
      <c r="M15" s="217">
        <f t="shared" si="2"/>
        <v>2.206101774178899E-2</v>
      </c>
    </row>
    <row r="16" spans="1:13" ht="15" x14ac:dyDescent="0.25">
      <c r="A16" s="254">
        <v>50026</v>
      </c>
      <c r="B16" s="255" t="s">
        <v>160</v>
      </c>
      <c r="C16" s="254">
        <v>50026</v>
      </c>
      <c r="D16" s="255" t="s">
        <v>160</v>
      </c>
      <c r="E16" s="256">
        <v>0</v>
      </c>
      <c r="F16" s="256">
        <v>917062</v>
      </c>
      <c r="G16" s="256">
        <v>0</v>
      </c>
      <c r="H16" s="256">
        <f t="shared" si="0"/>
        <v>917062</v>
      </c>
      <c r="I16" s="256">
        <v>1002348</v>
      </c>
      <c r="J16" s="256">
        <v>-7298</v>
      </c>
      <c r="K16" s="238">
        <f t="shared" si="3"/>
        <v>-7.2809044363833716E-3</v>
      </c>
      <c r="L16" s="186">
        <f t="shared" si="1"/>
        <v>4.7247686123814909E-3</v>
      </c>
      <c r="M16" s="220">
        <f t="shared" si="2"/>
        <v>6.8736952306466793E-4</v>
      </c>
    </row>
    <row r="17" spans="1:13" ht="15" x14ac:dyDescent="0.25">
      <c r="A17" s="251">
        <v>50050</v>
      </c>
      <c r="B17" s="252" t="s">
        <v>4</v>
      </c>
      <c r="C17" s="251">
        <v>50050</v>
      </c>
      <c r="D17" s="252" t="s">
        <v>4</v>
      </c>
      <c r="E17" s="253">
        <v>0</v>
      </c>
      <c r="F17" s="253">
        <v>12348916</v>
      </c>
      <c r="G17" s="253">
        <v>23294866</v>
      </c>
      <c r="H17" s="253">
        <f t="shared" si="0"/>
        <v>35643782</v>
      </c>
      <c r="I17" s="253">
        <v>35144397</v>
      </c>
      <c r="J17" s="253">
        <v>1656989</v>
      </c>
      <c r="K17" s="231">
        <f t="shared" si="3"/>
        <v>4.7148027607359429E-2</v>
      </c>
      <c r="L17" s="181">
        <f t="shared" si="1"/>
        <v>7.1375753489582738</v>
      </c>
      <c r="M17" s="217">
        <f t="shared" si="2"/>
        <v>2.6716241032297701E-2</v>
      </c>
    </row>
    <row r="18" spans="1:13" ht="15" x14ac:dyDescent="0.25">
      <c r="A18" s="254">
        <v>50130</v>
      </c>
      <c r="B18" s="255" t="s">
        <v>138</v>
      </c>
      <c r="C18" s="254">
        <v>50130</v>
      </c>
      <c r="D18" s="255" t="s">
        <v>138</v>
      </c>
      <c r="E18" s="256">
        <v>0</v>
      </c>
      <c r="F18" s="256">
        <v>0</v>
      </c>
      <c r="G18" s="256">
        <v>34017561</v>
      </c>
      <c r="H18" s="256">
        <f t="shared" si="0"/>
        <v>34017561</v>
      </c>
      <c r="I18" s="256">
        <v>34948402</v>
      </c>
      <c r="J18" s="256">
        <v>3231095</v>
      </c>
      <c r="K18" s="238">
        <f t="shared" si="3"/>
        <v>9.2453297292391226E-2</v>
      </c>
      <c r="L18" s="186">
        <f t="shared" si="1"/>
        <v>6.5011396146145453</v>
      </c>
      <c r="M18" s="220">
        <f t="shared" si="2"/>
        <v>2.5497332438148401E-2</v>
      </c>
    </row>
    <row r="19" spans="1:13" ht="15" x14ac:dyDescent="0.25">
      <c r="A19" s="251">
        <v>51020</v>
      </c>
      <c r="B19" s="252" t="s">
        <v>58</v>
      </c>
      <c r="C19" s="251">
        <v>51020</v>
      </c>
      <c r="D19" s="252" t="s">
        <v>58</v>
      </c>
      <c r="E19" s="253">
        <v>0</v>
      </c>
      <c r="F19" s="253">
        <v>1391823</v>
      </c>
      <c r="G19" s="253">
        <v>107661996</v>
      </c>
      <c r="H19" s="253">
        <f t="shared" si="0"/>
        <v>109053819</v>
      </c>
      <c r="I19" s="253">
        <v>100456575</v>
      </c>
      <c r="J19" s="253">
        <v>1108462</v>
      </c>
      <c r="K19" s="231">
        <f t="shared" si="3"/>
        <v>1.1034240416816919E-2</v>
      </c>
      <c r="L19" s="181">
        <f t="shared" si="1"/>
        <v>66.813605145107715</v>
      </c>
      <c r="M19" s="217">
        <f t="shared" si="2"/>
        <v>8.1739589639970495E-2</v>
      </c>
    </row>
    <row r="20" spans="1:13" ht="15.75" thickBot="1" x14ac:dyDescent="0.3">
      <c r="A20" s="265">
        <v>51632</v>
      </c>
      <c r="B20" s="266" t="s">
        <v>151</v>
      </c>
      <c r="C20" s="265">
        <v>51632</v>
      </c>
      <c r="D20" s="266" t="s">
        <v>151</v>
      </c>
      <c r="E20" s="267">
        <v>855443</v>
      </c>
      <c r="F20" s="267">
        <v>5980</v>
      </c>
      <c r="G20" s="267">
        <v>0</v>
      </c>
      <c r="H20" s="267">
        <f t="shared" si="0"/>
        <v>861423</v>
      </c>
      <c r="I20" s="267">
        <v>782896</v>
      </c>
      <c r="J20" s="267">
        <v>684306</v>
      </c>
      <c r="K20" s="268">
        <f t="shared" si="3"/>
        <v>0.87407011914737076</v>
      </c>
      <c r="L20" s="213">
        <f t="shared" si="1"/>
        <v>4.1688481360730644E-3</v>
      </c>
      <c r="M20" s="214">
        <f t="shared" si="2"/>
        <v>6.456661781503709E-4</v>
      </c>
    </row>
    <row r="21" spans="1:13" ht="14.25" thickTop="1" thickBot="1" x14ac:dyDescent="0.25">
      <c r="A21" s="137" t="s">
        <v>19</v>
      </c>
      <c r="B21" s="138"/>
      <c r="C21" s="139"/>
      <c r="D21" s="138"/>
      <c r="E21" s="102">
        <f>SUM(E4:E20)</f>
        <v>98227281</v>
      </c>
      <c r="F21" s="102">
        <f t="shared" ref="F21:J21" si="4">SUM(F4:F20)</f>
        <v>220144953</v>
      </c>
      <c r="G21" s="102">
        <f t="shared" si="4"/>
        <v>1015789333</v>
      </c>
      <c r="H21" s="102">
        <f t="shared" si="4"/>
        <v>1334161567</v>
      </c>
      <c r="I21" s="102">
        <f t="shared" si="4"/>
        <v>1345602798</v>
      </c>
      <c r="J21" s="102">
        <f t="shared" si="4"/>
        <v>232631231</v>
      </c>
      <c r="K21" s="140">
        <f>IF(I21&lt;&gt;0,J21/I21,"")</f>
        <v>0.1728825410780693</v>
      </c>
      <c r="L21" s="102">
        <f t="shared" ref="L21" si="5">SUM(L4:L20)</f>
        <v>1422.5752989434063</v>
      </c>
      <c r="M21" s="103">
        <f t="shared" ref="M21" si="6">SUM(M4:M20)</f>
        <v>1.0000000000000002</v>
      </c>
    </row>
    <row r="22" spans="1:13" ht="13.5" thickTop="1" x14ac:dyDescent="0.2"/>
  </sheetData>
  <pageMargins left="0.7" right="0.7" top="0.75" bottom="0.75" header="0.3" footer="0.3"/>
  <pageSetup scale="53" fitToHeight="0" orientation="landscape" r:id="rId1"/>
  <headerFooter>
    <oddFooter>&amp;LCalifornia Department of Insurance&amp;CPage &amp;P of &amp;N&amp;RRate Specialist Bureau - 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22"/>
  <sheetViews>
    <sheetView showGridLines="0" workbookViewId="0">
      <selection activeCell="G11" sqref="G11"/>
    </sheetView>
  </sheetViews>
  <sheetFormatPr defaultRowHeight="12.75" x14ac:dyDescent="0.2"/>
  <cols>
    <col min="1" max="1" width="9.42578125" customWidth="1"/>
    <col min="2" max="2" width="24" bestFit="1" customWidth="1"/>
    <col min="3" max="3" width="9" bestFit="1" customWidth="1"/>
    <col min="4" max="4" width="28.7109375" bestFit="1" customWidth="1"/>
    <col min="5" max="5" width="14" style="83" bestFit="1" customWidth="1"/>
    <col min="6" max="6" width="20.42578125" style="83" bestFit="1" customWidth="1"/>
    <col min="7" max="7" width="15.28515625" style="83" bestFit="1" customWidth="1"/>
    <col min="8" max="8" width="15.28515625" style="83" customWidth="1"/>
    <col min="9" max="9" width="23.140625" style="83" bestFit="1" customWidth="1"/>
    <col min="10" max="10" width="18.28515625" style="83" customWidth="1"/>
    <col min="11" max="11" width="15.85546875" bestFit="1" customWidth="1"/>
    <col min="12" max="12" width="12" customWidth="1"/>
    <col min="13" max="13" width="15.28515625" customWidth="1"/>
  </cols>
  <sheetData>
    <row r="1" spans="1:13" ht="33.75" customHeight="1" x14ac:dyDescent="0.2">
      <c r="A1" s="154" t="s">
        <v>159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3" ht="12.75" customHeight="1" x14ac:dyDescent="0.2">
      <c r="A2" s="168" t="s">
        <v>205</v>
      </c>
      <c r="B2" s="168"/>
      <c r="C2" s="168"/>
      <c r="D2" s="168"/>
      <c r="E2" s="122" t="s">
        <v>210</v>
      </c>
      <c r="F2" s="122" t="s">
        <v>211</v>
      </c>
      <c r="G2" s="122" t="s">
        <v>212</v>
      </c>
      <c r="H2" s="122" t="s">
        <v>213</v>
      </c>
      <c r="I2" s="122" t="s">
        <v>214</v>
      </c>
      <c r="J2" s="122" t="s">
        <v>215</v>
      </c>
      <c r="K2" s="122" t="s">
        <v>216</v>
      </c>
      <c r="L2" s="123"/>
      <c r="M2" s="123"/>
    </row>
    <row r="3" spans="1:13" ht="25.5" x14ac:dyDescent="0.2">
      <c r="A3" s="170" t="s">
        <v>14</v>
      </c>
      <c r="B3" s="170" t="s">
        <v>15</v>
      </c>
      <c r="C3" s="170" t="s">
        <v>38</v>
      </c>
      <c r="D3" s="170" t="s">
        <v>39</v>
      </c>
      <c r="E3" s="171" t="s">
        <v>218</v>
      </c>
      <c r="F3" s="171" t="s">
        <v>217</v>
      </c>
      <c r="G3" s="171" t="s">
        <v>219</v>
      </c>
      <c r="H3" s="171" t="s">
        <v>220</v>
      </c>
      <c r="I3" s="171" t="s">
        <v>204</v>
      </c>
      <c r="J3" s="171" t="s">
        <v>221</v>
      </c>
      <c r="K3" s="171" t="s">
        <v>222</v>
      </c>
      <c r="L3" s="171" t="s">
        <v>133</v>
      </c>
      <c r="M3" s="171" t="s">
        <v>206</v>
      </c>
    </row>
    <row r="4" spans="1:13" ht="15" customHeight="1" x14ac:dyDescent="0.2">
      <c r="A4" s="269">
        <v>70</v>
      </c>
      <c r="B4" s="270" t="s">
        <v>139</v>
      </c>
      <c r="C4" s="271">
        <v>51624</v>
      </c>
      <c r="D4" s="270" t="s">
        <v>154</v>
      </c>
      <c r="E4" s="272">
        <v>0</v>
      </c>
      <c r="F4" s="272">
        <v>0</v>
      </c>
      <c r="G4" s="272">
        <v>0</v>
      </c>
      <c r="H4" s="272">
        <f t="shared" ref="H4:H20" si="0">SUM(E4:G4)</f>
        <v>0</v>
      </c>
      <c r="I4" s="272">
        <v>0</v>
      </c>
      <c r="J4" s="272">
        <v>0</v>
      </c>
      <c r="K4" s="273" t="str">
        <f t="shared" ref="K4:K10" si="1">IF(I4&lt;&gt;0,J4/I4,"")</f>
        <v/>
      </c>
      <c r="L4" s="199">
        <f t="shared" ref="L4:L20" si="2">M4*M4*100*100</f>
        <v>0</v>
      </c>
      <c r="M4" s="200">
        <f>H4/$H$21</f>
        <v>0</v>
      </c>
    </row>
    <row r="5" spans="1:13" ht="15" customHeight="1" x14ac:dyDescent="0.2">
      <c r="A5" s="274">
        <v>70</v>
      </c>
      <c r="B5" s="275" t="s">
        <v>139</v>
      </c>
      <c r="C5" s="276">
        <v>50814</v>
      </c>
      <c r="D5" s="275" t="s">
        <v>142</v>
      </c>
      <c r="E5" s="277">
        <v>14586600</v>
      </c>
      <c r="F5" s="277">
        <v>77676680</v>
      </c>
      <c r="G5" s="277">
        <v>235147301</v>
      </c>
      <c r="H5" s="277">
        <f t="shared" si="0"/>
        <v>327410581</v>
      </c>
      <c r="I5" s="277">
        <v>329577441</v>
      </c>
      <c r="J5" s="277">
        <v>68628035</v>
      </c>
      <c r="K5" s="278">
        <f t="shared" si="1"/>
        <v>0.20823037763679947</v>
      </c>
      <c r="L5" s="181">
        <f t="shared" si="2"/>
        <v>539.94904593092485</v>
      </c>
      <c r="M5" s="217">
        <f t="shared" ref="M5:M20" si="3">H5/$H$21</f>
        <v>0.23236803694375113</v>
      </c>
    </row>
    <row r="6" spans="1:13" ht="15" customHeight="1" x14ac:dyDescent="0.2">
      <c r="A6" s="279">
        <v>150</v>
      </c>
      <c r="B6" s="280" t="s">
        <v>8</v>
      </c>
      <c r="C6" s="281">
        <v>50520</v>
      </c>
      <c r="D6" s="280" t="s">
        <v>23</v>
      </c>
      <c r="E6" s="282">
        <v>4049382</v>
      </c>
      <c r="F6" s="282">
        <v>17943924</v>
      </c>
      <c r="G6" s="282">
        <v>97985445</v>
      </c>
      <c r="H6" s="282">
        <f t="shared" si="0"/>
        <v>119978751</v>
      </c>
      <c r="I6" s="282">
        <v>119525356</v>
      </c>
      <c r="J6" s="282">
        <v>10553681</v>
      </c>
      <c r="K6" s="283">
        <f t="shared" si="1"/>
        <v>8.8296587043840302E-2</v>
      </c>
      <c r="L6" s="186">
        <f t="shared" si="2"/>
        <v>72.506347848875393</v>
      </c>
      <c r="M6" s="220">
        <f t="shared" si="3"/>
        <v>8.5150659333252027E-2</v>
      </c>
    </row>
    <row r="7" spans="1:13" ht="15" customHeight="1" x14ac:dyDescent="0.2">
      <c r="A7" s="274">
        <v>150</v>
      </c>
      <c r="B7" s="275" t="s">
        <v>8</v>
      </c>
      <c r="C7" s="276">
        <v>51411</v>
      </c>
      <c r="D7" s="275" t="s">
        <v>136</v>
      </c>
      <c r="E7" s="277">
        <v>0</v>
      </c>
      <c r="F7" s="277">
        <v>0</v>
      </c>
      <c r="G7" s="277">
        <v>0</v>
      </c>
      <c r="H7" s="277">
        <f t="shared" si="0"/>
        <v>0</v>
      </c>
      <c r="I7" s="277">
        <v>0</v>
      </c>
      <c r="J7" s="277">
        <v>0</v>
      </c>
      <c r="K7" s="278" t="str">
        <f t="shared" si="1"/>
        <v/>
      </c>
      <c r="L7" s="181">
        <f t="shared" si="2"/>
        <v>0</v>
      </c>
      <c r="M7" s="217">
        <f t="shared" si="3"/>
        <v>0</v>
      </c>
    </row>
    <row r="8" spans="1:13" ht="15" customHeight="1" x14ac:dyDescent="0.2">
      <c r="A8" s="279">
        <v>340</v>
      </c>
      <c r="B8" s="280" t="s">
        <v>141</v>
      </c>
      <c r="C8" s="281">
        <v>51420</v>
      </c>
      <c r="D8" s="280" t="s">
        <v>28</v>
      </c>
      <c r="E8" s="282">
        <v>0</v>
      </c>
      <c r="F8" s="282">
        <v>0</v>
      </c>
      <c r="G8" s="282">
        <v>0</v>
      </c>
      <c r="H8" s="282">
        <f t="shared" si="0"/>
        <v>0</v>
      </c>
      <c r="I8" s="282">
        <v>-17574</v>
      </c>
      <c r="J8" s="282">
        <v>14500</v>
      </c>
      <c r="K8" s="283">
        <f t="shared" si="1"/>
        <v>-0.82508250825082508</v>
      </c>
      <c r="L8" s="186">
        <f t="shared" si="2"/>
        <v>0</v>
      </c>
      <c r="M8" s="220">
        <f t="shared" si="3"/>
        <v>0</v>
      </c>
    </row>
    <row r="9" spans="1:13" ht="15" customHeight="1" x14ac:dyDescent="0.2">
      <c r="A9" s="274">
        <v>340</v>
      </c>
      <c r="B9" s="275" t="s">
        <v>141</v>
      </c>
      <c r="C9" s="276">
        <v>50121</v>
      </c>
      <c r="D9" s="275" t="s">
        <v>153</v>
      </c>
      <c r="E9" s="277">
        <v>1700422</v>
      </c>
      <c r="F9" s="277">
        <v>107093667</v>
      </c>
      <c r="G9" s="277">
        <v>54397752</v>
      </c>
      <c r="H9" s="277">
        <f t="shared" si="0"/>
        <v>163191841</v>
      </c>
      <c r="I9" s="277">
        <v>166474751</v>
      </c>
      <c r="J9" s="277">
        <v>16696858</v>
      </c>
      <c r="K9" s="278">
        <f t="shared" si="1"/>
        <v>0.10029663897800334</v>
      </c>
      <c r="L9" s="181">
        <f t="shared" si="2"/>
        <v>134.14183431037551</v>
      </c>
      <c r="M9" s="217">
        <f t="shared" si="3"/>
        <v>0.11581961591646533</v>
      </c>
    </row>
    <row r="10" spans="1:13" ht="15" customHeight="1" x14ac:dyDescent="0.2">
      <c r="A10" s="279">
        <v>626</v>
      </c>
      <c r="B10" s="280" t="s">
        <v>140</v>
      </c>
      <c r="C10" s="281">
        <v>50028</v>
      </c>
      <c r="D10" s="280" t="s">
        <v>61</v>
      </c>
      <c r="E10" s="282">
        <v>0</v>
      </c>
      <c r="F10" s="282">
        <v>0</v>
      </c>
      <c r="G10" s="282">
        <v>0</v>
      </c>
      <c r="H10" s="282">
        <f t="shared" si="0"/>
        <v>0</v>
      </c>
      <c r="I10" s="282">
        <v>0</v>
      </c>
      <c r="J10" s="282">
        <v>0</v>
      </c>
      <c r="K10" s="283" t="str">
        <f t="shared" si="1"/>
        <v/>
      </c>
      <c r="L10" s="186">
        <f t="shared" si="2"/>
        <v>0</v>
      </c>
      <c r="M10" s="220">
        <f t="shared" si="3"/>
        <v>0</v>
      </c>
    </row>
    <row r="11" spans="1:13" ht="15" customHeight="1" x14ac:dyDescent="0.2">
      <c r="A11" s="274">
        <v>670</v>
      </c>
      <c r="B11" s="275" t="s">
        <v>135</v>
      </c>
      <c r="C11" s="276">
        <v>51586</v>
      </c>
      <c r="D11" s="275" t="s">
        <v>30</v>
      </c>
      <c r="E11" s="277">
        <v>12722159</v>
      </c>
      <c r="F11" s="277">
        <v>7860133</v>
      </c>
      <c r="G11" s="277">
        <v>204408005</v>
      </c>
      <c r="H11" s="277">
        <f t="shared" si="0"/>
        <v>224990297</v>
      </c>
      <c r="I11" s="277">
        <v>224849360</v>
      </c>
      <c r="J11" s="277">
        <v>49604733</v>
      </c>
      <c r="K11" s="278">
        <f t="shared" ref="K11:K20" si="4">IF(I11&lt;&gt;0,J11/I11,"")</f>
        <v>0.22061318297726087</v>
      </c>
      <c r="L11" s="181">
        <f t="shared" si="2"/>
        <v>254.97343519333234</v>
      </c>
      <c r="M11" s="217">
        <f t="shared" si="3"/>
        <v>0.15967887624646296</v>
      </c>
    </row>
    <row r="12" spans="1:13" ht="15" customHeight="1" x14ac:dyDescent="0.2">
      <c r="A12" s="279">
        <v>670</v>
      </c>
      <c r="B12" s="280" t="s">
        <v>135</v>
      </c>
      <c r="C12" s="281">
        <v>50229</v>
      </c>
      <c r="D12" s="280" t="s">
        <v>25</v>
      </c>
      <c r="E12" s="282">
        <v>65012519</v>
      </c>
      <c r="F12" s="282">
        <v>6125781</v>
      </c>
      <c r="G12" s="282">
        <v>209788807</v>
      </c>
      <c r="H12" s="282">
        <f t="shared" si="0"/>
        <v>280927107</v>
      </c>
      <c r="I12" s="282">
        <v>270569412</v>
      </c>
      <c r="J12" s="282">
        <v>50434588</v>
      </c>
      <c r="K12" s="283">
        <f t="shared" si="4"/>
        <v>0.18640166169263805</v>
      </c>
      <c r="L12" s="186">
        <f t="shared" si="2"/>
        <v>397.51603397933303</v>
      </c>
      <c r="M12" s="220">
        <f t="shared" si="3"/>
        <v>0.19937804141362533</v>
      </c>
    </row>
    <row r="13" spans="1:13" ht="15" customHeight="1" x14ac:dyDescent="0.2">
      <c r="A13" s="274">
        <v>670</v>
      </c>
      <c r="B13" s="275" t="s">
        <v>135</v>
      </c>
      <c r="C13" s="276">
        <v>50083</v>
      </c>
      <c r="D13" s="275" t="s">
        <v>22</v>
      </c>
      <c r="E13" s="277">
        <v>3786764</v>
      </c>
      <c r="F13" s="277">
        <v>2846671</v>
      </c>
      <c r="G13" s="277">
        <v>42658762</v>
      </c>
      <c r="H13" s="277">
        <f t="shared" si="0"/>
        <v>49292197</v>
      </c>
      <c r="I13" s="277">
        <v>48749469</v>
      </c>
      <c r="J13" s="277">
        <v>11333178</v>
      </c>
      <c r="K13" s="278">
        <f t="shared" si="4"/>
        <v>0.23247797837551831</v>
      </c>
      <c r="L13" s="181">
        <f t="shared" si="2"/>
        <v>12.238373639652368</v>
      </c>
      <c r="M13" s="217">
        <f t="shared" si="3"/>
        <v>3.4983386971035792E-2</v>
      </c>
    </row>
    <row r="14" spans="1:13" ht="15" customHeight="1" x14ac:dyDescent="0.2">
      <c r="A14" s="279">
        <v>4699</v>
      </c>
      <c r="B14" s="280" t="s">
        <v>157</v>
      </c>
      <c r="C14" s="281">
        <v>50849</v>
      </c>
      <c r="D14" s="280" t="s">
        <v>156</v>
      </c>
      <c r="E14" s="282">
        <v>816307</v>
      </c>
      <c r="F14" s="282">
        <v>24844270</v>
      </c>
      <c r="G14" s="282">
        <v>0</v>
      </c>
      <c r="H14" s="282">
        <f t="shared" si="0"/>
        <v>25660577</v>
      </c>
      <c r="I14" s="282">
        <v>25024615</v>
      </c>
      <c r="J14" s="282">
        <v>758639</v>
      </c>
      <c r="K14" s="283">
        <f t="shared" si="4"/>
        <v>3.0315711150800922E-2</v>
      </c>
      <c r="L14" s="186">
        <f t="shared" si="2"/>
        <v>3.3166541908703744</v>
      </c>
      <c r="M14" s="220">
        <f t="shared" si="3"/>
        <v>1.8211683587385254E-2</v>
      </c>
    </row>
    <row r="15" spans="1:13" ht="15" customHeight="1" x14ac:dyDescent="0.2">
      <c r="A15" s="274">
        <v>50016</v>
      </c>
      <c r="B15" s="275" t="s">
        <v>158</v>
      </c>
      <c r="C15" s="276">
        <v>50016</v>
      </c>
      <c r="D15" s="275" t="s">
        <v>158</v>
      </c>
      <c r="E15" s="277">
        <v>16710</v>
      </c>
      <c r="F15" s="277">
        <v>0</v>
      </c>
      <c r="G15" s="277">
        <v>7688963</v>
      </c>
      <c r="H15" s="277">
        <f t="shared" si="0"/>
        <v>7705673</v>
      </c>
      <c r="I15" s="277">
        <v>7153016</v>
      </c>
      <c r="J15" s="277">
        <v>0</v>
      </c>
      <c r="K15" s="278">
        <f t="shared" si="4"/>
        <v>0</v>
      </c>
      <c r="L15" s="181">
        <f t="shared" si="2"/>
        <v>0.29908078206037303</v>
      </c>
      <c r="M15" s="217">
        <f t="shared" si="3"/>
        <v>5.4688278639976684E-3</v>
      </c>
    </row>
    <row r="16" spans="1:13" ht="15" customHeight="1" x14ac:dyDescent="0.2">
      <c r="A16" s="279">
        <v>50026</v>
      </c>
      <c r="B16" s="280" t="s">
        <v>88</v>
      </c>
      <c r="C16" s="281">
        <v>50026</v>
      </c>
      <c r="D16" s="280" t="s">
        <v>88</v>
      </c>
      <c r="E16" s="282">
        <v>24818</v>
      </c>
      <c r="F16" s="282">
        <v>835822</v>
      </c>
      <c r="G16" s="282">
        <v>325239</v>
      </c>
      <c r="H16" s="282">
        <f t="shared" si="0"/>
        <v>1185879</v>
      </c>
      <c r="I16" s="282">
        <v>1290532</v>
      </c>
      <c r="J16" s="282">
        <v>-262716</v>
      </c>
      <c r="K16" s="283">
        <f t="shared" si="4"/>
        <v>-0.20357186028707541</v>
      </c>
      <c r="L16" s="186">
        <f t="shared" si="2"/>
        <v>7.0835035206989298E-3</v>
      </c>
      <c r="M16" s="220">
        <f t="shared" si="3"/>
        <v>8.4163552210555668E-4</v>
      </c>
    </row>
    <row r="17" spans="1:13" ht="15" customHeight="1" x14ac:dyDescent="0.2">
      <c r="A17" s="274">
        <v>50050</v>
      </c>
      <c r="B17" s="275" t="s">
        <v>4</v>
      </c>
      <c r="C17" s="276">
        <v>50050</v>
      </c>
      <c r="D17" s="275" t="s">
        <v>4</v>
      </c>
      <c r="E17" s="277">
        <v>0</v>
      </c>
      <c r="F17" s="277">
        <v>6344189</v>
      </c>
      <c r="G17" s="277">
        <v>23585916</v>
      </c>
      <c r="H17" s="277">
        <f t="shared" si="0"/>
        <v>29930105</v>
      </c>
      <c r="I17" s="277">
        <v>30488313</v>
      </c>
      <c r="J17" s="277">
        <v>285934</v>
      </c>
      <c r="K17" s="278">
        <f t="shared" si="4"/>
        <v>9.3784788945193518E-3</v>
      </c>
      <c r="L17" s="181">
        <f t="shared" si="2"/>
        <v>4.5121532132095643</v>
      </c>
      <c r="M17" s="217">
        <f t="shared" si="3"/>
        <v>2.124182951915763E-2</v>
      </c>
    </row>
    <row r="18" spans="1:13" ht="15" customHeight="1" x14ac:dyDescent="0.2">
      <c r="A18" s="279">
        <v>50130</v>
      </c>
      <c r="B18" s="280" t="s">
        <v>138</v>
      </c>
      <c r="C18" s="281">
        <v>50130</v>
      </c>
      <c r="D18" s="280" t="s">
        <v>138</v>
      </c>
      <c r="E18" s="282">
        <v>0</v>
      </c>
      <c r="F18" s="282">
        <v>0</v>
      </c>
      <c r="G18" s="282">
        <v>37842079</v>
      </c>
      <c r="H18" s="282">
        <f t="shared" si="0"/>
        <v>37842079</v>
      </c>
      <c r="I18" s="282">
        <v>38612284</v>
      </c>
      <c r="J18" s="282">
        <v>4677663</v>
      </c>
      <c r="K18" s="283">
        <f t="shared" si="4"/>
        <v>0.12114442647319179</v>
      </c>
      <c r="L18" s="186">
        <f t="shared" si="2"/>
        <v>7.2130232685076763</v>
      </c>
      <c r="M18" s="220">
        <f t="shared" si="3"/>
        <v>2.6857072194317228E-2</v>
      </c>
    </row>
    <row r="19" spans="1:13" ht="15" customHeight="1" x14ac:dyDescent="0.2">
      <c r="A19" s="274">
        <v>51020</v>
      </c>
      <c r="B19" s="275" t="s">
        <v>58</v>
      </c>
      <c r="C19" s="276">
        <v>51020</v>
      </c>
      <c r="D19" s="275" t="s">
        <v>58</v>
      </c>
      <c r="E19" s="277">
        <v>0</v>
      </c>
      <c r="F19" s="277">
        <v>0</v>
      </c>
      <c r="G19" s="277">
        <v>140193688</v>
      </c>
      <c r="H19" s="277">
        <f t="shared" si="0"/>
        <v>140193688</v>
      </c>
      <c r="I19" s="277">
        <v>128860327</v>
      </c>
      <c r="J19" s="277">
        <v>999050</v>
      </c>
      <c r="K19" s="278">
        <f t="shared" si="4"/>
        <v>7.7529680644066656E-3</v>
      </c>
      <c r="L19" s="181">
        <f t="shared" si="2"/>
        <v>98.997511626926126</v>
      </c>
      <c r="M19" s="217">
        <f t="shared" si="3"/>
        <v>9.9497493248285468E-2</v>
      </c>
    </row>
    <row r="20" spans="1:13" ht="15" customHeight="1" thickBot="1" x14ac:dyDescent="0.25">
      <c r="A20" s="284">
        <v>51632</v>
      </c>
      <c r="B20" s="285" t="s">
        <v>151</v>
      </c>
      <c r="C20" s="286">
        <v>51632</v>
      </c>
      <c r="D20" s="285" t="s">
        <v>151</v>
      </c>
      <c r="E20" s="287">
        <v>685645</v>
      </c>
      <c r="F20" s="287">
        <v>22867</v>
      </c>
      <c r="G20" s="287">
        <v>0</v>
      </c>
      <c r="H20" s="287">
        <f t="shared" si="0"/>
        <v>708512</v>
      </c>
      <c r="I20" s="287">
        <v>0</v>
      </c>
      <c r="J20" s="287">
        <v>549640</v>
      </c>
      <c r="K20" s="288" t="str">
        <f t="shared" si="4"/>
        <v/>
      </c>
      <c r="L20" s="213">
        <f t="shared" si="2"/>
        <v>2.5284931280424878E-3</v>
      </c>
      <c r="M20" s="214">
        <f t="shared" si="3"/>
        <v>5.0284124015860987E-4</v>
      </c>
    </row>
    <row r="21" spans="1:13" ht="14.25" thickTop="1" thickBot="1" x14ac:dyDescent="0.25">
      <c r="A21" s="141" t="s">
        <v>19</v>
      </c>
      <c r="B21" s="138"/>
      <c r="C21" s="138"/>
      <c r="D21" s="138"/>
      <c r="E21" s="102">
        <f>SUM(E4:E20)</f>
        <v>103401326</v>
      </c>
      <c r="F21" s="102">
        <f t="shared" ref="F21:J21" si="5">SUM(F4:F20)</f>
        <v>251594004</v>
      </c>
      <c r="G21" s="102">
        <f t="shared" si="5"/>
        <v>1054021957</v>
      </c>
      <c r="H21" s="102">
        <f t="shared" si="5"/>
        <v>1409017287</v>
      </c>
      <c r="I21" s="102">
        <f t="shared" si="5"/>
        <v>1391157302</v>
      </c>
      <c r="J21" s="102">
        <f t="shared" si="5"/>
        <v>214273783</v>
      </c>
      <c r="K21" s="140">
        <f>IF(I21&lt;&gt;0,J21/I21,"")</f>
        <v>0.15402556036757947</v>
      </c>
      <c r="L21" s="102">
        <f t="shared" ref="L21:M21" si="6">SUM(L4:L20)</f>
        <v>1525.6731059807164</v>
      </c>
      <c r="M21" s="103">
        <f t="shared" si="6"/>
        <v>1</v>
      </c>
    </row>
    <row r="22" spans="1:13" ht="13.5" thickTop="1" x14ac:dyDescent="0.2"/>
  </sheetData>
  <phoneticPr fontId="14" type="noConversion"/>
  <pageMargins left="0.7" right="0.7" top="0.75" bottom="0.75" header="0.3" footer="0.3"/>
  <pageSetup scale="55" fitToHeight="0" orientation="landscape" r:id="rId1"/>
  <headerFooter>
    <oddFooter>&amp;LCalifornia Department of Insurance&amp;CPage &amp;P of &amp;N&amp;RRate Specialist Bureau - 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97CD5-556C-4367-A862-FE89C80E4C00}">
  <dimension ref="A1:I49"/>
  <sheetViews>
    <sheetView workbookViewId="0"/>
  </sheetViews>
  <sheetFormatPr defaultRowHeight="12.75" x14ac:dyDescent="0.2"/>
  <cols>
    <col min="1" max="1" width="27.28515625" bestFit="1" customWidth="1"/>
    <col min="2" max="2" width="24.42578125" bestFit="1" customWidth="1"/>
    <col min="3" max="3" width="31" bestFit="1" customWidth="1"/>
    <col min="4" max="4" width="26.7109375" bestFit="1" customWidth="1"/>
    <col min="5" max="5" width="30" bestFit="1" customWidth="1"/>
    <col min="6" max="6" width="27.42578125" bestFit="1" customWidth="1"/>
    <col min="7" max="7" width="38.42578125" bestFit="1" customWidth="1"/>
    <col min="8" max="8" width="10.42578125" bestFit="1" customWidth="1"/>
    <col min="9" max="10" width="20.42578125" bestFit="1" customWidth="1"/>
  </cols>
  <sheetData>
    <row r="1" spans="1:9" x14ac:dyDescent="0.2">
      <c r="A1" t="s">
        <v>251</v>
      </c>
      <c r="B1">
        <v>2025</v>
      </c>
    </row>
    <row r="3" spans="1:9" x14ac:dyDescent="0.2">
      <c r="A3" s="118" t="s">
        <v>209</v>
      </c>
      <c r="B3" t="s">
        <v>226</v>
      </c>
      <c r="C3" t="s">
        <v>227</v>
      </c>
      <c r="D3" t="s">
        <v>228</v>
      </c>
      <c r="E3" t="s">
        <v>229</v>
      </c>
      <c r="F3" t="s">
        <v>230</v>
      </c>
      <c r="G3" t="s">
        <v>231</v>
      </c>
      <c r="H3" t="s">
        <v>223</v>
      </c>
      <c r="I3" t="s">
        <v>250</v>
      </c>
    </row>
    <row r="4" spans="1:9" x14ac:dyDescent="0.2">
      <c r="A4" s="86" t="s">
        <v>188</v>
      </c>
      <c r="B4" s="89">
        <v>378623</v>
      </c>
      <c r="C4" s="89">
        <v>558626</v>
      </c>
      <c r="D4" s="89">
        <v>558292</v>
      </c>
      <c r="E4" s="89">
        <v>1495541</v>
      </c>
      <c r="F4" s="89">
        <v>1364462</v>
      </c>
      <c r="G4" s="89">
        <v>0</v>
      </c>
      <c r="H4" s="120">
        <v>0</v>
      </c>
      <c r="I4" s="120">
        <v>9.3727613353383711E-4</v>
      </c>
    </row>
    <row r="5" spans="1:9" x14ac:dyDescent="0.2">
      <c r="A5" s="86" t="s">
        <v>183</v>
      </c>
      <c r="B5" s="89">
        <v>0</v>
      </c>
      <c r="C5" s="89">
        <v>0</v>
      </c>
      <c r="D5" s="89">
        <v>6880906</v>
      </c>
      <c r="E5" s="89">
        <v>6880906</v>
      </c>
      <c r="F5" s="89">
        <v>6588575</v>
      </c>
      <c r="G5" s="89">
        <v>150000</v>
      </c>
      <c r="H5" s="120">
        <v>2.2766683235752799E-2</v>
      </c>
      <c r="I5" s="120">
        <v>4.3123585183487316E-3</v>
      </c>
    </row>
    <row r="6" spans="1:9" x14ac:dyDescent="0.2">
      <c r="A6" s="86" t="s">
        <v>170</v>
      </c>
      <c r="B6" s="89">
        <v>7186</v>
      </c>
      <c r="C6" s="89">
        <v>0</v>
      </c>
      <c r="D6" s="89">
        <v>0</v>
      </c>
      <c r="E6" s="89">
        <v>7186</v>
      </c>
      <c r="F6" s="89">
        <v>78090</v>
      </c>
      <c r="G6" s="89">
        <v>0</v>
      </c>
      <c r="H6" s="120">
        <v>0</v>
      </c>
      <c r="I6" s="120">
        <v>4.5035651283208909E-6</v>
      </c>
    </row>
    <row r="7" spans="1:9" x14ac:dyDescent="0.2">
      <c r="A7" s="86" t="s">
        <v>169</v>
      </c>
      <c r="B7" s="89">
        <v>0</v>
      </c>
      <c r="C7" s="89">
        <v>0</v>
      </c>
      <c r="D7" s="89">
        <v>0</v>
      </c>
      <c r="E7" s="89">
        <v>0</v>
      </c>
      <c r="F7" s="89">
        <v>0</v>
      </c>
      <c r="G7" s="89">
        <v>0</v>
      </c>
      <c r="H7" s="120" t="e">
        <v>#DIV/0!</v>
      </c>
      <c r="I7" s="120">
        <v>0</v>
      </c>
    </row>
    <row r="8" spans="1:9" x14ac:dyDescent="0.2">
      <c r="A8" s="86" t="s">
        <v>180</v>
      </c>
      <c r="B8" s="89">
        <v>8027948</v>
      </c>
      <c r="C8" s="89">
        <v>4948652</v>
      </c>
      <c r="D8" s="89">
        <v>703029997</v>
      </c>
      <c r="E8" s="89">
        <v>716006597</v>
      </c>
      <c r="F8" s="89">
        <v>717166975</v>
      </c>
      <c r="G8" s="89">
        <v>83150259</v>
      </c>
      <c r="H8" s="120">
        <v>0.11594267708715951</v>
      </c>
      <c r="I8" s="120">
        <v>0.44873119146909396</v>
      </c>
    </row>
    <row r="9" spans="1:9" x14ac:dyDescent="0.2">
      <c r="A9" s="86" t="s">
        <v>139</v>
      </c>
      <c r="B9" s="89">
        <v>81152185</v>
      </c>
      <c r="C9" s="89">
        <v>58539306</v>
      </c>
      <c r="D9" s="89">
        <v>259224446</v>
      </c>
      <c r="E9" s="89">
        <v>398915937</v>
      </c>
      <c r="F9" s="89">
        <v>395296435</v>
      </c>
      <c r="G9" s="89">
        <v>34383773</v>
      </c>
      <c r="H9" s="120">
        <v>8.6982249156889055E-2</v>
      </c>
      <c r="I9" s="120">
        <v>0.25000610951915581</v>
      </c>
    </row>
    <row r="10" spans="1:9" x14ac:dyDescent="0.2">
      <c r="A10" s="86" t="s">
        <v>8</v>
      </c>
      <c r="B10" s="89">
        <v>5059736</v>
      </c>
      <c r="C10" s="89">
        <v>20687416</v>
      </c>
      <c r="D10" s="89">
        <v>112787026</v>
      </c>
      <c r="E10" s="89">
        <v>138534178</v>
      </c>
      <c r="F10" s="89">
        <v>140609108</v>
      </c>
      <c r="G10" s="89">
        <v>13425271</v>
      </c>
      <c r="H10" s="120">
        <v>9.5479383881732605E-2</v>
      </c>
      <c r="I10" s="120">
        <v>8.6821276526774169E-2</v>
      </c>
    </row>
    <row r="11" spans="1:9" x14ac:dyDescent="0.2">
      <c r="A11" s="86" t="s">
        <v>160</v>
      </c>
      <c r="B11" s="89">
        <v>0</v>
      </c>
      <c r="C11" s="89">
        <v>1937621</v>
      </c>
      <c r="D11" s="89">
        <v>0</v>
      </c>
      <c r="E11" s="89">
        <v>1937621</v>
      </c>
      <c r="F11" s="89">
        <v>1904866</v>
      </c>
      <c r="G11" s="89">
        <v>-6219</v>
      </c>
      <c r="H11" s="120">
        <v>-3.2647965788669647E-3</v>
      </c>
      <c r="I11" s="120">
        <v>1.2143337555666925E-3</v>
      </c>
    </row>
    <row r="12" spans="1:9" x14ac:dyDescent="0.2">
      <c r="A12" s="86" t="s">
        <v>178</v>
      </c>
      <c r="B12" s="89">
        <v>1733211</v>
      </c>
      <c r="C12" s="89">
        <v>0</v>
      </c>
      <c r="D12" s="89">
        <v>0</v>
      </c>
      <c r="E12" s="89">
        <v>1733211</v>
      </c>
      <c r="F12" s="89">
        <v>1662375</v>
      </c>
      <c r="G12" s="89">
        <v>1111695</v>
      </c>
      <c r="H12" s="120">
        <v>0.66873900293255129</v>
      </c>
      <c r="I12" s="120">
        <v>1.0862271944923711E-3</v>
      </c>
    </row>
    <row r="13" spans="1:9" x14ac:dyDescent="0.2">
      <c r="A13" s="86" t="s">
        <v>166</v>
      </c>
      <c r="B13" s="89">
        <v>0</v>
      </c>
      <c r="C13" s="89">
        <v>12907169</v>
      </c>
      <c r="D13" s="89">
        <v>0</v>
      </c>
      <c r="E13" s="89">
        <v>12907169</v>
      </c>
      <c r="F13" s="89">
        <v>13668226</v>
      </c>
      <c r="G13" s="89">
        <v>6776894</v>
      </c>
      <c r="H13" s="120">
        <v>0.49581372154660014</v>
      </c>
      <c r="I13" s="120">
        <v>8.0891005028867827E-3</v>
      </c>
    </row>
    <row r="14" spans="1:9" x14ac:dyDescent="0.2">
      <c r="A14" s="86" t="s">
        <v>141</v>
      </c>
      <c r="B14" s="89">
        <v>26349285</v>
      </c>
      <c r="C14" s="89">
        <v>17563639</v>
      </c>
      <c r="D14" s="89">
        <v>41135657</v>
      </c>
      <c r="E14" s="89">
        <v>85048581</v>
      </c>
      <c r="F14" s="89">
        <v>87478396</v>
      </c>
      <c r="G14" s="89">
        <v>3558804</v>
      </c>
      <c r="H14" s="120">
        <v>4.0682090238600171E-2</v>
      </c>
      <c r="I14" s="120">
        <v>5.3301116560642174E-2</v>
      </c>
    </row>
    <row r="15" spans="1:9" x14ac:dyDescent="0.2">
      <c r="A15" s="86" t="s">
        <v>4</v>
      </c>
      <c r="B15" s="89">
        <v>892747</v>
      </c>
      <c r="C15" s="89">
        <v>54046446</v>
      </c>
      <c r="D15" s="89">
        <v>4926621</v>
      </c>
      <c r="E15" s="89">
        <v>59865814</v>
      </c>
      <c r="F15" s="89">
        <v>68181879</v>
      </c>
      <c r="G15" s="89">
        <v>2253100</v>
      </c>
      <c r="H15" s="120">
        <v>3.3045437190136695E-2</v>
      </c>
      <c r="I15" s="120">
        <v>3.7518729795288697E-2</v>
      </c>
    </row>
    <row r="16" spans="1:9" x14ac:dyDescent="0.2">
      <c r="A16" s="86" t="s">
        <v>202</v>
      </c>
      <c r="B16" s="89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120" t="e">
        <v>#DIV/0!</v>
      </c>
      <c r="I16" s="120">
        <v>0</v>
      </c>
    </row>
    <row r="17" spans="1:9" x14ac:dyDescent="0.2">
      <c r="A17" s="86" t="s">
        <v>197</v>
      </c>
      <c r="B17" s="89">
        <v>0</v>
      </c>
      <c r="C17" s="89">
        <v>1111589</v>
      </c>
      <c r="D17" s="89">
        <v>2113378</v>
      </c>
      <c r="E17" s="89">
        <v>3224967</v>
      </c>
      <c r="F17" s="89">
        <v>2939720</v>
      </c>
      <c r="G17" s="89">
        <v>676301</v>
      </c>
      <c r="H17" s="120">
        <v>0.2300562638618644</v>
      </c>
      <c r="I17" s="120">
        <v>2.0211312164188197E-3</v>
      </c>
    </row>
    <row r="18" spans="1:9" x14ac:dyDescent="0.2">
      <c r="A18" s="86" t="s">
        <v>174</v>
      </c>
      <c r="B18" s="89">
        <v>37122331</v>
      </c>
      <c r="C18" s="89">
        <v>1929182</v>
      </c>
      <c r="D18" s="89">
        <v>39952456</v>
      </c>
      <c r="E18" s="89">
        <v>79003969</v>
      </c>
      <c r="F18" s="89">
        <v>78552406</v>
      </c>
      <c r="G18" s="89">
        <v>6102864</v>
      </c>
      <c r="H18" s="120">
        <v>7.7691624111424412E-2</v>
      </c>
      <c r="I18" s="120">
        <v>4.9512875005196869E-2</v>
      </c>
    </row>
    <row r="19" spans="1:9" x14ac:dyDescent="0.2">
      <c r="A19" s="86" t="s">
        <v>200</v>
      </c>
      <c r="B19" s="89">
        <v>0</v>
      </c>
      <c r="C19" s="89">
        <v>21295692</v>
      </c>
      <c r="D19" s="89">
        <v>63624827</v>
      </c>
      <c r="E19" s="89">
        <v>84920519</v>
      </c>
      <c r="F19" s="89">
        <v>88646550</v>
      </c>
      <c r="G19" s="89">
        <v>6559315</v>
      </c>
      <c r="H19" s="120">
        <v>7.3994024584149068E-2</v>
      </c>
      <c r="I19" s="120">
        <v>5.322085834223652E-2</v>
      </c>
    </row>
    <row r="20" spans="1:9" x14ac:dyDescent="0.2">
      <c r="A20" s="86" t="s">
        <v>199</v>
      </c>
      <c r="B20" s="89">
        <v>0</v>
      </c>
      <c r="C20" s="89">
        <v>0</v>
      </c>
      <c r="D20" s="89">
        <v>5142558</v>
      </c>
      <c r="E20" s="89">
        <v>5142558</v>
      </c>
      <c r="F20" s="89">
        <v>4536527</v>
      </c>
      <c r="G20" s="89">
        <v>502325</v>
      </c>
      <c r="H20" s="120">
        <v>0.1107289783572323</v>
      </c>
      <c r="I20" s="120">
        <v>3.2229118952362404E-3</v>
      </c>
    </row>
    <row r="21" spans="1:9" x14ac:dyDescent="0.2">
      <c r="A21" s="86" t="s">
        <v>101</v>
      </c>
      <c r="B21" s="89">
        <v>160723252</v>
      </c>
      <c r="C21" s="89">
        <v>195525338</v>
      </c>
      <c r="D21" s="89">
        <v>1239376164</v>
      </c>
      <c r="E21" s="89">
        <v>1595624754</v>
      </c>
      <c r="F21" s="89">
        <v>1608674590</v>
      </c>
      <c r="G21" s="89">
        <v>158644382</v>
      </c>
      <c r="H21" s="120">
        <v>9.8618069177060855E-2</v>
      </c>
      <c r="I21" s="120">
        <v>1</v>
      </c>
    </row>
    <row r="23" spans="1:9" ht="18" x14ac:dyDescent="0.25">
      <c r="A23" s="129" t="s">
        <v>235</v>
      </c>
      <c r="B23" s="126"/>
      <c r="C23" s="126"/>
      <c r="D23" s="126"/>
      <c r="E23" s="126"/>
      <c r="F23" s="126"/>
      <c r="G23" s="126"/>
      <c r="H23" s="119"/>
      <c r="I23" s="120"/>
    </row>
    <row r="24" spans="1:9" x14ac:dyDescent="0.2">
      <c r="A24" s="86"/>
      <c r="B24" s="126"/>
      <c r="C24" s="126"/>
      <c r="D24" s="126"/>
      <c r="E24" s="126"/>
      <c r="F24" s="126"/>
      <c r="G24" s="126"/>
      <c r="H24" s="119"/>
      <c r="I24" s="120"/>
    </row>
    <row r="25" spans="1:9" x14ac:dyDescent="0.2">
      <c r="A25" s="125" t="s">
        <v>241</v>
      </c>
      <c r="B25" s="127"/>
      <c r="C25" s="126" t="s">
        <v>252</v>
      </c>
      <c r="D25" s="126"/>
      <c r="E25" s="126"/>
      <c r="F25" s="126"/>
      <c r="G25" s="126"/>
      <c r="H25" s="119"/>
      <c r="I25" s="120"/>
    </row>
    <row r="26" spans="1:9" x14ac:dyDescent="0.2">
      <c r="A26" s="125" t="s">
        <v>237</v>
      </c>
      <c r="B26" s="133"/>
      <c r="C26" s="126"/>
      <c r="D26" s="126"/>
      <c r="E26" s="126"/>
      <c r="F26" s="126"/>
      <c r="G26" s="126"/>
      <c r="H26" s="119"/>
      <c r="I26" s="120"/>
    </row>
    <row r="27" spans="1:9" x14ac:dyDescent="0.2">
      <c r="A27" s="125" t="s">
        <v>238</v>
      </c>
      <c r="B27" s="133"/>
      <c r="C27" s="126"/>
      <c r="D27" s="126"/>
      <c r="E27" s="126"/>
      <c r="F27" s="126"/>
      <c r="G27" s="126"/>
      <c r="H27" s="119"/>
    </row>
    <row r="28" spans="1:9" x14ac:dyDescent="0.2">
      <c r="A28" s="125" t="s">
        <v>239</v>
      </c>
      <c r="B28" s="133"/>
      <c r="C28" s="126"/>
      <c r="D28" s="126"/>
      <c r="E28" s="126"/>
      <c r="F28" s="126"/>
      <c r="G28" s="126"/>
      <c r="H28" s="119"/>
    </row>
    <row r="30" spans="1:9" ht="13.5" thickBot="1" x14ac:dyDescent="0.25">
      <c r="A30" s="130" t="s">
        <v>236</v>
      </c>
      <c r="B30" s="131" t="s">
        <v>225</v>
      </c>
      <c r="C30" s="132" t="s">
        <v>224</v>
      </c>
    </row>
    <row r="31" spans="1:9" x14ac:dyDescent="0.2">
      <c r="A31" s="124">
        <v>9.3727613353383711E-4</v>
      </c>
      <c r="B31" s="128">
        <f>A31*A31*100*100</f>
        <v>8.7848655049213922E-3</v>
      </c>
      <c r="C31" s="126">
        <f>SUM(B31:B57)</f>
        <v>2810.3535483617861</v>
      </c>
    </row>
    <row r="32" spans="1:9" x14ac:dyDescent="0.2">
      <c r="A32" s="124">
        <v>4.3123585183487316E-3</v>
      </c>
      <c r="B32" s="128">
        <f t="shared" ref="B32:B47" si="0">A32*A32*100*100</f>
        <v>0.18596435990774868</v>
      </c>
      <c r="C32" s="126"/>
    </row>
    <row r="33" spans="1:3" x14ac:dyDescent="0.2">
      <c r="A33" s="124">
        <v>4.5035651283208909E-6</v>
      </c>
      <c r="B33" s="128">
        <f t="shared" si="0"/>
        <v>2.0282098865027963E-7</v>
      </c>
      <c r="C33" s="126"/>
    </row>
    <row r="34" spans="1:3" x14ac:dyDescent="0.2">
      <c r="A34" s="124">
        <v>0</v>
      </c>
      <c r="B34" s="128">
        <f t="shared" si="0"/>
        <v>0</v>
      </c>
      <c r="C34" s="126"/>
    </row>
    <row r="35" spans="1:3" x14ac:dyDescent="0.2">
      <c r="A35" s="124">
        <v>0.44873119146909396</v>
      </c>
      <c r="B35" s="128">
        <f t="shared" si="0"/>
        <v>2013.5968219727265</v>
      </c>
      <c r="C35" s="126"/>
    </row>
    <row r="36" spans="1:3" x14ac:dyDescent="0.2">
      <c r="A36" s="124">
        <v>0.25000610951915581</v>
      </c>
      <c r="B36" s="128">
        <f t="shared" si="0"/>
        <v>625.03054796904132</v>
      </c>
      <c r="C36" s="126"/>
    </row>
    <row r="37" spans="1:3" x14ac:dyDescent="0.2">
      <c r="A37" s="124">
        <v>8.6821276526774169E-2</v>
      </c>
      <c r="B37" s="128">
        <f t="shared" si="0"/>
        <v>75.379340577385861</v>
      </c>
      <c r="C37" s="126"/>
    </row>
    <row r="38" spans="1:3" x14ac:dyDescent="0.2">
      <c r="A38" s="124">
        <v>1.2143337555666925E-3</v>
      </c>
      <c r="B38" s="128">
        <f t="shared" si="0"/>
        <v>1.4746064699087076E-2</v>
      </c>
      <c r="C38" s="126"/>
    </row>
    <row r="39" spans="1:3" x14ac:dyDescent="0.2">
      <c r="A39" s="124">
        <v>1.0862271944923711E-3</v>
      </c>
      <c r="B39" s="128">
        <f t="shared" si="0"/>
        <v>1.1798895180547674E-2</v>
      </c>
      <c r="C39" s="126"/>
    </row>
    <row r="40" spans="1:3" x14ac:dyDescent="0.2">
      <c r="A40" s="124">
        <v>8.0891005028867827E-3</v>
      </c>
      <c r="B40" s="128">
        <f t="shared" si="0"/>
        <v>0.65433546945803212</v>
      </c>
      <c r="C40" s="126"/>
    </row>
    <row r="41" spans="1:3" x14ac:dyDescent="0.2">
      <c r="A41" s="124">
        <v>5.3301116560642174E-2</v>
      </c>
      <c r="B41" s="128">
        <f t="shared" si="0"/>
        <v>28.410090266111638</v>
      </c>
      <c r="C41" s="126"/>
    </row>
    <row r="42" spans="1:3" x14ac:dyDescent="0.2">
      <c r="A42" s="124">
        <v>3.7518729795288697E-2</v>
      </c>
      <c r="B42" s="128">
        <f t="shared" si="0"/>
        <v>14.076550854518837</v>
      </c>
      <c r="C42" s="126"/>
    </row>
    <row r="43" spans="1:3" x14ac:dyDescent="0.2">
      <c r="A43" s="124">
        <v>0</v>
      </c>
      <c r="B43" s="128">
        <f t="shared" si="0"/>
        <v>0</v>
      </c>
      <c r="C43" s="126"/>
    </row>
    <row r="44" spans="1:3" x14ac:dyDescent="0.2">
      <c r="A44" s="124">
        <v>2.0211312164188197E-3</v>
      </c>
      <c r="B44" s="128">
        <f t="shared" si="0"/>
        <v>4.0849713939826185E-2</v>
      </c>
      <c r="C44" s="126"/>
    </row>
    <row r="45" spans="1:3" x14ac:dyDescent="0.2">
      <c r="A45" s="124">
        <v>4.9512875005196869E-2</v>
      </c>
      <c r="B45" s="128">
        <f t="shared" si="0"/>
        <v>24.515247912802486</v>
      </c>
      <c r="C45" s="126"/>
    </row>
    <row r="46" spans="1:3" x14ac:dyDescent="0.2">
      <c r="A46" s="124">
        <v>5.322085834223652E-2</v>
      </c>
      <c r="B46" s="128">
        <f t="shared" si="0"/>
        <v>28.32459762684406</v>
      </c>
      <c r="C46" s="126"/>
    </row>
    <row r="47" spans="1:3" x14ac:dyDescent="0.2">
      <c r="A47" s="124">
        <v>3.2229118952362404E-3</v>
      </c>
      <c r="B47" s="128">
        <f t="shared" si="0"/>
        <v>0.10387161084455254</v>
      </c>
      <c r="C47" s="126"/>
    </row>
    <row r="48" spans="1:3" x14ac:dyDescent="0.2">
      <c r="A48" s="124"/>
      <c r="B48" s="126"/>
      <c r="C48" s="126"/>
    </row>
    <row r="49" spans="1:3" x14ac:dyDescent="0.2">
      <c r="A49" s="124"/>
      <c r="B49" s="126"/>
      <c r="C49" s="126"/>
    </row>
  </sheetData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  <pageSetUpPr fitToPage="1"/>
  </sheetPr>
  <dimension ref="A1:K36"/>
  <sheetViews>
    <sheetView workbookViewId="0"/>
  </sheetViews>
  <sheetFormatPr defaultRowHeight="12" outlineLevelRow="2" x14ac:dyDescent="0.2"/>
  <cols>
    <col min="1" max="1" width="7.7109375" style="5" customWidth="1"/>
    <col min="2" max="2" width="33.7109375" style="4" bestFit="1" customWidth="1"/>
    <col min="3" max="3" width="10.28515625" style="5" bestFit="1" customWidth="1"/>
    <col min="4" max="4" width="27.42578125" style="5" customWidth="1"/>
    <col min="5" max="5" width="15.42578125" style="7" customWidth="1"/>
    <col min="6" max="8" width="13.42578125" style="7" customWidth="1"/>
    <col min="9" max="9" width="13.5703125" style="7" customWidth="1"/>
    <col min="10" max="10" width="12" style="7" customWidth="1"/>
    <col min="11" max="11" width="9.5703125" style="4" customWidth="1"/>
    <col min="12" max="16384" width="9.140625" style="4"/>
  </cols>
  <sheetData>
    <row r="1" spans="1:11" ht="45" customHeight="1" x14ac:dyDescent="0.2">
      <c r="A1" s="88" t="s">
        <v>155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s="6" customFormat="1" ht="48" x14ac:dyDescent="0.2">
      <c r="A2" s="9" t="s">
        <v>14</v>
      </c>
      <c r="B2" s="9" t="s">
        <v>15</v>
      </c>
      <c r="C2" s="9" t="s">
        <v>38</v>
      </c>
      <c r="D2" s="9" t="s">
        <v>39</v>
      </c>
      <c r="E2" s="10" t="s">
        <v>113</v>
      </c>
      <c r="F2" s="10" t="s">
        <v>114</v>
      </c>
      <c r="G2" s="10" t="s">
        <v>115</v>
      </c>
      <c r="H2" s="10" t="s">
        <v>116</v>
      </c>
      <c r="I2" s="10" t="s">
        <v>117</v>
      </c>
      <c r="J2" s="10" t="s">
        <v>118</v>
      </c>
      <c r="K2" s="11" t="s">
        <v>119</v>
      </c>
    </row>
    <row r="3" spans="1:11" s="74" customFormat="1" ht="15" customHeight="1" outlineLevel="2" x14ac:dyDescent="0.2">
      <c r="A3" s="71">
        <v>70</v>
      </c>
      <c r="B3" s="72" t="s">
        <v>139</v>
      </c>
      <c r="C3" s="71">
        <v>51624</v>
      </c>
      <c r="D3" s="72" t="s">
        <v>154</v>
      </c>
      <c r="E3" s="73">
        <v>0</v>
      </c>
      <c r="F3" s="73">
        <v>0</v>
      </c>
      <c r="G3" s="73">
        <v>0</v>
      </c>
      <c r="H3" s="73">
        <f>SUM(E3:G3)</f>
        <v>0</v>
      </c>
      <c r="I3" s="73">
        <v>0</v>
      </c>
      <c r="J3" s="73">
        <v>0</v>
      </c>
      <c r="K3" s="57" t="str">
        <f>IF(I3&lt;&gt;0,J3/I3,"")</f>
        <v/>
      </c>
    </row>
    <row r="4" spans="1:11" s="77" customFormat="1" ht="15" customHeight="1" outlineLevel="2" x14ac:dyDescent="0.2">
      <c r="A4" s="75">
        <v>70</v>
      </c>
      <c r="B4" s="76" t="s">
        <v>139</v>
      </c>
      <c r="C4" s="75">
        <v>50814</v>
      </c>
      <c r="D4" s="76" t="s">
        <v>142</v>
      </c>
      <c r="E4" s="69">
        <v>17151249</v>
      </c>
      <c r="F4" s="69">
        <v>74006022</v>
      </c>
      <c r="G4" s="69">
        <v>343960604</v>
      </c>
      <c r="H4" s="69">
        <f>SUM(E4:G4)</f>
        <v>435117875</v>
      </c>
      <c r="I4" s="69">
        <v>439165920</v>
      </c>
      <c r="J4" s="69">
        <v>61781765</v>
      </c>
      <c r="K4" s="39">
        <f>IF(I4&lt;&gt;0,J4/I4,"")</f>
        <v>0.14067977997928438</v>
      </c>
    </row>
    <row r="5" spans="1:11" s="77" customFormat="1" ht="15" customHeight="1" outlineLevel="1" x14ac:dyDescent="0.2">
      <c r="A5" s="78"/>
      <c r="B5" s="79" t="s">
        <v>145</v>
      </c>
      <c r="C5" s="78"/>
      <c r="D5" s="79"/>
      <c r="E5" s="30">
        <f t="shared" ref="E5:J5" si="0">SUBTOTAL(9,E3:E4)</f>
        <v>17151249</v>
      </c>
      <c r="F5" s="30">
        <f t="shared" si="0"/>
        <v>74006022</v>
      </c>
      <c r="G5" s="30">
        <f t="shared" si="0"/>
        <v>343960604</v>
      </c>
      <c r="H5" s="80">
        <f t="shared" si="0"/>
        <v>435117875</v>
      </c>
      <c r="I5" s="30">
        <f t="shared" si="0"/>
        <v>439165920</v>
      </c>
      <c r="J5" s="30">
        <f t="shared" si="0"/>
        <v>61781765</v>
      </c>
      <c r="K5" s="31">
        <f t="shared" ref="K5:K35" si="1">IF(I5&lt;&gt;0,J5/I5,"")</f>
        <v>0.14067977997928438</v>
      </c>
    </row>
    <row r="6" spans="1:11" s="77" customFormat="1" ht="15" customHeight="1" outlineLevel="2" x14ac:dyDescent="0.2">
      <c r="A6" s="75">
        <v>150</v>
      </c>
      <c r="B6" s="76" t="s">
        <v>8</v>
      </c>
      <c r="C6" s="75">
        <v>51411</v>
      </c>
      <c r="D6" s="76" t="s">
        <v>136</v>
      </c>
      <c r="E6" s="69">
        <v>0</v>
      </c>
      <c r="F6" s="69">
        <v>0</v>
      </c>
      <c r="G6" s="69">
        <v>0</v>
      </c>
      <c r="H6" s="69">
        <f>SUM(E6:G6)</f>
        <v>0</v>
      </c>
      <c r="I6" s="69">
        <v>0</v>
      </c>
      <c r="J6" s="69">
        <v>0</v>
      </c>
      <c r="K6" s="39" t="str">
        <f t="shared" si="1"/>
        <v/>
      </c>
    </row>
    <row r="7" spans="1:11" s="77" customFormat="1" ht="15" customHeight="1" outlineLevel="2" x14ac:dyDescent="0.2">
      <c r="A7" s="75">
        <v>150</v>
      </c>
      <c r="B7" s="76" t="s">
        <v>8</v>
      </c>
      <c r="C7" s="75">
        <v>50520</v>
      </c>
      <c r="D7" s="76" t="s">
        <v>23</v>
      </c>
      <c r="E7" s="69">
        <v>3597299</v>
      </c>
      <c r="F7" s="69">
        <v>10632291</v>
      </c>
      <c r="G7" s="69">
        <v>88670764</v>
      </c>
      <c r="H7" s="69">
        <f>SUM(E7:G7)</f>
        <v>102900354</v>
      </c>
      <c r="I7" s="69">
        <v>99893221</v>
      </c>
      <c r="J7" s="69">
        <v>7094309</v>
      </c>
      <c r="K7" s="39">
        <f t="shared" si="1"/>
        <v>7.1018923296106345E-2</v>
      </c>
    </row>
    <row r="8" spans="1:11" s="77" customFormat="1" ht="15" customHeight="1" outlineLevel="1" x14ac:dyDescent="0.2">
      <c r="A8" s="78"/>
      <c r="B8" s="79" t="s">
        <v>104</v>
      </c>
      <c r="C8" s="78"/>
      <c r="D8" s="79"/>
      <c r="E8" s="30">
        <f t="shared" ref="E8:J8" si="2">SUBTOTAL(9,E6:E7)</f>
        <v>3597299</v>
      </c>
      <c r="F8" s="30">
        <f t="shared" si="2"/>
        <v>10632291</v>
      </c>
      <c r="G8" s="30">
        <f t="shared" si="2"/>
        <v>88670764</v>
      </c>
      <c r="H8" s="80">
        <f t="shared" si="2"/>
        <v>102900354</v>
      </c>
      <c r="I8" s="30">
        <f t="shared" si="2"/>
        <v>99893221</v>
      </c>
      <c r="J8" s="30">
        <f t="shared" si="2"/>
        <v>7094309</v>
      </c>
      <c r="K8" s="31">
        <f t="shared" si="1"/>
        <v>7.1018923296106345E-2</v>
      </c>
    </row>
    <row r="9" spans="1:11" s="77" customFormat="1" ht="21" customHeight="1" outlineLevel="2" x14ac:dyDescent="0.2">
      <c r="A9" s="75">
        <v>340</v>
      </c>
      <c r="B9" s="76" t="s">
        <v>141</v>
      </c>
      <c r="C9" s="75">
        <v>50121</v>
      </c>
      <c r="D9" s="76" t="s">
        <v>153</v>
      </c>
      <c r="E9" s="69">
        <v>2111967</v>
      </c>
      <c r="F9" s="69">
        <v>77836164</v>
      </c>
      <c r="G9" s="69">
        <v>61299802</v>
      </c>
      <c r="H9" s="69">
        <f>SUM(E9:G9)</f>
        <v>141247933</v>
      </c>
      <c r="I9" s="69">
        <v>137285031</v>
      </c>
      <c r="J9" s="69">
        <v>18481182</v>
      </c>
      <c r="K9" s="39">
        <f t="shared" si="1"/>
        <v>0.13461906127260154</v>
      </c>
    </row>
    <row r="10" spans="1:11" s="77" customFormat="1" ht="15" customHeight="1" outlineLevel="2" x14ac:dyDescent="0.2">
      <c r="A10" s="75">
        <v>340</v>
      </c>
      <c r="B10" s="76" t="s">
        <v>141</v>
      </c>
      <c r="C10" s="75">
        <v>51420</v>
      </c>
      <c r="D10" s="76" t="s">
        <v>28</v>
      </c>
      <c r="E10" s="69">
        <v>0</v>
      </c>
      <c r="F10" s="69">
        <v>0</v>
      </c>
      <c r="G10" s="69">
        <v>0</v>
      </c>
      <c r="H10" s="69">
        <f>SUM(E10:G10)</f>
        <v>0</v>
      </c>
      <c r="I10" s="69">
        <v>0</v>
      </c>
      <c r="J10" s="69">
        <v>0</v>
      </c>
      <c r="K10" s="39" t="str">
        <f t="shared" si="1"/>
        <v/>
      </c>
    </row>
    <row r="11" spans="1:11" s="77" customFormat="1" ht="15" customHeight="1" outlineLevel="1" x14ac:dyDescent="0.2">
      <c r="A11" s="78"/>
      <c r="B11" s="79" t="s">
        <v>149</v>
      </c>
      <c r="C11" s="78"/>
      <c r="D11" s="79"/>
      <c r="E11" s="30">
        <f t="shared" ref="E11:J11" si="3">SUBTOTAL(9,E9:E10)</f>
        <v>2111967</v>
      </c>
      <c r="F11" s="30">
        <f t="shared" si="3"/>
        <v>77836164</v>
      </c>
      <c r="G11" s="30">
        <f t="shared" si="3"/>
        <v>61299802</v>
      </c>
      <c r="H11" s="80">
        <f t="shared" si="3"/>
        <v>141247933</v>
      </c>
      <c r="I11" s="30">
        <f t="shared" si="3"/>
        <v>137285031</v>
      </c>
      <c r="J11" s="30">
        <f t="shared" si="3"/>
        <v>18481182</v>
      </c>
      <c r="K11" s="31">
        <f t="shared" si="1"/>
        <v>0.13461906127260154</v>
      </c>
    </row>
    <row r="12" spans="1:11" s="77" customFormat="1" ht="15" customHeight="1" outlineLevel="2" x14ac:dyDescent="0.2">
      <c r="A12" s="75">
        <v>626</v>
      </c>
      <c r="B12" s="76" t="s">
        <v>140</v>
      </c>
      <c r="C12" s="75">
        <v>50028</v>
      </c>
      <c r="D12" s="76" t="s">
        <v>61</v>
      </c>
      <c r="E12" s="69">
        <v>0</v>
      </c>
      <c r="F12" s="69">
        <v>0</v>
      </c>
      <c r="G12" s="69">
        <v>0</v>
      </c>
      <c r="H12" s="69">
        <f>SUM(E12:G12)</f>
        <v>0</v>
      </c>
      <c r="I12" s="69">
        <v>0</v>
      </c>
      <c r="J12" s="69">
        <v>0</v>
      </c>
      <c r="K12" s="39" t="str">
        <f t="shared" si="1"/>
        <v/>
      </c>
    </row>
    <row r="13" spans="1:11" s="77" customFormat="1" ht="15" customHeight="1" outlineLevel="1" x14ac:dyDescent="0.2">
      <c r="A13" s="78"/>
      <c r="B13" s="79" t="s">
        <v>143</v>
      </c>
      <c r="C13" s="78"/>
      <c r="D13" s="79"/>
      <c r="E13" s="30">
        <f t="shared" ref="E13:J13" si="4">SUBTOTAL(9,E12:E12)</f>
        <v>0</v>
      </c>
      <c r="F13" s="30">
        <f t="shared" si="4"/>
        <v>0</v>
      </c>
      <c r="G13" s="30">
        <f t="shared" si="4"/>
        <v>0</v>
      </c>
      <c r="H13" s="80">
        <f t="shared" si="4"/>
        <v>0</v>
      </c>
      <c r="I13" s="30">
        <f t="shared" si="4"/>
        <v>0</v>
      </c>
      <c r="J13" s="30">
        <f t="shared" si="4"/>
        <v>0</v>
      </c>
      <c r="K13" s="31" t="str">
        <f t="shared" si="1"/>
        <v/>
      </c>
    </row>
    <row r="14" spans="1:11" s="77" customFormat="1" ht="15" customHeight="1" outlineLevel="2" x14ac:dyDescent="0.2">
      <c r="A14" s="75">
        <v>670</v>
      </c>
      <c r="B14" s="76" t="s">
        <v>135</v>
      </c>
      <c r="C14" s="75">
        <v>50229</v>
      </c>
      <c r="D14" s="76" t="s">
        <v>25</v>
      </c>
      <c r="E14" s="69">
        <v>83524120</v>
      </c>
      <c r="F14" s="69">
        <v>20012731</v>
      </c>
      <c r="G14" s="69">
        <v>173850510</v>
      </c>
      <c r="H14" s="69">
        <f t="shared" ref="H14:H21" si="5">SUM(E14:G14)</f>
        <v>277387361</v>
      </c>
      <c r="I14" s="69">
        <v>288745752</v>
      </c>
      <c r="J14" s="69">
        <v>44238389</v>
      </c>
      <c r="K14" s="39">
        <f t="shared" si="1"/>
        <v>0.15320879595139464</v>
      </c>
    </row>
    <row r="15" spans="1:11" s="77" customFormat="1" ht="15" customHeight="1" outlineLevel="2" x14ac:dyDescent="0.2">
      <c r="A15" s="75">
        <v>670</v>
      </c>
      <c r="B15" s="76" t="s">
        <v>135</v>
      </c>
      <c r="C15" s="75">
        <v>50041</v>
      </c>
      <c r="D15" s="76" t="s">
        <v>95</v>
      </c>
      <c r="E15" s="69">
        <v>887867</v>
      </c>
      <c r="F15" s="69">
        <v>75417</v>
      </c>
      <c r="G15" s="69">
        <v>0</v>
      </c>
      <c r="H15" s="69">
        <f t="shared" si="5"/>
        <v>963284</v>
      </c>
      <c r="I15" s="69">
        <v>4317958</v>
      </c>
      <c r="J15" s="69">
        <v>1188769</v>
      </c>
      <c r="K15" s="39">
        <f t="shared" si="1"/>
        <v>0.27530814333997689</v>
      </c>
    </row>
    <row r="16" spans="1:11" s="77" customFormat="1" ht="15" customHeight="1" outlineLevel="2" x14ac:dyDescent="0.2">
      <c r="A16" s="75">
        <v>670</v>
      </c>
      <c r="B16" s="76" t="s">
        <v>135</v>
      </c>
      <c r="C16" s="75">
        <v>50067</v>
      </c>
      <c r="D16" s="76" t="s">
        <v>26</v>
      </c>
      <c r="E16" s="69">
        <v>2617747</v>
      </c>
      <c r="F16" s="69">
        <v>210633</v>
      </c>
      <c r="G16" s="69">
        <v>38900833</v>
      </c>
      <c r="H16" s="69">
        <f t="shared" si="5"/>
        <v>41729213</v>
      </c>
      <c r="I16" s="69">
        <v>40336677</v>
      </c>
      <c r="J16" s="69">
        <v>7946570</v>
      </c>
      <c r="K16" s="39">
        <f t="shared" si="1"/>
        <v>0.19700606472863394</v>
      </c>
    </row>
    <row r="17" spans="1:11" s="77" customFormat="1" ht="15" customHeight="1" outlineLevel="2" x14ac:dyDescent="0.2">
      <c r="A17" s="75">
        <v>670</v>
      </c>
      <c r="B17" s="76" t="s">
        <v>135</v>
      </c>
      <c r="C17" s="75">
        <v>50083</v>
      </c>
      <c r="D17" s="76" t="s">
        <v>22</v>
      </c>
      <c r="E17" s="69">
        <v>264791</v>
      </c>
      <c r="F17" s="69">
        <v>3468227</v>
      </c>
      <c r="G17" s="69">
        <v>11016117</v>
      </c>
      <c r="H17" s="69">
        <f t="shared" si="5"/>
        <v>14749135</v>
      </c>
      <c r="I17" s="69">
        <v>16200972</v>
      </c>
      <c r="J17" s="69">
        <v>7823394</v>
      </c>
      <c r="K17" s="39">
        <f t="shared" si="1"/>
        <v>0.48289658176064992</v>
      </c>
    </row>
    <row r="18" spans="1:11" s="77" customFormat="1" ht="15" customHeight="1" outlineLevel="2" x14ac:dyDescent="0.2">
      <c r="A18" s="75">
        <v>670</v>
      </c>
      <c r="B18" s="76" t="s">
        <v>135</v>
      </c>
      <c r="C18" s="75">
        <v>51535</v>
      </c>
      <c r="D18" s="76" t="s">
        <v>94</v>
      </c>
      <c r="E18" s="69">
        <v>0</v>
      </c>
      <c r="F18" s="69">
        <v>0</v>
      </c>
      <c r="G18" s="69">
        <v>0</v>
      </c>
      <c r="H18" s="69">
        <f t="shared" si="5"/>
        <v>0</v>
      </c>
      <c r="I18" s="69">
        <v>104207</v>
      </c>
      <c r="J18" s="69">
        <v>-3554</v>
      </c>
      <c r="K18" s="39">
        <f t="shared" si="1"/>
        <v>-3.4105194468701722E-2</v>
      </c>
    </row>
    <row r="19" spans="1:11" s="77" customFormat="1" ht="15" customHeight="1" outlineLevel="2" x14ac:dyDescent="0.2">
      <c r="A19" s="75">
        <v>670</v>
      </c>
      <c r="B19" s="76" t="s">
        <v>135</v>
      </c>
      <c r="C19" s="75">
        <v>50024</v>
      </c>
      <c r="D19" s="76" t="s">
        <v>34</v>
      </c>
      <c r="E19" s="69">
        <v>10726086</v>
      </c>
      <c r="F19" s="69">
        <v>3972721</v>
      </c>
      <c r="G19" s="69">
        <v>71768757</v>
      </c>
      <c r="H19" s="69">
        <f t="shared" si="5"/>
        <v>86467564</v>
      </c>
      <c r="I19" s="69">
        <v>90934594</v>
      </c>
      <c r="J19" s="69">
        <v>10649514</v>
      </c>
      <c r="K19" s="39">
        <f t="shared" si="1"/>
        <v>0.1171118001582544</v>
      </c>
    </row>
    <row r="20" spans="1:11" s="77" customFormat="1" ht="15" customHeight="1" outlineLevel="2" x14ac:dyDescent="0.2">
      <c r="A20" s="75">
        <v>670</v>
      </c>
      <c r="B20" s="76" t="s">
        <v>135</v>
      </c>
      <c r="C20" s="75">
        <v>50857</v>
      </c>
      <c r="D20" s="76" t="s">
        <v>24</v>
      </c>
      <c r="E20" s="69">
        <v>13254888</v>
      </c>
      <c r="F20" s="69">
        <v>0</v>
      </c>
      <c r="G20" s="69">
        <v>0</v>
      </c>
      <c r="H20" s="69">
        <f t="shared" si="5"/>
        <v>13254888</v>
      </c>
      <c r="I20" s="69">
        <v>13218531</v>
      </c>
      <c r="J20" s="69">
        <v>2555867</v>
      </c>
      <c r="K20" s="39">
        <f t="shared" si="1"/>
        <v>0.1933548440443193</v>
      </c>
    </row>
    <row r="21" spans="1:11" s="77" customFormat="1" ht="15" customHeight="1" outlineLevel="2" x14ac:dyDescent="0.2">
      <c r="A21" s="75">
        <v>670</v>
      </c>
      <c r="B21" s="76" t="s">
        <v>135</v>
      </c>
      <c r="C21" s="75">
        <v>51586</v>
      </c>
      <c r="D21" s="76" t="s">
        <v>30</v>
      </c>
      <c r="E21" s="69">
        <v>6075281</v>
      </c>
      <c r="F21" s="69">
        <v>117696197</v>
      </c>
      <c r="G21" s="69">
        <v>168062800</v>
      </c>
      <c r="H21" s="69">
        <f t="shared" si="5"/>
        <v>291834278</v>
      </c>
      <c r="I21" s="69">
        <v>293171482</v>
      </c>
      <c r="J21" s="69">
        <v>21904936</v>
      </c>
      <c r="K21" s="39">
        <f t="shared" si="1"/>
        <v>7.4717144555008247E-2</v>
      </c>
    </row>
    <row r="22" spans="1:11" s="77" customFormat="1" ht="15" customHeight="1" outlineLevel="1" x14ac:dyDescent="0.2">
      <c r="A22" s="78"/>
      <c r="B22" s="79" t="s">
        <v>144</v>
      </c>
      <c r="C22" s="78"/>
      <c r="D22" s="79"/>
      <c r="E22" s="30">
        <f t="shared" ref="E22:J22" si="6">SUBTOTAL(9,E14:E21)</f>
        <v>117350780</v>
      </c>
      <c r="F22" s="30">
        <f t="shared" si="6"/>
        <v>145435926</v>
      </c>
      <c r="G22" s="30">
        <f t="shared" si="6"/>
        <v>463599017</v>
      </c>
      <c r="H22" s="80">
        <f t="shared" si="6"/>
        <v>726385723</v>
      </c>
      <c r="I22" s="30">
        <f t="shared" si="6"/>
        <v>747030173</v>
      </c>
      <c r="J22" s="30">
        <f t="shared" si="6"/>
        <v>96303885</v>
      </c>
      <c r="K22" s="31">
        <f t="shared" si="1"/>
        <v>0.12891565626225382</v>
      </c>
    </row>
    <row r="23" spans="1:11" s="77" customFormat="1" ht="15" customHeight="1" outlineLevel="2" x14ac:dyDescent="0.2">
      <c r="A23" s="75">
        <v>3889</v>
      </c>
      <c r="B23" s="76" t="s">
        <v>99</v>
      </c>
      <c r="C23" s="75">
        <v>50849</v>
      </c>
      <c r="D23" s="76" t="s">
        <v>98</v>
      </c>
      <c r="E23" s="69">
        <v>832</v>
      </c>
      <c r="F23" s="69">
        <v>16806461</v>
      </c>
      <c r="G23" s="69">
        <v>0</v>
      </c>
      <c r="H23" s="69">
        <f>SUM(E23:G23)</f>
        <v>16807293</v>
      </c>
      <c r="I23" s="69">
        <v>1620650</v>
      </c>
      <c r="J23" s="69">
        <v>787314</v>
      </c>
      <c r="K23" s="39">
        <f t="shared" si="1"/>
        <v>0.48580137599111467</v>
      </c>
    </row>
    <row r="24" spans="1:11" s="77" customFormat="1" ht="15" customHeight="1" outlineLevel="1" x14ac:dyDescent="0.2">
      <c r="A24" s="78"/>
      <c r="B24" s="79" t="s">
        <v>108</v>
      </c>
      <c r="C24" s="78"/>
      <c r="D24" s="79"/>
      <c r="E24" s="30">
        <f t="shared" ref="E24:J24" si="7">SUBTOTAL(9,E23:E23)</f>
        <v>832</v>
      </c>
      <c r="F24" s="30">
        <f t="shared" si="7"/>
        <v>16806461</v>
      </c>
      <c r="G24" s="30">
        <f t="shared" si="7"/>
        <v>0</v>
      </c>
      <c r="H24" s="80">
        <f t="shared" si="7"/>
        <v>16807293</v>
      </c>
      <c r="I24" s="30">
        <f t="shared" si="7"/>
        <v>1620650</v>
      </c>
      <c r="J24" s="30">
        <f t="shared" si="7"/>
        <v>787314</v>
      </c>
      <c r="K24" s="31">
        <f t="shared" si="1"/>
        <v>0.48580137599111467</v>
      </c>
    </row>
    <row r="25" spans="1:11" s="77" customFormat="1" ht="15" customHeight="1" outlineLevel="2" x14ac:dyDescent="0.2">
      <c r="A25" s="75">
        <v>50026</v>
      </c>
      <c r="B25" s="76" t="s">
        <v>88</v>
      </c>
      <c r="C25" s="75">
        <v>50026</v>
      </c>
      <c r="D25" s="76" t="s">
        <v>88</v>
      </c>
      <c r="E25" s="69">
        <v>173901</v>
      </c>
      <c r="F25" s="69">
        <v>157079</v>
      </c>
      <c r="G25" s="69">
        <v>4210486</v>
      </c>
      <c r="H25" s="69">
        <f>SUM(E25:G25)</f>
        <v>4541466</v>
      </c>
      <c r="I25" s="69">
        <v>4639859</v>
      </c>
      <c r="J25" s="69">
        <v>163331</v>
      </c>
      <c r="K25" s="39">
        <f t="shared" si="1"/>
        <v>3.5201716259050116E-2</v>
      </c>
    </row>
    <row r="26" spans="1:11" s="77" customFormat="1" ht="15" customHeight="1" outlineLevel="1" x14ac:dyDescent="0.2">
      <c r="A26" s="78"/>
      <c r="B26" s="79" t="s">
        <v>109</v>
      </c>
      <c r="C26" s="78"/>
      <c r="D26" s="79"/>
      <c r="E26" s="30">
        <f t="shared" ref="E26:J26" si="8">SUBTOTAL(9,E25:E25)</f>
        <v>173901</v>
      </c>
      <c r="F26" s="30">
        <f t="shared" si="8"/>
        <v>157079</v>
      </c>
      <c r="G26" s="30">
        <f t="shared" si="8"/>
        <v>4210486</v>
      </c>
      <c r="H26" s="80">
        <f t="shared" si="8"/>
        <v>4541466</v>
      </c>
      <c r="I26" s="30">
        <f t="shared" si="8"/>
        <v>4639859</v>
      </c>
      <c r="J26" s="30">
        <f t="shared" si="8"/>
        <v>163331</v>
      </c>
      <c r="K26" s="31">
        <f t="shared" si="1"/>
        <v>3.5201716259050116E-2</v>
      </c>
    </row>
    <row r="27" spans="1:11" s="77" customFormat="1" ht="15" customHeight="1" outlineLevel="2" x14ac:dyDescent="0.2">
      <c r="A27" s="75">
        <v>50050</v>
      </c>
      <c r="B27" s="76" t="s">
        <v>4</v>
      </c>
      <c r="C27" s="75">
        <v>50050</v>
      </c>
      <c r="D27" s="76" t="s">
        <v>4</v>
      </c>
      <c r="E27" s="69">
        <v>0</v>
      </c>
      <c r="F27" s="69">
        <v>0</v>
      </c>
      <c r="G27" s="69">
        <v>21887446</v>
      </c>
      <c r="H27" s="69">
        <f>SUM(E27:G27)</f>
        <v>21887446</v>
      </c>
      <c r="I27" s="69">
        <v>21419876</v>
      </c>
      <c r="J27" s="69">
        <v>-130963</v>
      </c>
      <c r="K27" s="39">
        <f t="shared" si="1"/>
        <v>-6.1140876819268239E-3</v>
      </c>
    </row>
    <row r="28" spans="1:11" s="77" customFormat="1" ht="15" customHeight="1" outlineLevel="1" x14ac:dyDescent="0.2">
      <c r="A28" s="78"/>
      <c r="B28" s="79" t="s">
        <v>111</v>
      </c>
      <c r="C28" s="78"/>
      <c r="D28" s="79"/>
      <c r="E28" s="30">
        <f t="shared" ref="E28:J28" si="9">SUBTOTAL(9,E27:E27)</f>
        <v>0</v>
      </c>
      <c r="F28" s="30">
        <f t="shared" si="9"/>
        <v>0</v>
      </c>
      <c r="G28" s="30">
        <f t="shared" si="9"/>
        <v>21887446</v>
      </c>
      <c r="H28" s="80">
        <f t="shared" si="9"/>
        <v>21887446</v>
      </c>
      <c r="I28" s="30">
        <f t="shared" si="9"/>
        <v>21419876</v>
      </c>
      <c r="J28" s="30">
        <f t="shared" si="9"/>
        <v>-130963</v>
      </c>
      <c r="K28" s="31">
        <f t="shared" si="1"/>
        <v>-6.1140876819268239E-3</v>
      </c>
    </row>
    <row r="29" spans="1:11" s="77" customFormat="1" ht="15" customHeight="1" outlineLevel="2" x14ac:dyDescent="0.2">
      <c r="A29" s="75">
        <v>50130</v>
      </c>
      <c r="B29" s="76" t="s">
        <v>138</v>
      </c>
      <c r="C29" s="75">
        <v>50130</v>
      </c>
      <c r="D29" s="76" t="s">
        <v>138</v>
      </c>
      <c r="E29" s="69">
        <v>0</v>
      </c>
      <c r="F29" s="69">
        <v>0</v>
      </c>
      <c r="G29" s="69">
        <v>31530903</v>
      </c>
      <c r="H29" s="69">
        <f>SUM(E29:G29)</f>
        <v>31530903</v>
      </c>
      <c r="I29" s="69">
        <v>31530903</v>
      </c>
      <c r="J29" s="69">
        <v>1756133</v>
      </c>
      <c r="K29" s="39">
        <f t="shared" si="1"/>
        <v>5.5695613918827505E-2</v>
      </c>
    </row>
    <row r="30" spans="1:11" s="77" customFormat="1" ht="15" customHeight="1" outlineLevel="1" x14ac:dyDescent="0.2">
      <c r="A30" s="78"/>
      <c r="B30" s="79" t="s">
        <v>148</v>
      </c>
      <c r="C30" s="78"/>
      <c r="D30" s="79"/>
      <c r="E30" s="30">
        <f t="shared" ref="E30:J30" si="10">SUBTOTAL(9,E29:E29)</f>
        <v>0</v>
      </c>
      <c r="F30" s="30">
        <f t="shared" si="10"/>
        <v>0</v>
      </c>
      <c r="G30" s="30">
        <f t="shared" si="10"/>
        <v>31530903</v>
      </c>
      <c r="H30" s="80">
        <f t="shared" si="10"/>
        <v>31530903</v>
      </c>
      <c r="I30" s="30">
        <f t="shared" si="10"/>
        <v>31530903</v>
      </c>
      <c r="J30" s="30">
        <f t="shared" si="10"/>
        <v>1756133</v>
      </c>
      <c r="K30" s="31">
        <f t="shared" si="1"/>
        <v>5.5695613918827505E-2</v>
      </c>
    </row>
    <row r="31" spans="1:11" s="77" customFormat="1" ht="15" customHeight="1" outlineLevel="2" x14ac:dyDescent="0.2">
      <c r="A31" s="75">
        <v>51020</v>
      </c>
      <c r="B31" s="76" t="s">
        <v>58</v>
      </c>
      <c r="C31" s="75">
        <v>51020</v>
      </c>
      <c r="D31" s="76" t="s">
        <v>58</v>
      </c>
      <c r="E31" s="69">
        <v>0</v>
      </c>
      <c r="F31" s="69">
        <v>0</v>
      </c>
      <c r="G31" s="69">
        <v>22867428</v>
      </c>
      <c r="H31" s="69">
        <f>SUM(E31:G31)</f>
        <v>22867428</v>
      </c>
      <c r="I31" s="69">
        <v>21270225</v>
      </c>
      <c r="J31" s="69">
        <v>303997</v>
      </c>
      <c r="K31" s="39">
        <f t="shared" si="1"/>
        <v>1.4292138423547471E-2</v>
      </c>
    </row>
    <row r="32" spans="1:11" s="77" customFormat="1" ht="15" customHeight="1" outlineLevel="1" x14ac:dyDescent="0.2">
      <c r="A32" s="78"/>
      <c r="B32" s="79" t="s">
        <v>147</v>
      </c>
      <c r="C32" s="78"/>
      <c r="D32" s="79"/>
      <c r="E32" s="30">
        <f t="shared" ref="E32:J32" si="11">SUBTOTAL(9,E31:E31)</f>
        <v>0</v>
      </c>
      <c r="F32" s="30">
        <f t="shared" si="11"/>
        <v>0</v>
      </c>
      <c r="G32" s="30">
        <f t="shared" si="11"/>
        <v>22867428</v>
      </c>
      <c r="H32" s="80">
        <f t="shared" si="11"/>
        <v>22867428</v>
      </c>
      <c r="I32" s="30">
        <f t="shared" si="11"/>
        <v>21270225</v>
      </c>
      <c r="J32" s="30">
        <f t="shared" si="11"/>
        <v>303997</v>
      </c>
      <c r="K32" s="31">
        <f t="shared" si="1"/>
        <v>1.4292138423547471E-2</v>
      </c>
    </row>
    <row r="33" spans="1:11" s="77" customFormat="1" ht="15" customHeight="1" outlineLevel="2" x14ac:dyDescent="0.2">
      <c r="A33" s="75">
        <v>51632</v>
      </c>
      <c r="B33" s="76" t="s">
        <v>151</v>
      </c>
      <c r="C33" s="75">
        <v>51632</v>
      </c>
      <c r="D33" s="76" t="s">
        <v>151</v>
      </c>
      <c r="E33" s="69">
        <v>162777</v>
      </c>
      <c r="F33" s="69">
        <v>0</v>
      </c>
      <c r="G33" s="69">
        <v>0</v>
      </c>
      <c r="H33" s="69">
        <f>SUM(E33:G33)</f>
        <v>162777</v>
      </c>
      <c r="I33" s="69">
        <v>0</v>
      </c>
      <c r="J33" s="69">
        <v>0</v>
      </c>
      <c r="K33" s="39" t="str">
        <f t="shared" si="1"/>
        <v/>
      </c>
    </row>
    <row r="34" spans="1:11" s="70" customFormat="1" ht="15" customHeight="1" outlineLevel="1" x14ac:dyDescent="0.2">
      <c r="A34" s="78"/>
      <c r="B34" s="79" t="s">
        <v>152</v>
      </c>
      <c r="C34" s="78"/>
      <c r="D34" s="79"/>
      <c r="E34" s="30">
        <f t="shared" ref="E34:J34" si="12">SUBTOTAL(9,E33:E33)</f>
        <v>162777</v>
      </c>
      <c r="F34" s="30">
        <f t="shared" si="12"/>
        <v>0</v>
      </c>
      <c r="G34" s="30">
        <f t="shared" si="12"/>
        <v>0</v>
      </c>
      <c r="H34" s="80">
        <f t="shared" si="12"/>
        <v>162777</v>
      </c>
      <c r="I34" s="30">
        <f t="shared" si="12"/>
        <v>0</v>
      </c>
      <c r="J34" s="30">
        <f t="shared" si="12"/>
        <v>0</v>
      </c>
      <c r="K34" s="31" t="str">
        <f t="shared" si="1"/>
        <v/>
      </c>
    </row>
    <row r="35" spans="1:11" s="70" customFormat="1" ht="30" customHeight="1" thickBot="1" x14ac:dyDescent="0.25">
      <c r="A35" s="81"/>
      <c r="B35" s="82" t="s">
        <v>101</v>
      </c>
      <c r="C35" s="81"/>
      <c r="D35" s="82"/>
      <c r="E35" s="23">
        <f t="shared" ref="E35:J35" si="13">SUBTOTAL(9,E3:E33)</f>
        <v>140548805</v>
      </c>
      <c r="F35" s="23">
        <f t="shared" si="13"/>
        <v>324873943</v>
      </c>
      <c r="G35" s="23">
        <f t="shared" si="13"/>
        <v>1038026450</v>
      </c>
      <c r="H35" s="23">
        <f t="shared" si="13"/>
        <v>1503449198</v>
      </c>
      <c r="I35" s="23">
        <f t="shared" si="13"/>
        <v>1503855858</v>
      </c>
      <c r="J35" s="23">
        <f t="shared" si="13"/>
        <v>186540953</v>
      </c>
      <c r="K35" s="68">
        <f t="shared" si="1"/>
        <v>0.12404177701450959</v>
      </c>
    </row>
    <row r="36" spans="1:11" ht="12.75" thickTop="1" x14ac:dyDescent="0.2"/>
  </sheetData>
  <phoneticPr fontId="14" type="noConversion"/>
  <pageMargins left="0.46" right="0.5" top="0.62" bottom="1" header="0.5" footer="0.5"/>
  <pageSetup scale="77" orientation="landscape" r:id="rId1"/>
  <headerFooter alignWithMargins="0">
    <oddFooter>&amp;LCalifornia Department of Insurance&amp;RRate Specialist Bureau -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F0BF6-2970-4017-BA86-77F30FDC2F5E}">
  <dimension ref="A1:M28"/>
  <sheetViews>
    <sheetView showGridLines="0" workbookViewId="0">
      <selection activeCell="B3" sqref="B3"/>
    </sheetView>
  </sheetViews>
  <sheetFormatPr defaultRowHeight="12.75" x14ac:dyDescent="0.2"/>
  <cols>
    <col min="1" max="1" width="10.28515625" customWidth="1"/>
    <col min="2" max="2" width="35.42578125" customWidth="1"/>
    <col min="4" max="4" width="40.5703125" customWidth="1"/>
    <col min="5" max="5" width="19.140625" customWidth="1"/>
    <col min="6" max="6" width="25.42578125" customWidth="1"/>
    <col min="7" max="7" width="21.28515625" customWidth="1"/>
    <col min="8" max="8" width="24.42578125" customWidth="1"/>
    <col min="9" max="9" width="22" customWidth="1"/>
    <col min="10" max="10" width="32.5703125" customWidth="1"/>
    <col min="11" max="11" width="19.5703125" customWidth="1"/>
    <col min="12" max="12" width="12.28515625" customWidth="1"/>
    <col min="13" max="13" width="15.7109375" customWidth="1"/>
  </cols>
  <sheetData>
    <row r="1" spans="1:13" s="90" customFormat="1" ht="33.75" customHeight="1" x14ac:dyDescent="0.2">
      <c r="A1" s="153" t="s">
        <v>249</v>
      </c>
      <c r="B1" s="144"/>
      <c r="C1" s="104"/>
      <c r="D1" s="99"/>
      <c r="E1" s="99"/>
      <c r="F1" s="99"/>
      <c r="G1" s="99"/>
      <c r="H1" s="99"/>
      <c r="I1" s="99"/>
      <c r="J1" s="99"/>
      <c r="K1" s="99"/>
      <c r="L1" s="100"/>
      <c r="M1" s="100"/>
    </row>
    <row r="2" spans="1:13" s="90" customFormat="1" ht="12.75" customHeight="1" x14ac:dyDescent="0.2">
      <c r="A2" s="167" t="s">
        <v>205</v>
      </c>
      <c r="B2" s="167"/>
      <c r="C2" s="167"/>
      <c r="D2" s="167"/>
      <c r="E2" s="121" t="s">
        <v>210</v>
      </c>
      <c r="F2" s="121" t="s">
        <v>211</v>
      </c>
      <c r="G2" s="121" t="s">
        <v>212</v>
      </c>
      <c r="H2" s="121" t="s">
        <v>213</v>
      </c>
      <c r="I2" s="121" t="s">
        <v>214</v>
      </c>
      <c r="J2" s="121" t="s">
        <v>215</v>
      </c>
      <c r="K2" s="121" t="s">
        <v>216</v>
      </c>
      <c r="L2" s="121"/>
      <c r="M2" s="121"/>
    </row>
    <row r="3" spans="1:13" s="91" customFormat="1" ht="41.25" customHeight="1" x14ac:dyDescent="0.2">
      <c r="A3" s="290" t="s">
        <v>14</v>
      </c>
      <c r="B3" s="290" t="s">
        <v>15</v>
      </c>
      <c r="C3" s="290" t="s">
        <v>38</v>
      </c>
      <c r="D3" s="290" t="s">
        <v>39</v>
      </c>
      <c r="E3" s="291" t="s">
        <v>218</v>
      </c>
      <c r="F3" s="291" t="s">
        <v>217</v>
      </c>
      <c r="G3" s="291" t="s">
        <v>219</v>
      </c>
      <c r="H3" s="291" t="s">
        <v>220</v>
      </c>
      <c r="I3" s="291" t="s">
        <v>204</v>
      </c>
      <c r="J3" s="291" t="s">
        <v>221</v>
      </c>
      <c r="K3" s="291" t="s">
        <v>222</v>
      </c>
      <c r="L3" s="291" t="s">
        <v>133</v>
      </c>
      <c r="M3" s="292" t="s">
        <v>206</v>
      </c>
    </row>
    <row r="4" spans="1:13" ht="15" customHeight="1" x14ac:dyDescent="0.2">
      <c r="A4" s="172">
        <v>2538</v>
      </c>
      <c r="B4" s="173" t="s">
        <v>188</v>
      </c>
      <c r="C4" s="172">
        <v>51578</v>
      </c>
      <c r="D4" s="173" t="s">
        <v>189</v>
      </c>
      <c r="E4" s="174">
        <v>378623</v>
      </c>
      <c r="F4" s="174">
        <v>558626</v>
      </c>
      <c r="G4" s="174">
        <v>558292</v>
      </c>
      <c r="H4" s="174">
        <f>E4+F4+G4</f>
        <v>1495541</v>
      </c>
      <c r="I4" s="174">
        <v>1364462</v>
      </c>
      <c r="J4" s="174">
        <v>0</v>
      </c>
      <c r="K4" s="175">
        <f>IF(I4&lt;&gt;0,J4/I4,"")</f>
        <v>0</v>
      </c>
      <c r="L4" s="176">
        <f>M4*M4*100*100</f>
        <v>8.7848655049213922E-3</v>
      </c>
      <c r="M4" s="175">
        <f t="shared" ref="M4:M26" si="0">H4/$H$27</f>
        <v>9.3727613353383711E-4</v>
      </c>
    </row>
    <row r="5" spans="1:13" ht="15" customHeight="1" x14ac:dyDescent="0.2">
      <c r="A5" s="177">
        <v>16827</v>
      </c>
      <c r="B5" s="178" t="s">
        <v>183</v>
      </c>
      <c r="C5" s="177">
        <v>16827</v>
      </c>
      <c r="D5" s="178" t="s">
        <v>183</v>
      </c>
      <c r="E5" s="179">
        <v>0</v>
      </c>
      <c r="F5" s="179">
        <v>0</v>
      </c>
      <c r="G5" s="179">
        <v>6880906</v>
      </c>
      <c r="H5" s="179">
        <f t="shared" ref="H5:H26" si="1">E5+F5+G5</f>
        <v>6880906</v>
      </c>
      <c r="I5" s="179">
        <v>6588575</v>
      </c>
      <c r="J5" s="179">
        <v>150000</v>
      </c>
      <c r="K5" s="180">
        <f t="shared" ref="K5:K26" si="2">IF(I5&lt;&gt;0,J5/I5,"")</f>
        <v>2.2766683235752799E-2</v>
      </c>
      <c r="L5" s="181">
        <f t="shared" ref="L5:L26" si="3">M5*M5*100*100</f>
        <v>0.18596435990774868</v>
      </c>
      <c r="M5" s="180">
        <f t="shared" si="0"/>
        <v>4.3123585183487316E-3</v>
      </c>
    </row>
    <row r="6" spans="1:13" ht="15" customHeight="1" x14ac:dyDescent="0.25">
      <c r="A6" s="182">
        <v>15781</v>
      </c>
      <c r="B6" s="183" t="s">
        <v>170</v>
      </c>
      <c r="C6" s="182">
        <v>15781</v>
      </c>
      <c r="D6" s="183" t="s">
        <v>170</v>
      </c>
      <c r="E6" s="184">
        <v>7186</v>
      </c>
      <c r="F6" s="184">
        <v>0</v>
      </c>
      <c r="G6" s="184">
        <v>0</v>
      </c>
      <c r="H6" s="185">
        <f t="shared" si="1"/>
        <v>7186</v>
      </c>
      <c r="I6" s="184">
        <v>78090</v>
      </c>
      <c r="J6" s="184">
        <v>0</v>
      </c>
      <c r="K6" s="183">
        <f t="shared" si="2"/>
        <v>0</v>
      </c>
      <c r="L6" s="186">
        <f t="shared" si="3"/>
        <v>2.0282098865027963E-7</v>
      </c>
      <c r="M6" s="187">
        <f t="shared" si="0"/>
        <v>4.5035651283208909E-6</v>
      </c>
    </row>
    <row r="7" spans="1:13" ht="15" customHeight="1" x14ac:dyDescent="0.2">
      <c r="A7" s="177">
        <v>4255</v>
      </c>
      <c r="B7" s="178" t="s">
        <v>202</v>
      </c>
      <c r="C7" s="177">
        <v>51268</v>
      </c>
      <c r="D7" s="178" t="s">
        <v>203</v>
      </c>
      <c r="E7" s="179">
        <v>0</v>
      </c>
      <c r="F7" s="179">
        <v>0</v>
      </c>
      <c r="G7" s="179">
        <v>0</v>
      </c>
      <c r="H7" s="179">
        <f t="shared" si="1"/>
        <v>0</v>
      </c>
      <c r="I7" s="179">
        <v>0</v>
      </c>
      <c r="J7" s="179">
        <v>0</v>
      </c>
      <c r="K7" s="180" t="str">
        <f t="shared" si="2"/>
        <v/>
      </c>
      <c r="L7" s="181">
        <f t="shared" si="3"/>
        <v>0</v>
      </c>
      <c r="M7" s="180">
        <f t="shared" si="0"/>
        <v>0</v>
      </c>
    </row>
    <row r="8" spans="1:13" ht="15" customHeight="1" x14ac:dyDescent="0.2">
      <c r="A8" s="188">
        <v>626</v>
      </c>
      <c r="B8" s="189" t="s">
        <v>169</v>
      </c>
      <c r="C8" s="188">
        <v>50028</v>
      </c>
      <c r="D8" s="189" t="s">
        <v>61</v>
      </c>
      <c r="E8" s="185">
        <v>0</v>
      </c>
      <c r="F8" s="185">
        <v>0</v>
      </c>
      <c r="G8" s="185">
        <v>0</v>
      </c>
      <c r="H8" s="185">
        <f t="shared" si="1"/>
        <v>0</v>
      </c>
      <c r="I8" s="185">
        <v>0</v>
      </c>
      <c r="J8" s="185">
        <v>0</v>
      </c>
      <c r="K8" s="187" t="str">
        <f t="shared" si="2"/>
        <v/>
      </c>
      <c r="L8" s="186">
        <f t="shared" si="3"/>
        <v>0</v>
      </c>
      <c r="M8" s="187">
        <f t="shared" si="0"/>
        <v>0</v>
      </c>
    </row>
    <row r="9" spans="1:13" ht="15" customHeight="1" x14ac:dyDescent="0.2">
      <c r="A9" s="177">
        <v>4694</v>
      </c>
      <c r="B9" s="178" t="s">
        <v>197</v>
      </c>
      <c r="C9" s="177">
        <v>12522</v>
      </c>
      <c r="D9" s="178" t="s">
        <v>201</v>
      </c>
      <c r="E9" s="179">
        <v>0</v>
      </c>
      <c r="F9" s="179">
        <v>1111589</v>
      </c>
      <c r="G9" s="179">
        <v>2113378</v>
      </c>
      <c r="H9" s="179">
        <f t="shared" si="1"/>
        <v>3224967</v>
      </c>
      <c r="I9" s="179">
        <v>2939720</v>
      </c>
      <c r="J9" s="179">
        <v>676301</v>
      </c>
      <c r="K9" s="180">
        <f t="shared" si="2"/>
        <v>0.2300562638618644</v>
      </c>
      <c r="L9" s="181">
        <f t="shared" si="3"/>
        <v>4.0849713939826185E-2</v>
      </c>
      <c r="M9" s="180">
        <f t="shared" si="0"/>
        <v>2.0211312164188197E-3</v>
      </c>
    </row>
    <row r="10" spans="1:13" ht="15" customHeight="1" x14ac:dyDescent="0.2">
      <c r="A10" s="188">
        <v>670</v>
      </c>
      <c r="B10" s="189" t="s">
        <v>180</v>
      </c>
      <c r="C10" s="188">
        <v>50229</v>
      </c>
      <c r="D10" s="189" t="s">
        <v>25</v>
      </c>
      <c r="E10" s="185">
        <v>2556977</v>
      </c>
      <c r="F10" s="185">
        <v>1438984</v>
      </c>
      <c r="G10" s="185">
        <v>323973625</v>
      </c>
      <c r="H10" s="185">
        <f t="shared" si="1"/>
        <v>327969586</v>
      </c>
      <c r="I10" s="185">
        <v>327602035</v>
      </c>
      <c r="J10" s="185">
        <v>43543959</v>
      </c>
      <c r="K10" s="187">
        <f t="shared" si="2"/>
        <v>0.1329172421044332</v>
      </c>
      <c r="L10" s="186">
        <f t="shared" si="3"/>
        <v>422.47947311680178</v>
      </c>
      <c r="M10" s="187">
        <f t="shared" si="0"/>
        <v>0.20554305464228215</v>
      </c>
    </row>
    <row r="11" spans="1:13" ht="15" customHeight="1" x14ac:dyDescent="0.2">
      <c r="A11" s="177">
        <v>670</v>
      </c>
      <c r="B11" s="178" t="s">
        <v>180</v>
      </c>
      <c r="C11" s="177">
        <v>50083</v>
      </c>
      <c r="D11" s="178" t="s">
        <v>22</v>
      </c>
      <c r="E11" s="179">
        <v>1336135</v>
      </c>
      <c r="F11" s="179">
        <v>0</v>
      </c>
      <c r="G11" s="179">
        <v>127529465</v>
      </c>
      <c r="H11" s="179">
        <f t="shared" si="1"/>
        <v>128865600</v>
      </c>
      <c r="I11" s="179">
        <v>128199603</v>
      </c>
      <c r="J11" s="179">
        <v>14569186</v>
      </c>
      <c r="K11" s="180">
        <f t="shared" si="2"/>
        <v>0.11364454849364861</v>
      </c>
      <c r="L11" s="181">
        <f t="shared" si="3"/>
        <v>65.224757028874109</v>
      </c>
      <c r="M11" s="180">
        <f t="shared" si="0"/>
        <v>8.0761845588665268E-2</v>
      </c>
    </row>
    <row r="12" spans="1:13" ht="15" customHeight="1" x14ac:dyDescent="0.2">
      <c r="A12" s="188">
        <v>670</v>
      </c>
      <c r="B12" s="189" t="s">
        <v>180</v>
      </c>
      <c r="C12" s="188">
        <v>51586</v>
      </c>
      <c r="D12" s="189" t="s">
        <v>30</v>
      </c>
      <c r="E12" s="185">
        <v>2429436</v>
      </c>
      <c r="F12" s="185">
        <v>2420153</v>
      </c>
      <c r="G12" s="185">
        <v>234698872</v>
      </c>
      <c r="H12" s="185">
        <f t="shared" si="1"/>
        <v>239548461</v>
      </c>
      <c r="I12" s="185">
        <v>240467968</v>
      </c>
      <c r="J12" s="185">
        <v>23849946</v>
      </c>
      <c r="K12" s="187">
        <f t="shared" si="2"/>
        <v>9.9181384524362093E-2</v>
      </c>
      <c r="L12" s="186">
        <f t="shared" si="3"/>
        <v>225.38511963890051</v>
      </c>
      <c r="M12" s="187">
        <f t="shared" si="0"/>
        <v>0.15012831832765614</v>
      </c>
    </row>
    <row r="13" spans="1:13" ht="15" customHeight="1" x14ac:dyDescent="0.2">
      <c r="A13" s="177">
        <v>670</v>
      </c>
      <c r="B13" s="178" t="s">
        <v>180</v>
      </c>
      <c r="C13" s="177">
        <v>51020</v>
      </c>
      <c r="D13" s="178" t="s">
        <v>58</v>
      </c>
      <c r="E13" s="179">
        <v>1705400</v>
      </c>
      <c r="F13" s="179">
        <v>1089515</v>
      </c>
      <c r="G13" s="179">
        <v>16828035</v>
      </c>
      <c r="H13" s="179">
        <f t="shared" si="1"/>
        <v>19622950</v>
      </c>
      <c r="I13" s="179">
        <v>20897369</v>
      </c>
      <c r="J13" s="179">
        <v>1187168</v>
      </c>
      <c r="K13" s="180">
        <f t="shared" si="2"/>
        <v>5.6809448117607533E-2</v>
      </c>
      <c r="L13" s="181">
        <f t="shared" si="3"/>
        <v>1.5124013770715714</v>
      </c>
      <c r="M13" s="180">
        <f t="shared" si="0"/>
        <v>1.2297972910490458E-2</v>
      </c>
    </row>
    <row r="14" spans="1:13" ht="15" customHeight="1" x14ac:dyDescent="0.2">
      <c r="A14" s="188">
        <v>70</v>
      </c>
      <c r="B14" s="189" t="s">
        <v>139</v>
      </c>
      <c r="C14" s="188">
        <v>11865</v>
      </c>
      <c r="D14" s="189" t="s">
        <v>192</v>
      </c>
      <c r="E14" s="185">
        <v>0</v>
      </c>
      <c r="F14" s="185">
        <v>0</v>
      </c>
      <c r="G14" s="185">
        <v>0</v>
      </c>
      <c r="H14" s="185">
        <f t="shared" si="1"/>
        <v>0</v>
      </c>
      <c r="I14" s="185">
        <v>0</v>
      </c>
      <c r="J14" s="185">
        <v>0</v>
      </c>
      <c r="K14" s="187" t="str">
        <f t="shared" si="2"/>
        <v/>
      </c>
      <c r="L14" s="186">
        <f t="shared" si="3"/>
        <v>0</v>
      </c>
      <c r="M14" s="187">
        <f t="shared" si="0"/>
        <v>0</v>
      </c>
    </row>
    <row r="15" spans="1:13" ht="15" customHeight="1" x14ac:dyDescent="0.2">
      <c r="A15" s="177">
        <v>70</v>
      </c>
      <c r="B15" s="178" t="s">
        <v>139</v>
      </c>
      <c r="C15" s="177">
        <v>51624</v>
      </c>
      <c r="D15" s="178" t="s">
        <v>171</v>
      </c>
      <c r="E15" s="179">
        <v>0</v>
      </c>
      <c r="F15" s="179">
        <v>0</v>
      </c>
      <c r="G15" s="179">
        <v>0</v>
      </c>
      <c r="H15" s="179">
        <f t="shared" si="1"/>
        <v>0</v>
      </c>
      <c r="I15" s="179">
        <v>0</v>
      </c>
      <c r="J15" s="179">
        <v>0</v>
      </c>
      <c r="K15" s="180" t="str">
        <f t="shared" si="2"/>
        <v/>
      </c>
      <c r="L15" s="181">
        <f t="shared" si="3"/>
        <v>0</v>
      </c>
      <c r="M15" s="180">
        <f t="shared" si="0"/>
        <v>0</v>
      </c>
    </row>
    <row r="16" spans="1:13" ht="15" customHeight="1" x14ac:dyDescent="0.2">
      <c r="A16" s="188">
        <v>70</v>
      </c>
      <c r="B16" s="189" t="s">
        <v>139</v>
      </c>
      <c r="C16" s="188">
        <v>50814</v>
      </c>
      <c r="D16" s="189" t="s">
        <v>142</v>
      </c>
      <c r="E16" s="185">
        <v>81152185</v>
      </c>
      <c r="F16" s="185">
        <v>58539306</v>
      </c>
      <c r="G16" s="185">
        <v>259224446</v>
      </c>
      <c r="H16" s="185">
        <f t="shared" si="1"/>
        <v>398915937</v>
      </c>
      <c r="I16" s="185">
        <v>395296435</v>
      </c>
      <c r="J16" s="185">
        <v>34383773</v>
      </c>
      <c r="K16" s="187">
        <f t="shared" si="2"/>
        <v>8.6982249156889055E-2</v>
      </c>
      <c r="L16" s="186">
        <f t="shared" si="3"/>
        <v>625.03054796904132</v>
      </c>
      <c r="M16" s="187">
        <f t="shared" si="0"/>
        <v>0.25000610951915581</v>
      </c>
    </row>
    <row r="17" spans="1:13" ht="15" customHeight="1" x14ac:dyDescent="0.2">
      <c r="A17" s="177">
        <v>4736</v>
      </c>
      <c r="B17" s="178" t="s">
        <v>174</v>
      </c>
      <c r="C17" s="177">
        <v>51152</v>
      </c>
      <c r="D17" s="178" t="s">
        <v>165</v>
      </c>
      <c r="E17" s="179">
        <v>37122331</v>
      </c>
      <c r="F17" s="179">
        <v>1929182</v>
      </c>
      <c r="G17" s="179">
        <v>39952456</v>
      </c>
      <c r="H17" s="179">
        <f t="shared" si="1"/>
        <v>79003969</v>
      </c>
      <c r="I17" s="179">
        <v>78552406</v>
      </c>
      <c r="J17" s="179">
        <v>6102864</v>
      </c>
      <c r="K17" s="180">
        <f t="shared" si="2"/>
        <v>7.7691624111424412E-2</v>
      </c>
      <c r="L17" s="181">
        <f t="shared" si="3"/>
        <v>24.515247912802486</v>
      </c>
      <c r="M17" s="180">
        <f t="shared" si="0"/>
        <v>4.9512875005196869E-2</v>
      </c>
    </row>
    <row r="18" spans="1:13" ht="15" customHeight="1" x14ac:dyDescent="0.2">
      <c r="A18" s="188">
        <v>150</v>
      </c>
      <c r="B18" s="189" t="s">
        <v>8</v>
      </c>
      <c r="C18" s="188">
        <v>51411</v>
      </c>
      <c r="D18" s="189" t="s">
        <v>136</v>
      </c>
      <c r="E18" s="185">
        <v>94510</v>
      </c>
      <c r="F18" s="185">
        <v>45565</v>
      </c>
      <c r="G18" s="185">
        <v>0</v>
      </c>
      <c r="H18" s="185">
        <f t="shared" si="1"/>
        <v>140075</v>
      </c>
      <c r="I18" s="185">
        <v>322907</v>
      </c>
      <c r="J18" s="185">
        <v>100000</v>
      </c>
      <c r="K18" s="187">
        <f t="shared" si="2"/>
        <v>0.30968668997575155</v>
      </c>
      <c r="L18" s="186">
        <f t="shared" si="3"/>
        <v>7.7065452344505977E-5</v>
      </c>
      <c r="M18" s="187">
        <f t="shared" si="0"/>
        <v>8.7786930886383076E-5</v>
      </c>
    </row>
    <row r="19" spans="1:13" ht="15" customHeight="1" x14ac:dyDescent="0.2">
      <c r="A19" s="177">
        <v>150</v>
      </c>
      <c r="B19" s="178" t="s">
        <v>8</v>
      </c>
      <c r="C19" s="177">
        <v>50520</v>
      </c>
      <c r="D19" s="178" t="s">
        <v>23</v>
      </c>
      <c r="E19" s="179">
        <v>4965226</v>
      </c>
      <c r="F19" s="179">
        <v>20641851</v>
      </c>
      <c r="G19" s="179">
        <v>112787026</v>
      </c>
      <c r="H19" s="179">
        <f t="shared" si="1"/>
        <v>138394103</v>
      </c>
      <c r="I19" s="179">
        <v>140286201</v>
      </c>
      <c r="J19" s="179">
        <v>13325271</v>
      </c>
      <c r="K19" s="180">
        <f t="shared" si="2"/>
        <v>9.4986327272487764E-2</v>
      </c>
      <c r="L19" s="181">
        <f t="shared" si="3"/>
        <v>75.226982174799744</v>
      </c>
      <c r="M19" s="180">
        <f t="shared" si="0"/>
        <v>8.6733489595887781E-2</v>
      </c>
    </row>
    <row r="20" spans="1:13" ht="15" customHeight="1" x14ac:dyDescent="0.2">
      <c r="A20" s="188">
        <v>50026</v>
      </c>
      <c r="B20" s="188" t="s">
        <v>160</v>
      </c>
      <c r="C20" s="188">
        <v>50026</v>
      </c>
      <c r="D20" s="188" t="s">
        <v>160</v>
      </c>
      <c r="E20" s="185">
        <v>0</v>
      </c>
      <c r="F20" s="185">
        <v>1937621</v>
      </c>
      <c r="G20" s="185">
        <v>0</v>
      </c>
      <c r="H20" s="185">
        <f t="shared" si="1"/>
        <v>1937621</v>
      </c>
      <c r="I20" s="185">
        <v>1904866</v>
      </c>
      <c r="J20" s="185">
        <v>-6219</v>
      </c>
      <c r="K20" s="187">
        <f t="shared" si="2"/>
        <v>-3.2647965788669647E-3</v>
      </c>
      <c r="L20" s="186">
        <f t="shared" si="3"/>
        <v>1.4746064699087076E-2</v>
      </c>
      <c r="M20" s="187">
        <f t="shared" si="0"/>
        <v>1.2143337555666925E-3</v>
      </c>
    </row>
    <row r="21" spans="1:13" ht="15" customHeight="1" x14ac:dyDescent="0.2">
      <c r="A21" s="177">
        <v>766</v>
      </c>
      <c r="B21" s="178" t="s">
        <v>178</v>
      </c>
      <c r="C21" s="177">
        <v>51632</v>
      </c>
      <c r="D21" s="178" t="s">
        <v>181</v>
      </c>
      <c r="E21" s="179">
        <v>1733211</v>
      </c>
      <c r="F21" s="179">
        <v>0</v>
      </c>
      <c r="G21" s="179">
        <v>0</v>
      </c>
      <c r="H21" s="179">
        <f t="shared" si="1"/>
        <v>1733211</v>
      </c>
      <c r="I21" s="179">
        <v>1662375</v>
      </c>
      <c r="J21" s="179">
        <v>1111695</v>
      </c>
      <c r="K21" s="180">
        <f t="shared" si="2"/>
        <v>0.66873900293255129</v>
      </c>
      <c r="L21" s="181">
        <f t="shared" si="3"/>
        <v>1.1798895180547674E-2</v>
      </c>
      <c r="M21" s="180">
        <f t="shared" si="0"/>
        <v>1.0862271944923711E-3</v>
      </c>
    </row>
    <row r="22" spans="1:13" ht="15" customHeight="1" x14ac:dyDescent="0.2">
      <c r="A22" s="188">
        <v>5085</v>
      </c>
      <c r="B22" s="189" t="s">
        <v>200</v>
      </c>
      <c r="C22" s="188">
        <v>50016</v>
      </c>
      <c r="D22" s="189" t="s">
        <v>158</v>
      </c>
      <c r="E22" s="185">
        <v>0</v>
      </c>
      <c r="F22" s="185">
        <v>21295692</v>
      </c>
      <c r="G22" s="185">
        <v>63624827</v>
      </c>
      <c r="H22" s="185">
        <f t="shared" si="1"/>
        <v>84920519</v>
      </c>
      <c r="I22" s="185">
        <v>88646550</v>
      </c>
      <c r="J22" s="185">
        <v>6559315</v>
      </c>
      <c r="K22" s="187">
        <f t="shared" si="2"/>
        <v>7.3994024584149068E-2</v>
      </c>
      <c r="L22" s="186">
        <f t="shared" si="3"/>
        <v>28.32459762684406</v>
      </c>
      <c r="M22" s="187">
        <f t="shared" si="0"/>
        <v>5.322085834223652E-2</v>
      </c>
    </row>
    <row r="23" spans="1:13" ht="15" customHeight="1" x14ac:dyDescent="0.2">
      <c r="A23" s="177">
        <v>50440</v>
      </c>
      <c r="B23" s="178" t="s">
        <v>166</v>
      </c>
      <c r="C23" s="177">
        <v>50440</v>
      </c>
      <c r="D23" s="178" t="s">
        <v>166</v>
      </c>
      <c r="E23" s="179">
        <v>0</v>
      </c>
      <c r="F23" s="179">
        <v>12907169</v>
      </c>
      <c r="G23" s="179">
        <v>0</v>
      </c>
      <c r="H23" s="179">
        <f t="shared" si="1"/>
        <v>12907169</v>
      </c>
      <c r="I23" s="179">
        <v>13668226</v>
      </c>
      <c r="J23" s="179">
        <v>6776894</v>
      </c>
      <c r="K23" s="180">
        <f t="shared" si="2"/>
        <v>0.49581372154660014</v>
      </c>
      <c r="L23" s="181">
        <f t="shared" si="3"/>
        <v>0.65433546945803212</v>
      </c>
      <c r="M23" s="180">
        <f t="shared" si="0"/>
        <v>8.0891005028867827E-3</v>
      </c>
    </row>
    <row r="24" spans="1:13" ht="15" customHeight="1" x14ac:dyDescent="0.2">
      <c r="A24" s="188">
        <v>11974</v>
      </c>
      <c r="B24" s="189" t="s">
        <v>199</v>
      </c>
      <c r="C24" s="188">
        <v>11974</v>
      </c>
      <c r="D24" s="189" t="s">
        <v>199</v>
      </c>
      <c r="E24" s="185">
        <v>0</v>
      </c>
      <c r="F24" s="185">
        <v>0</v>
      </c>
      <c r="G24" s="185">
        <v>5142558</v>
      </c>
      <c r="H24" s="185">
        <f t="shared" si="1"/>
        <v>5142558</v>
      </c>
      <c r="I24" s="185">
        <v>4536527</v>
      </c>
      <c r="J24" s="185">
        <v>502325</v>
      </c>
      <c r="K24" s="187">
        <f t="shared" si="2"/>
        <v>0.1107289783572323</v>
      </c>
      <c r="L24" s="186">
        <f t="shared" si="3"/>
        <v>0.10387161084455254</v>
      </c>
      <c r="M24" s="187">
        <f t="shared" si="0"/>
        <v>3.2229118952362404E-3</v>
      </c>
    </row>
    <row r="25" spans="1:13" ht="15" customHeight="1" x14ac:dyDescent="0.2">
      <c r="A25" s="177">
        <v>340</v>
      </c>
      <c r="B25" s="178" t="s">
        <v>141</v>
      </c>
      <c r="C25" s="177">
        <v>50121</v>
      </c>
      <c r="D25" s="178" t="s">
        <v>153</v>
      </c>
      <c r="E25" s="179">
        <v>26349285</v>
      </c>
      <c r="F25" s="179">
        <v>17563639</v>
      </c>
      <c r="G25" s="179">
        <v>41135657</v>
      </c>
      <c r="H25" s="179">
        <f t="shared" si="1"/>
        <v>85048581</v>
      </c>
      <c r="I25" s="179">
        <v>87478396</v>
      </c>
      <c r="J25" s="179">
        <v>3558804</v>
      </c>
      <c r="K25" s="180">
        <f t="shared" si="2"/>
        <v>4.0682090238600171E-2</v>
      </c>
      <c r="L25" s="181">
        <f t="shared" si="3"/>
        <v>28.410090266111638</v>
      </c>
      <c r="M25" s="180">
        <f t="shared" si="0"/>
        <v>5.3301116560642174E-2</v>
      </c>
    </row>
    <row r="26" spans="1:13" ht="15" customHeight="1" x14ac:dyDescent="0.2">
      <c r="A26" s="188">
        <v>50050</v>
      </c>
      <c r="B26" s="189" t="s">
        <v>4</v>
      </c>
      <c r="C26" s="188">
        <v>50050</v>
      </c>
      <c r="D26" s="189" t="s">
        <v>4</v>
      </c>
      <c r="E26" s="185">
        <v>892747</v>
      </c>
      <c r="F26" s="185">
        <v>54046446</v>
      </c>
      <c r="G26" s="185">
        <v>4926621</v>
      </c>
      <c r="H26" s="185">
        <f t="shared" si="1"/>
        <v>59865814</v>
      </c>
      <c r="I26" s="185">
        <v>68181879</v>
      </c>
      <c r="J26" s="185">
        <v>2253100</v>
      </c>
      <c r="K26" s="187">
        <f t="shared" si="2"/>
        <v>3.3045437190136695E-2</v>
      </c>
      <c r="L26" s="186">
        <f t="shared" si="3"/>
        <v>14.076550854518837</v>
      </c>
      <c r="M26" s="187">
        <f t="shared" si="0"/>
        <v>3.7518729795288697E-2</v>
      </c>
    </row>
    <row r="27" spans="1:13" ht="15" customHeight="1" thickBot="1" x14ac:dyDescent="0.3">
      <c r="A27" s="113" t="s">
        <v>19</v>
      </c>
      <c r="B27" s="114"/>
      <c r="C27" s="113"/>
      <c r="D27" s="114"/>
      <c r="E27" s="135">
        <f t="shared" ref="E27:J27" si="4">SUM(E4:E26)</f>
        <v>160723252</v>
      </c>
      <c r="F27" s="135">
        <f t="shared" si="4"/>
        <v>195525338</v>
      </c>
      <c r="G27" s="135">
        <f t="shared" si="4"/>
        <v>1239376164</v>
      </c>
      <c r="H27" s="135">
        <f t="shared" si="4"/>
        <v>1595624754</v>
      </c>
      <c r="I27" s="135">
        <f t="shared" si="4"/>
        <v>1608674590</v>
      </c>
      <c r="J27" s="135">
        <f t="shared" si="4"/>
        <v>158644382</v>
      </c>
      <c r="K27" s="116">
        <f>IF(I27&lt;&gt;0,J27/I27,"")</f>
        <v>9.8618069177060855E-2</v>
      </c>
      <c r="L27" s="136">
        <f>SUM(L4:L26)</f>
        <v>1511.2061962135745</v>
      </c>
      <c r="M27" s="116">
        <f>SUM(M4:M26)</f>
        <v>1</v>
      </c>
    </row>
    <row r="28" spans="1:13" ht="13.5" thickTop="1" x14ac:dyDescent="0.2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Right="0"/>
    <pageSetUpPr fitToPage="1"/>
  </sheetPr>
  <dimension ref="A1:K38"/>
  <sheetViews>
    <sheetView workbookViewId="0">
      <selection sqref="A1:K1"/>
    </sheetView>
  </sheetViews>
  <sheetFormatPr defaultRowHeight="12" x14ac:dyDescent="0.2"/>
  <cols>
    <col min="1" max="1" width="6.28515625" style="5" bestFit="1" customWidth="1"/>
    <col min="2" max="2" width="33.7109375" style="4" bestFit="1" customWidth="1"/>
    <col min="3" max="3" width="10.28515625" style="5" bestFit="1" customWidth="1"/>
    <col min="4" max="4" width="27.42578125" style="5" customWidth="1"/>
    <col min="5" max="5" width="15.42578125" style="7" customWidth="1"/>
    <col min="6" max="8" width="13.42578125" style="7" customWidth="1"/>
    <col min="9" max="9" width="13.5703125" style="7" customWidth="1"/>
    <col min="10" max="10" width="12" style="7" customWidth="1"/>
    <col min="11" max="11" width="8" style="4" customWidth="1"/>
    <col min="12" max="16384" width="9.140625" style="4"/>
  </cols>
  <sheetData>
    <row r="1" spans="1:11" ht="24" customHeight="1" x14ac:dyDescent="0.2">
      <c r="A1" s="300" t="s">
        <v>150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 ht="8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s="6" customFormat="1" ht="48" x14ac:dyDescent="0.2">
      <c r="A3" s="9" t="s">
        <v>14</v>
      </c>
      <c r="B3" s="9" t="s">
        <v>15</v>
      </c>
      <c r="C3" s="9" t="s">
        <v>38</v>
      </c>
      <c r="D3" s="9" t="s">
        <v>39</v>
      </c>
      <c r="E3" s="10" t="s">
        <v>113</v>
      </c>
      <c r="F3" s="10" t="s">
        <v>114</v>
      </c>
      <c r="G3" s="10" t="s">
        <v>115</v>
      </c>
      <c r="H3" s="10" t="s">
        <v>116</v>
      </c>
      <c r="I3" s="10" t="s">
        <v>117</v>
      </c>
      <c r="J3" s="10" t="s">
        <v>118</v>
      </c>
      <c r="K3" s="11" t="s">
        <v>119</v>
      </c>
    </row>
    <row r="4" spans="1:11" ht="21" customHeight="1" x14ac:dyDescent="0.2">
      <c r="A4" s="16">
        <v>70</v>
      </c>
      <c r="B4" s="16" t="s">
        <v>139</v>
      </c>
      <c r="C4" s="16">
        <v>50814</v>
      </c>
      <c r="D4" s="16" t="s">
        <v>142</v>
      </c>
      <c r="E4" s="17">
        <v>10130804</v>
      </c>
      <c r="F4" s="17">
        <v>69990447</v>
      </c>
      <c r="G4" s="17">
        <v>363702062</v>
      </c>
      <c r="H4" s="17">
        <f>SUM(E4:G4)</f>
        <v>443823313</v>
      </c>
      <c r="I4" s="17">
        <v>445059878</v>
      </c>
      <c r="J4" s="17">
        <v>71756393</v>
      </c>
      <c r="K4" s="39">
        <f t="shared" ref="K4:K37" si="0">IF(I4&lt;&gt;0,J4/I4,"")</f>
        <v>0.16122862685905828</v>
      </c>
    </row>
    <row r="5" spans="1:11" ht="15" customHeight="1" x14ac:dyDescent="0.2">
      <c r="A5" s="16">
        <v>70</v>
      </c>
      <c r="B5" s="16" t="s">
        <v>139</v>
      </c>
      <c r="C5" s="16">
        <v>51624</v>
      </c>
      <c r="D5" s="16" t="s">
        <v>13</v>
      </c>
      <c r="E5" s="17">
        <v>3989705</v>
      </c>
      <c r="F5" s="17">
        <v>13268554</v>
      </c>
      <c r="G5" s="17">
        <v>7518847</v>
      </c>
      <c r="H5" s="17">
        <f>SUM(E5:G5)</f>
        <v>24777106</v>
      </c>
      <c r="I5" s="17">
        <v>25579876</v>
      </c>
      <c r="J5" s="17">
        <v>5351490</v>
      </c>
      <c r="K5" s="39">
        <f t="shared" si="0"/>
        <v>0.20920703446725075</v>
      </c>
    </row>
    <row r="6" spans="1:11" ht="15" customHeight="1" x14ac:dyDescent="0.2">
      <c r="A6" s="16">
        <v>70</v>
      </c>
      <c r="B6" s="16" t="s">
        <v>139</v>
      </c>
      <c r="C6" s="16">
        <v>50008</v>
      </c>
      <c r="D6" s="16" t="s">
        <v>130</v>
      </c>
      <c r="E6" s="17">
        <v>0</v>
      </c>
      <c r="F6" s="17">
        <v>0</v>
      </c>
      <c r="G6" s="17">
        <v>0</v>
      </c>
      <c r="H6" s="17">
        <f>SUM(E6:G6)</f>
        <v>0</v>
      </c>
      <c r="I6" s="17">
        <v>0</v>
      </c>
      <c r="J6" s="17">
        <v>0</v>
      </c>
      <c r="K6" s="39" t="str">
        <f t="shared" si="0"/>
        <v/>
      </c>
    </row>
    <row r="7" spans="1:11" ht="14.25" customHeight="1" x14ac:dyDescent="0.2">
      <c r="A7" s="26"/>
      <c r="B7" s="26" t="s">
        <v>145</v>
      </c>
      <c r="C7" s="26"/>
      <c r="D7" s="26"/>
      <c r="E7" s="27">
        <f t="shared" ref="E7:J7" si="1">SUBTOTAL(9,E4:E6)</f>
        <v>14120509</v>
      </c>
      <c r="F7" s="27">
        <f t="shared" si="1"/>
        <v>83259001</v>
      </c>
      <c r="G7" s="27">
        <f t="shared" si="1"/>
        <v>371220909</v>
      </c>
      <c r="H7" s="27">
        <f t="shared" si="1"/>
        <v>468600419</v>
      </c>
      <c r="I7" s="27">
        <f t="shared" si="1"/>
        <v>470639754</v>
      </c>
      <c r="J7" s="27">
        <f t="shared" si="1"/>
        <v>77107883</v>
      </c>
      <c r="K7" s="28">
        <f t="shared" si="0"/>
        <v>0.16383631502578083</v>
      </c>
    </row>
    <row r="8" spans="1:11" ht="15" customHeight="1" x14ac:dyDescent="0.2">
      <c r="A8" s="16">
        <v>150</v>
      </c>
      <c r="B8" s="16" t="s">
        <v>8</v>
      </c>
      <c r="C8" s="16">
        <v>50520</v>
      </c>
      <c r="D8" s="16" t="s">
        <v>23</v>
      </c>
      <c r="E8" s="17">
        <v>1832835</v>
      </c>
      <c r="F8" s="17">
        <v>6469521</v>
      </c>
      <c r="G8" s="17">
        <v>58667859</v>
      </c>
      <c r="H8" s="17">
        <f>SUM(E8:G8)</f>
        <v>66970215</v>
      </c>
      <c r="I8" s="17">
        <v>66888728</v>
      </c>
      <c r="J8" s="17">
        <v>14094141</v>
      </c>
      <c r="K8" s="39">
        <f t="shared" si="0"/>
        <v>0.21071025599410412</v>
      </c>
    </row>
    <row r="9" spans="1:11" ht="15" customHeight="1" x14ac:dyDescent="0.2">
      <c r="A9" s="16">
        <v>150</v>
      </c>
      <c r="B9" s="16" t="s">
        <v>8</v>
      </c>
      <c r="C9" s="16">
        <v>51411</v>
      </c>
      <c r="D9" s="16" t="s">
        <v>136</v>
      </c>
      <c r="E9" s="17">
        <v>0</v>
      </c>
      <c r="F9" s="17">
        <v>0</v>
      </c>
      <c r="G9" s="17">
        <v>0</v>
      </c>
      <c r="H9" s="17">
        <f>SUM(E9:G9)</f>
        <v>0</v>
      </c>
      <c r="I9" s="17">
        <v>0</v>
      </c>
      <c r="J9" s="17">
        <v>0</v>
      </c>
      <c r="K9" s="39" t="str">
        <f t="shared" si="0"/>
        <v/>
      </c>
    </row>
    <row r="10" spans="1:11" ht="15" customHeight="1" x14ac:dyDescent="0.2">
      <c r="A10" s="26"/>
      <c r="B10" s="26" t="s">
        <v>104</v>
      </c>
      <c r="C10" s="26"/>
      <c r="D10" s="26"/>
      <c r="E10" s="27">
        <f t="shared" ref="E10:J10" si="2">SUBTOTAL(9,E8:E9)</f>
        <v>1832835</v>
      </c>
      <c r="F10" s="27">
        <f t="shared" si="2"/>
        <v>6469521</v>
      </c>
      <c r="G10" s="27">
        <f t="shared" si="2"/>
        <v>58667859</v>
      </c>
      <c r="H10" s="27">
        <f t="shared" si="2"/>
        <v>66970215</v>
      </c>
      <c r="I10" s="27">
        <f t="shared" si="2"/>
        <v>66888728</v>
      </c>
      <c r="J10" s="27">
        <f t="shared" si="2"/>
        <v>14094141</v>
      </c>
      <c r="K10" s="28">
        <f t="shared" si="0"/>
        <v>0.21071025599410412</v>
      </c>
    </row>
    <row r="11" spans="1:11" ht="15" customHeight="1" x14ac:dyDescent="0.2">
      <c r="A11" s="16">
        <v>340</v>
      </c>
      <c r="B11" s="16" t="s">
        <v>141</v>
      </c>
      <c r="C11" s="16">
        <v>50121</v>
      </c>
      <c r="D11" s="16" t="s">
        <v>29</v>
      </c>
      <c r="E11" s="17">
        <v>1892350</v>
      </c>
      <c r="F11" s="17">
        <v>31446753</v>
      </c>
      <c r="G11" s="17">
        <v>66671233</v>
      </c>
      <c r="H11" s="17">
        <f>SUM(E11:G11)</f>
        <v>100010336</v>
      </c>
      <c r="I11" s="17">
        <v>120662487</v>
      </c>
      <c r="J11" s="17">
        <v>28256093</v>
      </c>
      <c r="K11" s="39">
        <f t="shared" si="0"/>
        <v>0.23417462794381158</v>
      </c>
    </row>
    <row r="12" spans="1:11" ht="15" customHeight="1" x14ac:dyDescent="0.2">
      <c r="A12" s="16">
        <v>340</v>
      </c>
      <c r="B12" s="16" t="s">
        <v>141</v>
      </c>
      <c r="C12" s="16">
        <v>51420</v>
      </c>
      <c r="D12" s="16" t="s">
        <v>28</v>
      </c>
      <c r="E12" s="17">
        <v>0</v>
      </c>
      <c r="F12" s="17">
        <v>0</v>
      </c>
      <c r="G12" s="17">
        <v>0</v>
      </c>
      <c r="H12" s="17">
        <f>SUM(E12:G12)</f>
        <v>0</v>
      </c>
      <c r="I12" s="17">
        <v>0</v>
      </c>
      <c r="J12" s="17">
        <v>0</v>
      </c>
      <c r="K12" s="39" t="str">
        <f t="shared" si="0"/>
        <v/>
      </c>
    </row>
    <row r="13" spans="1:11" ht="15" customHeight="1" x14ac:dyDescent="0.2">
      <c r="A13" s="26"/>
      <c r="B13" s="26" t="s">
        <v>149</v>
      </c>
      <c r="C13" s="26"/>
      <c r="D13" s="26"/>
      <c r="E13" s="27">
        <f t="shared" ref="E13:J13" si="3">SUBTOTAL(9,E11:E12)</f>
        <v>1892350</v>
      </c>
      <c r="F13" s="27">
        <f t="shared" si="3"/>
        <v>31446753</v>
      </c>
      <c r="G13" s="27">
        <f t="shared" si="3"/>
        <v>66671233</v>
      </c>
      <c r="H13" s="27">
        <f t="shared" si="3"/>
        <v>100010336</v>
      </c>
      <c r="I13" s="27">
        <f t="shared" si="3"/>
        <v>120662487</v>
      </c>
      <c r="J13" s="27">
        <f t="shared" si="3"/>
        <v>28256093</v>
      </c>
      <c r="K13" s="28">
        <f t="shared" si="0"/>
        <v>0.23417462794381158</v>
      </c>
    </row>
    <row r="14" spans="1:11" ht="15" customHeight="1" x14ac:dyDescent="0.2">
      <c r="A14" s="16">
        <v>626</v>
      </c>
      <c r="B14" s="16" t="s">
        <v>140</v>
      </c>
      <c r="C14" s="16">
        <v>50028</v>
      </c>
      <c r="D14" s="16" t="s">
        <v>61</v>
      </c>
      <c r="E14" s="17">
        <v>0</v>
      </c>
      <c r="F14" s="17">
        <v>0</v>
      </c>
      <c r="G14" s="17">
        <v>0</v>
      </c>
      <c r="H14" s="17">
        <f>SUM(E14:G14)</f>
        <v>0</v>
      </c>
      <c r="I14" s="17">
        <v>0</v>
      </c>
      <c r="J14" s="17">
        <v>0</v>
      </c>
      <c r="K14" s="39" t="str">
        <f t="shared" si="0"/>
        <v/>
      </c>
    </row>
    <row r="15" spans="1:11" ht="15" customHeight="1" x14ac:dyDescent="0.2">
      <c r="A15" s="26"/>
      <c r="B15" s="26" t="s">
        <v>143</v>
      </c>
      <c r="C15" s="26"/>
      <c r="D15" s="26"/>
      <c r="E15" s="27">
        <f t="shared" ref="E15:J15" si="4">SUBTOTAL(9,E14:E14)</f>
        <v>0</v>
      </c>
      <c r="F15" s="27">
        <f t="shared" si="4"/>
        <v>0</v>
      </c>
      <c r="G15" s="27">
        <f t="shared" si="4"/>
        <v>0</v>
      </c>
      <c r="H15" s="27">
        <f t="shared" si="4"/>
        <v>0</v>
      </c>
      <c r="I15" s="27">
        <f t="shared" si="4"/>
        <v>0</v>
      </c>
      <c r="J15" s="27">
        <f t="shared" si="4"/>
        <v>0</v>
      </c>
      <c r="K15" s="28" t="str">
        <f t="shared" si="0"/>
        <v/>
      </c>
    </row>
    <row r="16" spans="1:11" ht="15" customHeight="1" x14ac:dyDescent="0.2">
      <c r="A16" s="16">
        <v>670</v>
      </c>
      <c r="B16" s="16" t="s">
        <v>135</v>
      </c>
      <c r="C16" s="16">
        <v>50229</v>
      </c>
      <c r="D16" s="16" t="s">
        <v>25</v>
      </c>
      <c r="E16" s="17">
        <v>57404504</v>
      </c>
      <c r="F16" s="17">
        <v>11833587</v>
      </c>
      <c r="G16" s="17">
        <v>156554238</v>
      </c>
      <c r="H16" s="17">
        <f t="shared" ref="H16:H23" si="5">SUM(E16:G16)</f>
        <v>225792329</v>
      </c>
      <c r="I16" s="17">
        <v>262295668</v>
      </c>
      <c r="J16" s="17">
        <v>46835928</v>
      </c>
      <c r="K16" s="39">
        <f t="shared" si="0"/>
        <v>0.17856157654879759</v>
      </c>
    </row>
    <row r="17" spans="1:11" ht="15" customHeight="1" x14ac:dyDescent="0.2">
      <c r="A17" s="16">
        <v>670</v>
      </c>
      <c r="B17" s="16" t="s">
        <v>135</v>
      </c>
      <c r="C17" s="16">
        <v>51586</v>
      </c>
      <c r="D17" s="16" t="s">
        <v>30</v>
      </c>
      <c r="E17" s="17">
        <v>3311898</v>
      </c>
      <c r="F17" s="17">
        <v>70362576</v>
      </c>
      <c r="G17" s="17">
        <v>138583100</v>
      </c>
      <c r="H17" s="17">
        <f t="shared" si="5"/>
        <v>212257574</v>
      </c>
      <c r="I17" s="17">
        <v>213933731</v>
      </c>
      <c r="J17" s="17">
        <v>27429554</v>
      </c>
      <c r="K17" s="39">
        <f t="shared" si="0"/>
        <v>0.12821519015157082</v>
      </c>
    </row>
    <row r="18" spans="1:11" ht="15" customHeight="1" x14ac:dyDescent="0.2">
      <c r="A18" s="16">
        <v>670</v>
      </c>
      <c r="B18" s="16" t="s">
        <v>135</v>
      </c>
      <c r="C18" s="16">
        <v>50857</v>
      </c>
      <c r="D18" s="16" t="s">
        <v>24</v>
      </c>
      <c r="E18" s="17">
        <v>3922476</v>
      </c>
      <c r="F18" s="17">
        <v>0</v>
      </c>
      <c r="G18" s="17">
        <v>0</v>
      </c>
      <c r="H18" s="17">
        <f t="shared" si="5"/>
        <v>3922476</v>
      </c>
      <c r="I18" s="17">
        <v>4820051</v>
      </c>
      <c r="J18" s="17">
        <v>916299</v>
      </c>
      <c r="K18" s="39">
        <f t="shared" si="0"/>
        <v>0.19010151552338347</v>
      </c>
    </row>
    <row r="19" spans="1:11" ht="15" customHeight="1" x14ac:dyDescent="0.2">
      <c r="A19" s="16">
        <v>670</v>
      </c>
      <c r="B19" s="16" t="s">
        <v>135</v>
      </c>
      <c r="C19" s="16">
        <v>50067</v>
      </c>
      <c r="D19" s="16" t="s">
        <v>26</v>
      </c>
      <c r="E19" s="17">
        <v>648116</v>
      </c>
      <c r="F19" s="17">
        <v>98015</v>
      </c>
      <c r="G19" s="17">
        <v>28092008</v>
      </c>
      <c r="H19" s="17">
        <f t="shared" si="5"/>
        <v>28838139</v>
      </c>
      <c r="I19" s="17">
        <v>27964428</v>
      </c>
      <c r="J19" s="17">
        <v>4680214</v>
      </c>
      <c r="K19" s="39">
        <f t="shared" si="0"/>
        <v>0.16736312289312694</v>
      </c>
    </row>
    <row r="20" spans="1:11" ht="15" customHeight="1" x14ac:dyDescent="0.2">
      <c r="A20" s="16">
        <v>670</v>
      </c>
      <c r="B20" s="16" t="s">
        <v>135</v>
      </c>
      <c r="C20" s="16">
        <v>51535</v>
      </c>
      <c r="D20" s="16" t="s">
        <v>94</v>
      </c>
      <c r="E20" s="17">
        <v>0</v>
      </c>
      <c r="F20" s="17">
        <v>0</v>
      </c>
      <c r="G20" s="17">
        <v>0</v>
      </c>
      <c r="H20" s="17">
        <f t="shared" si="5"/>
        <v>0</v>
      </c>
      <c r="I20" s="17">
        <v>10357</v>
      </c>
      <c r="J20" s="17">
        <v>3554</v>
      </c>
      <c r="K20" s="39">
        <f t="shared" si="0"/>
        <v>0.34314956068359564</v>
      </c>
    </row>
    <row r="21" spans="1:11" ht="15" customHeight="1" x14ac:dyDescent="0.2">
      <c r="A21" s="16">
        <v>670</v>
      </c>
      <c r="B21" s="16" t="s">
        <v>135</v>
      </c>
      <c r="C21" s="16">
        <v>50083</v>
      </c>
      <c r="D21" s="16" t="s">
        <v>22</v>
      </c>
      <c r="E21" s="17">
        <v>768030</v>
      </c>
      <c r="F21" s="17">
        <v>22294253</v>
      </c>
      <c r="G21" s="17">
        <v>48910497</v>
      </c>
      <c r="H21" s="17">
        <f t="shared" si="5"/>
        <v>71972780</v>
      </c>
      <c r="I21" s="17">
        <v>75505766</v>
      </c>
      <c r="J21" s="17">
        <v>15160038</v>
      </c>
      <c r="K21" s="39">
        <f>IF(I21&lt;&gt;0,J21/I21,"")</f>
        <v>0.20077987156636487</v>
      </c>
    </row>
    <row r="22" spans="1:11" ht="15" customHeight="1" x14ac:dyDescent="0.2">
      <c r="A22" s="16">
        <v>670</v>
      </c>
      <c r="B22" s="16" t="s">
        <v>135</v>
      </c>
      <c r="C22" s="16">
        <v>50024</v>
      </c>
      <c r="D22" s="16" t="s">
        <v>34</v>
      </c>
      <c r="E22" s="17">
        <v>6561249</v>
      </c>
      <c r="F22" s="17">
        <v>4022275</v>
      </c>
      <c r="G22" s="17">
        <v>79267331</v>
      </c>
      <c r="H22" s="17">
        <f t="shared" si="5"/>
        <v>89850855</v>
      </c>
      <c r="I22" s="17">
        <v>87207080</v>
      </c>
      <c r="J22" s="17">
        <v>21962838</v>
      </c>
      <c r="K22" s="39">
        <f>IF(I22&lt;&gt;0,J22/I22,"")</f>
        <v>0.25184696013213603</v>
      </c>
    </row>
    <row r="23" spans="1:11" ht="15" customHeight="1" x14ac:dyDescent="0.2">
      <c r="A23" s="16">
        <v>670</v>
      </c>
      <c r="B23" s="16" t="s">
        <v>135</v>
      </c>
      <c r="C23" s="16">
        <v>50041</v>
      </c>
      <c r="D23" s="16" t="s">
        <v>95</v>
      </c>
      <c r="E23" s="17">
        <v>7525986</v>
      </c>
      <c r="F23" s="17">
        <v>0</v>
      </c>
      <c r="G23" s="17">
        <v>9925811</v>
      </c>
      <c r="H23" s="17">
        <f t="shared" si="5"/>
        <v>17451797</v>
      </c>
      <c r="I23" s="17">
        <v>19305489</v>
      </c>
      <c r="J23" s="17">
        <v>8653438</v>
      </c>
      <c r="K23" s="39">
        <f>IF(I23&lt;&gt;0,J23/I23,"")</f>
        <v>0.44823718269969748</v>
      </c>
    </row>
    <row r="24" spans="1:11" ht="15" customHeight="1" x14ac:dyDescent="0.2">
      <c r="A24" s="26"/>
      <c r="B24" s="26" t="s">
        <v>144</v>
      </c>
      <c r="C24" s="26"/>
      <c r="D24" s="26"/>
      <c r="E24" s="27">
        <f t="shared" ref="E24:J24" si="6">SUBTOTAL(9,E16:E23)</f>
        <v>80142259</v>
      </c>
      <c r="F24" s="27">
        <f t="shared" si="6"/>
        <v>108610706</v>
      </c>
      <c r="G24" s="27">
        <f t="shared" si="6"/>
        <v>461332985</v>
      </c>
      <c r="H24" s="27">
        <f t="shared" si="6"/>
        <v>650085950</v>
      </c>
      <c r="I24" s="27">
        <f t="shared" si="6"/>
        <v>691042570</v>
      </c>
      <c r="J24" s="27">
        <f t="shared" si="6"/>
        <v>125641863</v>
      </c>
      <c r="K24" s="28">
        <f t="shared" si="0"/>
        <v>0.18181493941827637</v>
      </c>
    </row>
    <row r="25" spans="1:11" ht="15" customHeight="1" x14ac:dyDescent="0.2">
      <c r="A25" s="16">
        <v>3889</v>
      </c>
      <c r="B25" s="16" t="s">
        <v>99</v>
      </c>
      <c r="C25" s="16">
        <v>50849</v>
      </c>
      <c r="D25" s="16" t="s">
        <v>98</v>
      </c>
      <c r="E25" s="17">
        <v>17932</v>
      </c>
      <c r="F25" s="17">
        <v>2845269</v>
      </c>
      <c r="G25" s="17">
        <v>0</v>
      </c>
      <c r="H25" s="17">
        <f>SUM(E25:G25)</f>
        <v>2863201</v>
      </c>
      <c r="I25" s="17">
        <v>3363589</v>
      </c>
      <c r="J25" s="17">
        <v>715124</v>
      </c>
      <c r="K25" s="39">
        <f t="shared" si="0"/>
        <v>0.21260742617483885</v>
      </c>
    </row>
    <row r="26" spans="1:11" ht="15" customHeight="1" x14ac:dyDescent="0.2">
      <c r="A26" s="26"/>
      <c r="B26" s="26" t="s">
        <v>108</v>
      </c>
      <c r="C26" s="26"/>
      <c r="D26" s="26"/>
      <c r="E26" s="27">
        <f t="shared" ref="E26:J26" si="7">SUBTOTAL(9,E25:E25)</f>
        <v>17932</v>
      </c>
      <c r="F26" s="27">
        <f t="shared" si="7"/>
        <v>2845269</v>
      </c>
      <c r="G26" s="27">
        <f t="shared" si="7"/>
        <v>0</v>
      </c>
      <c r="H26" s="27">
        <f t="shared" si="7"/>
        <v>2863201</v>
      </c>
      <c r="I26" s="27">
        <f t="shared" si="7"/>
        <v>3363589</v>
      </c>
      <c r="J26" s="27">
        <f t="shared" si="7"/>
        <v>715124</v>
      </c>
      <c r="K26" s="28">
        <f t="shared" si="0"/>
        <v>0.21260742617483885</v>
      </c>
    </row>
    <row r="27" spans="1:11" ht="15" customHeight="1" x14ac:dyDescent="0.2">
      <c r="A27" s="16">
        <v>50026</v>
      </c>
      <c r="B27" s="16" t="s">
        <v>88</v>
      </c>
      <c r="C27" s="16">
        <v>50026</v>
      </c>
      <c r="D27" s="16" t="s">
        <v>88</v>
      </c>
      <c r="E27" s="17">
        <v>45142</v>
      </c>
      <c r="F27" s="17">
        <v>444851</v>
      </c>
      <c r="G27" s="17">
        <v>5717879</v>
      </c>
      <c r="H27" s="17">
        <f>SUM(E27:G27)</f>
        <v>6207872</v>
      </c>
      <c r="I27" s="17">
        <v>6273028</v>
      </c>
      <c r="J27" s="17">
        <v>358446</v>
      </c>
      <c r="K27" s="39">
        <f t="shared" si="0"/>
        <v>5.7140825770265968E-2</v>
      </c>
    </row>
    <row r="28" spans="1:11" ht="15" customHeight="1" x14ac:dyDescent="0.2">
      <c r="A28" s="26"/>
      <c r="B28" s="26" t="s">
        <v>109</v>
      </c>
      <c r="C28" s="26"/>
      <c r="D28" s="26"/>
      <c r="E28" s="27">
        <f t="shared" ref="E28:J28" si="8">SUBTOTAL(9,E27:E27)</f>
        <v>45142</v>
      </c>
      <c r="F28" s="27">
        <f t="shared" si="8"/>
        <v>444851</v>
      </c>
      <c r="G28" s="27">
        <f t="shared" si="8"/>
        <v>5717879</v>
      </c>
      <c r="H28" s="27">
        <f t="shared" si="8"/>
        <v>6207872</v>
      </c>
      <c r="I28" s="27">
        <f t="shared" si="8"/>
        <v>6273028</v>
      </c>
      <c r="J28" s="27">
        <f t="shared" si="8"/>
        <v>358446</v>
      </c>
      <c r="K28" s="28">
        <f t="shared" si="0"/>
        <v>5.7140825770265968E-2</v>
      </c>
    </row>
    <row r="29" spans="1:11" ht="15" customHeight="1" x14ac:dyDescent="0.2">
      <c r="A29" s="16">
        <v>50050</v>
      </c>
      <c r="B29" s="16" t="s">
        <v>4</v>
      </c>
      <c r="C29" s="16">
        <v>50050</v>
      </c>
      <c r="D29" s="16" t="s">
        <v>4</v>
      </c>
      <c r="E29" s="17">
        <v>0</v>
      </c>
      <c r="F29" s="17">
        <v>0</v>
      </c>
      <c r="G29" s="17">
        <v>16567402</v>
      </c>
      <c r="H29" s="17">
        <f>SUM(E29:G29)</f>
        <v>16567402</v>
      </c>
      <c r="I29" s="17">
        <v>17032954</v>
      </c>
      <c r="J29" s="17">
        <v>-60860</v>
      </c>
      <c r="K29" s="39">
        <f t="shared" si="0"/>
        <v>-3.5730737017196194E-3</v>
      </c>
    </row>
    <row r="30" spans="1:11" ht="15" customHeight="1" x14ac:dyDescent="0.2">
      <c r="A30" s="26"/>
      <c r="B30" s="26" t="s">
        <v>111</v>
      </c>
      <c r="C30" s="26"/>
      <c r="D30" s="26"/>
      <c r="E30" s="27">
        <f t="shared" ref="E30:J30" si="9">SUBTOTAL(9,E29:E29)</f>
        <v>0</v>
      </c>
      <c r="F30" s="27">
        <f t="shared" si="9"/>
        <v>0</v>
      </c>
      <c r="G30" s="27">
        <f t="shared" si="9"/>
        <v>16567402</v>
      </c>
      <c r="H30" s="27">
        <f t="shared" si="9"/>
        <v>16567402</v>
      </c>
      <c r="I30" s="27">
        <f t="shared" si="9"/>
        <v>17032954</v>
      </c>
      <c r="J30" s="27">
        <f t="shared" si="9"/>
        <v>-60860</v>
      </c>
      <c r="K30" s="28">
        <f t="shared" si="0"/>
        <v>-3.5730737017196194E-3</v>
      </c>
    </row>
    <row r="31" spans="1:11" ht="15" customHeight="1" x14ac:dyDescent="0.2">
      <c r="A31" s="16">
        <v>50130</v>
      </c>
      <c r="B31" s="16" t="s">
        <v>138</v>
      </c>
      <c r="C31" s="16">
        <v>50130</v>
      </c>
      <c r="D31" s="16" t="s">
        <v>138</v>
      </c>
      <c r="E31" s="17">
        <v>0</v>
      </c>
      <c r="F31" s="17">
        <v>33868</v>
      </c>
      <c r="G31" s="17">
        <v>40045951</v>
      </c>
      <c r="H31" s="17">
        <f>SUM(E31:G31)</f>
        <v>40079819</v>
      </c>
      <c r="I31" s="17">
        <v>40831451</v>
      </c>
      <c r="J31" s="17">
        <v>3225893</v>
      </c>
      <c r="K31" s="39">
        <f t="shared" si="0"/>
        <v>7.9005103198512339E-2</v>
      </c>
    </row>
    <row r="32" spans="1:11" ht="15" customHeight="1" x14ac:dyDescent="0.2">
      <c r="A32" s="26"/>
      <c r="B32" s="26" t="s">
        <v>148</v>
      </c>
      <c r="C32" s="26"/>
      <c r="D32" s="26"/>
      <c r="E32" s="27">
        <f t="shared" ref="E32:J32" si="10">SUBTOTAL(9,E31:E31)</f>
        <v>0</v>
      </c>
      <c r="F32" s="27">
        <f t="shared" si="10"/>
        <v>33868</v>
      </c>
      <c r="G32" s="27">
        <f t="shared" si="10"/>
        <v>40045951</v>
      </c>
      <c r="H32" s="27">
        <f t="shared" si="10"/>
        <v>40079819</v>
      </c>
      <c r="I32" s="27">
        <f t="shared" si="10"/>
        <v>40831451</v>
      </c>
      <c r="J32" s="27">
        <f t="shared" si="10"/>
        <v>3225893</v>
      </c>
      <c r="K32" s="28">
        <f t="shared" si="0"/>
        <v>7.9005103198512339E-2</v>
      </c>
    </row>
    <row r="33" spans="1:11" ht="15" customHeight="1" x14ac:dyDescent="0.2">
      <c r="A33" s="16">
        <v>51020</v>
      </c>
      <c r="B33" s="16" t="s">
        <v>58</v>
      </c>
      <c r="C33" s="16">
        <v>51020</v>
      </c>
      <c r="D33" s="16" t="s">
        <v>58</v>
      </c>
      <c r="E33" s="17">
        <v>0</v>
      </c>
      <c r="F33" s="17">
        <v>0</v>
      </c>
      <c r="G33" s="17">
        <v>35782623</v>
      </c>
      <c r="H33" s="17">
        <f>SUM(E33:G33)</f>
        <v>35782623</v>
      </c>
      <c r="I33" s="17">
        <v>33368106</v>
      </c>
      <c r="J33" s="17">
        <v>-118456</v>
      </c>
      <c r="K33" s="39">
        <f t="shared" si="0"/>
        <v>-3.5499767352693019E-3</v>
      </c>
    </row>
    <row r="34" spans="1:11" ht="15" customHeight="1" x14ac:dyDescent="0.2">
      <c r="A34" s="29"/>
      <c r="B34" s="29" t="s">
        <v>147</v>
      </c>
      <c r="C34" s="29"/>
      <c r="D34" s="29"/>
      <c r="E34" s="30">
        <f t="shared" ref="E34:J34" si="11">SUBTOTAL(9,E33:E33)</f>
        <v>0</v>
      </c>
      <c r="F34" s="30">
        <f t="shared" si="11"/>
        <v>0</v>
      </c>
      <c r="G34" s="30">
        <f t="shared" si="11"/>
        <v>35782623</v>
      </c>
      <c r="H34" s="30">
        <f t="shared" si="11"/>
        <v>35782623</v>
      </c>
      <c r="I34" s="30">
        <f t="shared" si="11"/>
        <v>33368106</v>
      </c>
      <c r="J34" s="30">
        <f t="shared" si="11"/>
        <v>-118456</v>
      </c>
      <c r="K34" s="28">
        <f t="shared" si="0"/>
        <v>-3.5499767352693019E-3</v>
      </c>
    </row>
    <row r="35" spans="1:11" ht="15" customHeight="1" x14ac:dyDescent="0.2">
      <c r="A35" s="2">
        <v>51632</v>
      </c>
      <c r="B35" s="2" t="s">
        <v>151</v>
      </c>
      <c r="C35" s="2">
        <v>51632</v>
      </c>
      <c r="D35" s="2" t="s">
        <v>151</v>
      </c>
      <c r="E35" s="3">
        <v>584</v>
      </c>
      <c r="F35" s="3">
        <v>0</v>
      </c>
      <c r="G35" s="3">
        <v>0</v>
      </c>
      <c r="H35" s="17">
        <f>SUM(E35:G35)</f>
        <v>584</v>
      </c>
      <c r="I35" s="3">
        <v>0</v>
      </c>
      <c r="J35" s="3">
        <v>0</v>
      </c>
      <c r="K35" s="39" t="str">
        <f t="shared" si="0"/>
        <v/>
      </c>
    </row>
    <row r="36" spans="1:11" ht="15" customHeight="1" x14ac:dyDescent="0.2">
      <c r="A36" s="29"/>
      <c r="B36" s="29" t="s">
        <v>152</v>
      </c>
      <c r="C36" s="29"/>
      <c r="D36" s="29"/>
      <c r="E36" s="30">
        <f t="shared" ref="E36:J36" si="12">SUBTOTAL(9,E35:E35)</f>
        <v>584</v>
      </c>
      <c r="F36" s="30">
        <f t="shared" si="12"/>
        <v>0</v>
      </c>
      <c r="G36" s="30">
        <f t="shared" si="12"/>
        <v>0</v>
      </c>
      <c r="H36" s="30">
        <f t="shared" si="12"/>
        <v>584</v>
      </c>
      <c r="I36" s="30">
        <f t="shared" si="12"/>
        <v>0</v>
      </c>
      <c r="J36" s="30">
        <f t="shared" si="12"/>
        <v>0</v>
      </c>
      <c r="K36" s="28" t="str">
        <f>IF(I36&lt;&gt;0,J36/I36,"")</f>
        <v/>
      </c>
    </row>
    <row r="37" spans="1:11" ht="32.25" customHeight="1" thickBot="1" x14ac:dyDescent="0.25">
      <c r="A37" s="44"/>
      <c r="B37" s="44" t="s">
        <v>101</v>
      </c>
      <c r="C37" s="44"/>
      <c r="D37" s="44"/>
      <c r="E37" s="45">
        <f>SUBTOTAL(9,E4:E33)</f>
        <v>98051027</v>
      </c>
      <c r="F37" s="45">
        <f>SUBTOTAL(9,F4:F33)</f>
        <v>233109969</v>
      </c>
      <c r="G37" s="45">
        <f>SUBTOTAL(9,G4:G33)</f>
        <v>1056006841</v>
      </c>
      <c r="H37" s="45">
        <f>SUBTOTAL(9,H4:H36)</f>
        <v>1387168421</v>
      </c>
      <c r="I37" s="45">
        <f>SUBTOTAL(9,I4:I33)</f>
        <v>1450102667</v>
      </c>
      <c r="J37" s="45">
        <f>SUBTOTAL(9,J4:J33)</f>
        <v>249220127</v>
      </c>
      <c r="K37" s="47">
        <f t="shared" si="0"/>
        <v>0.17186378086979961</v>
      </c>
    </row>
    <row r="38" spans="1:11" ht="12.75" thickTop="1" x14ac:dyDescent="0.2"/>
  </sheetData>
  <mergeCells count="1">
    <mergeCell ref="A1:K1"/>
  </mergeCells>
  <phoneticPr fontId="14" type="noConversion"/>
  <pageMargins left="0.46" right="0.5" top="0.62" bottom="1" header="0.5" footer="0.5"/>
  <pageSetup scale="78" orientation="landscape" r:id="rId1"/>
  <headerFooter alignWithMargins="0">
    <oddFooter>&amp;LCalifornia Department of Insurance&amp;RRate Specialist Bureau - 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38"/>
  <sheetViews>
    <sheetView workbookViewId="0">
      <selection sqref="A1:K1"/>
    </sheetView>
  </sheetViews>
  <sheetFormatPr defaultRowHeight="12" outlineLevelRow="2" x14ac:dyDescent="0.2"/>
  <cols>
    <col min="1" max="1" width="6.28515625" style="5" bestFit="1" customWidth="1"/>
    <col min="2" max="2" width="33.7109375" style="4" bestFit="1" customWidth="1"/>
    <col min="3" max="3" width="10.28515625" style="5" bestFit="1" customWidth="1"/>
    <col min="4" max="4" width="27.42578125" style="5" customWidth="1"/>
    <col min="5" max="5" width="15.42578125" style="7" customWidth="1"/>
    <col min="6" max="8" width="13.42578125" style="7" customWidth="1"/>
    <col min="9" max="9" width="13.5703125" style="7" customWidth="1"/>
    <col min="10" max="10" width="12" style="7" customWidth="1"/>
    <col min="11" max="11" width="8" style="4" customWidth="1"/>
    <col min="12" max="16384" width="9.140625" style="4"/>
  </cols>
  <sheetData>
    <row r="1" spans="1:11" ht="24" customHeight="1" x14ac:dyDescent="0.2">
      <c r="A1" s="300" t="s">
        <v>134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 ht="8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s="6" customFormat="1" ht="48" x14ac:dyDescent="0.2">
      <c r="A3" s="9" t="s">
        <v>14</v>
      </c>
      <c r="B3" s="9" t="s">
        <v>15</v>
      </c>
      <c r="C3" s="9" t="s">
        <v>38</v>
      </c>
      <c r="D3" s="9" t="s">
        <v>39</v>
      </c>
      <c r="E3" s="10" t="s">
        <v>113</v>
      </c>
      <c r="F3" s="10" t="s">
        <v>114</v>
      </c>
      <c r="G3" s="10" t="s">
        <v>115</v>
      </c>
      <c r="H3" s="10" t="s">
        <v>116</v>
      </c>
      <c r="I3" s="10" t="s">
        <v>117</v>
      </c>
      <c r="J3" s="10" t="s">
        <v>118</v>
      </c>
      <c r="K3" s="11" t="s">
        <v>119</v>
      </c>
    </row>
    <row r="4" spans="1:11" ht="21" customHeight="1" outlineLevel="2" x14ac:dyDescent="0.2">
      <c r="A4" s="16">
        <v>70</v>
      </c>
      <c r="B4" s="16" t="s">
        <v>139</v>
      </c>
      <c r="C4" s="16">
        <v>50814</v>
      </c>
      <c r="D4" s="16" t="s">
        <v>142</v>
      </c>
      <c r="E4" s="17">
        <v>49838920</v>
      </c>
      <c r="F4" s="17">
        <v>299170720</v>
      </c>
      <c r="G4" s="17">
        <v>365843380</v>
      </c>
      <c r="H4" s="17">
        <f>SUM(E4:G4)</f>
        <v>714853020</v>
      </c>
      <c r="I4" s="17">
        <v>702946733</v>
      </c>
      <c r="J4" s="17">
        <v>72618320</v>
      </c>
      <c r="K4" s="18">
        <f>IF(I4&lt;&gt;0,J4/I4,"")</f>
        <v>0.1033055800545274</v>
      </c>
    </row>
    <row r="5" spans="1:11" ht="15" customHeight="1" outlineLevel="2" x14ac:dyDescent="0.2">
      <c r="A5" s="16">
        <v>70</v>
      </c>
      <c r="B5" s="16" t="s">
        <v>139</v>
      </c>
      <c r="C5" s="16">
        <v>51624</v>
      </c>
      <c r="D5" s="16" t="s">
        <v>13</v>
      </c>
      <c r="E5" s="17">
        <v>10932364</v>
      </c>
      <c r="F5" s="17">
        <v>7034545</v>
      </c>
      <c r="G5" s="17">
        <v>18153659</v>
      </c>
      <c r="H5" s="17">
        <f>SUM(E5:G5)</f>
        <v>36120568</v>
      </c>
      <c r="I5" s="17">
        <v>36576330</v>
      </c>
      <c r="J5" s="17">
        <v>4192315</v>
      </c>
      <c r="K5" s="18">
        <f t="shared" ref="K5:K36" si="0">IF(I5&lt;&gt;0,J5/I5,"")</f>
        <v>0.11461825174915034</v>
      </c>
    </row>
    <row r="6" spans="1:11" ht="15" customHeight="1" outlineLevel="2" x14ac:dyDescent="0.2">
      <c r="A6" s="16">
        <v>70</v>
      </c>
      <c r="B6" s="16" t="s">
        <v>139</v>
      </c>
      <c r="C6" s="16">
        <v>50008</v>
      </c>
      <c r="D6" s="16" t="s">
        <v>130</v>
      </c>
      <c r="E6" s="17">
        <v>0</v>
      </c>
      <c r="F6" s="17">
        <v>0</v>
      </c>
      <c r="G6" s="17">
        <v>0</v>
      </c>
      <c r="H6" s="17">
        <f>SUM(E6:G6)</f>
        <v>0</v>
      </c>
      <c r="I6" s="17">
        <v>0</v>
      </c>
      <c r="J6" s="17">
        <v>0</v>
      </c>
      <c r="K6" s="18" t="str">
        <f t="shared" si="0"/>
        <v/>
      </c>
    </row>
    <row r="7" spans="1:11" ht="15" customHeight="1" outlineLevel="1" x14ac:dyDescent="0.2">
      <c r="A7" s="26"/>
      <c r="B7" s="26" t="s">
        <v>145</v>
      </c>
      <c r="C7" s="26"/>
      <c r="D7" s="26"/>
      <c r="E7" s="27">
        <f t="shared" ref="E7:J7" si="1">SUBTOTAL(9,E4:E6)</f>
        <v>60771284</v>
      </c>
      <c r="F7" s="27">
        <f t="shared" si="1"/>
        <v>306205265</v>
      </c>
      <c r="G7" s="27">
        <f t="shared" si="1"/>
        <v>383997039</v>
      </c>
      <c r="H7" s="27">
        <f t="shared" si="1"/>
        <v>750973588</v>
      </c>
      <c r="I7" s="27">
        <f t="shared" si="1"/>
        <v>739523063</v>
      </c>
      <c r="J7" s="27">
        <f t="shared" si="1"/>
        <v>76810635</v>
      </c>
      <c r="K7" s="28">
        <f t="shared" si="0"/>
        <v>0.10386509744321523</v>
      </c>
    </row>
    <row r="8" spans="1:11" ht="15" customHeight="1" outlineLevel="2" x14ac:dyDescent="0.2">
      <c r="A8" s="16">
        <v>99</v>
      </c>
      <c r="B8" s="16" t="s">
        <v>137</v>
      </c>
      <c r="C8" s="16">
        <v>50083</v>
      </c>
      <c r="D8" s="16" t="s">
        <v>22</v>
      </c>
      <c r="E8" s="17">
        <v>2038807</v>
      </c>
      <c r="F8" s="17">
        <v>15219601</v>
      </c>
      <c r="G8" s="17">
        <v>85969402</v>
      </c>
      <c r="H8" s="17">
        <f>SUM(E8:G8)</f>
        <v>103227810</v>
      </c>
      <c r="I8" s="17">
        <v>104758568</v>
      </c>
      <c r="J8" s="17">
        <v>11883453</v>
      </c>
      <c r="K8" s="18">
        <f t="shared" si="0"/>
        <v>0.11343657351253598</v>
      </c>
    </row>
    <row r="9" spans="1:11" ht="15" customHeight="1" outlineLevel="2" x14ac:dyDescent="0.2">
      <c r="A9" s="16">
        <v>99</v>
      </c>
      <c r="B9" s="16" t="s">
        <v>137</v>
      </c>
      <c r="C9" s="16">
        <v>50012</v>
      </c>
      <c r="D9" s="16" t="s">
        <v>46</v>
      </c>
      <c r="E9" s="17">
        <v>8051368</v>
      </c>
      <c r="F9" s="17">
        <v>0</v>
      </c>
      <c r="G9" s="17">
        <v>61762055</v>
      </c>
      <c r="H9" s="17">
        <f>SUM(E9:G9)</f>
        <v>69813423</v>
      </c>
      <c r="I9" s="17">
        <v>65274073</v>
      </c>
      <c r="J9" s="17">
        <v>16300897</v>
      </c>
      <c r="K9" s="18">
        <f t="shared" si="0"/>
        <v>0.24973004212560782</v>
      </c>
    </row>
    <row r="10" spans="1:11" ht="15" customHeight="1" outlineLevel="2" x14ac:dyDescent="0.2">
      <c r="A10" s="16">
        <v>99</v>
      </c>
      <c r="B10" s="16" t="s">
        <v>137</v>
      </c>
      <c r="C10" s="16">
        <v>50024</v>
      </c>
      <c r="D10" s="16" t="s">
        <v>34</v>
      </c>
      <c r="E10" s="17">
        <v>4111967</v>
      </c>
      <c r="F10" s="17">
        <v>2947514</v>
      </c>
      <c r="G10" s="17">
        <v>62544126</v>
      </c>
      <c r="H10" s="17">
        <f>SUM(E10:G10)</f>
        <v>69603607</v>
      </c>
      <c r="I10" s="17">
        <v>67823308</v>
      </c>
      <c r="J10" s="17">
        <v>94461</v>
      </c>
      <c r="K10" s="18">
        <f t="shared" si="0"/>
        <v>1.3927512942895678E-3</v>
      </c>
    </row>
    <row r="11" spans="1:11" ht="15" customHeight="1" outlineLevel="2" x14ac:dyDescent="0.2">
      <c r="A11" s="16">
        <v>99</v>
      </c>
      <c r="B11" s="16" t="s">
        <v>137</v>
      </c>
      <c r="C11" s="16">
        <v>50041</v>
      </c>
      <c r="D11" s="16" t="s">
        <v>95</v>
      </c>
      <c r="E11" s="17">
        <v>2231929</v>
      </c>
      <c r="F11" s="17">
        <v>0</v>
      </c>
      <c r="G11" s="17">
        <v>41596724</v>
      </c>
      <c r="H11" s="17">
        <f>SUM(E11:G11)</f>
        <v>43828653</v>
      </c>
      <c r="I11" s="17">
        <v>44149948</v>
      </c>
      <c r="J11" s="17">
        <v>5400422</v>
      </c>
      <c r="K11" s="18">
        <f t="shared" si="0"/>
        <v>0.12232000816852605</v>
      </c>
    </row>
    <row r="12" spans="1:11" ht="15" customHeight="1" outlineLevel="1" x14ac:dyDescent="0.2">
      <c r="A12" s="26"/>
      <c r="B12" s="26" t="s">
        <v>146</v>
      </c>
      <c r="C12" s="26"/>
      <c r="D12" s="26"/>
      <c r="E12" s="27">
        <f t="shared" ref="E12:J12" si="2">SUBTOTAL(9,E8:E11)</f>
        <v>16434071</v>
      </c>
      <c r="F12" s="27">
        <f t="shared" si="2"/>
        <v>18167115</v>
      </c>
      <c r="G12" s="27">
        <f t="shared" si="2"/>
        <v>251872307</v>
      </c>
      <c r="H12" s="27">
        <f t="shared" si="2"/>
        <v>286473493</v>
      </c>
      <c r="I12" s="27">
        <f t="shared" si="2"/>
        <v>282005897</v>
      </c>
      <c r="J12" s="27">
        <f t="shared" si="2"/>
        <v>33679233</v>
      </c>
      <c r="K12" s="28">
        <f t="shared" si="0"/>
        <v>0.119427406867311</v>
      </c>
    </row>
    <row r="13" spans="1:11" ht="15" customHeight="1" outlineLevel="2" x14ac:dyDescent="0.2">
      <c r="A13" s="16">
        <v>150</v>
      </c>
      <c r="B13" s="16" t="s">
        <v>8</v>
      </c>
      <c r="C13" s="16">
        <v>50520</v>
      </c>
      <c r="D13" s="16" t="s">
        <v>23</v>
      </c>
      <c r="E13" s="17">
        <v>2818804</v>
      </c>
      <c r="F13" s="17">
        <v>9225944</v>
      </c>
      <c r="G13" s="17">
        <v>78593459</v>
      </c>
      <c r="H13" s="17">
        <f>SUM(E13:G13)</f>
        <v>90638207</v>
      </c>
      <c r="I13" s="17">
        <v>90623370</v>
      </c>
      <c r="J13" s="17">
        <v>5283316</v>
      </c>
      <c r="K13" s="18">
        <f t="shared" si="0"/>
        <v>5.8299707900953145E-2</v>
      </c>
    </row>
    <row r="14" spans="1:11" ht="15" customHeight="1" outlineLevel="2" x14ac:dyDescent="0.2">
      <c r="A14" s="16">
        <v>150</v>
      </c>
      <c r="B14" s="16" t="s">
        <v>8</v>
      </c>
      <c r="C14" s="16">
        <v>51411</v>
      </c>
      <c r="D14" s="16" t="s">
        <v>136</v>
      </c>
      <c r="E14" s="17">
        <v>0</v>
      </c>
      <c r="F14" s="17">
        <v>0</v>
      </c>
      <c r="G14" s="17">
        <v>0</v>
      </c>
      <c r="H14" s="17">
        <f>SUM(E14:G14)</f>
        <v>0</v>
      </c>
      <c r="I14" s="17">
        <v>0</v>
      </c>
      <c r="J14" s="17">
        <v>0</v>
      </c>
      <c r="K14" s="18" t="str">
        <f t="shared" si="0"/>
        <v/>
      </c>
    </row>
    <row r="15" spans="1:11" ht="15" customHeight="1" outlineLevel="1" x14ac:dyDescent="0.2">
      <c r="A15" s="26"/>
      <c r="B15" s="26" t="s">
        <v>104</v>
      </c>
      <c r="C15" s="26"/>
      <c r="D15" s="26"/>
      <c r="E15" s="27">
        <f t="shared" ref="E15:J15" si="3">SUBTOTAL(9,E13:E14)</f>
        <v>2818804</v>
      </c>
      <c r="F15" s="27">
        <f t="shared" si="3"/>
        <v>9225944</v>
      </c>
      <c r="G15" s="27">
        <f t="shared" si="3"/>
        <v>78593459</v>
      </c>
      <c r="H15" s="27">
        <f t="shared" si="3"/>
        <v>90638207</v>
      </c>
      <c r="I15" s="27">
        <f t="shared" si="3"/>
        <v>90623370</v>
      </c>
      <c r="J15" s="27">
        <f t="shared" si="3"/>
        <v>5283316</v>
      </c>
      <c r="K15" s="28">
        <f t="shared" si="0"/>
        <v>5.8299707900953145E-2</v>
      </c>
    </row>
    <row r="16" spans="1:11" ht="15" customHeight="1" outlineLevel="2" x14ac:dyDescent="0.2">
      <c r="A16" s="16">
        <v>340</v>
      </c>
      <c r="B16" s="16" t="s">
        <v>141</v>
      </c>
      <c r="C16" s="16">
        <v>50121</v>
      </c>
      <c r="D16" s="16" t="s">
        <v>29</v>
      </c>
      <c r="E16" s="17">
        <v>14241275</v>
      </c>
      <c r="F16" s="17">
        <v>42096381</v>
      </c>
      <c r="G16" s="17">
        <v>102120824</v>
      </c>
      <c r="H16" s="17">
        <f>SUM(E16:G16)</f>
        <v>158458480</v>
      </c>
      <c r="I16" s="17">
        <v>160795684</v>
      </c>
      <c r="J16" s="17">
        <v>27844842</v>
      </c>
      <c r="K16" s="18">
        <f t="shared" si="0"/>
        <v>0.17316908829468333</v>
      </c>
    </row>
    <row r="17" spans="1:11" ht="15" customHeight="1" outlineLevel="2" x14ac:dyDescent="0.2">
      <c r="A17" s="16">
        <v>340</v>
      </c>
      <c r="B17" s="16" t="s">
        <v>141</v>
      </c>
      <c r="C17" s="16">
        <v>51420</v>
      </c>
      <c r="D17" s="16" t="s">
        <v>28</v>
      </c>
      <c r="E17" s="17">
        <v>0</v>
      </c>
      <c r="F17" s="17">
        <v>0</v>
      </c>
      <c r="G17" s="17">
        <v>0</v>
      </c>
      <c r="H17" s="17">
        <f>SUM(E17:G17)</f>
        <v>0</v>
      </c>
      <c r="I17" s="17">
        <v>0</v>
      </c>
      <c r="J17" s="17">
        <v>0</v>
      </c>
      <c r="K17" s="18" t="str">
        <f t="shared" si="0"/>
        <v/>
      </c>
    </row>
    <row r="18" spans="1:11" ht="15" customHeight="1" outlineLevel="1" x14ac:dyDescent="0.2">
      <c r="A18" s="26"/>
      <c r="B18" s="26" t="s">
        <v>149</v>
      </c>
      <c r="C18" s="26"/>
      <c r="D18" s="26"/>
      <c r="E18" s="27">
        <f t="shared" ref="E18:J18" si="4">SUBTOTAL(9,E16:E17)</f>
        <v>14241275</v>
      </c>
      <c r="F18" s="27">
        <f t="shared" si="4"/>
        <v>42096381</v>
      </c>
      <c r="G18" s="27">
        <f t="shared" si="4"/>
        <v>102120824</v>
      </c>
      <c r="H18" s="27">
        <f t="shared" si="4"/>
        <v>158458480</v>
      </c>
      <c r="I18" s="27">
        <f t="shared" si="4"/>
        <v>160795684</v>
      </c>
      <c r="J18" s="27">
        <f t="shared" si="4"/>
        <v>27844842</v>
      </c>
      <c r="K18" s="28">
        <f t="shared" si="0"/>
        <v>0.17316908829468333</v>
      </c>
    </row>
    <row r="19" spans="1:11" ht="15" customHeight="1" outlineLevel="2" x14ac:dyDescent="0.2">
      <c r="A19" s="16">
        <v>626</v>
      </c>
      <c r="B19" s="16" t="s">
        <v>140</v>
      </c>
      <c r="C19" s="16">
        <v>50028</v>
      </c>
      <c r="D19" s="16" t="s">
        <v>61</v>
      </c>
      <c r="E19" s="17">
        <v>0</v>
      </c>
      <c r="F19" s="17">
        <v>0</v>
      </c>
      <c r="G19" s="17">
        <v>0</v>
      </c>
      <c r="H19" s="17">
        <f>SUM(E19:G19)</f>
        <v>0</v>
      </c>
      <c r="I19" s="17">
        <v>0</v>
      </c>
      <c r="J19" s="17">
        <v>0</v>
      </c>
      <c r="K19" s="18" t="str">
        <f t="shared" si="0"/>
        <v/>
      </c>
    </row>
    <row r="20" spans="1:11" ht="15" customHeight="1" outlineLevel="1" x14ac:dyDescent="0.2">
      <c r="A20" s="26"/>
      <c r="B20" s="26" t="s">
        <v>143</v>
      </c>
      <c r="C20" s="26"/>
      <c r="D20" s="26"/>
      <c r="E20" s="27">
        <f t="shared" ref="E20:J20" si="5">SUBTOTAL(9,E19:E19)</f>
        <v>0</v>
      </c>
      <c r="F20" s="27">
        <f t="shared" si="5"/>
        <v>0</v>
      </c>
      <c r="G20" s="27">
        <f t="shared" si="5"/>
        <v>0</v>
      </c>
      <c r="H20" s="27">
        <f t="shared" si="5"/>
        <v>0</v>
      </c>
      <c r="I20" s="27">
        <f t="shared" si="5"/>
        <v>0</v>
      </c>
      <c r="J20" s="27">
        <f t="shared" si="5"/>
        <v>0</v>
      </c>
      <c r="K20" s="28" t="str">
        <f t="shared" si="0"/>
        <v/>
      </c>
    </row>
    <row r="21" spans="1:11" ht="15" customHeight="1" outlineLevel="2" x14ac:dyDescent="0.2">
      <c r="A21" s="16">
        <v>670</v>
      </c>
      <c r="B21" s="16" t="s">
        <v>135</v>
      </c>
      <c r="C21" s="16">
        <v>50229</v>
      </c>
      <c r="D21" s="16" t="s">
        <v>25</v>
      </c>
      <c r="E21" s="17">
        <v>33084828</v>
      </c>
      <c r="F21" s="17">
        <v>22750947</v>
      </c>
      <c r="G21" s="17">
        <v>291620278</v>
      </c>
      <c r="H21" s="17">
        <f>SUM(E21:G21)</f>
        <v>347456053</v>
      </c>
      <c r="I21" s="17">
        <v>334016146</v>
      </c>
      <c r="J21" s="17">
        <v>72685545</v>
      </c>
      <c r="K21" s="18">
        <f t="shared" si="0"/>
        <v>0.21761087261931344</v>
      </c>
    </row>
    <row r="22" spans="1:11" ht="15" customHeight="1" outlineLevel="2" x14ac:dyDescent="0.2">
      <c r="A22" s="16">
        <v>670</v>
      </c>
      <c r="B22" s="16" t="s">
        <v>135</v>
      </c>
      <c r="C22" s="16">
        <v>51586</v>
      </c>
      <c r="D22" s="16" t="s">
        <v>30</v>
      </c>
      <c r="E22" s="17">
        <v>3327542</v>
      </c>
      <c r="F22" s="17">
        <v>40653438</v>
      </c>
      <c r="G22" s="17">
        <v>222798085</v>
      </c>
      <c r="H22" s="17">
        <f>SUM(E22:G22)</f>
        <v>266779065</v>
      </c>
      <c r="I22" s="17">
        <v>262491482</v>
      </c>
      <c r="J22" s="17">
        <v>18986478</v>
      </c>
      <c r="K22" s="18">
        <f t="shared" si="0"/>
        <v>7.2331787132048728E-2</v>
      </c>
    </row>
    <row r="23" spans="1:11" ht="15" customHeight="1" outlineLevel="2" x14ac:dyDescent="0.2">
      <c r="A23" s="16">
        <v>670</v>
      </c>
      <c r="B23" s="16" t="s">
        <v>135</v>
      </c>
      <c r="C23" s="16">
        <v>50857</v>
      </c>
      <c r="D23" s="16" t="s">
        <v>24</v>
      </c>
      <c r="E23" s="17">
        <v>11300301</v>
      </c>
      <c r="F23" s="17">
        <v>76</v>
      </c>
      <c r="G23" s="17">
        <v>0</v>
      </c>
      <c r="H23" s="17">
        <f>SUM(E23:G23)</f>
        <v>11300377</v>
      </c>
      <c r="I23" s="17">
        <v>11736184</v>
      </c>
      <c r="J23" s="17">
        <v>4966456</v>
      </c>
      <c r="K23" s="18">
        <f t="shared" si="0"/>
        <v>0.42317468778608108</v>
      </c>
    </row>
    <row r="24" spans="1:11" ht="15" customHeight="1" outlineLevel="2" x14ac:dyDescent="0.2">
      <c r="A24" s="16">
        <v>670</v>
      </c>
      <c r="B24" s="16" t="s">
        <v>135</v>
      </c>
      <c r="C24" s="16">
        <v>50067</v>
      </c>
      <c r="D24" s="16" t="s">
        <v>26</v>
      </c>
      <c r="E24" s="17">
        <v>537423</v>
      </c>
      <c r="F24" s="17">
        <v>423271</v>
      </c>
      <c r="G24" s="17">
        <v>0</v>
      </c>
      <c r="H24" s="17">
        <f>SUM(E24:G24)</f>
        <v>960694</v>
      </c>
      <c r="I24" s="17">
        <v>605513</v>
      </c>
      <c r="J24" s="17">
        <v>4193823</v>
      </c>
      <c r="K24" s="18">
        <f t="shared" si="0"/>
        <v>6.9260659969315279</v>
      </c>
    </row>
    <row r="25" spans="1:11" ht="15" customHeight="1" outlineLevel="2" x14ac:dyDescent="0.2">
      <c r="A25" s="16">
        <v>670</v>
      </c>
      <c r="B25" s="16" t="s">
        <v>135</v>
      </c>
      <c r="C25" s="16">
        <v>51535</v>
      </c>
      <c r="D25" s="16" t="s">
        <v>94</v>
      </c>
      <c r="E25" s="17">
        <v>0</v>
      </c>
      <c r="F25" s="17">
        <v>0</v>
      </c>
      <c r="G25" s="17">
        <v>0</v>
      </c>
      <c r="H25" s="17">
        <f>SUM(E25:G25)</f>
        <v>0</v>
      </c>
      <c r="I25" s="17">
        <v>63885</v>
      </c>
      <c r="J25" s="17">
        <v>-14045</v>
      </c>
      <c r="K25" s="18">
        <f t="shared" si="0"/>
        <v>-0.21984816467089302</v>
      </c>
    </row>
    <row r="26" spans="1:11" ht="15" customHeight="1" outlineLevel="1" x14ac:dyDescent="0.2">
      <c r="A26" s="26"/>
      <c r="B26" s="26" t="s">
        <v>144</v>
      </c>
      <c r="C26" s="26"/>
      <c r="D26" s="26"/>
      <c r="E26" s="27">
        <f t="shared" ref="E26:J26" si="6">SUBTOTAL(9,E21:E25)</f>
        <v>48250094</v>
      </c>
      <c r="F26" s="27">
        <f t="shared" si="6"/>
        <v>63827732</v>
      </c>
      <c r="G26" s="27">
        <f t="shared" si="6"/>
        <v>514418363</v>
      </c>
      <c r="H26" s="27">
        <f t="shared" si="6"/>
        <v>626496189</v>
      </c>
      <c r="I26" s="27">
        <f t="shared" si="6"/>
        <v>608913210</v>
      </c>
      <c r="J26" s="27">
        <f t="shared" si="6"/>
        <v>100818257</v>
      </c>
      <c r="K26" s="28">
        <f t="shared" si="0"/>
        <v>0.16557081591315781</v>
      </c>
    </row>
    <row r="27" spans="1:11" ht="15" customHeight="1" outlineLevel="2" x14ac:dyDescent="0.2">
      <c r="A27" s="16">
        <v>3889</v>
      </c>
      <c r="B27" s="16" t="s">
        <v>99</v>
      </c>
      <c r="C27" s="16">
        <v>50849</v>
      </c>
      <c r="D27" s="16" t="s">
        <v>98</v>
      </c>
      <c r="E27" s="17">
        <v>882460</v>
      </c>
      <c r="F27" s="17">
        <v>0</v>
      </c>
      <c r="G27" s="17">
        <v>0</v>
      </c>
      <c r="H27" s="17">
        <f>SUM(E27:G27)</f>
        <v>882460</v>
      </c>
      <c r="I27" s="17">
        <v>1517626</v>
      </c>
      <c r="J27" s="17">
        <v>-20659</v>
      </c>
      <c r="K27" s="18">
        <f t="shared" si="0"/>
        <v>-1.3612708269362808E-2</v>
      </c>
    </row>
    <row r="28" spans="1:11" ht="15" customHeight="1" outlineLevel="1" x14ac:dyDescent="0.2">
      <c r="A28" s="26"/>
      <c r="B28" s="26" t="s">
        <v>108</v>
      </c>
      <c r="C28" s="26"/>
      <c r="D28" s="26"/>
      <c r="E28" s="27">
        <f t="shared" ref="E28:J28" si="7">SUBTOTAL(9,E27:E27)</f>
        <v>882460</v>
      </c>
      <c r="F28" s="27">
        <f t="shared" si="7"/>
        <v>0</v>
      </c>
      <c r="G28" s="27">
        <f t="shared" si="7"/>
        <v>0</v>
      </c>
      <c r="H28" s="27">
        <f t="shared" si="7"/>
        <v>882460</v>
      </c>
      <c r="I28" s="27">
        <f t="shared" si="7"/>
        <v>1517626</v>
      </c>
      <c r="J28" s="27">
        <f t="shared" si="7"/>
        <v>-20659</v>
      </c>
      <c r="K28" s="28">
        <f t="shared" si="0"/>
        <v>-1.3612708269362808E-2</v>
      </c>
    </row>
    <row r="29" spans="1:11" ht="15" customHeight="1" outlineLevel="2" x14ac:dyDescent="0.2">
      <c r="A29" s="16">
        <v>50026</v>
      </c>
      <c r="B29" s="16" t="s">
        <v>88</v>
      </c>
      <c r="C29" s="16">
        <v>50026</v>
      </c>
      <c r="D29" s="16" t="s">
        <v>88</v>
      </c>
      <c r="E29" s="17">
        <v>43152</v>
      </c>
      <c r="F29" s="17">
        <v>440009</v>
      </c>
      <c r="G29" s="17">
        <v>13488575</v>
      </c>
      <c r="H29" s="17">
        <f>SUM(E29:G29)</f>
        <v>13971736</v>
      </c>
      <c r="I29" s="17">
        <v>13631718</v>
      </c>
      <c r="J29" s="17">
        <v>-191146</v>
      </c>
      <c r="K29" s="18">
        <f t="shared" si="0"/>
        <v>-1.4022150399531445E-2</v>
      </c>
    </row>
    <row r="30" spans="1:11" ht="15" customHeight="1" outlineLevel="1" x14ac:dyDescent="0.2">
      <c r="A30" s="26"/>
      <c r="B30" s="26" t="s">
        <v>109</v>
      </c>
      <c r="C30" s="26"/>
      <c r="D30" s="26"/>
      <c r="E30" s="27">
        <f t="shared" ref="E30:J30" si="8">SUBTOTAL(9,E29:E29)</f>
        <v>43152</v>
      </c>
      <c r="F30" s="27">
        <f t="shared" si="8"/>
        <v>440009</v>
      </c>
      <c r="G30" s="27">
        <f t="shared" si="8"/>
        <v>13488575</v>
      </c>
      <c r="H30" s="27">
        <f t="shared" si="8"/>
        <v>13971736</v>
      </c>
      <c r="I30" s="27">
        <f t="shared" si="8"/>
        <v>13631718</v>
      </c>
      <c r="J30" s="27">
        <f t="shared" si="8"/>
        <v>-191146</v>
      </c>
      <c r="K30" s="28">
        <f t="shared" si="0"/>
        <v>-1.4022150399531445E-2</v>
      </c>
    </row>
    <row r="31" spans="1:11" ht="15" customHeight="1" outlineLevel="2" x14ac:dyDescent="0.2">
      <c r="A31" s="16">
        <v>50050</v>
      </c>
      <c r="B31" s="16" t="s">
        <v>4</v>
      </c>
      <c r="C31" s="16">
        <v>50050</v>
      </c>
      <c r="D31" s="16" t="s">
        <v>4</v>
      </c>
      <c r="E31" s="17">
        <v>0</v>
      </c>
      <c r="F31" s="17">
        <v>0</v>
      </c>
      <c r="G31" s="17">
        <v>17766204</v>
      </c>
      <c r="H31" s="17">
        <f>SUM(E31:G31)</f>
        <v>17766204</v>
      </c>
      <c r="I31" s="17">
        <v>17596172</v>
      </c>
      <c r="J31" s="17">
        <v>8566</v>
      </c>
      <c r="K31" s="18">
        <f t="shared" si="0"/>
        <v>4.8681042672235755E-4</v>
      </c>
    </row>
    <row r="32" spans="1:11" ht="15" customHeight="1" outlineLevel="1" x14ac:dyDescent="0.2">
      <c r="A32" s="26"/>
      <c r="B32" s="26" t="s">
        <v>111</v>
      </c>
      <c r="C32" s="26"/>
      <c r="D32" s="26"/>
      <c r="E32" s="27">
        <f t="shared" ref="E32:J32" si="9">SUBTOTAL(9,E31:E31)</f>
        <v>0</v>
      </c>
      <c r="F32" s="27">
        <f t="shared" si="9"/>
        <v>0</v>
      </c>
      <c r="G32" s="27">
        <f t="shared" si="9"/>
        <v>17766204</v>
      </c>
      <c r="H32" s="27">
        <f t="shared" si="9"/>
        <v>17766204</v>
      </c>
      <c r="I32" s="27">
        <f t="shared" si="9"/>
        <v>17596172</v>
      </c>
      <c r="J32" s="27">
        <f t="shared" si="9"/>
        <v>8566</v>
      </c>
      <c r="K32" s="28">
        <f t="shared" si="0"/>
        <v>4.8681042672235755E-4</v>
      </c>
    </row>
    <row r="33" spans="1:11" ht="15" customHeight="1" outlineLevel="2" x14ac:dyDescent="0.2">
      <c r="A33" s="16">
        <v>50130</v>
      </c>
      <c r="B33" s="16" t="s">
        <v>138</v>
      </c>
      <c r="C33" s="16">
        <v>50130</v>
      </c>
      <c r="D33" s="16" t="s">
        <v>138</v>
      </c>
      <c r="E33" s="17">
        <v>0</v>
      </c>
      <c r="F33" s="17">
        <v>52268</v>
      </c>
      <c r="G33" s="17">
        <v>58755709</v>
      </c>
      <c r="H33" s="17">
        <f>SUM(E33:G33)</f>
        <v>58807977</v>
      </c>
      <c r="I33" s="17">
        <v>58601610</v>
      </c>
      <c r="J33" s="17">
        <v>1277554</v>
      </c>
      <c r="K33" s="18">
        <f t="shared" si="0"/>
        <v>2.1800663838416726E-2</v>
      </c>
    </row>
    <row r="34" spans="1:11" ht="15" customHeight="1" outlineLevel="1" x14ac:dyDescent="0.2">
      <c r="A34" s="26"/>
      <c r="B34" s="26" t="s">
        <v>148</v>
      </c>
      <c r="C34" s="26"/>
      <c r="D34" s="26"/>
      <c r="E34" s="27">
        <f t="shared" ref="E34:J34" si="10">SUBTOTAL(9,E33:E33)</f>
        <v>0</v>
      </c>
      <c r="F34" s="27">
        <f t="shared" si="10"/>
        <v>52268</v>
      </c>
      <c r="G34" s="27">
        <f t="shared" si="10"/>
        <v>58755709</v>
      </c>
      <c r="H34" s="27">
        <f t="shared" si="10"/>
        <v>58807977</v>
      </c>
      <c r="I34" s="27">
        <f t="shared" si="10"/>
        <v>58601610</v>
      </c>
      <c r="J34" s="27">
        <f t="shared" si="10"/>
        <v>1277554</v>
      </c>
      <c r="K34" s="28">
        <f t="shared" si="0"/>
        <v>2.1800663838416726E-2</v>
      </c>
    </row>
    <row r="35" spans="1:11" ht="15" customHeight="1" outlineLevel="2" x14ac:dyDescent="0.2">
      <c r="A35" s="16">
        <v>51020</v>
      </c>
      <c r="B35" s="16" t="s">
        <v>58</v>
      </c>
      <c r="C35" s="16">
        <v>51020</v>
      </c>
      <c r="D35" s="16" t="s">
        <v>58</v>
      </c>
      <c r="E35" s="17">
        <v>0</v>
      </c>
      <c r="F35" s="17">
        <v>0</v>
      </c>
      <c r="G35" s="17">
        <v>9776776</v>
      </c>
      <c r="H35" s="17">
        <f>SUM(E35:G35)</f>
        <v>9776776</v>
      </c>
      <c r="I35" s="17">
        <v>9211637</v>
      </c>
      <c r="J35" s="17">
        <v>-247948</v>
      </c>
      <c r="K35" s="18">
        <f t="shared" si="0"/>
        <v>-2.6916822710230548E-2</v>
      </c>
    </row>
    <row r="36" spans="1:11" ht="15" customHeight="1" outlineLevel="1" x14ac:dyDescent="0.2">
      <c r="A36" s="29"/>
      <c r="B36" s="29" t="s">
        <v>147</v>
      </c>
      <c r="C36" s="29"/>
      <c r="D36" s="29"/>
      <c r="E36" s="30">
        <f t="shared" ref="E36:J36" si="11">SUBTOTAL(9,E35:E35)</f>
        <v>0</v>
      </c>
      <c r="F36" s="30">
        <f t="shared" si="11"/>
        <v>0</v>
      </c>
      <c r="G36" s="30">
        <f t="shared" si="11"/>
        <v>9776776</v>
      </c>
      <c r="H36" s="30">
        <f t="shared" si="11"/>
        <v>9776776</v>
      </c>
      <c r="I36" s="30">
        <f t="shared" si="11"/>
        <v>9211637</v>
      </c>
      <c r="J36" s="30">
        <f t="shared" si="11"/>
        <v>-247948</v>
      </c>
      <c r="K36" s="28">
        <f t="shared" si="0"/>
        <v>-2.6916822710230548E-2</v>
      </c>
    </row>
    <row r="37" spans="1:11" ht="32.25" customHeight="1" thickBot="1" x14ac:dyDescent="0.25">
      <c r="A37" s="44"/>
      <c r="B37" s="44" t="s">
        <v>101</v>
      </c>
      <c r="C37" s="44"/>
      <c r="D37" s="44"/>
      <c r="E37" s="45">
        <f t="shared" ref="E37:J37" si="12">SUBTOTAL(9,E4:E35)</f>
        <v>143441140</v>
      </c>
      <c r="F37" s="45">
        <f t="shared" si="12"/>
        <v>440014714</v>
      </c>
      <c r="G37" s="45">
        <f t="shared" si="12"/>
        <v>1430789256</v>
      </c>
      <c r="H37" s="45">
        <f t="shared" si="12"/>
        <v>2014245110</v>
      </c>
      <c r="I37" s="45">
        <f t="shared" si="12"/>
        <v>1982419987</v>
      </c>
      <c r="J37" s="45">
        <f t="shared" si="12"/>
        <v>245262650</v>
      </c>
      <c r="K37" s="47">
        <f>IF(I37&lt;&gt;0,J37/I37,"")</f>
        <v>0.12371881418082172</v>
      </c>
    </row>
    <row r="38" spans="1:11" ht="12.75" thickTop="1" x14ac:dyDescent="0.2"/>
  </sheetData>
  <mergeCells count="1">
    <mergeCell ref="A1:K1"/>
  </mergeCells>
  <phoneticPr fontId="14" type="noConversion"/>
  <pageMargins left="0.46" right="0.5" top="0.62" bottom="1" header="0.5" footer="0.5"/>
  <pageSetup scale="78" orientation="landscape" r:id="rId1"/>
  <headerFooter alignWithMargins="0">
    <oddFooter>&amp;LCalifornia Department of Insurance&amp;RRate Specialist Bureau - 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38"/>
  <sheetViews>
    <sheetView workbookViewId="0">
      <selection sqref="A1:K1"/>
    </sheetView>
  </sheetViews>
  <sheetFormatPr defaultRowHeight="12" outlineLevelRow="2" x14ac:dyDescent="0.2"/>
  <cols>
    <col min="1" max="1" width="6.28515625" style="5" bestFit="1" customWidth="1"/>
    <col min="2" max="2" width="33.7109375" style="4" bestFit="1" customWidth="1"/>
    <col min="3" max="3" width="10.28515625" style="5" bestFit="1" customWidth="1"/>
    <col min="4" max="4" width="27.42578125" style="5" customWidth="1"/>
    <col min="5" max="5" width="15.42578125" style="7" customWidth="1"/>
    <col min="6" max="8" width="13.42578125" style="7" customWidth="1"/>
    <col min="9" max="9" width="13.5703125" style="7" customWidth="1"/>
    <col min="10" max="10" width="12" style="7" customWidth="1"/>
    <col min="11" max="11" width="8" style="4" customWidth="1"/>
    <col min="12" max="16384" width="9.140625" style="4"/>
  </cols>
  <sheetData>
    <row r="1" spans="1:11" ht="24" customHeight="1" x14ac:dyDescent="0.2">
      <c r="A1" s="300" t="s">
        <v>132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 ht="8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s="6" customFormat="1" ht="48" x14ac:dyDescent="0.2">
      <c r="A3" s="9" t="s">
        <v>14</v>
      </c>
      <c r="B3" s="9" t="s">
        <v>15</v>
      </c>
      <c r="C3" s="9" t="s">
        <v>38</v>
      </c>
      <c r="D3" s="9" t="s">
        <v>39</v>
      </c>
      <c r="E3" s="10" t="s">
        <v>113</v>
      </c>
      <c r="F3" s="10" t="s">
        <v>114</v>
      </c>
      <c r="G3" s="10" t="s">
        <v>115</v>
      </c>
      <c r="H3" s="10" t="s">
        <v>116</v>
      </c>
      <c r="I3" s="10" t="s">
        <v>117</v>
      </c>
      <c r="J3" s="10" t="s">
        <v>118</v>
      </c>
      <c r="K3" s="11" t="s">
        <v>119</v>
      </c>
    </row>
    <row r="4" spans="1:11" ht="21" customHeight="1" outlineLevel="2" x14ac:dyDescent="0.2">
      <c r="A4" s="16">
        <v>70</v>
      </c>
      <c r="B4" s="16" t="s">
        <v>9</v>
      </c>
      <c r="C4" s="16">
        <v>50008</v>
      </c>
      <c r="D4" s="16" t="s">
        <v>130</v>
      </c>
      <c r="E4" s="17">
        <v>0</v>
      </c>
      <c r="F4" s="17">
        <v>0</v>
      </c>
      <c r="G4" s="17">
        <v>0</v>
      </c>
      <c r="H4" s="17">
        <f>SUM(E4:G4)</f>
        <v>0</v>
      </c>
      <c r="I4" s="17">
        <v>0</v>
      </c>
      <c r="J4" s="17">
        <v>0</v>
      </c>
      <c r="K4" s="18" t="str">
        <f t="shared" ref="K4:K37" si="0">IF(I4&lt;&gt;0,J4/I4,"")</f>
        <v/>
      </c>
    </row>
    <row r="5" spans="1:11" ht="15" customHeight="1" outlineLevel="2" x14ac:dyDescent="0.2">
      <c r="A5" s="16">
        <v>70</v>
      </c>
      <c r="B5" s="16" t="s">
        <v>9</v>
      </c>
      <c r="C5" s="16">
        <v>51624</v>
      </c>
      <c r="D5" s="16" t="s">
        <v>13</v>
      </c>
      <c r="E5" s="17">
        <v>16508750</v>
      </c>
      <c r="F5" s="17">
        <v>25794368</v>
      </c>
      <c r="G5" s="17">
        <v>20784833</v>
      </c>
      <c r="H5" s="17">
        <f>SUM(E5:G5)</f>
        <v>63087951</v>
      </c>
      <c r="I5" s="17">
        <v>61606592</v>
      </c>
      <c r="J5" s="17">
        <v>1422943</v>
      </c>
      <c r="K5" s="18">
        <f t="shared" si="0"/>
        <v>2.3097252320011467E-2</v>
      </c>
    </row>
    <row r="6" spans="1:11" ht="15" customHeight="1" outlineLevel="2" x14ac:dyDescent="0.2">
      <c r="A6" s="16">
        <v>70</v>
      </c>
      <c r="B6" s="16" t="s">
        <v>9</v>
      </c>
      <c r="C6" s="16">
        <v>50814</v>
      </c>
      <c r="D6" s="16" t="s">
        <v>36</v>
      </c>
      <c r="E6" s="17">
        <v>35622681</v>
      </c>
      <c r="F6" s="17">
        <v>415956560</v>
      </c>
      <c r="G6" s="17">
        <v>434316096</v>
      </c>
      <c r="H6" s="17">
        <f>SUM(E6:G6)</f>
        <v>885895337</v>
      </c>
      <c r="I6" s="17">
        <v>868051033</v>
      </c>
      <c r="J6" s="17">
        <v>32738721</v>
      </c>
      <c r="K6" s="18">
        <f t="shared" si="0"/>
        <v>3.7715203087604642E-2</v>
      </c>
    </row>
    <row r="7" spans="1:11" ht="15" customHeight="1" outlineLevel="1" x14ac:dyDescent="0.2">
      <c r="A7" s="26"/>
      <c r="B7" s="26" t="s">
        <v>102</v>
      </c>
      <c r="C7" s="26"/>
      <c r="D7" s="26"/>
      <c r="E7" s="27">
        <f t="shared" ref="E7:J7" si="1">SUBTOTAL(9,E4:E6)</f>
        <v>52131431</v>
      </c>
      <c r="F7" s="27">
        <f t="shared" si="1"/>
        <v>441750928</v>
      </c>
      <c r="G7" s="27">
        <f t="shared" si="1"/>
        <v>455100929</v>
      </c>
      <c r="H7" s="27">
        <f t="shared" si="1"/>
        <v>948983288</v>
      </c>
      <c r="I7" s="27">
        <f t="shared" si="1"/>
        <v>929657625</v>
      </c>
      <c r="J7" s="27">
        <f t="shared" si="1"/>
        <v>34161664</v>
      </c>
      <c r="K7" s="28">
        <f t="shared" si="0"/>
        <v>3.6746500089212951E-2</v>
      </c>
    </row>
    <row r="8" spans="1:11" ht="15" customHeight="1" outlineLevel="2" x14ac:dyDescent="0.2">
      <c r="A8" s="16">
        <v>99</v>
      </c>
      <c r="B8" s="16" t="s">
        <v>100</v>
      </c>
      <c r="C8" s="16">
        <v>50822</v>
      </c>
      <c r="D8" s="16" t="s">
        <v>33</v>
      </c>
      <c r="E8" s="17">
        <v>0</v>
      </c>
      <c r="F8" s="17">
        <v>0</v>
      </c>
      <c r="G8" s="17">
        <v>71171</v>
      </c>
      <c r="H8" s="17">
        <f>SUM(E8:G8)</f>
        <v>71171</v>
      </c>
      <c r="I8" s="17">
        <v>84181</v>
      </c>
      <c r="J8" s="17">
        <v>0</v>
      </c>
      <c r="K8" s="18">
        <f t="shared" si="0"/>
        <v>0</v>
      </c>
    </row>
    <row r="9" spans="1:11" ht="15" customHeight="1" outlineLevel="2" x14ac:dyDescent="0.2">
      <c r="A9" s="16">
        <v>99</v>
      </c>
      <c r="B9" s="16" t="s">
        <v>100</v>
      </c>
      <c r="C9" s="16">
        <v>50083</v>
      </c>
      <c r="D9" s="16" t="s">
        <v>22</v>
      </c>
      <c r="E9" s="17">
        <v>63102</v>
      </c>
      <c r="F9" s="17">
        <v>17003708</v>
      </c>
      <c r="G9" s="17">
        <v>97647439</v>
      </c>
      <c r="H9" s="17">
        <f>SUM(E9:G9)</f>
        <v>114714249</v>
      </c>
      <c r="I9" s="17">
        <v>125082860</v>
      </c>
      <c r="J9" s="17">
        <v>12023627</v>
      </c>
      <c r="K9" s="18">
        <f t="shared" si="0"/>
        <v>9.6125296463480295E-2</v>
      </c>
    </row>
    <row r="10" spans="1:11" ht="15" customHeight="1" outlineLevel="2" x14ac:dyDescent="0.2">
      <c r="A10" s="16">
        <v>99</v>
      </c>
      <c r="B10" s="16" t="s">
        <v>100</v>
      </c>
      <c r="C10" s="16">
        <v>50024</v>
      </c>
      <c r="D10" s="16" t="s">
        <v>34</v>
      </c>
      <c r="E10" s="17">
        <v>1537776</v>
      </c>
      <c r="F10" s="17">
        <v>2232388</v>
      </c>
      <c r="G10" s="17">
        <v>71652134</v>
      </c>
      <c r="H10" s="17">
        <f>SUM(E10:G10)</f>
        <v>75422298</v>
      </c>
      <c r="I10" s="17">
        <v>73733437</v>
      </c>
      <c r="J10" s="17">
        <v>5482794</v>
      </c>
      <c r="K10" s="18">
        <f t="shared" si="0"/>
        <v>7.4359669412942198E-2</v>
      </c>
    </row>
    <row r="11" spans="1:11" ht="15" customHeight="1" outlineLevel="2" x14ac:dyDescent="0.2">
      <c r="A11" s="16">
        <v>99</v>
      </c>
      <c r="B11" s="16" t="s">
        <v>100</v>
      </c>
      <c r="C11" s="16">
        <v>50041</v>
      </c>
      <c r="D11" s="16" t="s">
        <v>95</v>
      </c>
      <c r="E11" s="17">
        <v>6680199</v>
      </c>
      <c r="F11" s="17">
        <v>0</v>
      </c>
      <c r="G11" s="17">
        <v>93631621</v>
      </c>
      <c r="H11" s="17">
        <f>SUM(E11:G11)</f>
        <v>100311820</v>
      </c>
      <c r="I11" s="17">
        <v>97944463</v>
      </c>
      <c r="J11" s="17">
        <v>5820846</v>
      </c>
      <c r="K11" s="18">
        <f t="shared" si="0"/>
        <v>5.9430067016652079E-2</v>
      </c>
    </row>
    <row r="12" spans="1:11" ht="15" customHeight="1" outlineLevel="2" x14ac:dyDescent="0.2">
      <c r="A12" s="16">
        <v>99</v>
      </c>
      <c r="B12" s="16" t="s">
        <v>100</v>
      </c>
      <c r="C12" s="16">
        <v>50012</v>
      </c>
      <c r="D12" s="16" t="s">
        <v>46</v>
      </c>
      <c r="E12" s="17">
        <v>8715327</v>
      </c>
      <c r="F12" s="17">
        <v>-700</v>
      </c>
      <c r="G12" s="17">
        <v>92308949</v>
      </c>
      <c r="H12" s="17">
        <f>SUM(E12:G12)</f>
        <v>101023576</v>
      </c>
      <c r="I12" s="17">
        <v>95943813</v>
      </c>
      <c r="J12" s="17">
        <v>9231690</v>
      </c>
      <c r="K12" s="18">
        <f t="shared" si="0"/>
        <v>9.6219753117379236E-2</v>
      </c>
    </row>
    <row r="13" spans="1:11" ht="15" customHeight="1" outlineLevel="1" x14ac:dyDescent="0.2">
      <c r="A13" s="26"/>
      <c r="B13" s="26" t="s">
        <v>103</v>
      </c>
      <c r="C13" s="26"/>
      <c r="D13" s="26"/>
      <c r="E13" s="27">
        <f t="shared" ref="E13:J13" si="2">SUBTOTAL(9,E8:E12)</f>
        <v>16996404</v>
      </c>
      <c r="F13" s="27">
        <f t="shared" si="2"/>
        <v>19235396</v>
      </c>
      <c r="G13" s="27">
        <f t="shared" si="2"/>
        <v>355311314</v>
      </c>
      <c r="H13" s="27">
        <f t="shared" si="2"/>
        <v>391543114</v>
      </c>
      <c r="I13" s="27">
        <f t="shared" si="2"/>
        <v>392788754</v>
      </c>
      <c r="J13" s="27">
        <f t="shared" si="2"/>
        <v>32558957</v>
      </c>
      <c r="K13" s="28">
        <f t="shared" si="0"/>
        <v>8.2891774951377548E-2</v>
      </c>
    </row>
    <row r="14" spans="1:11" ht="15" customHeight="1" outlineLevel="2" x14ac:dyDescent="0.2">
      <c r="A14" s="16">
        <v>150</v>
      </c>
      <c r="B14" s="16" t="s">
        <v>8</v>
      </c>
      <c r="C14" s="16">
        <v>51411</v>
      </c>
      <c r="D14" s="16" t="s">
        <v>131</v>
      </c>
      <c r="E14" s="17">
        <v>0</v>
      </c>
      <c r="F14" s="17">
        <v>0</v>
      </c>
      <c r="G14" s="17">
        <v>0</v>
      </c>
      <c r="H14" s="17">
        <f>SUM(E14:G14)</f>
        <v>0</v>
      </c>
      <c r="I14" s="17">
        <v>0</v>
      </c>
      <c r="J14" s="17">
        <v>0</v>
      </c>
      <c r="K14" s="18" t="str">
        <f t="shared" si="0"/>
        <v/>
      </c>
    </row>
    <row r="15" spans="1:11" ht="15" customHeight="1" outlineLevel="2" x14ac:dyDescent="0.2">
      <c r="A15" s="16">
        <v>150</v>
      </c>
      <c r="B15" s="16" t="s">
        <v>8</v>
      </c>
      <c r="C15" s="16">
        <v>50520</v>
      </c>
      <c r="D15" s="16" t="s">
        <v>23</v>
      </c>
      <c r="E15" s="17">
        <v>1737762</v>
      </c>
      <c r="F15" s="17">
        <v>11470708</v>
      </c>
      <c r="G15" s="17">
        <v>87455234</v>
      </c>
      <c r="H15" s="17">
        <f>SUM(E15:G15)</f>
        <v>100663704</v>
      </c>
      <c r="I15" s="17">
        <v>100636178</v>
      </c>
      <c r="J15" s="17">
        <v>2178144</v>
      </c>
      <c r="K15" s="18">
        <f t="shared" si="0"/>
        <v>2.1643747241672871E-2</v>
      </c>
    </row>
    <row r="16" spans="1:11" ht="15" customHeight="1" outlineLevel="1" x14ac:dyDescent="0.2">
      <c r="A16" s="26"/>
      <c r="B16" s="26" t="s">
        <v>104</v>
      </c>
      <c r="C16" s="26"/>
      <c r="D16" s="26"/>
      <c r="E16" s="27">
        <f t="shared" ref="E16:J16" si="3">SUBTOTAL(9,E14:E15)</f>
        <v>1737762</v>
      </c>
      <c r="F16" s="27">
        <f t="shared" si="3"/>
        <v>11470708</v>
      </c>
      <c r="G16" s="27">
        <f t="shared" si="3"/>
        <v>87455234</v>
      </c>
      <c r="H16" s="27">
        <f t="shared" si="3"/>
        <v>100663704</v>
      </c>
      <c r="I16" s="27">
        <f t="shared" si="3"/>
        <v>100636178</v>
      </c>
      <c r="J16" s="27">
        <f t="shared" si="3"/>
        <v>2178144</v>
      </c>
      <c r="K16" s="28">
        <f t="shared" si="0"/>
        <v>2.1643747241672871E-2</v>
      </c>
    </row>
    <row r="17" spans="1:11" ht="15" customHeight="1" outlineLevel="2" x14ac:dyDescent="0.2">
      <c r="A17" s="16">
        <v>340</v>
      </c>
      <c r="B17" s="16" t="s">
        <v>6</v>
      </c>
      <c r="C17" s="16">
        <v>51420</v>
      </c>
      <c r="D17" s="16" t="s">
        <v>28</v>
      </c>
      <c r="E17" s="17">
        <v>0</v>
      </c>
      <c r="F17" s="17">
        <v>0</v>
      </c>
      <c r="G17" s="17">
        <v>0</v>
      </c>
      <c r="H17" s="17">
        <f>SUM(E17:G17)</f>
        <v>0</v>
      </c>
      <c r="I17" s="17">
        <v>0</v>
      </c>
      <c r="J17" s="17">
        <v>0</v>
      </c>
      <c r="K17" s="18" t="str">
        <f t="shared" si="0"/>
        <v/>
      </c>
    </row>
    <row r="18" spans="1:11" ht="15" customHeight="1" outlineLevel="2" x14ac:dyDescent="0.2">
      <c r="A18" s="16">
        <v>340</v>
      </c>
      <c r="B18" s="16" t="s">
        <v>6</v>
      </c>
      <c r="C18" s="16">
        <v>50121</v>
      </c>
      <c r="D18" s="16" t="s">
        <v>29</v>
      </c>
      <c r="E18" s="17">
        <v>17665929</v>
      </c>
      <c r="F18" s="17">
        <v>99503161</v>
      </c>
      <c r="G18" s="17">
        <v>126880525</v>
      </c>
      <c r="H18" s="17">
        <f>SUM(E18:G18)</f>
        <v>244049615</v>
      </c>
      <c r="I18" s="17">
        <v>241916928</v>
      </c>
      <c r="J18" s="17">
        <v>10531773</v>
      </c>
      <c r="K18" s="18">
        <f t="shared" si="0"/>
        <v>4.3534667404506726E-2</v>
      </c>
    </row>
    <row r="19" spans="1:11" ht="15" customHeight="1" outlineLevel="1" x14ac:dyDescent="0.2">
      <c r="A19" s="26"/>
      <c r="B19" s="26" t="s">
        <v>105</v>
      </c>
      <c r="C19" s="26"/>
      <c r="D19" s="26"/>
      <c r="E19" s="27">
        <f t="shared" ref="E19:J19" si="4">SUBTOTAL(9,E17:E18)</f>
        <v>17665929</v>
      </c>
      <c r="F19" s="27">
        <f t="shared" si="4"/>
        <v>99503161</v>
      </c>
      <c r="G19" s="27">
        <f t="shared" si="4"/>
        <v>126880525</v>
      </c>
      <c r="H19" s="27">
        <f t="shared" si="4"/>
        <v>244049615</v>
      </c>
      <c r="I19" s="27">
        <f t="shared" si="4"/>
        <v>241916928</v>
      </c>
      <c r="J19" s="27">
        <f t="shared" si="4"/>
        <v>10531773</v>
      </c>
      <c r="K19" s="28">
        <f t="shared" si="0"/>
        <v>4.3534667404506726E-2</v>
      </c>
    </row>
    <row r="20" spans="1:11" ht="15" customHeight="1" outlineLevel="2" x14ac:dyDescent="0.2">
      <c r="A20" s="16">
        <v>626</v>
      </c>
      <c r="B20" s="16" t="s">
        <v>2</v>
      </c>
      <c r="C20" s="16">
        <v>50028</v>
      </c>
      <c r="D20" s="16" t="s">
        <v>61</v>
      </c>
      <c r="E20" s="17">
        <v>0</v>
      </c>
      <c r="F20" s="17">
        <v>0</v>
      </c>
      <c r="G20" s="17">
        <v>0</v>
      </c>
      <c r="H20" s="17">
        <f>SUM(E20:G20)</f>
        <v>0</v>
      </c>
      <c r="I20" s="17">
        <v>0</v>
      </c>
      <c r="J20" s="17">
        <v>0</v>
      </c>
      <c r="K20" s="18" t="str">
        <f t="shared" si="0"/>
        <v/>
      </c>
    </row>
    <row r="21" spans="1:11" ht="15" customHeight="1" outlineLevel="1" x14ac:dyDescent="0.2">
      <c r="A21" s="26"/>
      <c r="B21" s="26" t="s">
        <v>106</v>
      </c>
      <c r="C21" s="26"/>
      <c r="D21" s="26"/>
      <c r="E21" s="27">
        <f t="shared" ref="E21:J21" si="5">SUBTOTAL(9,E20:E20)</f>
        <v>0</v>
      </c>
      <c r="F21" s="27">
        <f t="shared" si="5"/>
        <v>0</v>
      </c>
      <c r="G21" s="27">
        <f t="shared" si="5"/>
        <v>0</v>
      </c>
      <c r="H21" s="27">
        <f t="shared" si="5"/>
        <v>0</v>
      </c>
      <c r="I21" s="27">
        <f t="shared" si="5"/>
        <v>0</v>
      </c>
      <c r="J21" s="27">
        <f t="shared" si="5"/>
        <v>0</v>
      </c>
      <c r="K21" s="28" t="str">
        <f t="shared" si="0"/>
        <v/>
      </c>
    </row>
    <row r="22" spans="1:11" ht="15" customHeight="1" outlineLevel="2" x14ac:dyDescent="0.2">
      <c r="A22" s="16">
        <v>670</v>
      </c>
      <c r="B22" s="16" t="s">
        <v>5</v>
      </c>
      <c r="C22" s="16">
        <v>51535</v>
      </c>
      <c r="D22" s="16" t="s">
        <v>94</v>
      </c>
      <c r="E22" s="17">
        <v>0</v>
      </c>
      <c r="F22" s="17">
        <v>0</v>
      </c>
      <c r="G22" s="17">
        <v>0</v>
      </c>
      <c r="H22" s="17">
        <f t="shared" ref="H22:H27" si="6">SUM(E22:G22)</f>
        <v>0</v>
      </c>
      <c r="I22" s="17">
        <v>86032</v>
      </c>
      <c r="J22" s="17">
        <v>52982</v>
      </c>
      <c r="K22" s="18">
        <f t="shared" si="0"/>
        <v>0.61584061744467178</v>
      </c>
    </row>
    <row r="23" spans="1:11" ht="15" customHeight="1" outlineLevel="2" x14ac:dyDescent="0.2">
      <c r="A23" s="16">
        <v>670</v>
      </c>
      <c r="B23" s="16" t="s">
        <v>5</v>
      </c>
      <c r="C23" s="16">
        <v>50067</v>
      </c>
      <c r="D23" s="16" t="s">
        <v>26</v>
      </c>
      <c r="E23" s="17">
        <v>110307</v>
      </c>
      <c r="F23" s="17">
        <v>1648180</v>
      </c>
      <c r="G23" s="17">
        <v>0</v>
      </c>
      <c r="H23" s="17">
        <f t="shared" si="6"/>
        <v>1758487</v>
      </c>
      <c r="I23" s="17">
        <v>2143286</v>
      </c>
      <c r="J23" s="17">
        <v>516636</v>
      </c>
      <c r="K23" s="18">
        <f t="shared" si="0"/>
        <v>0.24104855814856255</v>
      </c>
    </row>
    <row r="24" spans="1:11" ht="15" customHeight="1" outlineLevel="2" x14ac:dyDescent="0.2">
      <c r="A24" s="16">
        <v>670</v>
      </c>
      <c r="B24" s="16" t="s">
        <v>5</v>
      </c>
      <c r="C24" s="16">
        <v>51586</v>
      </c>
      <c r="D24" s="16" t="s">
        <v>30</v>
      </c>
      <c r="E24" s="17">
        <v>1954535</v>
      </c>
      <c r="F24" s="17">
        <v>7414900</v>
      </c>
      <c r="G24" s="17">
        <v>336049047</v>
      </c>
      <c r="H24" s="17">
        <f t="shared" si="6"/>
        <v>345418482</v>
      </c>
      <c r="I24" s="17">
        <v>338366632</v>
      </c>
      <c r="J24" s="17">
        <v>12875447</v>
      </c>
      <c r="K24" s="18">
        <f t="shared" si="0"/>
        <v>3.8051763331084017E-2</v>
      </c>
    </row>
    <row r="25" spans="1:11" ht="15" customHeight="1" outlineLevel="2" x14ac:dyDescent="0.2">
      <c r="A25" s="16">
        <v>670</v>
      </c>
      <c r="B25" s="16" t="s">
        <v>5</v>
      </c>
      <c r="C25" s="16">
        <v>50229</v>
      </c>
      <c r="D25" s="16" t="s">
        <v>25</v>
      </c>
      <c r="E25" s="17">
        <v>8300233</v>
      </c>
      <c r="F25" s="17">
        <v>11396818</v>
      </c>
      <c r="G25" s="17">
        <v>423065421</v>
      </c>
      <c r="H25" s="17">
        <f t="shared" si="6"/>
        <v>442762472</v>
      </c>
      <c r="I25" s="17">
        <v>429969464</v>
      </c>
      <c r="J25" s="17">
        <v>21928562</v>
      </c>
      <c r="K25" s="18">
        <f t="shared" si="0"/>
        <v>5.1000277545290983E-2</v>
      </c>
    </row>
    <row r="26" spans="1:11" ht="15" customHeight="1" outlineLevel="2" x14ac:dyDescent="0.2">
      <c r="A26" s="16">
        <v>670</v>
      </c>
      <c r="B26" s="16" t="s">
        <v>5</v>
      </c>
      <c r="C26" s="16">
        <v>50857</v>
      </c>
      <c r="D26" s="16" t="s">
        <v>24</v>
      </c>
      <c r="E26" s="17">
        <v>20528991</v>
      </c>
      <c r="F26" s="17">
        <v>0</v>
      </c>
      <c r="G26" s="17">
        <v>0</v>
      </c>
      <c r="H26" s="17">
        <f t="shared" si="6"/>
        <v>20528991</v>
      </c>
      <c r="I26" s="17">
        <v>20578686</v>
      </c>
      <c r="J26" s="17">
        <v>4753144</v>
      </c>
      <c r="K26" s="18">
        <f t="shared" si="0"/>
        <v>0.2309741253644669</v>
      </c>
    </row>
    <row r="27" spans="1:11" ht="15" customHeight="1" outlineLevel="2" x14ac:dyDescent="0.2">
      <c r="A27" s="16">
        <v>670</v>
      </c>
      <c r="B27" s="16" t="s">
        <v>5</v>
      </c>
      <c r="C27" s="16">
        <v>51020</v>
      </c>
      <c r="D27" s="16" t="s">
        <v>58</v>
      </c>
      <c r="E27" s="17">
        <v>0</v>
      </c>
      <c r="F27" s="17">
        <v>0</v>
      </c>
      <c r="G27" s="17">
        <v>485042</v>
      </c>
      <c r="H27" s="17">
        <f t="shared" si="6"/>
        <v>485042</v>
      </c>
      <c r="I27" s="17">
        <v>591116</v>
      </c>
      <c r="J27" s="17">
        <v>84843</v>
      </c>
      <c r="K27" s="18">
        <f>IF(I27&lt;&gt;0,J27/I27,"")</f>
        <v>0.14353020388553178</v>
      </c>
    </row>
    <row r="28" spans="1:11" ht="15" customHeight="1" outlineLevel="1" x14ac:dyDescent="0.2">
      <c r="A28" s="26"/>
      <c r="B28" s="26" t="s">
        <v>107</v>
      </c>
      <c r="C28" s="26"/>
      <c r="D28" s="26"/>
      <c r="E28" s="27">
        <f t="shared" ref="E28:J28" si="7">SUBTOTAL(9,E22:E27)</f>
        <v>30894066</v>
      </c>
      <c r="F28" s="27">
        <f t="shared" si="7"/>
        <v>20459898</v>
      </c>
      <c r="G28" s="27">
        <f t="shared" si="7"/>
        <v>759599510</v>
      </c>
      <c r="H28" s="27">
        <f t="shared" si="7"/>
        <v>810953474</v>
      </c>
      <c r="I28" s="27">
        <f t="shared" si="7"/>
        <v>791735216</v>
      </c>
      <c r="J28" s="27">
        <f t="shared" si="7"/>
        <v>40211614</v>
      </c>
      <c r="K28" s="28">
        <f t="shared" si="0"/>
        <v>5.0789219915159112E-2</v>
      </c>
    </row>
    <row r="29" spans="1:11" ht="15" customHeight="1" outlineLevel="2" x14ac:dyDescent="0.2">
      <c r="A29" s="16">
        <v>3889</v>
      </c>
      <c r="B29" s="16" t="s">
        <v>99</v>
      </c>
      <c r="C29" s="16">
        <v>50849</v>
      </c>
      <c r="D29" s="16" t="s">
        <v>98</v>
      </c>
      <c r="E29" s="17">
        <v>24331</v>
      </c>
      <c r="F29" s="17">
        <v>0</v>
      </c>
      <c r="G29" s="17">
        <v>5202719</v>
      </c>
      <c r="H29" s="17">
        <f>SUM(E29:G29)</f>
        <v>5227050</v>
      </c>
      <c r="I29" s="17">
        <v>5700230</v>
      </c>
      <c r="J29" s="17">
        <v>375531</v>
      </c>
      <c r="K29" s="18">
        <f t="shared" si="0"/>
        <v>6.587997326423671E-2</v>
      </c>
    </row>
    <row r="30" spans="1:11" ht="15" customHeight="1" outlineLevel="1" x14ac:dyDescent="0.2">
      <c r="A30" s="26"/>
      <c r="B30" s="26" t="s">
        <v>108</v>
      </c>
      <c r="C30" s="26"/>
      <c r="D30" s="26"/>
      <c r="E30" s="27">
        <f t="shared" ref="E30:J30" si="8">SUBTOTAL(9,E29:E29)</f>
        <v>24331</v>
      </c>
      <c r="F30" s="27">
        <f t="shared" si="8"/>
        <v>0</v>
      </c>
      <c r="G30" s="27">
        <f t="shared" si="8"/>
        <v>5202719</v>
      </c>
      <c r="H30" s="27">
        <f t="shared" si="8"/>
        <v>5227050</v>
      </c>
      <c r="I30" s="27">
        <f t="shared" si="8"/>
        <v>5700230</v>
      </c>
      <c r="J30" s="27">
        <f t="shared" si="8"/>
        <v>375531</v>
      </c>
      <c r="K30" s="28">
        <f t="shared" si="0"/>
        <v>6.587997326423671E-2</v>
      </c>
    </row>
    <row r="31" spans="1:11" ht="15" customHeight="1" outlineLevel="2" x14ac:dyDescent="0.2">
      <c r="A31" s="16">
        <v>50026</v>
      </c>
      <c r="B31" s="16" t="s">
        <v>88</v>
      </c>
      <c r="C31" s="16">
        <v>50026</v>
      </c>
      <c r="D31" s="16" t="s">
        <v>88</v>
      </c>
      <c r="E31" s="17">
        <v>69206</v>
      </c>
      <c r="F31" s="17">
        <v>886540</v>
      </c>
      <c r="G31" s="17">
        <v>17142568</v>
      </c>
      <c r="H31" s="17">
        <f>SUM(E31:G31)</f>
        <v>18098314</v>
      </c>
      <c r="I31" s="17">
        <v>17373609</v>
      </c>
      <c r="J31" s="17">
        <v>596800</v>
      </c>
      <c r="K31" s="18">
        <f t="shared" si="0"/>
        <v>3.4350951492001458E-2</v>
      </c>
    </row>
    <row r="32" spans="1:11" ht="15" customHeight="1" outlineLevel="1" x14ac:dyDescent="0.2">
      <c r="A32" s="26"/>
      <c r="B32" s="26" t="s">
        <v>109</v>
      </c>
      <c r="C32" s="26"/>
      <c r="D32" s="26"/>
      <c r="E32" s="27">
        <f t="shared" ref="E32:J32" si="9">SUBTOTAL(9,E31:E31)</f>
        <v>69206</v>
      </c>
      <c r="F32" s="27">
        <f t="shared" si="9"/>
        <v>886540</v>
      </c>
      <c r="G32" s="27">
        <f t="shared" si="9"/>
        <v>17142568</v>
      </c>
      <c r="H32" s="27">
        <f t="shared" si="9"/>
        <v>18098314</v>
      </c>
      <c r="I32" s="27">
        <f t="shared" si="9"/>
        <v>17373609</v>
      </c>
      <c r="J32" s="27">
        <f t="shared" si="9"/>
        <v>596800</v>
      </c>
      <c r="K32" s="28">
        <f t="shared" si="0"/>
        <v>3.4350951492001458E-2</v>
      </c>
    </row>
    <row r="33" spans="1:11" ht="15" customHeight="1" outlineLevel="2" x14ac:dyDescent="0.2">
      <c r="A33" s="16">
        <v>50050</v>
      </c>
      <c r="B33" s="16" t="s">
        <v>4</v>
      </c>
      <c r="C33" s="16">
        <v>50050</v>
      </c>
      <c r="D33" s="16" t="s">
        <v>4</v>
      </c>
      <c r="E33" s="17">
        <v>0</v>
      </c>
      <c r="F33" s="17">
        <v>0</v>
      </c>
      <c r="G33" s="17">
        <v>16761650</v>
      </c>
      <c r="H33" s="17">
        <f>SUM(E33:G33)</f>
        <v>16761650</v>
      </c>
      <c r="I33" s="17">
        <v>10904761</v>
      </c>
      <c r="J33" s="17">
        <v>133804</v>
      </c>
      <c r="K33" s="18">
        <f t="shared" si="0"/>
        <v>1.2270236825914846E-2</v>
      </c>
    </row>
    <row r="34" spans="1:11" ht="15" customHeight="1" outlineLevel="1" x14ac:dyDescent="0.2">
      <c r="A34" s="26"/>
      <c r="B34" s="26" t="s">
        <v>111</v>
      </c>
      <c r="C34" s="26"/>
      <c r="D34" s="26"/>
      <c r="E34" s="27">
        <f t="shared" ref="E34:J34" si="10">SUBTOTAL(9,E33:E33)</f>
        <v>0</v>
      </c>
      <c r="F34" s="27">
        <f t="shared" si="10"/>
        <v>0</v>
      </c>
      <c r="G34" s="27">
        <f t="shared" si="10"/>
        <v>16761650</v>
      </c>
      <c r="H34" s="27">
        <f t="shared" si="10"/>
        <v>16761650</v>
      </c>
      <c r="I34" s="27">
        <f t="shared" si="10"/>
        <v>10904761</v>
      </c>
      <c r="J34" s="27">
        <f t="shared" si="10"/>
        <v>133804</v>
      </c>
      <c r="K34" s="28">
        <f t="shared" si="0"/>
        <v>1.2270236825914846E-2</v>
      </c>
    </row>
    <row r="35" spans="1:11" ht="15" customHeight="1" outlineLevel="2" x14ac:dyDescent="0.2">
      <c r="A35" s="16">
        <v>50130</v>
      </c>
      <c r="B35" s="16" t="s">
        <v>7</v>
      </c>
      <c r="C35" s="16">
        <v>50130</v>
      </c>
      <c r="D35" s="16" t="s">
        <v>7</v>
      </c>
      <c r="E35" s="17">
        <v>0</v>
      </c>
      <c r="F35" s="17">
        <v>38373</v>
      </c>
      <c r="G35" s="17">
        <v>73691409</v>
      </c>
      <c r="H35" s="17">
        <f>SUM(E35:G35)</f>
        <v>73729782</v>
      </c>
      <c r="I35" s="17">
        <v>72664918</v>
      </c>
      <c r="J35" s="17">
        <v>1839281</v>
      </c>
      <c r="K35" s="18">
        <f t="shared" si="0"/>
        <v>2.5311815531120534E-2</v>
      </c>
    </row>
    <row r="36" spans="1:11" ht="15" customHeight="1" outlineLevel="1" x14ac:dyDescent="0.2">
      <c r="A36" s="29"/>
      <c r="B36" s="29" t="s">
        <v>112</v>
      </c>
      <c r="C36" s="29"/>
      <c r="D36" s="29"/>
      <c r="E36" s="30">
        <f t="shared" ref="E36:J36" si="11">SUBTOTAL(9,E35:E35)</f>
        <v>0</v>
      </c>
      <c r="F36" s="30">
        <f t="shared" si="11"/>
        <v>38373</v>
      </c>
      <c r="G36" s="30">
        <f t="shared" si="11"/>
        <v>73691409</v>
      </c>
      <c r="H36" s="30">
        <f t="shared" si="11"/>
        <v>73729782</v>
      </c>
      <c r="I36" s="30">
        <f t="shared" si="11"/>
        <v>72664918</v>
      </c>
      <c r="J36" s="30">
        <f t="shared" si="11"/>
        <v>1839281</v>
      </c>
      <c r="K36" s="43">
        <f t="shared" si="0"/>
        <v>2.5311815531120534E-2</v>
      </c>
    </row>
    <row r="37" spans="1:11" ht="36.75" customHeight="1" thickBot="1" x14ac:dyDescent="0.25">
      <c r="A37" s="44"/>
      <c r="B37" s="44" t="s">
        <v>101</v>
      </c>
      <c r="C37" s="44"/>
      <c r="D37" s="44"/>
      <c r="E37" s="45">
        <f t="shared" ref="E37:J37" si="12">SUBTOTAL(9,E4:E35)</f>
        <v>119519129</v>
      </c>
      <c r="F37" s="45">
        <f t="shared" si="12"/>
        <v>593345004</v>
      </c>
      <c r="G37" s="45">
        <f t="shared" si="12"/>
        <v>1897145858</v>
      </c>
      <c r="H37" s="45">
        <f t="shared" si="12"/>
        <v>2610009991</v>
      </c>
      <c r="I37" s="45">
        <f t="shared" si="12"/>
        <v>2563378219</v>
      </c>
      <c r="J37" s="45">
        <f t="shared" si="12"/>
        <v>122587568</v>
      </c>
      <c r="K37" s="46">
        <f t="shared" si="0"/>
        <v>4.7822661163057965E-2</v>
      </c>
    </row>
    <row r="38" spans="1:11" ht="12.75" thickTop="1" x14ac:dyDescent="0.2"/>
  </sheetData>
  <mergeCells count="1">
    <mergeCell ref="A1:K1"/>
  </mergeCells>
  <phoneticPr fontId="14" type="noConversion"/>
  <pageMargins left="0.46" right="0.5" top="0.62" bottom="1" header="0.5" footer="0.5"/>
  <pageSetup scale="78" orientation="landscape" r:id="rId1"/>
  <headerFooter alignWithMargins="0">
    <oddFooter>&amp;LCalifornia Department of Insurance&amp;RRate Specialist Bureau - 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pageSetUpPr fitToPage="1"/>
  </sheetPr>
  <dimension ref="A1:J35"/>
  <sheetViews>
    <sheetView workbookViewId="0">
      <selection sqref="A1:H1"/>
    </sheetView>
  </sheetViews>
  <sheetFormatPr defaultRowHeight="12" outlineLevelRow="2" x14ac:dyDescent="0.2"/>
  <cols>
    <col min="1" max="1" width="6.28515625" style="5" bestFit="1" customWidth="1"/>
    <col min="2" max="2" width="28.140625" style="4" bestFit="1" customWidth="1"/>
    <col min="3" max="3" width="7.28515625" style="5" bestFit="1" customWidth="1"/>
    <col min="4" max="4" width="27.85546875" style="5" bestFit="1" customWidth="1"/>
    <col min="5" max="5" width="13.42578125" style="7" bestFit="1" customWidth="1"/>
    <col min="6" max="6" width="16.140625" style="7" customWidth="1"/>
    <col min="7" max="7" width="12.42578125" style="7" bestFit="1" customWidth="1"/>
    <col min="8" max="9" width="9.140625" style="4"/>
    <col min="10" max="10" width="11" style="4" bestFit="1" customWidth="1"/>
    <col min="11" max="16384" width="9.140625" style="4"/>
  </cols>
  <sheetData>
    <row r="1" spans="1:8" ht="24" customHeight="1" x14ac:dyDescent="0.2">
      <c r="A1" s="300" t="s">
        <v>44</v>
      </c>
      <c r="B1" s="300"/>
      <c r="C1" s="300"/>
      <c r="D1" s="300"/>
      <c r="E1" s="300"/>
      <c r="F1" s="300"/>
      <c r="G1" s="300"/>
      <c r="H1" s="300"/>
    </row>
    <row r="2" spans="1:8" ht="8.25" customHeight="1" x14ac:dyDescent="0.2">
      <c r="A2" s="8"/>
      <c r="B2" s="8"/>
      <c r="C2" s="8"/>
      <c r="D2" s="8"/>
      <c r="E2" s="8"/>
      <c r="F2" s="8"/>
      <c r="G2" s="8"/>
      <c r="H2" s="8"/>
    </row>
    <row r="3" spans="1:8" s="6" customFormat="1" ht="36" customHeight="1" x14ac:dyDescent="0.2">
      <c r="A3" s="9" t="s">
        <v>14</v>
      </c>
      <c r="B3" s="9" t="s">
        <v>15</v>
      </c>
      <c r="C3" s="9" t="s">
        <v>38</v>
      </c>
      <c r="D3" s="9" t="s">
        <v>39</v>
      </c>
      <c r="E3" s="10" t="s">
        <v>40</v>
      </c>
      <c r="F3" s="10" t="s">
        <v>41</v>
      </c>
      <c r="G3" s="10" t="s">
        <v>42</v>
      </c>
      <c r="H3" s="11" t="s">
        <v>43</v>
      </c>
    </row>
    <row r="4" spans="1:8" ht="18.75" customHeight="1" outlineLevel="2" x14ac:dyDescent="0.2">
      <c r="A4" s="13">
        <v>70</v>
      </c>
      <c r="B4" s="13" t="s">
        <v>9</v>
      </c>
      <c r="C4" s="13">
        <v>50814</v>
      </c>
      <c r="D4" s="13" t="s">
        <v>36</v>
      </c>
      <c r="E4" s="14">
        <v>226546409</v>
      </c>
      <c r="F4" s="14">
        <v>218885611</v>
      </c>
      <c r="G4" s="14">
        <v>15902785</v>
      </c>
      <c r="H4" s="15">
        <f>G4/F4</f>
        <v>7.2653405252846887E-2</v>
      </c>
    </row>
    <row r="5" spans="1:8" outlineLevel="2" x14ac:dyDescent="0.2">
      <c r="A5" s="16">
        <v>70</v>
      </c>
      <c r="B5" s="16" t="s">
        <v>9</v>
      </c>
      <c r="C5" s="16">
        <v>50318</v>
      </c>
      <c r="D5" s="16" t="s">
        <v>35</v>
      </c>
      <c r="E5" s="17">
        <v>109968476</v>
      </c>
      <c r="F5" s="17">
        <v>106401669</v>
      </c>
      <c r="G5" s="17">
        <v>1361213</v>
      </c>
      <c r="H5" s="18">
        <f>G5/F5</f>
        <v>1.2793154588580749E-2</v>
      </c>
    </row>
    <row r="6" spans="1:8" outlineLevel="1" x14ac:dyDescent="0.2">
      <c r="A6" s="33"/>
      <c r="B6" s="33" t="s">
        <v>102</v>
      </c>
      <c r="C6" s="33"/>
      <c r="D6" s="33"/>
      <c r="E6" s="48">
        <f>SUBTOTAL(9,E4:E5)</f>
        <v>336514885</v>
      </c>
      <c r="F6" s="48">
        <f>SUBTOTAL(9,F4:F5)</f>
        <v>325287280</v>
      </c>
      <c r="G6" s="48">
        <f>SUBTOTAL(9,G4:G5)</f>
        <v>17263998</v>
      </c>
      <c r="H6" s="49">
        <f t="shared" ref="H6:H34" si="0">G6/F6</f>
        <v>5.3073080509019599E-2</v>
      </c>
    </row>
    <row r="7" spans="1:8" outlineLevel="2" x14ac:dyDescent="0.2">
      <c r="A7" s="16">
        <v>99</v>
      </c>
      <c r="B7" s="16" t="s">
        <v>0</v>
      </c>
      <c r="C7" s="16">
        <v>50822</v>
      </c>
      <c r="D7" s="16" t="s">
        <v>33</v>
      </c>
      <c r="E7" s="17">
        <v>2385067</v>
      </c>
      <c r="F7" s="17">
        <v>2651921</v>
      </c>
      <c r="G7" s="17">
        <v>1870013</v>
      </c>
      <c r="H7" s="18">
        <f t="shared" si="0"/>
        <v>0.70515411281105278</v>
      </c>
    </row>
    <row r="8" spans="1:8" outlineLevel="2" x14ac:dyDescent="0.2">
      <c r="A8" s="16">
        <v>99</v>
      </c>
      <c r="B8" s="16" t="s">
        <v>0</v>
      </c>
      <c r="C8" s="16">
        <v>50024</v>
      </c>
      <c r="D8" s="16" t="s">
        <v>34</v>
      </c>
      <c r="E8" s="17">
        <v>45660261</v>
      </c>
      <c r="F8" s="17">
        <v>45460999</v>
      </c>
      <c r="G8" s="17">
        <v>8352434</v>
      </c>
      <c r="H8" s="18">
        <f t="shared" si="0"/>
        <v>0.18372746274229476</v>
      </c>
    </row>
    <row r="9" spans="1:8" outlineLevel="1" x14ac:dyDescent="0.2">
      <c r="A9" s="33"/>
      <c r="B9" s="33" t="s">
        <v>120</v>
      </c>
      <c r="C9" s="33"/>
      <c r="D9" s="33"/>
      <c r="E9" s="48">
        <f>SUBTOTAL(9,E7:E8)</f>
        <v>48045328</v>
      </c>
      <c r="F9" s="48">
        <f>SUBTOTAL(9,F7:F8)</f>
        <v>48112920</v>
      </c>
      <c r="G9" s="48">
        <f>SUBTOTAL(9,G7:G8)</f>
        <v>10222447</v>
      </c>
      <c r="H9" s="49">
        <f t="shared" si="0"/>
        <v>0.21246781529784514</v>
      </c>
    </row>
    <row r="10" spans="1:8" outlineLevel="2" x14ac:dyDescent="0.2">
      <c r="A10" s="16">
        <v>150</v>
      </c>
      <c r="B10" s="16" t="s">
        <v>8</v>
      </c>
      <c r="C10" s="16">
        <v>50520</v>
      </c>
      <c r="D10" s="16" t="s">
        <v>23</v>
      </c>
      <c r="E10" s="17">
        <v>122545602</v>
      </c>
      <c r="F10" s="17">
        <v>123208002</v>
      </c>
      <c r="G10" s="17">
        <v>10988108</v>
      </c>
      <c r="H10" s="18">
        <f t="shared" si="0"/>
        <v>8.9183395734312776E-2</v>
      </c>
    </row>
    <row r="11" spans="1:8" outlineLevel="1" x14ac:dyDescent="0.2">
      <c r="A11" s="38"/>
      <c r="B11" s="38" t="s">
        <v>104</v>
      </c>
      <c r="C11" s="38"/>
      <c r="D11" s="38"/>
      <c r="E11" s="50">
        <f>SUBTOTAL(9,E10:E10)</f>
        <v>122545602</v>
      </c>
      <c r="F11" s="50">
        <f>SUBTOTAL(9,F10:F10)</f>
        <v>123208002</v>
      </c>
      <c r="G11" s="50">
        <f>SUBTOTAL(9,G10:G10)</f>
        <v>10988108</v>
      </c>
      <c r="H11" s="49">
        <f t="shared" si="0"/>
        <v>8.9183395734312776E-2</v>
      </c>
    </row>
    <row r="12" spans="1:8" outlineLevel="2" x14ac:dyDescent="0.2">
      <c r="A12" s="16">
        <v>159</v>
      </c>
      <c r="B12" s="16" t="s">
        <v>11</v>
      </c>
      <c r="C12" s="16">
        <v>50083</v>
      </c>
      <c r="D12" s="16" t="s">
        <v>22</v>
      </c>
      <c r="E12" s="17">
        <v>96827485</v>
      </c>
      <c r="F12" s="17">
        <v>93813304</v>
      </c>
      <c r="G12" s="17">
        <v>6161148</v>
      </c>
      <c r="H12" s="18">
        <f t="shared" si="0"/>
        <v>6.5674565731103557E-2</v>
      </c>
    </row>
    <row r="13" spans="1:8" outlineLevel="2" x14ac:dyDescent="0.2">
      <c r="A13" s="16">
        <v>159</v>
      </c>
      <c r="B13" s="16" t="s">
        <v>11</v>
      </c>
      <c r="C13" s="16">
        <v>50881</v>
      </c>
      <c r="D13" s="16" t="s">
        <v>21</v>
      </c>
      <c r="E13" s="17">
        <v>36728272</v>
      </c>
      <c r="F13" s="17">
        <v>36960851</v>
      </c>
      <c r="G13" s="17">
        <v>8445095</v>
      </c>
      <c r="H13" s="18">
        <f t="shared" si="0"/>
        <v>0.22848756918502769</v>
      </c>
    </row>
    <row r="14" spans="1:8" outlineLevel="1" x14ac:dyDescent="0.2">
      <c r="A14" s="33"/>
      <c r="B14" s="33" t="s">
        <v>129</v>
      </c>
      <c r="C14" s="33"/>
      <c r="D14" s="33"/>
      <c r="E14" s="48">
        <f>SUBTOTAL(9,E12:E13)</f>
        <v>133555757</v>
      </c>
      <c r="F14" s="48">
        <f>SUBTOTAL(9,F12:F13)</f>
        <v>130774155</v>
      </c>
      <c r="G14" s="48">
        <f>SUBTOTAL(9,G12:G13)</f>
        <v>14606243</v>
      </c>
      <c r="H14" s="49">
        <f t="shared" si="0"/>
        <v>0.11169059360391202</v>
      </c>
    </row>
    <row r="15" spans="1:8" outlineLevel="2" x14ac:dyDescent="0.2">
      <c r="A15" s="16">
        <v>269</v>
      </c>
      <c r="B15" s="16" t="s">
        <v>16</v>
      </c>
      <c r="C15" s="16">
        <v>50229</v>
      </c>
      <c r="D15" s="16" t="s">
        <v>25</v>
      </c>
      <c r="E15" s="17">
        <v>209937971</v>
      </c>
      <c r="F15" s="17">
        <v>204464407</v>
      </c>
      <c r="G15" s="17">
        <v>31786783</v>
      </c>
      <c r="H15" s="18">
        <f t="shared" si="0"/>
        <v>0.15546364996426981</v>
      </c>
    </row>
    <row r="16" spans="1:8" outlineLevel="2" x14ac:dyDescent="0.2">
      <c r="A16" s="16">
        <v>269</v>
      </c>
      <c r="B16" s="16" t="s">
        <v>16</v>
      </c>
      <c r="C16" s="16">
        <v>50857</v>
      </c>
      <c r="D16" s="16" t="s">
        <v>24</v>
      </c>
      <c r="E16" s="17">
        <v>7517402</v>
      </c>
      <c r="F16" s="17">
        <v>9634828</v>
      </c>
      <c r="G16" s="17">
        <v>5014440</v>
      </c>
      <c r="H16" s="18">
        <f t="shared" si="0"/>
        <v>0.52044935311766849</v>
      </c>
    </row>
    <row r="17" spans="1:8" outlineLevel="2" x14ac:dyDescent="0.2">
      <c r="A17" s="16">
        <v>269</v>
      </c>
      <c r="B17" s="16" t="s">
        <v>16</v>
      </c>
      <c r="C17" s="16">
        <v>50067</v>
      </c>
      <c r="D17" s="16" t="s">
        <v>26</v>
      </c>
      <c r="E17" s="17">
        <v>9714168</v>
      </c>
      <c r="F17" s="17">
        <v>10107681</v>
      </c>
      <c r="G17" s="17">
        <v>19409</v>
      </c>
      <c r="H17" s="18">
        <f t="shared" si="0"/>
        <v>1.9202228483467176E-3</v>
      </c>
    </row>
    <row r="18" spans="1:8" outlineLevel="1" x14ac:dyDescent="0.2">
      <c r="A18" s="33"/>
      <c r="B18" s="33" t="s">
        <v>128</v>
      </c>
      <c r="C18" s="33"/>
      <c r="D18" s="33"/>
      <c r="E18" s="48">
        <f>SUBTOTAL(9,E15:E17)</f>
        <v>227169541</v>
      </c>
      <c r="F18" s="48">
        <f>SUBTOTAL(9,F15:F17)</f>
        <v>224206916</v>
      </c>
      <c r="G18" s="48">
        <f>SUBTOTAL(9,G15:G17)</f>
        <v>36820632</v>
      </c>
      <c r="H18" s="49">
        <f t="shared" si="0"/>
        <v>0.16422612048238511</v>
      </c>
    </row>
    <row r="19" spans="1:8" outlineLevel="2" x14ac:dyDescent="0.2">
      <c r="A19" s="16">
        <v>340</v>
      </c>
      <c r="B19" s="16" t="s">
        <v>6</v>
      </c>
      <c r="C19" s="16">
        <v>50121</v>
      </c>
      <c r="D19" s="16" t="s">
        <v>29</v>
      </c>
      <c r="E19" s="17">
        <v>147867749</v>
      </c>
      <c r="F19" s="17">
        <v>144346759</v>
      </c>
      <c r="G19" s="17">
        <v>4373400</v>
      </c>
      <c r="H19" s="18">
        <f t="shared" si="0"/>
        <v>3.0297874578534875E-2</v>
      </c>
    </row>
    <row r="20" spans="1:8" outlineLevel="2" x14ac:dyDescent="0.2">
      <c r="A20" s="16">
        <v>340</v>
      </c>
      <c r="B20" s="16" t="s">
        <v>6</v>
      </c>
      <c r="C20" s="16">
        <v>51420</v>
      </c>
      <c r="D20" s="16" t="s">
        <v>28</v>
      </c>
      <c r="E20" s="17">
        <v>1420911</v>
      </c>
      <c r="F20" s="17">
        <v>1365655</v>
      </c>
      <c r="G20" s="17">
        <v>0</v>
      </c>
      <c r="H20" s="18">
        <f t="shared" si="0"/>
        <v>0</v>
      </c>
    </row>
    <row r="21" spans="1:8" outlineLevel="1" x14ac:dyDescent="0.2">
      <c r="A21" s="33"/>
      <c r="B21" s="33" t="s">
        <v>105</v>
      </c>
      <c r="C21" s="33"/>
      <c r="D21" s="33"/>
      <c r="E21" s="48">
        <f>SUBTOTAL(9,E19:E20)</f>
        <v>149288660</v>
      </c>
      <c r="F21" s="48">
        <f>SUBTOTAL(9,F19:F20)</f>
        <v>145712414</v>
      </c>
      <c r="G21" s="48">
        <f>SUBTOTAL(9,G19:G20)</f>
        <v>4373400</v>
      </c>
      <c r="H21" s="49">
        <f t="shared" si="0"/>
        <v>3.0013914943444697E-2</v>
      </c>
    </row>
    <row r="22" spans="1:8" outlineLevel="2" x14ac:dyDescent="0.2">
      <c r="A22" s="16">
        <v>642</v>
      </c>
      <c r="B22" s="16" t="s">
        <v>10</v>
      </c>
      <c r="C22" s="16">
        <v>50849</v>
      </c>
      <c r="D22" s="16" t="s">
        <v>37</v>
      </c>
      <c r="E22" s="17">
        <v>19723347</v>
      </c>
      <c r="F22" s="17">
        <v>19258524</v>
      </c>
      <c r="G22" s="17">
        <v>336265</v>
      </c>
      <c r="H22" s="18">
        <f t="shared" si="0"/>
        <v>1.7460580052760015E-2</v>
      </c>
    </row>
    <row r="23" spans="1:8" outlineLevel="1" x14ac:dyDescent="0.2">
      <c r="A23" s="33"/>
      <c r="B23" s="33" t="s">
        <v>121</v>
      </c>
      <c r="C23" s="33"/>
      <c r="D23" s="33"/>
      <c r="E23" s="48">
        <f>SUBTOTAL(9,E22:E22)</f>
        <v>19723347</v>
      </c>
      <c r="F23" s="48">
        <f>SUBTOTAL(9,F22:F22)</f>
        <v>19258524</v>
      </c>
      <c r="G23" s="48">
        <f>SUBTOTAL(9,G22:G22)</f>
        <v>336265</v>
      </c>
      <c r="H23" s="49">
        <f t="shared" si="0"/>
        <v>1.7460580052760015E-2</v>
      </c>
    </row>
    <row r="24" spans="1:8" outlineLevel="2" x14ac:dyDescent="0.2">
      <c r="A24" s="16">
        <v>670</v>
      </c>
      <c r="B24" s="16" t="s">
        <v>5</v>
      </c>
      <c r="C24" s="16">
        <v>50075</v>
      </c>
      <c r="D24" s="16" t="s">
        <v>32</v>
      </c>
      <c r="E24" s="17">
        <v>0</v>
      </c>
      <c r="F24" s="17">
        <v>-590085</v>
      </c>
      <c r="G24" s="17">
        <v>2148577</v>
      </c>
      <c r="H24" s="18">
        <f t="shared" si="0"/>
        <v>-3.6411313624308361</v>
      </c>
    </row>
    <row r="25" spans="1:8" outlineLevel="2" x14ac:dyDescent="0.2">
      <c r="A25" s="16">
        <v>670</v>
      </c>
      <c r="B25" s="16" t="s">
        <v>5</v>
      </c>
      <c r="C25" s="16">
        <v>51586</v>
      </c>
      <c r="D25" s="16" t="s">
        <v>30</v>
      </c>
      <c r="E25" s="17">
        <v>149887501</v>
      </c>
      <c r="F25" s="17">
        <v>144894668</v>
      </c>
      <c r="G25" s="17">
        <v>5732333</v>
      </c>
      <c r="H25" s="18">
        <f t="shared" si="0"/>
        <v>3.9562070013508019E-2</v>
      </c>
    </row>
    <row r="26" spans="1:8" outlineLevel="2" x14ac:dyDescent="0.2">
      <c r="A26" s="16">
        <v>670</v>
      </c>
      <c r="B26" s="16" t="s">
        <v>5</v>
      </c>
      <c r="C26" s="16">
        <v>50903</v>
      </c>
      <c r="D26" s="16" t="s">
        <v>31</v>
      </c>
      <c r="E26" s="17">
        <v>45644877</v>
      </c>
      <c r="F26" s="17">
        <v>44164327</v>
      </c>
      <c r="G26" s="17">
        <v>4399373</v>
      </c>
      <c r="H26" s="18">
        <f t="shared" si="0"/>
        <v>9.9613722178988479E-2</v>
      </c>
    </row>
    <row r="27" spans="1:8" outlineLevel="1" x14ac:dyDescent="0.2">
      <c r="A27" s="33"/>
      <c r="B27" s="33" t="s">
        <v>107</v>
      </c>
      <c r="C27" s="33"/>
      <c r="D27" s="33"/>
      <c r="E27" s="48">
        <f>SUBTOTAL(9,E24:E26)</f>
        <v>195532378</v>
      </c>
      <c r="F27" s="48">
        <f>SUBTOTAL(9,F24:F26)</f>
        <v>188468910</v>
      </c>
      <c r="G27" s="48">
        <f>SUBTOTAL(9,G24:G26)</f>
        <v>12280283</v>
      </c>
      <c r="H27" s="49">
        <f t="shared" si="0"/>
        <v>6.5158136692147262E-2</v>
      </c>
    </row>
    <row r="28" spans="1:8" outlineLevel="2" x14ac:dyDescent="0.2">
      <c r="A28" s="16">
        <v>750</v>
      </c>
      <c r="B28" s="16" t="s">
        <v>17</v>
      </c>
      <c r="C28" s="16">
        <v>51020</v>
      </c>
      <c r="D28" s="16" t="s">
        <v>27</v>
      </c>
      <c r="E28" s="17">
        <v>5689293</v>
      </c>
      <c r="F28" s="17">
        <v>5594614</v>
      </c>
      <c r="G28" s="17">
        <v>379734</v>
      </c>
      <c r="H28" s="18">
        <f t="shared" si="0"/>
        <v>6.7874923989394084E-2</v>
      </c>
    </row>
    <row r="29" spans="1:8" outlineLevel="1" x14ac:dyDescent="0.2">
      <c r="A29" s="33"/>
      <c r="B29" s="33" t="s">
        <v>126</v>
      </c>
      <c r="C29" s="33"/>
      <c r="D29" s="33"/>
      <c r="E29" s="48">
        <f>SUBTOTAL(9,E28:E28)</f>
        <v>5689293</v>
      </c>
      <c r="F29" s="48">
        <f>SUBTOTAL(9,F28:F28)</f>
        <v>5594614</v>
      </c>
      <c r="G29" s="48">
        <f>SUBTOTAL(9,G28:G28)</f>
        <v>379734</v>
      </c>
      <c r="H29" s="49">
        <f t="shared" si="0"/>
        <v>6.7874923989394084E-2</v>
      </c>
    </row>
    <row r="30" spans="1:8" outlineLevel="2" x14ac:dyDescent="0.2">
      <c r="A30" s="16">
        <v>947</v>
      </c>
      <c r="B30" s="16" t="s">
        <v>18</v>
      </c>
      <c r="C30" s="16">
        <v>51624</v>
      </c>
      <c r="D30" s="16" t="s">
        <v>13</v>
      </c>
      <c r="E30" s="17">
        <v>3412395</v>
      </c>
      <c r="F30" s="17">
        <v>3287485</v>
      </c>
      <c r="G30" s="17">
        <v>0</v>
      </c>
      <c r="H30" s="18">
        <f t="shared" si="0"/>
        <v>0</v>
      </c>
    </row>
    <row r="31" spans="1:8" outlineLevel="1" x14ac:dyDescent="0.2">
      <c r="A31" s="33"/>
      <c r="B31" s="33" t="s">
        <v>127</v>
      </c>
      <c r="C31" s="33"/>
      <c r="D31" s="33"/>
      <c r="E31" s="48">
        <f>SUBTOTAL(9,E30:E30)</f>
        <v>3412395</v>
      </c>
      <c r="F31" s="48">
        <f>SUBTOTAL(9,F30:F30)</f>
        <v>3287485</v>
      </c>
      <c r="G31" s="48">
        <f>SUBTOTAL(9,G30:G30)</f>
        <v>0</v>
      </c>
      <c r="H31" s="49">
        <f t="shared" si="0"/>
        <v>0</v>
      </c>
    </row>
    <row r="32" spans="1:8" outlineLevel="2" x14ac:dyDescent="0.2">
      <c r="A32" s="16">
        <v>50130</v>
      </c>
      <c r="B32" s="16" t="s">
        <v>7</v>
      </c>
      <c r="C32" s="16">
        <v>50130</v>
      </c>
      <c r="D32" s="16" t="s">
        <v>7</v>
      </c>
      <c r="E32" s="17">
        <v>46116823</v>
      </c>
      <c r="F32" s="17">
        <v>44824877</v>
      </c>
      <c r="G32" s="17">
        <v>288175</v>
      </c>
      <c r="H32" s="18">
        <f t="shared" si="0"/>
        <v>6.4289077692282343E-3</v>
      </c>
    </row>
    <row r="33" spans="1:10" outlineLevel="1" x14ac:dyDescent="0.2">
      <c r="A33" s="34"/>
      <c r="B33" s="34" t="s">
        <v>112</v>
      </c>
      <c r="C33" s="34"/>
      <c r="D33" s="34"/>
      <c r="E33" s="51">
        <f>SUBTOTAL(9,E32:E32)</f>
        <v>46116823</v>
      </c>
      <c r="F33" s="51">
        <f>SUBTOTAL(9,F32:F32)</f>
        <v>44824877</v>
      </c>
      <c r="G33" s="51">
        <f>SUBTOTAL(9,G32:G32)</f>
        <v>288175</v>
      </c>
      <c r="H33" s="42">
        <f t="shared" si="0"/>
        <v>6.4289077692282343E-3</v>
      </c>
      <c r="J33" s="52"/>
    </row>
    <row r="34" spans="1:10" ht="27" customHeight="1" thickBot="1" x14ac:dyDescent="0.25">
      <c r="A34" s="32"/>
      <c r="B34" s="22" t="s">
        <v>101</v>
      </c>
      <c r="C34" s="32"/>
      <c r="D34" s="32"/>
      <c r="E34" s="23">
        <f>SUBTOTAL(9,E4:E32)</f>
        <v>1287594009</v>
      </c>
      <c r="F34" s="23">
        <f>SUBTOTAL(9,F4:F32)</f>
        <v>1258736097</v>
      </c>
      <c r="G34" s="23">
        <f>SUBTOTAL(9,G4:G32)</f>
        <v>107559285</v>
      </c>
      <c r="H34" s="68">
        <f t="shared" si="0"/>
        <v>8.5450226823835976E-2</v>
      </c>
    </row>
    <row r="35" spans="1:10" ht="12.75" thickTop="1" x14ac:dyDescent="0.2"/>
  </sheetData>
  <mergeCells count="1">
    <mergeCell ref="A1:H1"/>
  </mergeCells>
  <phoneticPr fontId="14" type="noConversion"/>
  <printOptions horizontalCentered="1"/>
  <pageMargins left="0.75" right="0.75" top="1" bottom="1" header="0.5" footer="0.5"/>
  <pageSetup orientation="landscape" r:id="rId1"/>
  <headerFooter alignWithMargins="0">
    <oddFooter>&amp;LCalifornia Department of Insurance&amp;RRate Specialist Bureau - 4/18/03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5">
    <pageSetUpPr fitToPage="1"/>
  </sheetPr>
  <dimension ref="A1:H34"/>
  <sheetViews>
    <sheetView workbookViewId="0">
      <selection sqref="A1:H1"/>
    </sheetView>
  </sheetViews>
  <sheetFormatPr defaultRowHeight="12" outlineLevelRow="2" x14ac:dyDescent="0.2"/>
  <cols>
    <col min="1" max="1" width="6.28515625" style="5" bestFit="1" customWidth="1"/>
    <col min="2" max="2" width="28.140625" style="4" bestFit="1" customWidth="1"/>
    <col min="3" max="3" width="7.28515625" style="5" bestFit="1" customWidth="1"/>
    <col min="4" max="4" width="22.42578125" style="5" bestFit="1" customWidth="1"/>
    <col min="5" max="5" width="13.42578125" style="7" bestFit="1" customWidth="1"/>
    <col min="6" max="6" width="16.140625" style="7" customWidth="1"/>
    <col min="7" max="7" width="12.42578125" style="7" bestFit="1" customWidth="1"/>
    <col min="8" max="16384" width="9.140625" style="4"/>
  </cols>
  <sheetData>
    <row r="1" spans="1:8" ht="24" customHeight="1" x14ac:dyDescent="0.2">
      <c r="A1" s="300" t="s">
        <v>45</v>
      </c>
      <c r="B1" s="300"/>
      <c r="C1" s="300"/>
      <c r="D1" s="300"/>
      <c r="E1" s="300"/>
      <c r="F1" s="300"/>
      <c r="G1" s="300"/>
      <c r="H1" s="300"/>
    </row>
    <row r="2" spans="1:8" ht="8.25" customHeight="1" x14ac:dyDescent="0.2">
      <c r="A2" s="8"/>
      <c r="B2" s="8"/>
      <c r="C2" s="8"/>
      <c r="D2" s="8"/>
      <c r="E2" s="8"/>
      <c r="F2" s="8"/>
      <c r="G2" s="8"/>
      <c r="H2" s="8"/>
    </row>
    <row r="3" spans="1:8" s="6" customFormat="1" ht="36" customHeight="1" x14ac:dyDescent="0.2">
      <c r="A3" s="9" t="s">
        <v>14</v>
      </c>
      <c r="B3" s="9" t="s">
        <v>15</v>
      </c>
      <c r="C3" s="9" t="s">
        <v>38</v>
      </c>
      <c r="D3" s="9" t="s">
        <v>39</v>
      </c>
      <c r="E3" s="10" t="s">
        <v>40</v>
      </c>
      <c r="F3" s="10" t="s">
        <v>41</v>
      </c>
      <c r="G3" s="10" t="s">
        <v>42</v>
      </c>
      <c r="H3" s="11" t="s">
        <v>43</v>
      </c>
    </row>
    <row r="4" spans="1:8" ht="18.75" customHeight="1" outlineLevel="2" x14ac:dyDescent="0.2">
      <c r="A4" s="13">
        <v>70</v>
      </c>
      <c r="B4" s="13" t="s">
        <v>9</v>
      </c>
      <c r="C4" s="13">
        <v>50814</v>
      </c>
      <c r="D4" s="13" t="s">
        <v>36</v>
      </c>
      <c r="E4" s="14">
        <v>184804613</v>
      </c>
      <c r="F4" s="14">
        <v>178855845</v>
      </c>
      <c r="G4" s="14">
        <v>8660898</v>
      </c>
      <c r="H4" s="15">
        <f>G4/F4</f>
        <v>4.8423902500921899E-2</v>
      </c>
    </row>
    <row r="5" spans="1:8" ht="18.75" customHeight="1" outlineLevel="1" x14ac:dyDescent="0.2">
      <c r="A5" s="40"/>
      <c r="B5" s="40" t="s">
        <v>102</v>
      </c>
      <c r="C5" s="40"/>
      <c r="D5" s="40"/>
      <c r="E5" s="53">
        <f>SUBTOTAL(9,E4:E4)</f>
        <v>184804613</v>
      </c>
      <c r="F5" s="53">
        <f>SUBTOTAL(9,F4:F4)</f>
        <v>178855845</v>
      </c>
      <c r="G5" s="53">
        <f>SUBTOTAL(9,G4:G4)</f>
        <v>8660898</v>
      </c>
      <c r="H5" s="54">
        <f t="shared" ref="H5:H33" si="0">G5/F5</f>
        <v>4.8423902500921899E-2</v>
      </c>
    </row>
    <row r="6" spans="1:8" outlineLevel="2" x14ac:dyDescent="0.2">
      <c r="A6" s="16">
        <v>99</v>
      </c>
      <c r="B6" s="16" t="s">
        <v>0</v>
      </c>
      <c r="C6" s="16">
        <v>50822</v>
      </c>
      <c r="D6" s="16" t="s">
        <v>33</v>
      </c>
      <c r="E6" s="17">
        <v>30775</v>
      </c>
      <c r="F6" s="17">
        <v>91829</v>
      </c>
      <c r="G6" s="17">
        <v>3775384</v>
      </c>
      <c r="H6" s="15">
        <f t="shared" si="0"/>
        <v>41.113199533916301</v>
      </c>
    </row>
    <row r="7" spans="1:8" outlineLevel="2" x14ac:dyDescent="0.2">
      <c r="A7" s="16">
        <v>99</v>
      </c>
      <c r="B7" s="16" t="s">
        <v>0</v>
      </c>
      <c r="C7" s="16">
        <v>50024</v>
      </c>
      <c r="D7" s="16" t="s">
        <v>34</v>
      </c>
      <c r="E7" s="17">
        <v>33188001</v>
      </c>
      <c r="F7" s="17">
        <v>33240588</v>
      </c>
      <c r="G7" s="17">
        <v>7911906</v>
      </c>
      <c r="H7" s="15">
        <f t="shared" si="0"/>
        <v>0.23801943575727361</v>
      </c>
    </row>
    <row r="8" spans="1:8" outlineLevel="1" x14ac:dyDescent="0.2">
      <c r="A8" s="33"/>
      <c r="B8" s="33" t="s">
        <v>120</v>
      </c>
      <c r="C8" s="33"/>
      <c r="D8" s="33"/>
      <c r="E8" s="48">
        <f>SUBTOTAL(9,E6:E7)</f>
        <v>33218776</v>
      </c>
      <c r="F8" s="48">
        <f>SUBTOTAL(9,F6:F7)</f>
        <v>33332417</v>
      </c>
      <c r="G8" s="48">
        <f>SUBTOTAL(9,G6:G7)</f>
        <v>11687290</v>
      </c>
      <c r="H8" s="54">
        <f t="shared" si="0"/>
        <v>0.35062833877303284</v>
      </c>
    </row>
    <row r="9" spans="1:8" outlineLevel="2" x14ac:dyDescent="0.2">
      <c r="A9" s="16">
        <v>150</v>
      </c>
      <c r="B9" s="16" t="s">
        <v>8</v>
      </c>
      <c r="C9" s="16">
        <v>50520</v>
      </c>
      <c r="D9" s="16" t="s">
        <v>23</v>
      </c>
      <c r="E9" s="17">
        <v>81616265</v>
      </c>
      <c r="F9" s="17">
        <v>82037170</v>
      </c>
      <c r="G9" s="17">
        <v>3078549</v>
      </c>
      <c r="H9" s="15">
        <f t="shared" si="0"/>
        <v>3.7526270104149134E-2</v>
      </c>
    </row>
    <row r="10" spans="1:8" outlineLevel="1" x14ac:dyDescent="0.2">
      <c r="A10" s="33"/>
      <c r="B10" s="33" t="s">
        <v>104</v>
      </c>
      <c r="C10" s="33"/>
      <c r="D10" s="33"/>
      <c r="E10" s="48">
        <f>SUBTOTAL(9,E9:E9)</f>
        <v>81616265</v>
      </c>
      <c r="F10" s="48">
        <f>SUBTOTAL(9,F9:F9)</f>
        <v>82037170</v>
      </c>
      <c r="G10" s="48">
        <f>SUBTOTAL(9,G9:G9)</f>
        <v>3078549</v>
      </c>
      <c r="H10" s="54">
        <f t="shared" si="0"/>
        <v>3.7526270104149134E-2</v>
      </c>
    </row>
    <row r="11" spans="1:8" outlineLevel="2" x14ac:dyDescent="0.2">
      <c r="A11" s="16">
        <v>159</v>
      </c>
      <c r="B11" s="16" t="s">
        <v>11</v>
      </c>
      <c r="C11" s="16">
        <v>50083</v>
      </c>
      <c r="D11" s="16" t="s">
        <v>22</v>
      </c>
      <c r="E11" s="17">
        <v>70389005</v>
      </c>
      <c r="F11" s="17">
        <v>68917966</v>
      </c>
      <c r="G11" s="17">
        <v>4054819</v>
      </c>
      <c r="H11" s="15">
        <f t="shared" si="0"/>
        <v>5.8835442125497434E-2</v>
      </c>
    </row>
    <row r="12" spans="1:8" outlineLevel="2" x14ac:dyDescent="0.2">
      <c r="A12" s="16">
        <v>159</v>
      </c>
      <c r="B12" s="16" t="s">
        <v>11</v>
      </c>
      <c r="C12" s="16">
        <v>50012</v>
      </c>
      <c r="D12" s="16" t="s">
        <v>46</v>
      </c>
      <c r="E12" s="17">
        <v>15101185</v>
      </c>
      <c r="F12" s="17">
        <v>14828999</v>
      </c>
      <c r="G12" s="17">
        <v>1887171</v>
      </c>
      <c r="H12" s="15">
        <f t="shared" si="0"/>
        <v>0.12726219753605755</v>
      </c>
    </row>
    <row r="13" spans="1:8" outlineLevel="1" x14ac:dyDescent="0.2">
      <c r="A13" s="33"/>
      <c r="B13" s="33" t="s">
        <v>129</v>
      </c>
      <c r="C13" s="33"/>
      <c r="D13" s="33"/>
      <c r="E13" s="48">
        <f>SUBTOTAL(9,E11:E12)</f>
        <v>85490190</v>
      </c>
      <c r="F13" s="48">
        <f>SUBTOTAL(9,F11:F12)</f>
        <v>83746965</v>
      </c>
      <c r="G13" s="48">
        <f>SUBTOTAL(9,G11:G12)</f>
        <v>5941990</v>
      </c>
      <c r="H13" s="54">
        <f t="shared" si="0"/>
        <v>7.0951705533448289E-2</v>
      </c>
    </row>
    <row r="14" spans="1:8" outlineLevel="2" x14ac:dyDescent="0.2">
      <c r="A14" s="16">
        <v>269</v>
      </c>
      <c r="B14" s="16" t="s">
        <v>16</v>
      </c>
      <c r="C14" s="16">
        <v>50229</v>
      </c>
      <c r="D14" s="16" t="s">
        <v>25</v>
      </c>
      <c r="E14" s="17">
        <v>150487407</v>
      </c>
      <c r="F14" s="17">
        <v>148772125</v>
      </c>
      <c r="G14" s="17">
        <v>27367171</v>
      </c>
      <c r="H14" s="15">
        <f t="shared" si="0"/>
        <v>0.18395362034386481</v>
      </c>
    </row>
    <row r="15" spans="1:8" outlineLevel="2" x14ac:dyDescent="0.2">
      <c r="A15" s="16">
        <v>269</v>
      </c>
      <c r="B15" s="16" t="s">
        <v>16</v>
      </c>
      <c r="C15" s="16">
        <v>50857</v>
      </c>
      <c r="D15" s="16" t="s">
        <v>24</v>
      </c>
      <c r="E15" s="17">
        <v>4273530</v>
      </c>
      <c r="F15" s="17">
        <v>5811577</v>
      </c>
      <c r="G15" s="17">
        <v>5520481</v>
      </c>
      <c r="H15" s="15">
        <f t="shared" si="0"/>
        <v>0.94991101382636756</v>
      </c>
    </row>
    <row r="16" spans="1:8" outlineLevel="2" x14ac:dyDescent="0.2">
      <c r="A16" s="16">
        <v>269</v>
      </c>
      <c r="B16" s="16" t="s">
        <v>16</v>
      </c>
      <c r="C16" s="16">
        <v>50067</v>
      </c>
      <c r="D16" s="16" t="s">
        <v>26</v>
      </c>
      <c r="E16" s="17">
        <v>6528283</v>
      </c>
      <c r="F16" s="17">
        <v>6994523</v>
      </c>
      <c r="G16" s="17">
        <v>47979</v>
      </c>
      <c r="H16" s="15">
        <f t="shared" si="0"/>
        <v>6.8595099337009826E-3</v>
      </c>
    </row>
    <row r="17" spans="1:8" outlineLevel="1" x14ac:dyDescent="0.2">
      <c r="A17" s="33"/>
      <c r="B17" s="33" t="s">
        <v>128</v>
      </c>
      <c r="C17" s="33"/>
      <c r="D17" s="33"/>
      <c r="E17" s="48">
        <f>SUBTOTAL(9,E14:E16)</f>
        <v>161289220</v>
      </c>
      <c r="F17" s="48">
        <f>SUBTOTAL(9,F14:F16)</f>
        <v>161578225</v>
      </c>
      <c r="G17" s="48">
        <f>SUBTOTAL(9,G14:G16)</f>
        <v>32935631</v>
      </c>
      <c r="H17" s="54">
        <f t="shared" si="0"/>
        <v>0.20383706405983851</v>
      </c>
    </row>
    <row r="18" spans="1:8" outlineLevel="2" x14ac:dyDescent="0.2">
      <c r="A18" s="16">
        <v>340</v>
      </c>
      <c r="B18" s="16" t="s">
        <v>6</v>
      </c>
      <c r="C18" s="16">
        <v>50121</v>
      </c>
      <c r="D18" s="16" t="s">
        <v>29</v>
      </c>
      <c r="E18" s="17">
        <v>100093013</v>
      </c>
      <c r="F18" s="17">
        <v>98109772</v>
      </c>
      <c r="G18" s="17">
        <v>3734708</v>
      </c>
      <c r="H18" s="15">
        <f t="shared" si="0"/>
        <v>3.8066626023756329E-2</v>
      </c>
    </row>
    <row r="19" spans="1:8" outlineLevel="2" x14ac:dyDescent="0.2">
      <c r="A19" s="16">
        <v>340</v>
      </c>
      <c r="B19" s="16" t="s">
        <v>6</v>
      </c>
      <c r="C19" s="16">
        <v>51420</v>
      </c>
      <c r="D19" s="16" t="s">
        <v>28</v>
      </c>
      <c r="E19" s="17">
        <v>1869732</v>
      </c>
      <c r="F19" s="17">
        <v>1739135</v>
      </c>
      <c r="G19" s="17">
        <v>7501</v>
      </c>
      <c r="H19" s="15">
        <f t="shared" si="0"/>
        <v>4.3130636782078447E-3</v>
      </c>
    </row>
    <row r="20" spans="1:8" outlineLevel="1" x14ac:dyDescent="0.2">
      <c r="A20" s="33"/>
      <c r="B20" s="33" t="s">
        <v>105</v>
      </c>
      <c r="C20" s="33"/>
      <c r="D20" s="33"/>
      <c r="E20" s="48">
        <f>SUBTOTAL(9,E18:E19)</f>
        <v>101962745</v>
      </c>
      <c r="F20" s="48">
        <f>SUBTOTAL(9,F18:F19)</f>
        <v>99848907</v>
      </c>
      <c r="G20" s="48">
        <f>SUBTOTAL(9,G18:G19)</f>
        <v>3742209</v>
      </c>
      <c r="H20" s="54">
        <f t="shared" si="0"/>
        <v>3.7478717718963113E-2</v>
      </c>
    </row>
    <row r="21" spans="1:8" outlineLevel="2" x14ac:dyDescent="0.2">
      <c r="A21" s="16">
        <v>642</v>
      </c>
      <c r="B21" s="16" t="s">
        <v>10</v>
      </c>
      <c r="C21" s="16">
        <v>50849</v>
      </c>
      <c r="D21" s="16" t="s">
        <v>37</v>
      </c>
      <c r="E21" s="17">
        <v>12859315</v>
      </c>
      <c r="F21" s="17">
        <v>12357214</v>
      </c>
      <c r="G21" s="17">
        <v>132690</v>
      </c>
      <c r="H21" s="15">
        <f t="shared" si="0"/>
        <v>1.0737857254879619E-2</v>
      </c>
    </row>
    <row r="22" spans="1:8" outlineLevel="1" x14ac:dyDescent="0.2">
      <c r="A22" s="33"/>
      <c r="B22" s="33" t="s">
        <v>121</v>
      </c>
      <c r="C22" s="33"/>
      <c r="D22" s="33"/>
      <c r="E22" s="48">
        <f>SUBTOTAL(9,E21:E21)</f>
        <v>12859315</v>
      </c>
      <c r="F22" s="48">
        <f>SUBTOTAL(9,F21:F21)</f>
        <v>12357214</v>
      </c>
      <c r="G22" s="48">
        <f>SUBTOTAL(9,G21:G21)</f>
        <v>132690</v>
      </c>
      <c r="H22" s="54">
        <f t="shared" si="0"/>
        <v>1.0737857254879619E-2</v>
      </c>
    </row>
    <row r="23" spans="1:8" outlineLevel="2" x14ac:dyDescent="0.2">
      <c r="A23" s="16">
        <v>670</v>
      </c>
      <c r="B23" s="16" t="s">
        <v>5</v>
      </c>
      <c r="C23" s="16">
        <v>50075</v>
      </c>
      <c r="D23" s="16" t="s">
        <v>32</v>
      </c>
      <c r="E23" s="17">
        <v>7089563</v>
      </c>
      <c r="F23" s="17">
        <v>8178369</v>
      </c>
      <c r="G23" s="17">
        <v>1225164</v>
      </c>
      <c r="H23" s="15">
        <f t="shared" si="0"/>
        <v>0.14980541963807209</v>
      </c>
    </row>
    <row r="24" spans="1:8" outlineLevel="2" x14ac:dyDescent="0.2">
      <c r="A24" s="16">
        <v>670</v>
      </c>
      <c r="B24" s="16" t="s">
        <v>5</v>
      </c>
      <c r="C24" s="16">
        <v>51586</v>
      </c>
      <c r="D24" s="16" t="s">
        <v>30</v>
      </c>
      <c r="E24" s="17">
        <v>99361534</v>
      </c>
      <c r="F24" s="17">
        <v>97375410</v>
      </c>
      <c r="G24" s="17">
        <v>6523163</v>
      </c>
      <c r="H24" s="15">
        <f t="shared" si="0"/>
        <v>6.6989838605044122E-2</v>
      </c>
    </row>
    <row r="25" spans="1:8" outlineLevel="2" x14ac:dyDescent="0.2">
      <c r="A25" s="16">
        <v>670</v>
      </c>
      <c r="B25" s="16" t="s">
        <v>5</v>
      </c>
      <c r="C25" s="16">
        <v>50903</v>
      </c>
      <c r="D25" s="16" t="s">
        <v>31</v>
      </c>
      <c r="E25" s="17">
        <v>31134866</v>
      </c>
      <c r="F25" s="17">
        <v>29154864</v>
      </c>
      <c r="G25" s="17">
        <v>1839704</v>
      </c>
      <c r="H25" s="15">
        <f t="shared" si="0"/>
        <v>6.3101100385856715E-2</v>
      </c>
    </row>
    <row r="26" spans="1:8" outlineLevel="1" x14ac:dyDescent="0.2">
      <c r="A26" s="33"/>
      <c r="B26" s="33" t="s">
        <v>107</v>
      </c>
      <c r="C26" s="33"/>
      <c r="D26" s="33"/>
      <c r="E26" s="48">
        <f>SUBTOTAL(9,E23:E25)</f>
        <v>137585963</v>
      </c>
      <c r="F26" s="48">
        <f>SUBTOTAL(9,F23:F25)</f>
        <v>134708643</v>
      </c>
      <c r="G26" s="48">
        <f>SUBTOTAL(9,G23:G25)</f>
        <v>9588031</v>
      </c>
      <c r="H26" s="54">
        <f t="shared" si="0"/>
        <v>7.1176064033248415E-2</v>
      </c>
    </row>
    <row r="27" spans="1:8" outlineLevel="2" x14ac:dyDescent="0.2">
      <c r="A27" s="16">
        <v>750</v>
      </c>
      <c r="B27" s="16" t="s">
        <v>17</v>
      </c>
      <c r="C27" s="16">
        <v>51020</v>
      </c>
      <c r="D27" s="16" t="s">
        <v>27</v>
      </c>
      <c r="E27" s="17">
        <v>405112</v>
      </c>
      <c r="F27" s="17">
        <v>494634</v>
      </c>
      <c r="G27" s="17">
        <v>-225936</v>
      </c>
      <c r="H27" s="15">
        <f t="shared" si="0"/>
        <v>-0.45677409963730758</v>
      </c>
    </row>
    <row r="28" spans="1:8" outlineLevel="1" x14ac:dyDescent="0.2">
      <c r="A28" s="33"/>
      <c r="B28" s="33" t="s">
        <v>126</v>
      </c>
      <c r="C28" s="33"/>
      <c r="D28" s="33"/>
      <c r="E28" s="48">
        <f>SUBTOTAL(9,E27:E27)</f>
        <v>405112</v>
      </c>
      <c r="F28" s="48">
        <f>SUBTOTAL(9,F27:F27)</f>
        <v>494634</v>
      </c>
      <c r="G28" s="48">
        <f>SUBTOTAL(9,G27:G27)</f>
        <v>-225936</v>
      </c>
      <c r="H28" s="54">
        <f t="shared" si="0"/>
        <v>-0.45677409963730758</v>
      </c>
    </row>
    <row r="29" spans="1:8" outlineLevel="2" x14ac:dyDescent="0.2">
      <c r="A29" s="16">
        <v>947</v>
      </c>
      <c r="B29" s="16" t="s">
        <v>18</v>
      </c>
      <c r="C29" s="16">
        <v>51624</v>
      </c>
      <c r="D29" s="16" t="s">
        <v>13</v>
      </c>
      <c r="E29" s="17">
        <v>12378153</v>
      </c>
      <c r="F29" s="17">
        <v>11748561</v>
      </c>
      <c r="G29" s="17">
        <v>1033353</v>
      </c>
      <c r="H29" s="15">
        <f t="shared" si="0"/>
        <v>8.7955707937338035E-2</v>
      </c>
    </row>
    <row r="30" spans="1:8" outlineLevel="1" x14ac:dyDescent="0.2">
      <c r="A30" s="33"/>
      <c r="B30" s="33" t="s">
        <v>127</v>
      </c>
      <c r="C30" s="33"/>
      <c r="D30" s="33"/>
      <c r="E30" s="48">
        <f>SUBTOTAL(9,E29:E29)</f>
        <v>12378153</v>
      </c>
      <c r="F30" s="48">
        <f>SUBTOTAL(9,F29:F29)</f>
        <v>11748561</v>
      </c>
      <c r="G30" s="48">
        <f>SUBTOTAL(9,G29:G29)</f>
        <v>1033353</v>
      </c>
      <c r="H30" s="54">
        <f t="shared" si="0"/>
        <v>8.7955707937338035E-2</v>
      </c>
    </row>
    <row r="31" spans="1:8" outlineLevel="2" x14ac:dyDescent="0.2">
      <c r="A31" s="16">
        <v>50130</v>
      </c>
      <c r="B31" s="16" t="s">
        <v>7</v>
      </c>
      <c r="C31" s="16">
        <v>50130</v>
      </c>
      <c r="D31" s="16" t="s">
        <v>7</v>
      </c>
      <c r="E31" s="17">
        <v>44302379</v>
      </c>
      <c r="F31" s="17">
        <v>41985223</v>
      </c>
      <c r="G31" s="17">
        <v>1039008</v>
      </c>
      <c r="H31" s="15">
        <f t="shared" si="0"/>
        <v>2.4746992531157926E-2</v>
      </c>
    </row>
    <row r="32" spans="1:8" outlineLevel="1" x14ac:dyDescent="0.2">
      <c r="A32" s="34"/>
      <c r="B32" s="34" t="s">
        <v>112</v>
      </c>
      <c r="C32" s="34"/>
      <c r="D32" s="34"/>
      <c r="E32" s="51">
        <f>SUBTOTAL(9,E31:E31)</f>
        <v>44302379</v>
      </c>
      <c r="F32" s="51">
        <f>SUBTOTAL(9,F31:F31)</f>
        <v>41985223</v>
      </c>
      <c r="G32" s="51">
        <f>SUBTOTAL(9,G31:G31)</f>
        <v>1039008</v>
      </c>
      <c r="H32" s="55">
        <f t="shared" si="0"/>
        <v>2.4746992531157926E-2</v>
      </c>
    </row>
    <row r="33" spans="1:8" ht="29.25" customHeight="1" thickBot="1" x14ac:dyDescent="0.25">
      <c r="A33" s="32"/>
      <c r="B33" s="22" t="s">
        <v>101</v>
      </c>
      <c r="C33" s="32"/>
      <c r="D33" s="32"/>
      <c r="E33" s="23">
        <f>SUBTOTAL(9,E4:E31)</f>
        <v>855912731</v>
      </c>
      <c r="F33" s="23">
        <f>SUBTOTAL(9,F4:F31)</f>
        <v>840693804</v>
      </c>
      <c r="G33" s="23">
        <f>SUBTOTAL(9,G4:G31)</f>
        <v>77613713</v>
      </c>
      <c r="H33" s="12">
        <f t="shared" si="0"/>
        <v>9.2321024171601956E-2</v>
      </c>
    </row>
    <row r="34" spans="1:8" ht="12.75" thickTop="1" x14ac:dyDescent="0.2"/>
  </sheetData>
  <mergeCells count="1">
    <mergeCell ref="A1:H1"/>
  </mergeCells>
  <phoneticPr fontId="14" type="noConversion"/>
  <printOptions horizontalCentered="1"/>
  <pageMargins left="0.75" right="0.75" top="1" bottom="1" header="0.5" footer="0.5"/>
  <pageSetup orientation="landscape" r:id="rId1"/>
  <headerFooter alignWithMargins="0">
    <oddFooter>&amp;LCalifornia Department of Insurance&amp;RRate Specialist Bureau - 4/18/03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6">
    <pageSetUpPr fitToPage="1"/>
  </sheetPr>
  <dimension ref="A1:K22"/>
  <sheetViews>
    <sheetView workbookViewId="0">
      <selection activeCell="A2" sqref="A2"/>
    </sheetView>
  </sheetViews>
  <sheetFormatPr defaultRowHeight="12" x14ac:dyDescent="0.2"/>
  <cols>
    <col min="1" max="1" width="6.28515625" style="5" bestFit="1" customWidth="1"/>
    <col min="2" max="2" width="26.140625" style="4" customWidth="1"/>
    <col min="3" max="3" width="6.28515625" style="5" customWidth="1"/>
    <col min="4" max="4" width="27.85546875" style="5" bestFit="1" customWidth="1"/>
    <col min="5" max="5" width="12.140625" style="7" customWidth="1"/>
    <col min="6" max="6" width="13.42578125" style="7" customWidth="1"/>
    <col min="7" max="8" width="12" style="7" customWidth="1"/>
    <col min="9" max="9" width="12" style="7" bestFit="1" customWidth="1"/>
    <col min="10" max="10" width="11" style="4" bestFit="1" customWidth="1"/>
    <col min="11" max="16384" width="9.140625" style="4"/>
  </cols>
  <sheetData>
    <row r="1" spans="1:11" ht="24" customHeight="1" x14ac:dyDescent="0.2">
      <c r="A1" s="300" t="s">
        <v>47</v>
      </c>
      <c r="B1" s="300"/>
      <c r="C1" s="300"/>
      <c r="D1" s="300"/>
      <c r="E1" s="300"/>
      <c r="F1" s="300"/>
      <c r="G1" s="300"/>
      <c r="H1" s="300"/>
      <c r="I1" s="300"/>
      <c r="J1" s="300"/>
    </row>
    <row r="2" spans="1:11" ht="8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1" s="6" customFormat="1" ht="60" x14ac:dyDescent="0.2">
      <c r="A3" s="9" t="s">
        <v>14</v>
      </c>
      <c r="B3" s="9" t="s">
        <v>15</v>
      </c>
      <c r="C3" s="9" t="s">
        <v>38</v>
      </c>
      <c r="D3" s="9" t="s">
        <v>39</v>
      </c>
      <c r="E3" s="10" t="s">
        <v>113</v>
      </c>
      <c r="F3" s="10" t="s">
        <v>114</v>
      </c>
      <c r="G3" s="10" t="s">
        <v>115</v>
      </c>
      <c r="H3" s="10" t="s">
        <v>116</v>
      </c>
      <c r="I3" s="10" t="s">
        <v>117</v>
      </c>
      <c r="J3" s="10" t="s">
        <v>118</v>
      </c>
      <c r="K3" s="11" t="s">
        <v>119</v>
      </c>
    </row>
    <row r="4" spans="1:11" x14ac:dyDescent="0.2">
      <c r="A4" s="16">
        <v>70</v>
      </c>
      <c r="B4" s="16" t="s">
        <v>9</v>
      </c>
      <c r="C4" s="16">
        <v>50814</v>
      </c>
      <c r="D4" s="16" t="s">
        <v>36</v>
      </c>
      <c r="E4" s="17">
        <v>87414554</v>
      </c>
      <c r="F4" s="17">
        <v>14198851</v>
      </c>
      <c r="G4" s="17">
        <v>52140628</v>
      </c>
      <c r="H4" s="14">
        <f t="shared" ref="H4:H22" si="0">SUM(E4:G4)</f>
        <v>153754033</v>
      </c>
      <c r="I4" s="17">
        <v>149674926</v>
      </c>
      <c r="J4" s="17">
        <v>8793621</v>
      </c>
      <c r="K4" s="15">
        <f>IF(I4&lt;&gt;0,J4/I4,"")</f>
        <v>5.8751463822337216E-2</v>
      </c>
    </row>
    <row r="5" spans="1:11" x14ac:dyDescent="0.2">
      <c r="A5" s="16">
        <v>99</v>
      </c>
      <c r="B5" s="16" t="s">
        <v>0</v>
      </c>
      <c r="C5" s="16">
        <v>50822</v>
      </c>
      <c r="D5" s="16" t="s">
        <v>33</v>
      </c>
      <c r="E5" s="17">
        <v>0</v>
      </c>
      <c r="F5" s="17">
        <v>0</v>
      </c>
      <c r="G5" s="17">
        <v>0</v>
      </c>
      <c r="H5" s="14">
        <f t="shared" si="0"/>
        <v>0</v>
      </c>
      <c r="I5" s="17">
        <v>62541</v>
      </c>
      <c r="J5" s="17">
        <v>1231478</v>
      </c>
      <c r="K5" s="15">
        <f t="shared" ref="K5:K22" si="1">IF(I5&lt;&gt;0,J5/I5,"")</f>
        <v>19.690730880542365</v>
      </c>
    </row>
    <row r="6" spans="1:11" x14ac:dyDescent="0.2">
      <c r="A6" s="16">
        <v>99</v>
      </c>
      <c r="B6" s="16" t="s">
        <v>0</v>
      </c>
      <c r="C6" s="16">
        <v>50024</v>
      </c>
      <c r="D6" s="16" t="s">
        <v>34</v>
      </c>
      <c r="E6" s="17">
        <v>205474</v>
      </c>
      <c r="F6" s="17">
        <v>14296</v>
      </c>
      <c r="G6" s="17">
        <v>27792864</v>
      </c>
      <c r="H6" s="14">
        <f t="shared" si="0"/>
        <v>28012634</v>
      </c>
      <c r="I6" s="17">
        <v>28134083</v>
      </c>
      <c r="J6" s="17">
        <v>7605131</v>
      </c>
      <c r="K6" s="15">
        <f t="shared" si="1"/>
        <v>0.27031735848650196</v>
      </c>
    </row>
    <row r="7" spans="1:11" x14ac:dyDescent="0.2">
      <c r="A7" s="16">
        <v>150</v>
      </c>
      <c r="B7" s="16" t="s">
        <v>8</v>
      </c>
      <c r="C7" s="16">
        <v>50520</v>
      </c>
      <c r="D7" s="16" t="s">
        <v>23</v>
      </c>
      <c r="E7" s="17">
        <v>0</v>
      </c>
      <c r="F7" s="17">
        <v>3698250</v>
      </c>
      <c r="G7" s="17">
        <v>55050868</v>
      </c>
      <c r="H7" s="14">
        <f t="shared" si="0"/>
        <v>58749118</v>
      </c>
      <c r="I7" s="17">
        <v>59666782</v>
      </c>
      <c r="J7" s="17">
        <v>4832525</v>
      </c>
      <c r="K7" s="15">
        <f t="shared" si="1"/>
        <v>8.0991882552003555E-2</v>
      </c>
    </row>
    <row r="8" spans="1:11" x14ac:dyDescent="0.2">
      <c r="A8" s="16">
        <v>159</v>
      </c>
      <c r="B8" s="16" t="s">
        <v>11</v>
      </c>
      <c r="C8" s="16">
        <v>50083</v>
      </c>
      <c r="D8" s="16" t="s">
        <v>22</v>
      </c>
      <c r="E8" s="17">
        <v>5682479</v>
      </c>
      <c r="F8" s="17">
        <v>16039179</v>
      </c>
      <c r="G8" s="17">
        <v>32018525</v>
      </c>
      <c r="H8" s="14">
        <f t="shared" si="0"/>
        <v>53740183</v>
      </c>
      <c r="I8" s="17">
        <v>52703069</v>
      </c>
      <c r="J8" s="17">
        <v>5238403</v>
      </c>
      <c r="K8" s="15">
        <f t="shared" si="1"/>
        <v>9.939464815606848E-2</v>
      </c>
    </row>
    <row r="9" spans="1:11" x14ac:dyDescent="0.2">
      <c r="A9" s="16">
        <v>159</v>
      </c>
      <c r="B9" s="16" t="s">
        <v>11</v>
      </c>
      <c r="C9" s="16">
        <v>50012</v>
      </c>
      <c r="D9" s="16" t="s">
        <v>46</v>
      </c>
      <c r="E9" s="17">
        <v>30207</v>
      </c>
      <c r="F9" s="17">
        <v>8408776</v>
      </c>
      <c r="G9" s="17">
        <v>0</v>
      </c>
      <c r="H9" s="14">
        <f t="shared" si="0"/>
        <v>8438983</v>
      </c>
      <c r="I9" s="17">
        <v>9471007</v>
      </c>
      <c r="J9" s="17">
        <v>2100748</v>
      </c>
      <c r="K9" s="15">
        <f t="shared" si="1"/>
        <v>0.22180830401666898</v>
      </c>
    </row>
    <row r="10" spans="1:11" x14ac:dyDescent="0.2">
      <c r="A10" s="16">
        <v>269</v>
      </c>
      <c r="B10" s="16" t="s">
        <v>16</v>
      </c>
      <c r="C10" s="16">
        <v>50229</v>
      </c>
      <c r="D10" s="16" t="s">
        <v>25</v>
      </c>
      <c r="E10" s="17">
        <v>57072</v>
      </c>
      <c r="F10" s="17">
        <v>21254924</v>
      </c>
      <c r="G10" s="17">
        <v>102195684</v>
      </c>
      <c r="H10" s="14">
        <f t="shared" si="0"/>
        <v>123507680</v>
      </c>
      <c r="I10" s="17">
        <v>119196996</v>
      </c>
      <c r="J10" s="17">
        <v>25332957</v>
      </c>
      <c r="K10" s="15">
        <f t="shared" si="1"/>
        <v>0.21253016309236519</v>
      </c>
    </row>
    <row r="11" spans="1:11" x14ac:dyDescent="0.2">
      <c r="A11" s="16">
        <v>269</v>
      </c>
      <c r="B11" s="16" t="s">
        <v>16</v>
      </c>
      <c r="C11" s="16">
        <v>50857</v>
      </c>
      <c r="D11" s="16" t="s">
        <v>24</v>
      </c>
      <c r="E11" s="17">
        <v>17613</v>
      </c>
      <c r="F11" s="17">
        <v>2073598</v>
      </c>
      <c r="G11" s="17">
        <v>0</v>
      </c>
      <c r="H11" s="14">
        <f t="shared" si="0"/>
        <v>2091211</v>
      </c>
      <c r="I11" s="17">
        <v>1850167</v>
      </c>
      <c r="J11" s="17">
        <v>2439268</v>
      </c>
      <c r="K11" s="15">
        <f t="shared" si="1"/>
        <v>1.3184042305370272</v>
      </c>
    </row>
    <row r="12" spans="1:11" x14ac:dyDescent="0.2">
      <c r="A12" s="16">
        <v>269</v>
      </c>
      <c r="B12" s="16" t="s">
        <v>16</v>
      </c>
      <c r="C12" s="16">
        <v>50067</v>
      </c>
      <c r="D12" s="16" t="s">
        <v>26</v>
      </c>
      <c r="E12" s="17">
        <v>0</v>
      </c>
      <c r="F12" s="17">
        <v>3716305</v>
      </c>
      <c r="G12" s="17">
        <v>0</v>
      </c>
      <c r="H12" s="14">
        <f t="shared" si="0"/>
        <v>3716305</v>
      </c>
      <c r="I12" s="17">
        <v>4228102</v>
      </c>
      <c r="J12" s="17">
        <v>52024</v>
      </c>
      <c r="K12" s="15">
        <f t="shared" si="1"/>
        <v>1.230433892086804E-2</v>
      </c>
    </row>
    <row r="13" spans="1:11" x14ac:dyDescent="0.2">
      <c r="A13" s="16">
        <v>340</v>
      </c>
      <c r="B13" s="16" t="s">
        <v>6</v>
      </c>
      <c r="C13" s="16">
        <v>50121</v>
      </c>
      <c r="D13" s="16" t="s">
        <v>29</v>
      </c>
      <c r="E13" s="17">
        <v>37318</v>
      </c>
      <c r="F13" s="17">
        <v>38450712</v>
      </c>
      <c r="G13" s="17">
        <v>43404643</v>
      </c>
      <c r="H13" s="14">
        <f t="shared" si="0"/>
        <v>81892673</v>
      </c>
      <c r="I13" s="17">
        <v>81787930</v>
      </c>
      <c r="J13" s="17">
        <v>5850945</v>
      </c>
      <c r="K13" s="15">
        <f t="shared" si="1"/>
        <v>7.1538000778354455E-2</v>
      </c>
    </row>
    <row r="14" spans="1:11" x14ac:dyDescent="0.2">
      <c r="A14" s="16">
        <v>340</v>
      </c>
      <c r="B14" s="16" t="s">
        <v>6</v>
      </c>
      <c r="C14" s="16">
        <v>51420</v>
      </c>
      <c r="D14" s="16" t="s">
        <v>28</v>
      </c>
      <c r="E14" s="17">
        <v>0</v>
      </c>
      <c r="F14" s="17">
        <v>747984</v>
      </c>
      <c r="G14" s="17">
        <v>885626</v>
      </c>
      <c r="H14" s="14">
        <f t="shared" si="0"/>
        <v>1633610</v>
      </c>
      <c r="I14" s="17">
        <v>1582725</v>
      </c>
      <c r="J14" s="17">
        <v>9641</v>
      </c>
      <c r="K14" s="15">
        <f t="shared" si="1"/>
        <v>6.0913930088928904E-3</v>
      </c>
    </row>
    <row r="15" spans="1:11" x14ac:dyDescent="0.2">
      <c r="A15" s="16">
        <v>642</v>
      </c>
      <c r="B15" s="16" t="s">
        <v>10</v>
      </c>
      <c r="C15" s="16">
        <v>50849</v>
      </c>
      <c r="D15" s="16" t="s">
        <v>37</v>
      </c>
      <c r="E15" s="17">
        <v>3139932</v>
      </c>
      <c r="F15" s="17">
        <v>18600</v>
      </c>
      <c r="G15" s="17">
        <v>7619588</v>
      </c>
      <c r="H15" s="14">
        <f t="shared" si="0"/>
        <v>10778120</v>
      </c>
      <c r="I15" s="17">
        <v>10438631</v>
      </c>
      <c r="J15" s="17">
        <v>262269</v>
      </c>
      <c r="K15" s="15">
        <f t="shared" si="1"/>
        <v>2.5124846351978529E-2</v>
      </c>
    </row>
    <row r="16" spans="1:11" x14ac:dyDescent="0.2">
      <c r="A16" s="16">
        <v>670</v>
      </c>
      <c r="B16" s="16" t="s">
        <v>5</v>
      </c>
      <c r="C16" s="16">
        <v>50075</v>
      </c>
      <c r="D16" s="16" t="s">
        <v>32</v>
      </c>
      <c r="E16" s="17">
        <v>2731078</v>
      </c>
      <c r="F16" s="17">
        <v>0</v>
      </c>
      <c r="G16" s="17">
        <v>0</v>
      </c>
      <c r="H16" s="14">
        <f t="shared" si="0"/>
        <v>2731078</v>
      </c>
      <c r="I16" s="17">
        <v>5615533</v>
      </c>
      <c r="J16" s="17">
        <v>236034</v>
      </c>
      <c r="K16" s="15">
        <f t="shared" si="1"/>
        <v>4.2032341364568598E-2</v>
      </c>
    </row>
    <row r="17" spans="1:11" x14ac:dyDescent="0.2">
      <c r="A17" s="16">
        <v>670</v>
      </c>
      <c r="B17" s="16" t="s">
        <v>5</v>
      </c>
      <c r="C17" s="16">
        <v>51586</v>
      </c>
      <c r="D17" s="16" t="s">
        <v>30</v>
      </c>
      <c r="E17" s="17">
        <v>68637663</v>
      </c>
      <c r="F17" s="17">
        <v>2877281</v>
      </c>
      <c r="G17" s="17">
        <v>28946541</v>
      </c>
      <c r="H17" s="14">
        <f t="shared" si="0"/>
        <v>100461485</v>
      </c>
      <c r="I17" s="17">
        <v>100670630</v>
      </c>
      <c r="J17" s="17">
        <v>5328349</v>
      </c>
      <c r="K17" s="15">
        <f t="shared" si="1"/>
        <v>5.2928535363293144E-2</v>
      </c>
    </row>
    <row r="18" spans="1:11" x14ac:dyDescent="0.2">
      <c r="A18" s="16">
        <v>670</v>
      </c>
      <c r="B18" s="16" t="s">
        <v>5</v>
      </c>
      <c r="C18" s="16">
        <v>50903</v>
      </c>
      <c r="D18" s="16" t="s">
        <v>48</v>
      </c>
      <c r="E18" s="17">
        <v>12030167</v>
      </c>
      <c r="F18" s="17">
        <v>6951468</v>
      </c>
      <c r="G18" s="17">
        <v>1694151</v>
      </c>
      <c r="H18" s="14">
        <f t="shared" si="0"/>
        <v>20675786</v>
      </c>
      <c r="I18" s="17">
        <v>19463057</v>
      </c>
      <c r="J18" s="17">
        <v>2238146</v>
      </c>
      <c r="K18" s="15">
        <f t="shared" si="1"/>
        <v>0.11499457664846792</v>
      </c>
    </row>
    <row r="19" spans="1:11" x14ac:dyDescent="0.2">
      <c r="A19" s="16">
        <v>750</v>
      </c>
      <c r="B19" s="16" t="s">
        <v>17</v>
      </c>
      <c r="C19" s="16">
        <v>51020</v>
      </c>
      <c r="D19" s="16" t="s">
        <v>27</v>
      </c>
      <c r="E19" s="17">
        <v>0</v>
      </c>
      <c r="F19" s="17">
        <v>187242</v>
      </c>
      <c r="G19" s="17">
        <v>0</v>
      </c>
      <c r="H19" s="14">
        <f t="shared" si="0"/>
        <v>187242</v>
      </c>
      <c r="I19" s="17">
        <v>278946</v>
      </c>
      <c r="J19" s="17">
        <v>-36736</v>
      </c>
      <c r="K19" s="15">
        <f t="shared" si="1"/>
        <v>-0.13169574039419815</v>
      </c>
    </row>
    <row r="20" spans="1:11" x14ac:dyDescent="0.2">
      <c r="A20" s="16">
        <v>947</v>
      </c>
      <c r="B20" s="16" t="s">
        <v>18</v>
      </c>
      <c r="C20" s="16">
        <v>51624</v>
      </c>
      <c r="D20" s="16" t="s">
        <v>13</v>
      </c>
      <c r="E20" s="17">
        <v>0</v>
      </c>
      <c r="F20" s="17">
        <v>5222075</v>
      </c>
      <c r="G20" s="17">
        <v>0</v>
      </c>
      <c r="H20" s="14">
        <f t="shared" si="0"/>
        <v>5222075</v>
      </c>
      <c r="I20" s="17">
        <v>4997044</v>
      </c>
      <c r="J20" s="17">
        <v>581509</v>
      </c>
      <c r="K20" s="15">
        <f t="shared" si="1"/>
        <v>0.11637059829771361</v>
      </c>
    </row>
    <row r="21" spans="1:11" x14ac:dyDescent="0.2">
      <c r="A21" s="16">
        <v>50026</v>
      </c>
      <c r="B21" s="16" t="s">
        <v>1</v>
      </c>
      <c r="C21" s="16">
        <v>50026</v>
      </c>
      <c r="D21" s="16" t="s">
        <v>1</v>
      </c>
      <c r="E21" s="17">
        <v>273468</v>
      </c>
      <c r="F21" s="17">
        <v>0</v>
      </c>
      <c r="G21" s="17">
        <v>0</v>
      </c>
      <c r="H21" s="14">
        <f t="shared" si="0"/>
        <v>273468</v>
      </c>
      <c r="I21" s="17">
        <v>261162</v>
      </c>
      <c r="J21" s="17">
        <v>7075</v>
      </c>
      <c r="K21" s="15">
        <f t="shared" si="1"/>
        <v>2.7090464922155597E-2</v>
      </c>
    </row>
    <row r="22" spans="1:11" x14ac:dyDescent="0.2">
      <c r="A22" s="2">
        <v>50130</v>
      </c>
      <c r="B22" s="2" t="s">
        <v>7</v>
      </c>
      <c r="C22" s="2">
        <v>50130</v>
      </c>
      <c r="D22" s="2" t="s">
        <v>7</v>
      </c>
      <c r="E22" s="3">
        <v>8572735</v>
      </c>
      <c r="F22" s="3">
        <v>0</v>
      </c>
      <c r="G22" s="3">
        <v>21739343</v>
      </c>
      <c r="H22" s="14">
        <f t="shared" si="0"/>
        <v>30312078</v>
      </c>
      <c r="I22" s="3">
        <v>28714930</v>
      </c>
      <c r="J22" s="3">
        <v>313977</v>
      </c>
      <c r="K22" s="15">
        <f t="shared" si="1"/>
        <v>1.0934277046818501E-2</v>
      </c>
    </row>
  </sheetData>
  <mergeCells count="1">
    <mergeCell ref="A1:J1"/>
  </mergeCells>
  <phoneticPr fontId="14" type="noConversion"/>
  <printOptions horizontalCentered="1"/>
  <pageMargins left="0.5" right="0.5" top="1" bottom="1" header="0.5" footer="0.5"/>
  <pageSetup scale="87" orientation="landscape" r:id="rId1"/>
  <headerFooter alignWithMargins="0">
    <oddFooter>&amp;LCalifornia Department of Insurance&amp;RRate Specialist Bureau - 4/18/03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7">
    <pageSetUpPr fitToPage="1"/>
  </sheetPr>
  <dimension ref="A1:K35"/>
  <sheetViews>
    <sheetView workbookViewId="0">
      <selection sqref="A1:J1"/>
    </sheetView>
  </sheetViews>
  <sheetFormatPr defaultRowHeight="12" outlineLevelRow="2" x14ac:dyDescent="0.2"/>
  <cols>
    <col min="1" max="1" width="6.28515625" style="5" bestFit="1" customWidth="1"/>
    <col min="2" max="2" width="22.85546875" style="4" bestFit="1" customWidth="1"/>
    <col min="3" max="3" width="6.28515625" style="5" customWidth="1"/>
    <col min="4" max="4" width="27.85546875" style="5" bestFit="1" customWidth="1"/>
    <col min="5" max="5" width="12.140625" style="7" customWidth="1"/>
    <col min="6" max="6" width="13.42578125" style="7" customWidth="1"/>
    <col min="7" max="7" width="12" style="7" customWidth="1"/>
    <col min="8" max="8" width="13" style="7" customWidth="1"/>
    <col min="9" max="9" width="12" style="7" bestFit="1" customWidth="1"/>
    <col min="10" max="10" width="11" style="4" bestFit="1" customWidth="1"/>
    <col min="11" max="16384" width="9.140625" style="4"/>
  </cols>
  <sheetData>
    <row r="1" spans="1:11" ht="24" customHeight="1" x14ac:dyDescent="0.2">
      <c r="A1" s="300" t="s">
        <v>49</v>
      </c>
      <c r="B1" s="300"/>
      <c r="C1" s="300"/>
      <c r="D1" s="300"/>
      <c r="E1" s="300"/>
      <c r="F1" s="300"/>
      <c r="G1" s="300"/>
      <c r="H1" s="300"/>
      <c r="I1" s="300"/>
      <c r="J1" s="300"/>
    </row>
    <row r="2" spans="1:11" ht="8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1" s="6" customFormat="1" ht="48" x14ac:dyDescent="0.2">
      <c r="A3" s="9" t="s">
        <v>14</v>
      </c>
      <c r="B3" s="9" t="s">
        <v>15</v>
      </c>
      <c r="C3" s="9" t="s">
        <v>38</v>
      </c>
      <c r="D3" s="9" t="s">
        <v>39</v>
      </c>
      <c r="E3" s="10" t="s">
        <v>113</v>
      </c>
      <c r="F3" s="10" t="s">
        <v>114</v>
      </c>
      <c r="G3" s="10" t="s">
        <v>115</v>
      </c>
      <c r="H3" s="10" t="s">
        <v>116</v>
      </c>
      <c r="I3" s="10" t="s">
        <v>117</v>
      </c>
      <c r="J3" s="10" t="s">
        <v>118</v>
      </c>
      <c r="K3" s="11" t="s">
        <v>119</v>
      </c>
    </row>
    <row r="4" spans="1:11" outlineLevel="2" x14ac:dyDescent="0.2">
      <c r="A4" s="16">
        <v>70</v>
      </c>
      <c r="B4" s="16" t="s">
        <v>9</v>
      </c>
      <c r="C4" s="16">
        <v>50814</v>
      </c>
      <c r="D4" s="16" t="s">
        <v>36</v>
      </c>
      <c r="E4" s="17">
        <v>102295036</v>
      </c>
      <c r="F4" s="17">
        <v>26202645</v>
      </c>
      <c r="G4" s="17">
        <v>65257570</v>
      </c>
      <c r="H4" s="14">
        <f>SUM(E4:G4)</f>
        <v>193755251</v>
      </c>
      <c r="I4" s="17">
        <v>189090436</v>
      </c>
      <c r="J4" s="17">
        <v>9434029</v>
      </c>
      <c r="K4" s="15">
        <f>IF(I4&lt;&gt;0,J4/I4,"")</f>
        <v>4.9891624344237058E-2</v>
      </c>
    </row>
    <row r="5" spans="1:11" outlineLevel="1" x14ac:dyDescent="0.2">
      <c r="A5" s="33"/>
      <c r="B5" s="33" t="s">
        <v>102</v>
      </c>
      <c r="C5" s="33"/>
      <c r="D5" s="33"/>
      <c r="E5" s="53">
        <f t="shared" ref="E5:J5" si="0">SUBTOTAL(9,E4:E4)</f>
        <v>102295036</v>
      </c>
      <c r="F5" s="53">
        <f t="shared" si="0"/>
        <v>26202645</v>
      </c>
      <c r="G5" s="53">
        <f t="shared" si="0"/>
        <v>65257570</v>
      </c>
      <c r="H5" s="53">
        <f t="shared" si="0"/>
        <v>193755251</v>
      </c>
      <c r="I5" s="48">
        <f t="shared" si="0"/>
        <v>189090436</v>
      </c>
      <c r="J5" s="48">
        <f t="shared" si="0"/>
        <v>9434029</v>
      </c>
      <c r="K5" s="54">
        <f t="shared" ref="K5:K34" si="1">IF(I5&lt;&gt;0,J5/I5,"")</f>
        <v>4.9891624344237058E-2</v>
      </c>
    </row>
    <row r="6" spans="1:11" outlineLevel="2" x14ac:dyDescent="0.2">
      <c r="A6" s="16">
        <v>99</v>
      </c>
      <c r="B6" s="16" t="s">
        <v>0</v>
      </c>
      <c r="C6" s="16">
        <v>50822</v>
      </c>
      <c r="D6" s="16" t="s">
        <v>33</v>
      </c>
      <c r="E6" s="17">
        <v>0</v>
      </c>
      <c r="F6" s="17">
        <v>0</v>
      </c>
      <c r="G6" s="17">
        <v>0</v>
      </c>
      <c r="H6" s="14">
        <f>SUM(E6:G6)</f>
        <v>0</v>
      </c>
      <c r="I6" s="17">
        <v>112546</v>
      </c>
      <c r="J6" s="17">
        <v>857742</v>
      </c>
      <c r="K6" s="15">
        <f t="shared" si="1"/>
        <v>7.6212570859915054</v>
      </c>
    </row>
    <row r="7" spans="1:11" outlineLevel="2" x14ac:dyDescent="0.2">
      <c r="A7" s="16">
        <v>99</v>
      </c>
      <c r="B7" s="16" t="s">
        <v>0</v>
      </c>
      <c r="C7" s="16">
        <v>50024</v>
      </c>
      <c r="D7" s="16" t="s">
        <v>34</v>
      </c>
      <c r="E7" s="17">
        <v>304077</v>
      </c>
      <c r="F7" s="17">
        <v>87837</v>
      </c>
      <c r="G7" s="17">
        <v>31346674</v>
      </c>
      <c r="H7" s="14">
        <f>SUM(E7:G7)</f>
        <v>31738588</v>
      </c>
      <c r="I7" s="17">
        <v>31817797</v>
      </c>
      <c r="J7" s="17">
        <v>3438315</v>
      </c>
      <c r="K7" s="15">
        <f t="shared" si="1"/>
        <v>0.1080626355118175</v>
      </c>
    </row>
    <row r="8" spans="1:11" outlineLevel="1" x14ac:dyDescent="0.2">
      <c r="A8" s="33"/>
      <c r="B8" s="33" t="s">
        <v>120</v>
      </c>
      <c r="C8" s="33"/>
      <c r="D8" s="33"/>
      <c r="E8" s="53">
        <f>SUBTOTAL(9,E6:E7)</f>
        <v>304077</v>
      </c>
      <c r="F8" s="53">
        <f>SUBTOTAL(9,F7:F7)</f>
        <v>87837</v>
      </c>
      <c r="G8" s="53">
        <f>SUBTOTAL(9,G7:G7)</f>
        <v>31346674</v>
      </c>
      <c r="H8" s="53">
        <f>SUBTOTAL(9,H6:H7)</f>
        <v>31738588</v>
      </c>
      <c r="I8" s="48">
        <f>SUBTOTAL(9,I6:I7)</f>
        <v>31930343</v>
      </c>
      <c r="J8" s="48">
        <f>SUBTOTAL(9,J6:J7)</f>
        <v>4296057</v>
      </c>
      <c r="K8" s="54">
        <f t="shared" si="1"/>
        <v>0.13454465553345293</v>
      </c>
    </row>
    <row r="9" spans="1:11" outlineLevel="2" x14ac:dyDescent="0.2">
      <c r="A9" s="16">
        <v>150</v>
      </c>
      <c r="B9" s="16" t="s">
        <v>8</v>
      </c>
      <c r="C9" s="16">
        <v>50520</v>
      </c>
      <c r="D9" s="16" t="s">
        <v>23</v>
      </c>
      <c r="E9" s="17">
        <v>0</v>
      </c>
      <c r="F9" s="17">
        <v>9272289</v>
      </c>
      <c r="G9" s="17">
        <v>66710721</v>
      </c>
      <c r="H9" s="14">
        <f>SUM(E9:G9)</f>
        <v>75983010</v>
      </c>
      <c r="I9" s="17">
        <v>76777662</v>
      </c>
      <c r="J9" s="17">
        <v>2414876</v>
      </c>
      <c r="K9" s="15">
        <f t="shared" si="1"/>
        <v>3.1452846271875279E-2</v>
      </c>
    </row>
    <row r="10" spans="1:11" outlineLevel="1" x14ac:dyDescent="0.2">
      <c r="A10" s="33"/>
      <c r="B10" s="33" t="s">
        <v>104</v>
      </c>
      <c r="C10" s="33"/>
      <c r="D10" s="33"/>
      <c r="E10" s="53">
        <f t="shared" ref="E10:J10" si="2">SUBTOTAL(9,E9:E9)</f>
        <v>0</v>
      </c>
      <c r="F10" s="53">
        <f t="shared" si="2"/>
        <v>9272289</v>
      </c>
      <c r="G10" s="53">
        <f t="shared" si="2"/>
        <v>66710721</v>
      </c>
      <c r="H10" s="53">
        <f t="shared" si="2"/>
        <v>75983010</v>
      </c>
      <c r="I10" s="48">
        <f t="shared" si="2"/>
        <v>76777662</v>
      </c>
      <c r="J10" s="48">
        <f t="shared" si="2"/>
        <v>2414876</v>
      </c>
      <c r="K10" s="54">
        <f t="shared" si="1"/>
        <v>3.1452846271875279E-2</v>
      </c>
    </row>
    <row r="11" spans="1:11" outlineLevel="2" x14ac:dyDescent="0.2">
      <c r="A11" s="16">
        <v>159</v>
      </c>
      <c r="B11" s="16" t="s">
        <v>11</v>
      </c>
      <c r="C11" s="16">
        <v>50083</v>
      </c>
      <c r="D11" s="16" t="s">
        <v>22</v>
      </c>
      <c r="E11" s="17">
        <v>3356792</v>
      </c>
      <c r="F11" s="17">
        <v>18156102</v>
      </c>
      <c r="G11" s="17">
        <v>38630592</v>
      </c>
      <c r="H11" s="14">
        <f>SUM(E11:G11)</f>
        <v>60143486</v>
      </c>
      <c r="I11" s="17">
        <v>59634110</v>
      </c>
      <c r="J11" s="17">
        <v>7554048</v>
      </c>
      <c r="K11" s="15">
        <f t="shared" si="1"/>
        <v>0.12667327474158666</v>
      </c>
    </row>
    <row r="12" spans="1:11" outlineLevel="2" x14ac:dyDescent="0.2">
      <c r="A12" s="16">
        <v>159</v>
      </c>
      <c r="B12" s="16" t="s">
        <v>11</v>
      </c>
      <c r="C12" s="16">
        <v>50012</v>
      </c>
      <c r="D12" s="16" t="s">
        <v>46</v>
      </c>
      <c r="E12" s="17">
        <v>0</v>
      </c>
      <c r="F12" s="17">
        <v>8658140</v>
      </c>
      <c r="G12" s="17">
        <v>0</v>
      </c>
      <c r="H12" s="14">
        <f>SUM(E12:G12)</f>
        <v>8658140</v>
      </c>
      <c r="I12" s="17">
        <v>9699961</v>
      </c>
      <c r="J12" s="17">
        <v>219560</v>
      </c>
      <c r="K12" s="15">
        <f t="shared" si="1"/>
        <v>2.2635142553665936E-2</v>
      </c>
    </row>
    <row r="13" spans="1:11" outlineLevel="1" x14ac:dyDescent="0.2">
      <c r="A13" s="33"/>
      <c r="B13" s="33" t="s">
        <v>129</v>
      </c>
      <c r="C13" s="33"/>
      <c r="D13" s="33"/>
      <c r="E13" s="53">
        <f t="shared" ref="E13:J13" si="3">SUBTOTAL(9,E11:E12)</f>
        <v>3356792</v>
      </c>
      <c r="F13" s="53">
        <f t="shared" si="3"/>
        <v>26814242</v>
      </c>
      <c r="G13" s="53">
        <f t="shared" si="3"/>
        <v>38630592</v>
      </c>
      <c r="H13" s="53">
        <f t="shared" si="3"/>
        <v>68801626</v>
      </c>
      <c r="I13" s="48">
        <f t="shared" si="3"/>
        <v>69334071</v>
      </c>
      <c r="J13" s="48">
        <f t="shared" si="3"/>
        <v>7773608</v>
      </c>
      <c r="K13" s="54">
        <f t="shared" si="1"/>
        <v>0.11211815328137879</v>
      </c>
    </row>
    <row r="14" spans="1:11" outlineLevel="2" x14ac:dyDescent="0.2">
      <c r="A14" s="16">
        <v>269</v>
      </c>
      <c r="B14" s="16" t="s">
        <v>16</v>
      </c>
      <c r="C14" s="16">
        <v>50229</v>
      </c>
      <c r="D14" s="16" t="s">
        <v>25</v>
      </c>
      <c r="E14" s="17">
        <v>274163</v>
      </c>
      <c r="F14" s="17">
        <v>26222548</v>
      </c>
      <c r="G14" s="17">
        <v>122400479</v>
      </c>
      <c r="H14" s="14">
        <f>SUM(E14:G14)</f>
        <v>148897190</v>
      </c>
      <c r="I14" s="17">
        <v>147408654</v>
      </c>
      <c r="J14" s="17">
        <v>20076636</v>
      </c>
      <c r="K14" s="15">
        <f t="shared" si="1"/>
        <v>0.13619713263238942</v>
      </c>
    </row>
    <row r="15" spans="1:11" outlineLevel="2" x14ac:dyDescent="0.2">
      <c r="A15" s="16">
        <v>269</v>
      </c>
      <c r="B15" s="16" t="s">
        <v>16</v>
      </c>
      <c r="C15" s="16">
        <v>50857</v>
      </c>
      <c r="D15" s="16" t="s">
        <v>24</v>
      </c>
      <c r="E15" s="17">
        <v>4620</v>
      </c>
      <c r="F15" s="17">
        <v>1847502</v>
      </c>
      <c r="G15" s="17">
        <v>0</v>
      </c>
      <c r="H15" s="14">
        <f>SUM(E15:G15)</f>
        <v>1852122</v>
      </c>
      <c r="I15" s="17">
        <v>1444121</v>
      </c>
      <c r="J15" s="17">
        <v>2763464</v>
      </c>
      <c r="K15" s="15">
        <f t="shared" si="1"/>
        <v>1.9135958828934694</v>
      </c>
    </row>
    <row r="16" spans="1:11" outlineLevel="2" x14ac:dyDescent="0.2">
      <c r="A16" s="16">
        <v>269</v>
      </c>
      <c r="B16" s="16" t="s">
        <v>16</v>
      </c>
      <c r="C16" s="16">
        <v>50067</v>
      </c>
      <c r="D16" s="16" t="s">
        <v>26</v>
      </c>
      <c r="E16" s="17">
        <v>31871</v>
      </c>
      <c r="F16" s="17">
        <v>2427003</v>
      </c>
      <c r="G16" s="17">
        <v>0</v>
      </c>
      <c r="H16" s="14">
        <f>SUM(E16:G16)</f>
        <v>2458874</v>
      </c>
      <c r="I16" s="17">
        <v>2636106</v>
      </c>
      <c r="J16" s="17">
        <v>1459</v>
      </c>
      <c r="K16" s="15">
        <f t="shared" si="1"/>
        <v>5.5346788027492064E-4</v>
      </c>
    </row>
    <row r="17" spans="1:11" outlineLevel="1" x14ac:dyDescent="0.2">
      <c r="A17" s="33"/>
      <c r="B17" s="33" t="s">
        <v>128</v>
      </c>
      <c r="C17" s="33"/>
      <c r="D17" s="33"/>
      <c r="E17" s="53">
        <f t="shared" ref="E17:J17" si="4">SUBTOTAL(9,E14:E16)</f>
        <v>310654</v>
      </c>
      <c r="F17" s="53">
        <f t="shared" si="4"/>
        <v>30497053</v>
      </c>
      <c r="G17" s="53">
        <f t="shared" si="4"/>
        <v>122400479</v>
      </c>
      <c r="H17" s="53">
        <f t="shared" si="4"/>
        <v>153208186</v>
      </c>
      <c r="I17" s="48">
        <f t="shared" si="4"/>
        <v>151488881</v>
      </c>
      <c r="J17" s="48">
        <f t="shared" si="4"/>
        <v>22841559</v>
      </c>
      <c r="K17" s="54">
        <f t="shared" si="1"/>
        <v>0.15078043252560563</v>
      </c>
    </row>
    <row r="18" spans="1:11" outlineLevel="2" x14ac:dyDescent="0.2">
      <c r="A18" s="16">
        <v>340</v>
      </c>
      <c r="B18" s="16" t="s">
        <v>6</v>
      </c>
      <c r="C18" s="16">
        <v>50121</v>
      </c>
      <c r="D18" s="16" t="s">
        <v>29</v>
      </c>
      <c r="E18" s="17">
        <v>256</v>
      </c>
      <c r="F18" s="17">
        <v>56707041</v>
      </c>
      <c r="G18" s="17">
        <v>44733997</v>
      </c>
      <c r="H18" s="14">
        <f>SUM(E18:G18)</f>
        <v>101441294</v>
      </c>
      <c r="I18" s="17">
        <v>100312024</v>
      </c>
      <c r="J18" s="17">
        <v>4931070</v>
      </c>
      <c r="K18" s="15">
        <f t="shared" si="1"/>
        <v>4.9157317372043055E-2</v>
      </c>
    </row>
    <row r="19" spans="1:11" outlineLevel="2" x14ac:dyDescent="0.2">
      <c r="A19" s="16">
        <v>340</v>
      </c>
      <c r="B19" s="16" t="s">
        <v>6</v>
      </c>
      <c r="C19" s="16">
        <v>51420</v>
      </c>
      <c r="D19" s="16" t="s">
        <v>28</v>
      </c>
      <c r="E19" s="17">
        <v>0</v>
      </c>
      <c r="F19" s="17">
        <v>580034</v>
      </c>
      <c r="G19" s="17">
        <v>840600</v>
      </c>
      <c r="H19" s="14">
        <f>SUM(E19:G19)</f>
        <v>1420634</v>
      </c>
      <c r="I19" s="17">
        <v>1417971</v>
      </c>
      <c r="J19" s="17">
        <v>143515</v>
      </c>
      <c r="K19" s="15">
        <f t="shared" si="1"/>
        <v>0.10121151984067375</v>
      </c>
    </row>
    <row r="20" spans="1:11" outlineLevel="1" x14ac:dyDescent="0.2">
      <c r="A20" s="33"/>
      <c r="B20" s="33" t="s">
        <v>105</v>
      </c>
      <c r="C20" s="33"/>
      <c r="D20" s="33"/>
      <c r="E20" s="53">
        <f t="shared" ref="E20:J20" si="5">SUBTOTAL(9,E18:E19)</f>
        <v>256</v>
      </c>
      <c r="F20" s="53">
        <f t="shared" si="5"/>
        <v>57287075</v>
      </c>
      <c r="G20" s="53">
        <f t="shared" si="5"/>
        <v>45574597</v>
      </c>
      <c r="H20" s="53">
        <f t="shared" si="5"/>
        <v>102861928</v>
      </c>
      <c r="I20" s="48">
        <f t="shared" si="5"/>
        <v>101729995</v>
      </c>
      <c r="J20" s="48">
        <f t="shared" si="5"/>
        <v>5074585</v>
      </c>
      <c r="K20" s="54">
        <f t="shared" si="1"/>
        <v>4.9882878692759203E-2</v>
      </c>
    </row>
    <row r="21" spans="1:11" outlineLevel="2" x14ac:dyDescent="0.2">
      <c r="A21" s="16">
        <v>642</v>
      </c>
      <c r="B21" s="16" t="s">
        <v>10</v>
      </c>
      <c r="C21" s="16">
        <v>50849</v>
      </c>
      <c r="D21" s="16" t="s">
        <v>37</v>
      </c>
      <c r="E21" s="17">
        <v>3269940</v>
      </c>
      <c r="F21" s="17">
        <v>0</v>
      </c>
      <c r="G21" s="17">
        <v>8814450</v>
      </c>
      <c r="H21" s="14">
        <f>SUM(E21:G21)</f>
        <v>12084390</v>
      </c>
      <c r="I21" s="17">
        <v>11737520</v>
      </c>
      <c r="J21" s="17">
        <v>657823</v>
      </c>
      <c r="K21" s="15">
        <f t="shared" si="1"/>
        <v>5.6044462544046783E-2</v>
      </c>
    </row>
    <row r="22" spans="1:11" outlineLevel="1" x14ac:dyDescent="0.2">
      <c r="A22" s="33"/>
      <c r="B22" s="33" t="s">
        <v>121</v>
      </c>
      <c r="C22" s="33"/>
      <c r="D22" s="33"/>
      <c r="E22" s="53">
        <f t="shared" ref="E22:J22" si="6">SUBTOTAL(9,E21:E21)</f>
        <v>3269940</v>
      </c>
      <c r="F22" s="53">
        <f t="shared" si="6"/>
        <v>0</v>
      </c>
      <c r="G22" s="53">
        <f t="shared" si="6"/>
        <v>8814450</v>
      </c>
      <c r="H22" s="53">
        <f t="shared" si="6"/>
        <v>12084390</v>
      </c>
      <c r="I22" s="48">
        <f t="shared" si="6"/>
        <v>11737520</v>
      </c>
      <c r="J22" s="48">
        <f t="shared" si="6"/>
        <v>657823</v>
      </c>
      <c r="K22" s="54">
        <f t="shared" si="1"/>
        <v>5.6044462544046783E-2</v>
      </c>
    </row>
    <row r="23" spans="1:11" outlineLevel="2" x14ac:dyDescent="0.2">
      <c r="A23" s="16">
        <v>670</v>
      </c>
      <c r="B23" s="16" t="s">
        <v>5</v>
      </c>
      <c r="C23" s="16">
        <v>51586</v>
      </c>
      <c r="D23" s="16" t="s">
        <v>30</v>
      </c>
      <c r="E23" s="17">
        <v>53076</v>
      </c>
      <c r="F23" s="17">
        <v>9304942</v>
      </c>
      <c r="G23" s="17">
        <v>135511429</v>
      </c>
      <c r="H23" s="14">
        <f>SUM(E23:G23)</f>
        <v>144869447</v>
      </c>
      <c r="I23" s="17">
        <v>140909210</v>
      </c>
      <c r="J23" s="17">
        <v>6249756</v>
      </c>
      <c r="K23" s="15">
        <f t="shared" si="1"/>
        <v>4.4353069611276649E-2</v>
      </c>
    </row>
    <row r="24" spans="1:11" outlineLevel="2" x14ac:dyDescent="0.2">
      <c r="A24" s="16">
        <v>670</v>
      </c>
      <c r="B24" s="16" t="s">
        <v>5</v>
      </c>
      <c r="C24" s="16">
        <v>50903</v>
      </c>
      <c r="D24" s="16" t="s">
        <v>48</v>
      </c>
      <c r="E24" s="17">
        <v>0</v>
      </c>
      <c r="F24" s="17">
        <v>6174684</v>
      </c>
      <c r="G24" s="17">
        <v>20062885</v>
      </c>
      <c r="H24" s="14">
        <f>SUM(E24:G24)</f>
        <v>26237569</v>
      </c>
      <c r="I24" s="17">
        <v>25315413</v>
      </c>
      <c r="J24" s="17">
        <v>2723593</v>
      </c>
      <c r="K24" s="15">
        <f t="shared" si="1"/>
        <v>0.10758635460539395</v>
      </c>
    </row>
    <row r="25" spans="1:11" outlineLevel="2" x14ac:dyDescent="0.2">
      <c r="A25" s="16">
        <v>670</v>
      </c>
      <c r="B25" s="16" t="s">
        <v>5</v>
      </c>
      <c r="C25" s="16">
        <v>51020</v>
      </c>
      <c r="D25" s="16" t="s">
        <v>27</v>
      </c>
      <c r="E25" s="17">
        <v>0</v>
      </c>
      <c r="F25" s="17">
        <v>12892</v>
      </c>
      <c r="G25" s="17">
        <v>0</v>
      </c>
      <c r="H25" s="14">
        <f>SUM(E25:G25)</f>
        <v>12892</v>
      </c>
      <c r="I25" s="17">
        <v>-128181</v>
      </c>
      <c r="J25" s="17">
        <v>337876</v>
      </c>
      <c r="K25" s="15">
        <f t="shared" si="1"/>
        <v>-2.6359288818155577</v>
      </c>
    </row>
    <row r="26" spans="1:11" outlineLevel="2" x14ac:dyDescent="0.2">
      <c r="A26" s="16">
        <v>670</v>
      </c>
      <c r="B26" s="16" t="s">
        <v>5</v>
      </c>
      <c r="C26" s="16">
        <v>50318</v>
      </c>
      <c r="D26" s="16" t="s">
        <v>35</v>
      </c>
      <c r="E26" s="17">
        <v>0</v>
      </c>
      <c r="F26" s="17">
        <v>27432026</v>
      </c>
      <c r="G26" s="17">
        <v>0</v>
      </c>
      <c r="H26" s="14">
        <f>SUM(E26:G26)</f>
        <v>27432026</v>
      </c>
      <c r="I26" s="17">
        <v>27023559</v>
      </c>
      <c r="J26" s="17">
        <v>5834388</v>
      </c>
      <c r="K26" s="15">
        <f t="shared" si="1"/>
        <v>0.21590005964795383</v>
      </c>
    </row>
    <row r="27" spans="1:11" outlineLevel="1" x14ac:dyDescent="0.2">
      <c r="A27" s="33"/>
      <c r="B27" s="33" t="s">
        <v>107</v>
      </c>
      <c r="C27" s="33"/>
      <c r="D27" s="33"/>
      <c r="E27" s="53">
        <f t="shared" ref="E27:J27" si="7">SUBTOTAL(9,E23:E26)</f>
        <v>53076</v>
      </c>
      <c r="F27" s="53">
        <f t="shared" si="7"/>
        <v>42924544</v>
      </c>
      <c r="G27" s="53">
        <f t="shared" si="7"/>
        <v>155574314</v>
      </c>
      <c r="H27" s="53">
        <f t="shared" si="7"/>
        <v>198551934</v>
      </c>
      <c r="I27" s="48">
        <f t="shared" si="7"/>
        <v>193120001</v>
      </c>
      <c r="J27" s="48">
        <f t="shared" si="7"/>
        <v>15145613</v>
      </c>
      <c r="K27" s="54">
        <f t="shared" si="1"/>
        <v>7.8425916122483869E-2</v>
      </c>
    </row>
    <row r="28" spans="1:11" outlineLevel="2" x14ac:dyDescent="0.2">
      <c r="A28" s="16">
        <v>947</v>
      </c>
      <c r="B28" s="16" t="s">
        <v>18</v>
      </c>
      <c r="C28" s="16">
        <v>51624</v>
      </c>
      <c r="D28" s="16" t="s">
        <v>13</v>
      </c>
      <c r="E28" s="17">
        <v>623231</v>
      </c>
      <c r="F28" s="17">
        <v>4798292</v>
      </c>
      <c r="G28" s="17">
        <v>0</v>
      </c>
      <c r="H28" s="14">
        <f>SUM(E28:G28)</f>
        <v>5421523</v>
      </c>
      <c r="I28" s="17">
        <v>5260206</v>
      </c>
      <c r="J28" s="17">
        <v>255599</v>
      </c>
      <c r="K28" s="15">
        <f t="shared" si="1"/>
        <v>4.8591062783472735E-2</v>
      </c>
    </row>
    <row r="29" spans="1:11" outlineLevel="1" x14ac:dyDescent="0.2">
      <c r="A29" s="33"/>
      <c r="B29" s="33" t="s">
        <v>127</v>
      </c>
      <c r="C29" s="33"/>
      <c r="D29" s="33"/>
      <c r="E29" s="53">
        <f t="shared" ref="E29:J29" si="8">SUBTOTAL(9,E28:E28)</f>
        <v>623231</v>
      </c>
      <c r="F29" s="53">
        <f t="shared" si="8"/>
        <v>4798292</v>
      </c>
      <c r="G29" s="53">
        <f t="shared" si="8"/>
        <v>0</v>
      </c>
      <c r="H29" s="53">
        <f t="shared" si="8"/>
        <v>5421523</v>
      </c>
      <c r="I29" s="48">
        <f t="shared" si="8"/>
        <v>5260206</v>
      </c>
      <c r="J29" s="48">
        <f t="shared" si="8"/>
        <v>255599</v>
      </c>
      <c r="K29" s="54">
        <f t="shared" si="1"/>
        <v>4.8591062783472735E-2</v>
      </c>
    </row>
    <row r="30" spans="1:11" outlineLevel="2" x14ac:dyDescent="0.2">
      <c r="A30" s="16">
        <v>50026</v>
      </c>
      <c r="B30" s="16" t="s">
        <v>1</v>
      </c>
      <c r="C30" s="16">
        <v>50026</v>
      </c>
      <c r="D30" s="16" t="s">
        <v>1</v>
      </c>
      <c r="E30" s="17">
        <v>2671014</v>
      </c>
      <c r="F30" s="17">
        <v>0</v>
      </c>
      <c r="G30" s="17">
        <v>6561234</v>
      </c>
      <c r="H30" s="14">
        <f>SUM(E30:G30)</f>
        <v>9232248</v>
      </c>
      <c r="I30" s="17">
        <v>8714894</v>
      </c>
      <c r="J30" s="17">
        <v>201703</v>
      </c>
      <c r="K30" s="15">
        <f t="shared" si="1"/>
        <v>2.3144630330558236E-2</v>
      </c>
    </row>
    <row r="31" spans="1:11" outlineLevel="1" x14ac:dyDescent="0.2">
      <c r="A31" s="34"/>
      <c r="B31" s="34" t="s">
        <v>125</v>
      </c>
      <c r="C31" s="34"/>
      <c r="D31" s="34"/>
      <c r="E31" s="53">
        <f t="shared" ref="E31:J31" si="9">SUBTOTAL(9,E30:E30)</f>
        <v>2671014</v>
      </c>
      <c r="F31" s="53">
        <f t="shared" si="9"/>
        <v>0</v>
      </c>
      <c r="G31" s="53">
        <f t="shared" si="9"/>
        <v>6561234</v>
      </c>
      <c r="H31" s="53">
        <f t="shared" si="9"/>
        <v>9232248</v>
      </c>
      <c r="I31" s="51">
        <f t="shared" si="9"/>
        <v>8714894</v>
      </c>
      <c r="J31" s="51">
        <f t="shared" si="9"/>
        <v>201703</v>
      </c>
      <c r="K31" s="54">
        <f t="shared" si="1"/>
        <v>2.3144630330558236E-2</v>
      </c>
    </row>
    <row r="32" spans="1:11" outlineLevel="2" x14ac:dyDescent="0.2">
      <c r="A32" s="2">
        <v>50130</v>
      </c>
      <c r="B32" s="2" t="s">
        <v>7</v>
      </c>
      <c r="C32" s="2">
        <v>50130</v>
      </c>
      <c r="D32" s="2" t="s">
        <v>7</v>
      </c>
      <c r="E32" s="3">
        <v>1245322</v>
      </c>
      <c r="F32" s="3">
        <v>0</v>
      </c>
      <c r="G32" s="3">
        <v>29628299</v>
      </c>
      <c r="H32" s="14">
        <f>SUM(E32:G32)</f>
        <v>30873621</v>
      </c>
      <c r="I32" s="3">
        <v>29544418</v>
      </c>
      <c r="J32" s="3">
        <v>836381</v>
      </c>
      <c r="K32" s="15">
        <f t="shared" si="1"/>
        <v>2.8309273176408484E-2</v>
      </c>
    </row>
    <row r="33" spans="1:11" outlineLevel="1" x14ac:dyDescent="0.2">
      <c r="A33" s="34"/>
      <c r="B33" s="34" t="s">
        <v>112</v>
      </c>
      <c r="C33" s="34"/>
      <c r="D33" s="34"/>
      <c r="E33" s="51">
        <f t="shared" ref="E33:J33" si="10">SUBTOTAL(9,E32:E32)</f>
        <v>1245322</v>
      </c>
      <c r="F33" s="51">
        <f t="shared" si="10"/>
        <v>0</v>
      </c>
      <c r="G33" s="51">
        <f t="shared" si="10"/>
        <v>29628299</v>
      </c>
      <c r="H33" s="51">
        <f t="shared" si="10"/>
        <v>30873621</v>
      </c>
      <c r="I33" s="51">
        <f t="shared" si="10"/>
        <v>29544418</v>
      </c>
      <c r="J33" s="51">
        <f t="shared" si="10"/>
        <v>836381</v>
      </c>
      <c r="K33" s="55">
        <f t="shared" si="1"/>
        <v>2.8309273176408484E-2</v>
      </c>
    </row>
    <row r="34" spans="1:11" ht="23.25" customHeight="1" thickBot="1" x14ac:dyDescent="0.25">
      <c r="A34" s="32"/>
      <c r="B34" s="22" t="s">
        <v>101</v>
      </c>
      <c r="C34" s="32"/>
      <c r="D34" s="32"/>
      <c r="E34" s="23">
        <f t="shared" ref="E34:J34" si="11">SUBTOTAL(9,E4:E32)</f>
        <v>114129398</v>
      </c>
      <c r="F34" s="23">
        <f t="shared" si="11"/>
        <v>197883977</v>
      </c>
      <c r="G34" s="23">
        <f t="shared" si="11"/>
        <v>570498930</v>
      </c>
      <c r="H34" s="23">
        <f t="shared" si="11"/>
        <v>882512305</v>
      </c>
      <c r="I34" s="23">
        <f t="shared" si="11"/>
        <v>868728427</v>
      </c>
      <c r="J34" s="23">
        <f t="shared" si="11"/>
        <v>68931833</v>
      </c>
      <c r="K34" s="12">
        <f t="shared" si="1"/>
        <v>7.9347965207083065E-2</v>
      </c>
    </row>
    <row r="35" spans="1:11" ht="12.75" thickTop="1" x14ac:dyDescent="0.2"/>
  </sheetData>
  <mergeCells count="1">
    <mergeCell ref="A1:J1"/>
  </mergeCells>
  <phoneticPr fontId="14" type="noConversion"/>
  <printOptions horizontalCentered="1"/>
  <pageMargins left="0.5" right="0.5" top="1" bottom="1" header="0.5" footer="0.5"/>
  <pageSetup scale="89" orientation="landscape" r:id="rId1"/>
  <headerFooter alignWithMargins="0">
    <oddFooter>&amp;LCalifornia Department of Insurance&amp;RRate Specialist Bureau - 4/18/03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8">
    <pageSetUpPr fitToPage="1"/>
  </sheetPr>
  <dimension ref="A1:K37"/>
  <sheetViews>
    <sheetView workbookViewId="0">
      <selection sqref="A1:K1"/>
    </sheetView>
  </sheetViews>
  <sheetFormatPr defaultRowHeight="12" outlineLevelRow="2" x14ac:dyDescent="0.2"/>
  <cols>
    <col min="1" max="1" width="6.28515625" style="5" bestFit="1" customWidth="1"/>
    <col min="2" max="2" width="22.85546875" style="4" bestFit="1" customWidth="1"/>
    <col min="3" max="3" width="6.28515625" style="5" customWidth="1"/>
    <col min="4" max="4" width="27.85546875" style="5" bestFit="1" customWidth="1"/>
    <col min="5" max="5" width="12.140625" style="7" customWidth="1"/>
    <col min="6" max="6" width="13.42578125" style="7" customWidth="1"/>
    <col min="7" max="7" width="12" style="7" customWidth="1"/>
    <col min="8" max="8" width="13.5703125" style="7" bestFit="1" customWidth="1"/>
    <col min="9" max="9" width="12" style="7" customWidth="1"/>
    <col min="10" max="10" width="11" style="7" customWidth="1"/>
    <col min="11" max="11" width="9.5703125" style="4" bestFit="1" customWidth="1"/>
    <col min="12" max="16384" width="9.140625" style="4"/>
  </cols>
  <sheetData>
    <row r="1" spans="1:11" ht="24" customHeight="1" x14ac:dyDescent="0.2">
      <c r="A1" s="300" t="s">
        <v>50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 ht="8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s="6" customFormat="1" ht="48" x14ac:dyDescent="0.2">
      <c r="A3" s="9" t="s">
        <v>14</v>
      </c>
      <c r="B3" s="9" t="s">
        <v>15</v>
      </c>
      <c r="C3" s="9" t="s">
        <v>38</v>
      </c>
      <c r="D3" s="9" t="s">
        <v>39</v>
      </c>
      <c r="E3" s="10" t="s">
        <v>113</v>
      </c>
      <c r="F3" s="10" t="s">
        <v>114</v>
      </c>
      <c r="G3" s="10" t="s">
        <v>115</v>
      </c>
      <c r="H3" s="10" t="s">
        <v>116</v>
      </c>
      <c r="I3" s="10" t="s">
        <v>117</v>
      </c>
      <c r="J3" s="10" t="s">
        <v>118</v>
      </c>
      <c r="K3" s="11" t="s">
        <v>119</v>
      </c>
    </row>
    <row r="4" spans="1:11" outlineLevel="2" x14ac:dyDescent="0.2">
      <c r="A4" s="13">
        <v>70</v>
      </c>
      <c r="B4" s="13" t="s">
        <v>9</v>
      </c>
      <c r="C4" s="13">
        <v>50814</v>
      </c>
      <c r="D4" s="13" t="s">
        <v>36</v>
      </c>
      <c r="E4" s="14">
        <v>56048023</v>
      </c>
      <c r="F4" s="14">
        <v>49333005</v>
      </c>
      <c r="G4" s="14">
        <v>132408277</v>
      </c>
      <c r="H4" s="14">
        <f>SUM(E4:G4)</f>
        <v>237789305</v>
      </c>
      <c r="I4" s="14">
        <v>231952919</v>
      </c>
      <c r="J4" s="14">
        <v>9992904</v>
      </c>
      <c r="K4" s="15">
        <f>IF(I4&lt;&gt;0,J4/I4,"")</f>
        <v>4.3081604849301333E-2</v>
      </c>
    </row>
    <row r="5" spans="1:11" outlineLevel="1" x14ac:dyDescent="0.2">
      <c r="A5" s="40"/>
      <c r="B5" s="40" t="s">
        <v>102</v>
      </c>
      <c r="C5" s="40"/>
      <c r="D5" s="40"/>
      <c r="E5" s="53">
        <f t="shared" ref="E5:J5" si="0">SUBTOTAL(9,E4:E4)</f>
        <v>56048023</v>
      </c>
      <c r="F5" s="53">
        <f t="shared" si="0"/>
        <v>49333005</v>
      </c>
      <c r="G5" s="53">
        <f t="shared" si="0"/>
        <v>132408277</v>
      </c>
      <c r="H5" s="53">
        <f t="shared" si="0"/>
        <v>237789305</v>
      </c>
      <c r="I5" s="53">
        <f t="shared" si="0"/>
        <v>231952919</v>
      </c>
      <c r="J5" s="53">
        <f t="shared" si="0"/>
        <v>9992904</v>
      </c>
      <c r="K5" s="54">
        <f t="shared" ref="K5:K36" si="1">IF(I5&lt;&gt;0,J5/I5,"")</f>
        <v>4.3081604849301333E-2</v>
      </c>
    </row>
    <row r="6" spans="1:11" outlineLevel="2" x14ac:dyDescent="0.2">
      <c r="A6" s="16">
        <v>99</v>
      </c>
      <c r="B6" s="16" t="s">
        <v>0</v>
      </c>
      <c r="C6" s="16">
        <v>50822</v>
      </c>
      <c r="D6" s="16" t="s">
        <v>33</v>
      </c>
      <c r="E6" s="17">
        <v>0</v>
      </c>
      <c r="F6" s="17">
        <v>0</v>
      </c>
      <c r="G6" s="17">
        <v>0</v>
      </c>
      <c r="H6" s="17">
        <f>SUM(E6:G6)</f>
        <v>0</v>
      </c>
      <c r="I6" s="17">
        <v>203500</v>
      </c>
      <c r="J6" s="17">
        <v>384557</v>
      </c>
      <c r="K6" s="15">
        <f t="shared" si="1"/>
        <v>1.8897149877149877</v>
      </c>
    </row>
    <row r="7" spans="1:11" outlineLevel="2" x14ac:dyDescent="0.2">
      <c r="A7" s="16">
        <v>99</v>
      </c>
      <c r="B7" s="16" t="s">
        <v>0</v>
      </c>
      <c r="C7" s="16">
        <v>50024</v>
      </c>
      <c r="D7" s="16" t="s">
        <v>34</v>
      </c>
      <c r="E7" s="17">
        <v>605069</v>
      </c>
      <c r="F7" s="17">
        <v>498908</v>
      </c>
      <c r="G7" s="17">
        <v>35304383</v>
      </c>
      <c r="H7" s="17">
        <f>SUM(E7:G7)</f>
        <v>36408360</v>
      </c>
      <c r="I7" s="17">
        <v>36453227</v>
      </c>
      <c r="J7" s="17">
        <v>4170937</v>
      </c>
      <c r="K7" s="15">
        <f t="shared" si="1"/>
        <v>0.11441886886996315</v>
      </c>
    </row>
    <row r="8" spans="1:11" outlineLevel="1" x14ac:dyDescent="0.2">
      <c r="A8" s="33"/>
      <c r="B8" s="33" t="s">
        <v>120</v>
      </c>
      <c r="C8" s="33"/>
      <c r="D8" s="33"/>
      <c r="E8" s="48">
        <f t="shared" ref="E8:J8" si="2">SUBTOTAL(9,E6:E7)</f>
        <v>605069</v>
      </c>
      <c r="F8" s="48">
        <f t="shared" si="2"/>
        <v>498908</v>
      </c>
      <c r="G8" s="48">
        <f t="shared" si="2"/>
        <v>35304383</v>
      </c>
      <c r="H8" s="48">
        <f t="shared" si="2"/>
        <v>36408360</v>
      </c>
      <c r="I8" s="48">
        <f t="shared" si="2"/>
        <v>36656727</v>
      </c>
      <c r="J8" s="48">
        <f t="shared" si="2"/>
        <v>4555494</v>
      </c>
      <c r="K8" s="54">
        <f t="shared" si="1"/>
        <v>0.12427443399406608</v>
      </c>
    </row>
    <row r="9" spans="1:11" outlineLevel="2" x14ac:dyDescent="0.2">
      <c r="A9" s="16">
        <v>150</v>
      </c>
      <c r="B9" s="16" t="s">
        <v>8</v>
      </c>
      <c r="C9" s="16">
        <v>50520</v>
      </c>
      <c r="D9" s="16" t="s">
        <v>23</v>
      </c>
      <c r="E9" s="17">
        <v>0</v>
      </c>
      <c r="F9" s="17">
        <v>14008506</v>
      </c>
      <c r="G9" s="17">
        <v>75800135</v>
      </c>
      <c r="H9" s="17">
        <f>SUM(E9:G9)</f>
        <v>89808641</v>
      </c>
      <c r="I9" s="17">
        <v>90542024</v>
      </c>
      <c r="J9" s="17">
        <v>1507507</v>
      </c>
      <c r="K9" s="15">
        <f t="shared" si="1"/>
        <v>1.6649804515083515E-2</v>
      </c>
    </row>
    <row r="10" spans="1:11" outlineLevel="1" x14ac:dyDescent="0.2">
      <c r="A10" s="33"/>
      <c r="B10" s="33" t="s">
        <v>104</v>
      </c>
      <c r="C10" s="33"/>
      <c r="D10" s="33"/>
      <c r="E10" s="48">
        <f t="shared" ref="E10:J10" si="3">SUBTOTAL(9,E9:E9)</f>
        <v>0</v>
      </c>
      <c r="F10" s="48">
        <f t="shared" si="3"/>
        <v>14008506</v>
      </c>
      <c r="G10" s="48">
        <f t="shared" si="3"/>
        <v>75800135</v>
      </c>
      <c r="H10" s="48">
        <f t="shared" si="3"/>
        <v>89808641</v>
      </c>
      <c r="I10" s="48">
        <f t="shared" si="3"/>
        <v>90542024</v>
      </c>
      <c r="J10" s="48">
        <f t="shared" si="3"/>
        <v>1507507</v>
      </c>
      <c r="K10" s="54">
        <f t="shared" si="1"/>
        <v>1.6649804515083515E-2</v>
      </c>
    </row>
    <row r="11" spans="1:11" outlineLevel="2" x14ac:dyDescent="0.2">
      <c r="A11" s="16">
        <v>159</v>
      </c>
      <c r="B11" s="16" t="s">
        <v>11</v>
      </c>
      <c r="C11" s="16">
        <v>50083</v>
      </c>
      <c r="D11" s="16" t="s">
        <v>22</v>
      </c>
      <c r="E11" s="17">
        <v>3830079</v>
      </c>
      <c r="F11" s="17">
        <v>20765997</v>
      </c>
      <c r="G11" s="17">
        <v>49503882</v>
      </c>
      <c r="H11" s="17">
        <f>SUM(E11:G11)</f>
        <v>74099958</v>
      </c>
      <c r="I11" s="17">
        <v>72221423</v>
      </c>
      <c r="J11" s="17">
        <v>3044092</v>
      </c>
      <c r="K11" s="15">
        <f t="shared" si="1"/>
        <v>4.2149432585951677E-2</v>
      </c>
    </row>
    <row r="12" spans="1:11" outlineLevel="2" x14ac:dyDescent="0.2">
      <c r="A12" s="16">
        <v>159</v>
      </c>
      <c r="B12" s="16" t="s">
        <v>11</v>
      </c>
      <c r="C12" s="16">
        <v>50012</v>
      </c>
      <c r="D12" s="16" t="s">
        <v>46</v>
      </c>
      <c r="E12" s="17">
        <v>0</v>
      </c>
      <c r="F12" s="17">
        <v>9582567</v>
      </c>
      <c r="G12" s="17">
        <v>0</v>
      </c>
      <c r="H12" s="17">
        <f>SUM(E12:G12)</f>
        <v>9582567</v>
      </c>
      <c r="I12" s="17">
        <v>9526698</v>
      </c>
      <c r="J12" s="17">
        <v>1809527</v>
      </c>
      <c r="K12" s="15">
        <f t="shared" si="1"/>
        <v>0.18994272727024622</v>
      </c>
    </row>
    <row r="13" spans="1:11" s="56" customFormat="1" outlineLevel="1" x14ac:dyDescent="0.2">
      <c r="A13" s="38"/>
      <c r="B13" s="38" t="s">
        <v>129</v>
      </c>
      <c r="C13" s="38"/>
      <c r="D13" s="38"/>
      <c r="E13" s="50">
        <f t="shared" ref="E13:J13" si="4">SUBTOTAL(9,E11:E12)</f>
        <v>3830079</v>
      </c>
      <c r="F13" s="50">
        <f t="shared" si="4"/>
        <v>30348564</v>
      </c>
      <c r="G13" s="50">
        <f t="shared" si="4"/>
        <v>49503882</v>
      </c>
      <c r="H13" s="50">
        <f t="shared" si="4"/>
        <v>83682525</v>
      </c>
      <c r="I13" s="50">
        <f t="shared" si="4"/>
        <v>81748121</v>
      </c>
      <c r="J13" s="50">
        <f t="shared" si="4"/>
        <v>4853619</v>
      </c>
      <c r="K13" s="54">
        <f t="shared" si="1"/>
        <v>5.9372850906261196E-2</v>
      </c>
    </row>
    <row r="14" spans="1:11" s="56" customFormat="1" outlineLevel="2" x14ac:dyDescent="0.2">
      <c r="A14" s="16">
        <v>269</v>
      </c>
      <c r="B14" s="16" t="s">
        <v>16</v>
      </c>
      <c r="C14" s="16">
        <v>50229</v>
      </c>
      <c r="D14" s="16" t="s">
        <v>25</v>
      </c>
      <c r="E14" s="17">
        <v>211552</v>
      </c>
      <c r="F14" s="17">
        <v>35274515</v>
      </c>
      <c r="G14" s="17">
        <v>136576075</v>
      </c>
      <c r="H14" s="17">
        <f>SUM(E14:G14)</f>
        <v>172062142</v>
      </c>
      <c r="I14" s="17">
        <v>167967349</v>
      </c>
      <c r="J14" s="17">
        <v>17606854</v>
      </c>
      <c r="K14" s="57">
        <f t="shared" si="1"/>
        <v>0.1048230748703428</v>
      </c>
    </row>
    <row r="15" spans="1:11" outlineLevel="2" x14ac:dyDescent="0.2">
      <c r="A15" s="16">
        <v>269</v>
      </c>
      <c r="B15" s="16" t="s">
        <v>16</v>
      </c>
      <c r="C15" s="16">
        <v>50857</v>
      </c>
      <c r="D15" s="16" t="s">
        <v>24</v>
      </c>
      <c r="E15" s="17">
        <v>0</v>
      </c>
      <c r="F15" s="17">
        <v>1363606</v>
      </c>
      <c r="G15" s="17">
        <v>0</v>
      </c>
      <c r="H15" s="17">
        <f>SUM(E15:G15)</f>
        <v>1363606</v>
      </c>
      <c r="I15" s="17">
        <v>1266676</v>
      </c>
      <c r="J15" s="17">
        <v>1276264</v>
      </c>
      <c r="K15" s="15">
        <f t="shared" si="1"/>
        <v>1.0075694179095522</v>
      </c>
    </row>
    <row r="16" spans="1:11" outlineLevel="2" x14ac:dyDescent="0.2">
      <c r="A16" s="16">
        <v>269</v>
      </c>
      <c r="B16" s="16" t="s">
        <v>16</v>
      </c>
      <c r="C16" s="16">
        <v>50067</v>
      </c>
      <c r="D16" s="16" t="s">
        <v>26</v>
      </c>
      <c r="E16" s="17">
        <v>75600</v>
      </c>
      <c r="F16" s="17">
        <v>1292426</v>
      </c>
      <c r="G16" s="17">
        <v>0</v>
      </c>
      <c r="H16" s="17">
        <f>SUM(E16:G16)</f>
        <v>1368026</v>
      </c>
      <c r="I16" s="17">
        <v>1665159</v>
      </c>
      <c r="J16" s="17">
        <v>2062</v>
      </c>
      <c r="K16" s="15">
        <f t="shared" si="1"/>
        <v>1.2383201844388433E-3</v>
      </c>
    </row>
    <row r="17" spans="1:11" outlineLevel="1" x14ac:dyDescent="0.2">
      <c r="A17" s="33"/>
      <c r="B17" s="33" t="s">
        <v>128</v>
      </c>
      <c r="C17" s="33"/>
      <c r="D17" s="33"/>
      <c r="E17" s="48">
        <f t="shared" ref="E17:J17" si="5">SUBTOTAL(9,E14:E16)</f>
        <v>287152</v>
      </c>
      <c r="F17" s="48">
        <f t="shared" si="5"/>
        <v>37930547</v>
      </c>
      <c r="G17" s="48">
        <f t="shared" si="5"/>
        <v>136576075</v>
      </c>
      <c r="H17" s="48">
        <f t="shared" si="5"/>
        <v>174793774</v>
      </c>
      <c r="I17" s="48">
        <f t="shared" si="5"/>
        <v>170899184</v>
      </c>
      <c r="J17" s="48">
        <f t="shared" si="5"/>
        <v>18885180</v>
      </c>
      <c r="K17" s="54">
        <f t="shared" si="1"/>
        <v>0.11050479913350551</v>
      </c>
    </row>
    <row r="18" spans="1:11" outlineLevel="2" x14ac:dyDescent="0.2">
      <c r="A18" s="16">
        <v>340</v>
      </c>
      <c r="B18" s="16" t="s">
        <v>6</v>
      </c>
      <c r="C18" s="16">
        <v>50121</v>
      </c>
      <c r="D18" s="16" t="s">
        <v>29</v>
      </c>
      <c r="E18" s="17">
        <v>367272</v>
      </c>
      <c r="F18" s="17">
        <v>63808124</v>
      </c>
      <c r="G18" s="17">
        <v>41740679</v>
      </c>
      <c r="H18" s="17">
        <f>SUM(E18:G18)</f>
        <v>105916075</v>
      </c>
      <c r="I18" s="17">
        <v>105169161</v>
      </c>
      <c r="J18" s="17">
        <v>3836772</v>
      </c>
      <c r="K18" s="15">
        <f t="shared" si="1"/>
        <v>3.6481911270548215E-2</v>
      </c>
    </row>
    <row r="19" spans="1:11" outlineLevel="2" x14ac:dyDescent="0.2">
      <c r="A19" s="16">
        <v>340</v>
      </c>
      <c r="B19" s="16" t="s">
        <v>6</v>
      </c>
      <c r="C19" s="16">
        <v>51420</v>
      </c>
      <c r="D19" s="16" t="s">
        <v>28</v>
      </c>
      <c r="E19" s="17">
        <v>0</v>
      </c>
      <c r="F19" s="17">
        <v>580461</v>
      </c>
      <c r="G19" s="17">
        <v>484460</v>
      </c>
      <c r="H19" s="17">
        <f>SUM(E19:G19)</f>
        <v>1064921</v>
      </c>
      <c r="I19" s="17">
        <v>1031500</v>
      </c>
      <c r="J19" s="17">
        <v>123271</v>
      </c>
      <c r="K19" s="15">
        <f t="shared" si="1"/>
        <v>0.11950654386815318</v>
      </c>
    </row>
    <row r="20" spans="1:11" outlineLevel="1" x14ac:dyDescent="0.2">
      <c r="A20" s="33"/>
      <c r="B20" s="33" t="s">
        <v>105</v>
      </c>
      <c r="C20" s="33"/>
      <c r="D20" s="33"/>
      <c r="E20" s="48">
        <f t="shared" ref="E20:J20" si="6">SUBTOTAL(9,E18:E19)</f>
        <v>367272</v>
      </c>
      <c r="F20" s="48">
        <f t="shared" si="6"/>
        <v>64388585</v>
      </c>
      <c r="G20" s="48">
        <f t="shared" si="6"/>
        <v>42225139</v>
      </c>
      <c r="H20" s="48">
        <f t="shared" si="6"/>
        <v>106980996</v>
      </c>
      <c r="I20" s="48">
        <f t="shared" si="6"/>
        <v>106200661</v>
      </c>
      <c r="J20" s="48">
        <f t="shared" si="6"/>
        <v>3960043</v>
      </c>
      <c r="K20" s="54">
        <f t="shared" si="1"/>
        <v>3.7288308403278209E-2</v>
      </c>
    </row>
    <row r="21" spans="1:11" outlineLevel="2" x14ac:dyDescent="0.2">
      <c r="A21" s="16">
        <v>642</v>
      </c>
      <c r="B21" s="16" t="s">
        <v>10</v>
      </c>
      <c r="C21" s="16">
        <v>50849</v>
      </c>
      <c r="D21" s="16" t="s">
        <v>37</v>
      </c>
      <c r="E21" s="17">
        <v>2777121</v>
      </c>
      <c r="F21" s="17">
        <v>0</v>
      </c>
      <c r="G21" s="17">
        <v>7005944</v>
      </c>
      <c r="H21" s="17">
        <f>SUM(E21:G21)</f>
        <v>9783065</v>
      </c>
      <c r="I21" s="17">
        <v>9580382</v>
      </c>
      <c r="J21" s="17">
        <v>824225</v>
      </c>
      <c r="K21" s="15">
        <f t="shared" si="1"/>
        <v>8.6032581999339899E-2</v>
      </c>
    </row>
    <row r="22" spans="1:11" outlineLevel="1" x14ac:dyDescent="0.2">
      <c r="A22" s="33"/>
      <c r="B22" s="33" t="s">
        <v>121</v>
      </c>
      <c r="C22" s="33"/>
      <c r="D22" s="33"/>
      <c r="E22" s="48">
        <f t="shared" ref="E22:J22" si="7">SUBTOTAL(9,E21:E21)</f>
        <v>2777121</v>
      </c>
      <c r="F22" s="48">
        <f t="shared" si="7"/>
        <v>0</v>
      </c>
      <c r="G22" s="48">
        <f t="shared" si="7"/>
        <v>7005944</v>
      </c>
      <c r="H22" s="48">
        <f t="shared" si="7"/>
        <v>9783065</v>
      </c>
      <c r="I22" s="48">
        <f t="shared" si="7"/>
        <v>9580382</v>
      </c>
      <c r="J22" s="48">
        <f t="shared" si="7"/>
        <v>824225</v>
      </c>
      <c r="K22" s="54">
        <f t="shared" si="1"/>
        <v>8.6032581999339899E-2</v>
      </c>
    </row>
    <row r="23" spans="1:11" outlineLevel="2" x14ac:dyDescent="0.2">
      <c r="A23" s="16">
        <v>670</v>
      </c>
      <c r="B23" s="16" t="s">
        <v>5</v>
      </c>
      <c r="C23" s="16">
        <v>51586</v>
      </c>
      <c r="D23" s="16" t="s">
        <v>30</v>
      </c>
      <c r="E23" s="17">
        <v>87342</v>
      </c>
      <c r="F23" s="17">
        <v>42559057</v>
      </c>
      <c r="G23" s="17">
        <v>155578273</v>
      </c>
      <c r="H23" s="17">
        <f>SUM(E23:G23)</f>
        <v>198224672</v>
      </c>
      <c r="I23" s="17">
        <v>194511260</v>
      </c>
      <c r="J23" s="17">
        <v>13336634</v>
      </c>
      <c r="K23" s="15">
        <f t="shared" si="1"/>
        <v>6.8564842981326632E-2</v>
      </c>
    </row>
    <row r="24" spans="1:11" outlineLevel="2" x14ac:dyDescent="0.2">
      <c r="A24" s="16">
        <v>670</v>
      </c>
      <c r="B24" s="16" t="s">
        <v>5</v>
      </c>
      <c r="C24" s="16">
        <v>51071</v>
      </c>
      <c r="D24" s="16" t="s">
        <v>51</v>
      </c>
      <c r="E24" s="17">
        <v>0</v>
      </c>
      <c r="F24" s="17">
        <v>0</v>
      </c>
      <c r="G24" s="17">
        <v>0</v>
      </c>
      <c r="H24" s="17">
        <f>SUM(E24:G24)</f>
        <v>0</v>
      </c>
      <c r="I24" s="17">
        <v>0</v>
      </c>
      <c r="J24" s="17">
        <v>290326</v>
      </c>
      <c r="K24" s="15" t="str">
        <f t="shared" si="1"/>
        <v/>
      </c>
    </row>
    <row r="25" spans="1:11" outlineLevel="2" x14ac:dyDescent="0.2">
      <c r="A25" s="16">
        <v>670</v>
      </c>
      <c r="B25" s="16" t="s">
        <v>5</v>
      </c>
      <c r="C25" s="16">
        <v>51020</v>
      </c>
      <c r="D25" s="16" t="s">
        <v>27</v>
      </c>
      <c r="E25" s="17">
        <v>0</v>
      </c>
      <c r="F25" s="17">
        <v>4623158</v>
      </c>
      <c r="G25" s="17">
        <v>0</v>
      </c>
      <c r="H25" s="17">
        <f>SUM(E25:G25)</f>
        <v>4623158</v>
      </c>
      <c r="I25" s="17">
        <v>4941573</v>
      </c>
      <c r="J25" s="17">
        <v>257912</v>
      </c>
      <c r="K25" s="15">
        <f t="shared" si="1"/>
        <v>5.2192287759383497E-2</v>
      </c>
    </row>
    <row r="26" spans="1:11" outlineLevel="2" x14ac:dyDescent="0.2">
      <c r="A26" s="16">
        <v>670</v>
      </c>
      <c r="B26" s="16" t="s">
        <v>5</v>
      </c>
      <c r="C26" s="16">
        <v>50318</v>
      </c>
      <c r="D26" s="16" t="s">
        <v>35</v>
      </c>
      <c r="E26" s="17">
        <v>0</v>
      </c>
      <c r="F26" s="17">
        <v>-796500</v>
      </c>
      <c r="G26" s="17">
        <v>0</v>
      </c>
      <c r="H26" s="17">
        <f>SUM(E26:G26)</f>
        <v>-796500</v>
      </c>
      <c r="I26" s="17">
        <v>-105112</v>
      </c>
      <c r="J26" s="17">
        <v>3121429</v>
      </c>
      <c r="K26" s="15">
        <f t="shared" si="1"/>
        <v>-29.696219270872973</v>
      </c>
    </row>
    <row r="27" spans="1:11" outlineLevel="1" x14ac:dyDescent="0.2">
      <c r="A27" s="33"/>
      <c r="B27" s="33" t="s">
        <v>107</v>
      </c>
      <c r="C27" s="33"/>
      <c r="D27" s="33"/>
      <c r="E27" s="48">
        <f t="shared" ref="E27:J27" si="8">SUBTOTAL(9,E23:E26)</f>
        <v>87342</v>
      </c>
      <c r="F27" s="48">
        <f t="shared" si="8"/>
        <v>46385715</v>
      </c>
      <c r="G27" s="48">
        <f t="shared" si="8"/>
        <v>155578273</v>
      </c>
      <c r="H27" s="48">
        <f t="shared" si="8"/>
        <v>202051330</v>
      </c>
      <c r="I27" s="48">
        <f t="shared" si="8"/>
        <v>199347721</v>
      </c>
      <c r="J27" s="48">
        <f t="shared" si="8"/>
        <v>17006301</v>
      </c>
      <c r="K27" s="54">
        <f t="shared" si="1"/>
        <v>8.5309733739067931E-2</v>
      </c>
    </row>
    <row r="28" spans="1:11" outlineLevel="2" x14ac:dyDescent="0.2">
      <c r="A28" s="16">
        <v>947</v>
      </c>
      <c r="B28" s="16" t="s">
        <v>18</v>
      </c>
      <c r="C28" s="16">
        <v>51624</v>
      </c>
      <c r="D28" s="16" t="s">
        <v>13</v>
      </c>
      <c r="E28" s="17">
        <v>1046813</v>
      </c>
      <c r="F28" s="17">
        <v>19276012</v>
      </c>
      <c r="G28" s="17">
        <v>0</v>
      </c>
      <c r="H28" s="17">
        <f>SUM(E28:G28)</f>
        <v>20322825</v>
      </c>
      <c r="I28" s="17">
        <v>19894940</v>
      </c>
      <c r="J28" s="17">
        <v>179637</v>
      </c>
      <c r="K28" s="15">
        <f t="shared" si="1"/>
        <v>9.0292808121059925E-3</v>
      </c>
    </row>
    <row r="29" spans="1:11" outlineLevel="1" x14ac:dyDescent="0.2">
      <c r="A29" s="33"/>
      <c r="B29" s="33" t="s">
        <v>127</v>
      </c>
      <c r="C29" s="33"/>
      <c r="D29" s="33"/>
      <c r="E29" s="48">
        <f t="shared" ref="E29:J29" si="9">SUBTOTAL(9,E28:E28)</f>
        <v>1046813</v>
      </c>
      <c r="F29" s="48">
        <f t="shared" si="9"/>
        <v>19276012</v>
      </c>
      <c r="G29" s="48">
        <f t="shared" si="9"/>
        <v>0</v>
      </c>
      <c r="H29" s="48">
        <f t="shared" si="9"/>
        <v>20322825</v>
      </c>
      <c r="I29" s="48">
        <f t="shared" si="9"/>
        <v>19894940</v>
      </c>
      <c r="J29" s="48">
        <f t="shared" si="9"/>
        <v>179637</v>
      </c>
      <c r="K29" s="54">
        <f t="shared" si="1"/>
        <v>9.0292808121059925E-3</v>
      </c>
    </row>
    <row r="30" spans="1:11" outlineLevel="2" x14ac:dyDescent="0.2">
      <c r="A30" s="16">
        <v>50026</v>
      </c>
      <c r="B30" s="16" t="s">
        <v>1</v>
      </c>
      <c r="C30" s="16">
        <v>50026</v>
      </c>
      <c r="D30" s="16" t="s">
        <v>1</v>
      </c>
      <c r="E30" s="17">
        <v>1357934</v>
      </c>
      <c r="F30" s="17">
        <v>261361</v>
      </c>
      <c r="G30" s="17">
        <v>7569059</v>
      </c>
      <c r="H30" s="17">
        <f>SUM(E30:G30)</f>
        <v>9188354</v>
      </c>
      <c r="I30" s="17">
        <v>8668980</v>
      </c>
      <c r="J30" s="17">
        <v>109208</v>
      </c>
      <c r="K30" s="15">
        <f t="shared" si="1"/>
        <v>1.259756049731341E-2</v>
      </c>
    </row>
    <row r="31" spans="1:11" outlineLevel="1" x14ac:dyDescent="0.2">
      <c r="A31" s="33"/>
      <c r="B31" s="33" t="s">
        <v>125</v>
      </c>
      <c r="C31" s="33"/>
      <c r="D31" s="33"/>
      <c r="E31" s="48">
        <f t="shared" ref="E31:J31" si="10">SUBTOTAL(9,E30:E30)</f>
        <v>1357934</v>
      </c>
      <c r="F31" s="48">
        <f t="shared" si="10"/>
        <v>261361</v>
      </c>
      <c r="G31" s="48">
        <f t="shared" si="10"/>
        <v>7569059</v>
      </c>
      <c r="H31" s="48">
        <f t="shared" si="10"/>
        <v>9188354</v>
      </c>
      <c r="I31" s="48">
        <f t="shared" si="10"/>
        <v>8668980</v>
      </c>
      <c r="J31" s="48">
        <f t="shared" si="10"/>
        <v>109208</v>
      </c>
      <c r="K31" s="54">
        <f t="shared" si="1"/>
        <v>1.259756049731341E-2</v>
      </c>
    </row>
    <row r="32" spans="1:11" outlineLevel="2" x14ac:dyDescent="0.2">
      <c r="A32" s="16">
        <v>50041</v>
      </c>
      <c r="B32" s="16" t="s">
        <v>3</v>
      </c>
      <c r="C32" s="16">
        <v>50041</v>
      </c>
      <c r="D32" s="16" t="s">
        <v>3</v>
      </c>
      <c r="E32" s="17">
        <v>0</v>
      </c>
      <c r="F32" s="17">
        <v>0</v>
      </c>
      <c r="G32" s="17">
        <v>1854775</v>
      </c>
      <c r="H32" s="17">
        <f>SUM(E32:G32)</f>
        <v>1854775</v>
      </c>
      <c r="I32" s="17">
        <v>1765768</v>
      </c>
      <c r="J32" s="17">
        <v>0</v>
      </c>
      <c r="K32" s="15">
        <f t="shared" si="1"/>
        <v>0</v>
      </c>
    </row>
    <row r="33" spans="1:11" outlineLevel="1" x14ac:dyDescent="0.2">
      <c r="A33" s="33"/>
      <c r="B33" s="33" t="s">
        <v>124</v>
      </c>
      <c r="C33" s="33"/>
      <c r="D33" s="33"/>
      <c r="E33" s="48">
        <f t="shared" ref="E33:J33" si="11">SUBTOTAL(9,E32:E32)</f>
        <v>0</v>
      </c>
      <c r="F33" s="48">
        <f t="shared" si="11"/>
        <v>0</v>
      </c>
      <c r="G33" s="48">
        <f t="shared" si="11"/>
        <v>1854775</v>
      </c>
      <c r="H33" s="48">
        <f t="shared" si="11"/>
        <v>1854775</v>
      </c>
      <c r="I33" s="48">
        <f t="shared" si="11"/>
        <v>1765768</v>
      </c>
      <c r="J33" s="48">
        <f t="shared" si="11"/>
        <v>0</v>
      </c>
      <c r="K33" s="54">
        <f t="shared" si="1"/>
        <v>0</v>
      </c>
    </row>
    <row r="34" spans="1:11" outlineLevel="2" x14ac:dyDescent="0.2">
      <c r="A34" s="16">
        <v>50130</v>
      </c>
      <c r="B34" s="16" t="s">
        <v>7</v>
      </c>
      <c r="C34" s="16">
        <v>50130</v>
      </c>
      <c r="D34" s="16" t="s">
        <v>7</v>
      </c>
      <c r="E34" s="17">
        <v>561008</v>
      </c>
      <c r="F34" s="17">
        <v>362277</v>
      </c>
      <c r="G34" s="17">
        <v>31867412</v>
      </c>
      <c r="H34" s="17">
        <f>SUM(E34:G34)</f>
        <v>32790697</v>
      </c>
      <c r="I34" s="17">
        <v>31728008</v>
      </c>
      <c r="J34" s="17">
        <v>1083650</v>
      </c>
      <c r="K34" s="15">
        <f t="shared" si="1"/>
        <v>3.4154366073029227E-2</v>
      </c>
    </row>
    <row r="35" spans="1:11" outlineLevel="1" x14ac:dyDescent="0.2">
      <c r="A35" s="34"/>
      <c r="B35" s="34" t="s">
        <v>112</v>
      </c>
      <c r="C35" s="34"/>
      <c r="D35" s="34"/>
      <c r="E35" s="51">
        <f t="shared" ref="E35:J35" si="12">SUBTOTAL(9,E34:E34)</f>
        <v>561008</v>
      </c>
      <c r="F35" s="51">
        <f t="shared" si="12"/>
        <v>362277</v>
      </c>
      <c r="G35" s="51">
        <f t="shared" si="12"/>
        <v>31867412</v>
      </c>
      <c r="H35" s="51">
        <f t="shared" si="12"/>
        <v>32790697</v>
      </c>
      <c r="I35" s="51">
        <f t="shared" si="12"/>
        <v>31728008</v>
      </c>
      <c r="J35" s="51">
        <f t="shared" si="12"/>
        <v>1083650</v>
      </c>
      <c r="K35" s="55">
        <f t="shared" si="1"/>
        <v>3.4154366073029227E-2</v>
      </c>
    </row>
    <row r="36" spans="1:11" ht="25.5" customHeight="1" thickBot="1" x14ac:dyDescent="0.25">
      <c r="A36" s="32"/>
      <c r="B36" s="22" t="s">
        <v>101</v>
      </c>
      <c r="C36" s="32"/>
      <c r="D36" s="32"/>
      <c r="E36" s="23">
        <f t="shared" ref="E36:J36" si="13">SUBTOTAL(9,E4:E34)</f>
        <v>66967813</v>
      </c>
      <c r="F36" s="23">
        <f t="shared" si="13"/>
        <v>262793480</v>
      </c>
      <c r="G36" s="23">
        <f t="shared" si="13"/>
        <v>675693354</v>
      </c>
      <c r="H36" s="23">
        <f t="shared" si="13"/>
        <v>1005454647</v>
      </c>
      <c r="I36" s="23">
        <f t="shared" si="13"/>
        <v>988985435</v>
      </c>
      <c r="J36" s="23">
        <f t="shared" si="13"/>
        <v>62957768</v>
      </c>
      <c r="K36" s="12">
        <f t="shared" si="1"/>
        <v>6.3658943571802962E-2</v>
      </c>
    </row>
    <row r="37" spans="1:11" ht="12.75" thickTop="1" x14ac:dyDescent="0.2"/>
  </sheetData>
  <mergeCells count="1">
    <mergeCell ref="A1:K1"/>
  </mergeCells>
  <phoneticPr fontId="14" type="noConversion"/>
  <printOptions horizontalCentered="1"/>
  <pageMargins left="0.5" right="0.5" top="1" bottom="1" header="0.5" footer="0.5"/>
  <pageSetup scale="88" orientation="landscape" r:id="rId1"/>
  <headerFooter alignWithMargins="0">
    <oddFooter>&amp;LCalifornia Department of Insurance&amp;RRate Specialist Bureau - 4/18/03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9">
    <pageSetUpPr fitToPage="1"/>
  </sheetPr>
  <dimension ref="A1:K35"/>
  <sheetViews>
    <sheetView workbookViewId="0">
      <selection sqref="A1:J1"/>
    </sheetView>
  </sheetViews>
  <sheetFormatPr defaultRowHeight="12" outlineLevelRow="2" x14ac:dyDescent="0.2"/>
  <cols>
    <col min="1" max="1" width="6.28515625" style="5" bestFit="1" customWidth="1"/>
    <col min="2" max="2" width="22.85546875" style="4" bestFit="1" customWidth="1"/>
    <col min="3" max="3" width="6.28515625" style="5" customWidth="1"/>
    <col min="4" max="4" width="27.85546875" style="5" bestFit="1" customWidth="1"/>
    <col min="5" max="5" width="12.140625" style="7" customWidth="1"/>
    <col min="6" max="8" width="13.42578125" style="7" customWidth="1"/>
    <col min="9" max="9" width="13.5703125" style="7" bestFit="1" customWidth="1"/>
    <col min="10" max="10" width="11" style="4" bestFit="1" customWidth="1"/>
    <col min="11" max="11" width="9.5703125" style="4" bestFit="1" customWidth="1"/>
    <col min="12" max="16384" width="9.140625" style="4"/>
  </cols>
  <sheetData>
    <row r="1" spans="1:11" ht="24" customHeight="1" x14ac:dyDescent="0.2">
      <c r="A1" s="300" t="s">
        <v>52</v>
      </c>
      <c r="B1" s="300"/>
      <c r="C1" s="300"/>
      <c r="D1" s="300"/>
      <c r="E1" s="300"/>
      <c r="F1" s="300"/>
      <c r="G1" s="300"/>
      <c r="H1" s="300"/>
      <c r="I1" s="300"/>
      <c r="J1" s="300"/>
    </row>
    <row r="2" spans="1:11" ht="8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1" s="6" customFormat="1" ht="48" x14ac:dyDescent="0.2">
      <c r="A3" s="9" t="s">
        <v>14</v>
      </c>
      <c r="B3" s="9" t="s">
        <v>15</v>
      </c>
      <c r="C3" s="9" t="s">
        <v>38</v>
      </c>
      <c r="D3" s="9" t="s">
        <v>39</v>
      </c>
      <c r="E3" s="10" t="s">
        <v>113</v>
      </c>
      <c r="F3" s="10" t="s">
        <v>114</v>
      </c>
      <c r="G3" s="10" t="s">
        <v>115</v>
      </c>
      <c r="H3" s="10" t="s">
        <v>116</v>
      </c>
      <c r="I3" s="10" t="s">
        <v>117</v>
      </c>
      <c r="J3" s="10" t="s">
        <v>118</v>
      </c>
      <c r="K3" s="11" t="s">
        <v>119</v>
      </c>
    </row>
    <row r="4" spans="1:11" outlineLevel="2" x14ac:dyDescent="0.2">
      <c r="A4" s="16">
        <v>70</v>
      </c>
      <c r="B4" s="16" t="s">
        <v>9</v>
      </c>
      <c r="C4" s="16">
        <v>50814</v>
      </c>
      <c r="D4" s="16" t="s">
        <v>36</v>
      </c>
      <c r="E4" s="17">
        <v>2711255</v>
      </c>
      <c r="F4" s="17">
        <v>58553187</v>
      </c>
      <c r="G4" s="17">
        <v>297880982</v>
      </c>
      <c r="H4" s="17">
        <f>SUM(E4:G4)</f>
        <v>359145424</v>
      </c>
      <c r="I4" s="17">
        <v>350391207</v>
      </c>
      <c r="J4" s="17">
        <v>12901955</v>
      </c>
      <c r="K4" s="18">
        <f>IF(I4&lt;&gt;0,J4/I4,"")</f>
        <v>3.6821571838131201E-2</v>
      </c>
    </row>
    <row r="5" spans="1:11" outlineLevel="1" x14ac:dyDescent="0.2">
      <c r="A5" s="33"/>
      <c r="B5" s="33" t="s">
        <v>102</v>
      </c>
      <c r="C5" s="33"/>
      <c r="D5" s="33"/>
      <c r="E5" s="48">
        <f t="shared" ref="E5:J5" si="0">SUBTOTAL(9,E4:E4)</f>
        <v>2711255</v>
      </c>
      <c r="F5" s="48">
        <f t="shared" si="0"/>
        <v>58553187</v>
      </c>
      <c r="G5" s="48">
        <f t="shared" si="0"/>
        <v>297880982</v>
      </c>
      <c r="H5" s="48">
        <f t="shared" si="0"/>
        <v>359145424</v>
      </c>
      <c r="I5" s="48">
        <f t="shared" si="0"/>
        <v>350391207</v>
      </c>
      <c r="J5" s="48">
        <f t="shared" si="0"/>
        <v>12901955</v>
      </c>
      <c r="K5" s="49">
        <f t="shared" ref="K5:K34" si="1">IF(I5&lt;&gt;0,J5/I5,"")</f>
        <v>3.6821571838131201E-2</v>
      </c>
    </row>
    <row r="6" spans="1:11" outlineLevel="2" x14ac:dyDescent="0.2">
      <c r="A6" s="16">
        <v>99</v>
      </c>
      <c r="B6" s="16" t="s">
        <v>0</v>
      </c>
      <c r="C6" s="16">
        <v>50083</v>
      </c>
      <c r="D6" s="16" t="s">
        <v>22</v>
      </c>
      <c r="E6" s="17">
        <v>5531196</v>
      </c>
      <c r="F6" s="17">
        <v>34669724</v>
      </c>
      <c r="G6" s="17">
        <v>72274288</v>
      </c>
      <c r="H6" s="17">
        <f>SUM(E6:G6)</f>
        <v>112475208</v>
      </c>
      <c r="I6" s="17">
        <v>107696885</v>
      </c>
      <c r="J6" s="17">
        <v>3654435</v>
      </c>
      <c r="K6" s="18">
        <f t="shared" si="1"/>
        <v>3.3932597029152703E-2</v>
      </c>
    </row>
    <row r="7" spans="1:11" outlineLevel="2" x14ac:dyDescent="0.2">
      <c r="A7" s="16">
        <v>99</v>
      </c>
      <c r="B7" s="16" t="s">
        <v>0</v>
      </c>
      <c r="C7" s="16">
        <v>50822</v>
      </c>
      <c r="D7" s="16" t="s">
        <v>33</v>
      </c>
      <c r="E7" s="17">
        <v>0</v>
      </c>
      <c r="F7" s="17">
        <v>0</v>
      </c>
      <c r="G7" s="17">
        <v>0</v>
      </c>
      <c r="H7" s="17">
        <f>SUM(E7:G7)</f>
        <v>0</v>
      </c>
      <c r="I7" s="17">
        <v>0</v>
      </c>
      <c r="J7" s="17">
        <v>0</v>
      </c>
      <c r="K7" s="18" t="str">
        <f t="shared" si="1"/>
        <v/>
      </c>
    </row>
    <row r="8" spans="1:11" outlineLevel="2" x14ac:dyDescent="0.2">
      <c r="A8" s="16">
        <v>99</v>
      </c>
      <c r="B8" s="16" t="s">
        <v>0</v>
      </c>
      <c r="C8" s="16">
        <v>50024</v>
      </c>
      <c r="D8" s="16" t="s">
        <v>34</v>
      </c>
      <c r="E8" s="17">
        <v>1015304</v>
      </c>
      <c r="F8" s="17">
        <v>557922</v>
      </c>
      <c r="G8" s="17">
        <v>51310582</v>
      </c>
      <c r="H8" s="17">
        <f>SUM(E8:G8)</f>
        <v>52883808</v>
      </c>
      <c r="I8" s="17">
        <v>51877863</v>
      </c>
      <c r="J8" s="17">
        <v>2392178</v>
      </c>
      <c r="K8" s="18">
        <f t="shared" si="1"/>
        <v>4.6111729775761966E-2</v>
      </c>
    </row>
    <row r="9" spans="1:11" outlineLevel="2" x14ac:dyDescent="0.2">
      <c r="A9" s="16">
        <v>99</v>
      </c>
      <c r="B9" s="16" t="s">
        <v>0</v>
      </c>
      <c r="C9" s="16">
        <v>50012</v>
      </c>
      <c r="D9" s="16" t="s">
        <v>46</v>
      </c>
      <c r="E9" s="17">
        <v>0</v>
      </c>
      <c r="F9" s="17">
        <v>11881019</v>
      </c>
      <c r="G9" s="17">
        <v>0</v>
      </c>
      <c r="H9" s="17">
        <f>SUM(E9:G9)</f>
        <v>11881019</v>
      </c>
      <c r="I9" s="17">
        <v>12813713</v>
      </c>
      <c r="J9" s="17">
        <v>1264775</v>
      </c>
      <c r="K9" s="18">
        <f t="shared" si="1"/>
        <v>9.8704801644925247E-2</v>
      </c>
    </row>
    <row r="10" spans="1:11" outlineLevel="1" x14ac:dyDescent="0.2">
      <c r="A10" s="33"/>
      <c r="B10" s="33" t="s">
        <v>120</v>
      </c>
      <c r="C10" s="33"/>
      <c r="D10" s="33"/>
      <c r="E10" s="48">
        <f t="shared" ref="E10:J10" si="2">SUBTOTAL(9,E6:E9)</f>
        <v>6546500</v>
      </c>
      <c r="F10" s="48">
        <f t="shared" si="2"/>
        <v>47108665</v>
      </c>
      <c r="G10" s="48">
        <f t="shared" si="2"/>
        <v>123584870</v>
      </c>
      <c r="H10" s="48">
        <f t="shared" si="2"/>
        <v>177240035</v>
      </c>
      <c r="I10" s="48">
        <f t="shared" si="2"/>
        <v>172388461</v>
      </c>
      <c r="J10" s="48">
        <f t="shared" si="2"/>
        <v>7311388</v>
      </c>
      <c r="K10" s="49">
        <f t="shared" si="1"/>
        <v>4.2412281875409283E-2</v>
      </c>
    </row>
    <row r="11" spans="1:11" outlineLevel="2" x14ac:dyDescent="0.2">
      <c r="A11" s="16">
        <v>150</v>
      </c>
      <c r="B11" s="16" t="s">
        <v>8</v>
      </c>
      <c r="C11" s="16">
        <v>50520</v>
      </c>
      <c r="D11" s="16" t="s">
        <v>23</v>
      </c>
      <c r="E11" s="17">
        <v>0</v>
      </c>
      <c r="F11" s="17">
        <v>20175812</v>
      </c>
      <c r="G11" s="17">
        <v>114842015</v>
      </c>
      <c r="H11" s="17">
        <f>SUM(E11:G11)</f>
        <v>135017827</v>
      </c>
      <c r="I11" s="17">
        <v>135686090</v>
      </c>
      <c r="J11" s="17">
        <v>2368725</v>
      </c>
      <c r="K11" s="18">
        <f t="shared" si="1"/>
        <v>1.745739006850297E-2</v>
      </c>
    </row>
    <row r="12" spans="1:11" outlineLevel="1" x14ac:dyDescent="0.2">
      <c r="A12" s="33"/>
      <c r="B12" s="33" t="s">
        <v>104</v>
      </c>
      <c r="C12" s="33"/>
      <c r="D12" s="33"/>
      <c r="E12" s="48">
        <f t="shared" ref="E12:J12" si="3">SUBTOTAL(9,E11:E11)</f>
        <v>0</v>
      </c>
      <c r="F12" s="48">
        <f t="shared" si="3"/>
        <v>20175812</v>
      </c>
      <c r="G12" s="48">
        <f t="shared" si="3"/>
        <v>114842015</v>
      </c>
      <c r="H12" s="48">
        <f t="shared" si="3"/>
        <v>135017827</v>
      </c>
      <c r="I12" s="48">
        <f t="shared" si="3"/>
        <v>135686090</v>
      </c>
      <c r="J12" s="48">
        <f t="shared" si="3"/>
        <v>2368725</v>
      </c>
      <c r="K12" s="49">
        <f t="shared" si="1"/>
        <v>1.745739006850297E-2</v>
      </c>
    </row>
    <row r="13" spans="1:11" outlineLevel="2" x14ac:dyDescent="0.2">
      <c r="A13" s="16">
        <v>269</v>
      </c>
      <c r="B13" s="16" t="s">
        <v>16</v>
      </c>
      <c r="C13" s="16">
        <v>50229</v>
      </c>
      <c r="D13" s="16" t="s">
        <v>25</v>
      </c>
      <c r="E13" s="17">
        <v>326695</v>
      </c>
      <c r="F13" s="17">
        <v>33481450</v>
      </c>
      <c r="G13" s="17">
        <v>178737168</v>
      </c>
      <c r="H13" s="17">
        <f>SUM(E13:G13)</f>
        <v>212545313</v>
      </c>
      <c r="I13" s="17">
        <v>205326073</v>
      </c>
      <c r="J13" s="17">
        <v>16327822</v>
      </c>
      <c r="K13" s="18">
        <f t="shared" si="1"/>
        <v>7.9521425415855496E-2</v>
      </c>
    </row>
    <row r="14" spans="1:11" outlineLevel="2" x14ac:dyDescent="0.2">
      <c r="A14" s="16">
        <v>269</v>
      </c>
      <c r="B14" s="16" t="s">
        <v>16</v>
      </c>
      <c r="C14" s="16">
        <v>50857</v>
      </c>
      <c r="D14" s="16" t="s">
        <v>24</v>
      </c>
      <c r="E14" s="17">
        <v>0</v>
      </c>
      <c r="F14" s="17">
        <v>1463370</v>
      </c>
      <c r="G14" s="17">
        <v>0</v>
      </c>
      <c r="H14" s="17">
        <f>SUM(E14:G14)</f>
        <v>1463370</v>
      </c>
      <c r="I14" s="17">
        <v>1397955</v>
      </c>
      <c r="J14" s="17">
        <v>901166</v>
      </c>
      <c r="K14" s="18">
        <f t="shared" si="1"/>
        <v>0.64463162262018447</v>
      </c>
    </row>
    <row r="15" spans="1:11" outlineLevel="2" x14ac:dyDescent="0.2">
      <c r="A15" s="16">
        <v>269</v>
      </c>
      <c r="B15" s="16" t="s">
        <v>16</v>
      </c>
      <c r="C15" s="16">
        <v>50067</v>
      </c>
      <c r="D15" s="16" t="s">
        <v>26</v>
      </c>
      <c r="E15" s="17">
        <v>0</v>
      </c>
      <c r="F15" s="17">
        <v>1424599</v>
      </c>
      <c r="G15" s="17">
        <v>0</v>
      </c>
      <c r="H15" s="17">
        <f>SUM(E15:G15)</f>
        <v>1424599</v>
      </c>
      <c r="I15" s="17">
        <v>1982175</v>
      </c>
      <c r="J15" s="17">
        <v>3072</v>
      </c>
      <c r="K15" s="18">
        <f t="shared" si="1"/>
        <v>1.5498127057399069E-3</v>
      </c>
    </row>
    <row r="16" spans="1:11" outlineLevel="1" x14ac:dyDescent="0.2">
      <c r="A16" s="33"/>
      <c r="B16" s="33" t="s">
        <v>128</v>
      </c>
      <c r="C16" s="33"/>
      <c r="D16" s="33"/>
      <c r="E16" s="48">
        <f t="shared" ref="E16:J16" si="4">SUBTOTAL(9,E13:E15)</f>
        <v>326695</v>
      </c>
      <c r="F16" s="48">
        <f t="shared" si="4"/>
        <v>36369419</v>
      </c>
      <c r="G16" s="48">
        <f t="shared" si="4"/>
        <v>178737168</v>
      </c>
      <c r="H16" s="48">
        <f t="shared" si="4"/>
        <v>215433282</v>
      </c>
      <c r="I16" s="48">
        <f t="shared" si="4"/>
        <v>208706203</v>
      </c>
      <c r="J16" s="48">
        <f t="shared" si="4"/>
        <v>17232060</v>
      </c>
      <c r="K16" s="49">
        <f t="shared" si="1"/>
        <v>8.2566113284136558E-2</v>
      </c>
    </row>
    <row r="17" spans="1:11" outlineLevel="2" x14ac:dyDescent="0.2">
      <c r="A17" s="16">
        <v>340</v>
      </c>
      <c r="B17" s="16" t="s">
        <v>6</v>
      </c>
      <c r="C17" s="16">
        <v>50121</v>
      </c>
      <c r="D17" s="16" t="s">
        <v>29</v>
      </c>
      <c r="E17" s="17">
        <v>214803</v>
      </c>
      <c r="F17" s="17">
        <v>76369762</v>
      </c>
      <c r="G17" s="17">
        <v>56514855</v>
      </c>
      <c r="H17" s="17">
        <f>SUM(E17:G17)</f>
        <v>133099420</v>
      </c>
      <c r="I17" s="17">
        <v>128796406</v>
      </c>
      <c r="J17" s="17">
        <v>5126677</v>
      </c>
      <c r="K17" s="18">
        <f t="shared" si="1"/>
        <v>3.9804503551131701E-2</v>
      </c>
    </row>
    <row r="18" spans="1:11" outlineLevel="2" x14ac:dyDescent="0.2">
      <c r="A18" s="16">
        <v>340</v>
      </c>
      <c r="B18" s="16" t="s">
        <v>6</v>
      </c>
      <c r="C18" s="16">
        <v>51420</v>
      </c>
      <c r="D18" s="16" t="s">
        <v>28</v>
      </c>
      <c r="E18" s="17">
        <v>0</v>
      </c>
      <c r="F18" s="17">
        <v>37740</v>
      </c>
      <c r="G18" s="17">
        <v>0</v>
      </c>
      <c r="H18" s="17">
        <f>SUM(E18:G18)</f>
        <v>37740</v>
      </c>
      <c r="I18" s="17">
        <v>49439</v>
      </c>
      <c r="J18" s="17">
        <v>2451</v>
      </c>
      <c r="K18" s="18">
        <f t="shared" si="1"/>
        <v>4.9576245474220758E-2</v>
      </c>
    </row>
    <row r="19" spans="1:11" outlineLevel="1" x14ac:dyDescent="0.2">
      <c r="A19" s="33"/>
      <c r="B19" s="33" t="s">
        <v>105</v>
      </c>
      <c r="C19" s="33"/>
      <c r="D19" s="33"/>
      <c r="E19" s="48">
        <f t="shared" ref="E19:J19" si="5">SUBTOTAL(9,E17:E18)</f>
        <v>214803</v>
      </c>
      <c r="F19" s="48">
        <f t="shared" si="5"/>
        <v>76407502</v>
      </c>
      <c r="G19" s="48">
        <f t="shared" si="5"/>
        <v>56514855</v>
      </c>
      <c r="H19" s="48">
        <f t="shared" si="5"/>
        <v>133137160</v>
      </c>
      <c r="I19" s="48">
        <f t="shared" si="5"/>
        <v>128845845</v>
      </c>
      <c r="J19" s="48">
        <f t="shared" si="5"/>
        <v>5129128</v>
      </c>
      <c r="K19" s="49">
        <f t="shared" si="1"/>
        <v>3.980825303291697E-2</v>
      </c>
    </row>
    <row r="20" spans="1:11" outlineLevel="2" x14ac:dyDescent="0.2">
      <c r="A20" s="16">
        <v>642</v>
      </c>
      <c r="B20" s="16" t="s">
        <v>10</v>
      </c>
      <c r="C20" s="16">
        <v>50849</v>
      </c>
      <c r="D20" s="16" t="s">
        <v>37</v>
      </c>
      <c r="E20" s="17">
        <v>4073842</v>
      </c>
      <c r="F20" s="17">
        <v>0</v>
      </c>
      <c r="G20" s="17">
        <v>11341403</v>
      </c>
      <c r="H20" s="17">
        <f>SUM(E20:G20)</f>
        <v>15415245</v>
      </c>
      <c r="I20" s="17">
        <v>15034748</v>
      </c>
      <c r="J20" s="17">
        <v>779744</v>
      </c>
      <c r="K20" s="18">
        <f t="shared" si="1"/>
        <v>5.1862791448183898E-2</v>
      </c>
    </row>
    <row r="21" spans="1:11" outlineLevel="1" x14ac:dyDescent="0.2">
      <c r="A21" s="33"/>
      <c r="B21" s="33" t="s">
        <v>121</v>
      </c>
      <c r="C21" s="33"/>
      <c r="D21" s="33"/>
      <c r="E21" s="48">
        <f t="shared" ref="E21:J21" si="6">SUBTOTAL(9,E20:E20)</f>
        <v>4073842</v>
      </c>
      <c r="F21" s="48">
        <f t="shared" si="6"/>
        <v>0</v>
      </c>
      <c r="G21" s="48">
        <f t="shared" si="6"/>
        <v>11341403</v>
      </c>
      <c r="H21" s="48">
        <f t="shared" si="6"/>
        <v>15415245</v>
      </c>
      <c r="I21" s="48">
        <f t="shared" si="6"/>
        <v>15034748</v>
      </c>
      <c r="J21" s="48">
        <f t="shared" si="6"/>
        <v>779744</v>
      </c>
      <c r="K21" s="49">
        <f t="shared" si="1"/>
        <v>5.1862791448183898E-2</v>
      </c>
    </row>
    <row r="22" spans="1:11" outlineLevel="2" x14ac:dyDescent="0.2">
      <c r="A22" s="16">
        <v>670</v>
      </c>
      <c r="B22" s="16" t="s">
        <v>5</v>
      </c>
      <c r="C22" s="16">
        <v>51586</v>
      </c>
      <c r="D22" s="16" t="s">
        <v>30</v>
      </c>
      <c r="E22" s="17">
        <v>159583</v>
      </c>
      <c r="F22" s="17">
        <v>71570882</v>
      </c>
      <c r="G22" s="17">
        <v>229671360</v>
      </c>
      <c r="H22" s="17">
        <f>SUM(E22:G22)</f>
        <v>301401825</v>
      </c>
      <c r="I22" s="17">
        <v>292309101</v>
      </c>
      <c r="J22" s="17">
        <v>8628435</v>
      </c>
      <c r="K22" s="18">
        <f t="shared" si="1"/>
        <v>2.9518188008795524E-2</v>
      </c>
    </row>
    <row r="23" spans="1:11" outlineLevel="2" x14ac:dyDescent="0.2">
      <c r="A23" s="16">
        <v>670</v>
      </c>
      <c r="B23" s="16" t="s">
        <v>5</v>
      </c>
      <c r="C23" s="16">
        <v>51071</v>
      </c>
      <c r="D23" s="16" t="s">
        <v>51</v>
      </c>
      <c r="E23" s="17">
        <v>0</v>
      </c>
      <c r="F23" s="17">
        <v>0</v>
      </c>
      <c r="G23" s="17">
        <v>0</v>
      </c>
      <c r="H23" s="17">
        <f>SUM(E23:G23)</f>
        <v>0</v>
      </c>
      <c r="I23" s="17">
        <v>75353</v>
      </c>
      <c r="J23" s="17">
        <v>-1421164</v>
      </c>
      <c r="K23" s="18">
        <f t="shared" si="1"/>
        <v>-18.860085198996721</v>
      </c>
    </row>
    <row r="24" spans="1:11" outlineLevel="2" x14ac:dyDescent="0.2">
      <c r="A24" s="16">
        <v>670</v>
      </c>
      <c r="B24" s="16" t="s">
        <v>5</v>
      </c>
      <c r="C24" s="16">
        <v>51020</v>
      </c>
      <c r="D24" s="16" t="s">
        <v>27</v>
      </c>
      <c r="E24" s="17">
        <v>0</v>
      </c>
      <c r="F24" s="17">
        <v>4496</v>
      </c>
      <c r="G24" s="17">
        <v>0</v>
      </c>
      <c r="H24" s="17">
        <f>SUM(E24:G24)</f>
        <v>4496</v>
      </c>
      <c r="I24" s="17">
        <v>12450</v>
      </c>
      <c r="J24" s="17">
        <v>722743</v>
      </c>
      <c r="K24" s="18">
        <f t="shared" si="1"/>
        <v>58.051646586345385</v>
      </c>
    </row>
    <row r="25" spans="1:11" outlineLevel="1" x14ac:dyDescent="0.2">
      <c r="A25" s="33"/>
      <c r="B25" s="33" t="s">
        <v>107</v>
      </c>
      <c r="C25" s="33"/>
      <c r="D25" s="33"/>
      <c r="E25" s="48">
        <f t="shared" ref="E25:J25" si="7">SUBTOTAL(9,E22:E24)</f>
        <v>159583</v>
      </c>
      <c r="F25" s="48">
        <f t="shared" si="7"/>
        <v>71575378</v>
      </c>
      <c r="G25" s="48">
        <f t="shared" si="7"/>
        <v>229671360</v>
      </c>
      <c r="H25" s="48">
        <f t="shared" si="7"/>
        <v>301406321</v>
      </c>
      <c r="I25" s="48">
        <f t="shared" si="7"/>
        <v>292396904</v>
      </c>
      <c r="J25" s="48">
        <f t="shared" si="7"/>
        <v>7930014</v>
      </c>
      <c r="K25" s="49">
        <f t="shared" si="1"/>
        <v>2.7120718077097015E-2</v>
      </c>
    </row>
    <row r="26" spans="1:11" outlineLevel="2" x14ac:dyDescent="0.2">
      <c r="A26" s="16">
        <v>947</v>
      </c>
      <c r="B26" s="16" t="s">
        <v>18</v>
      </c>
      <c r="C26" s="16">
        <v>51624</v>
      </c>
      <c r="D26" s="16" t="s">
        <v>13</v>
      </c>
      <c r="E26" s="17">
        <v>33333</v>
      </c>
      <c r="F26" s="17">
        <v>46636036</v>
      </c>
      <c r="G26" s="17">
        <v>0</v>
      </c>
      <c r="H26" s="17">
        <f>SUM(E26:G26)</f>
        <v>46669369</v>
      </c>
      <c r="I26" s="17">
        <v>45024524</v>
      </c>
      <c r="J26" s="17">
        <v>954866</v>
      </c>
      <c r="K26" s="18">
        <f t="shared" si="1"/>
        <v>2.1207686726460451E-2</v>
      </c>
    </row>
    <row r="27" spans="1:11" outlineLevel="1" x14ac:dyDescent="0.2">
      <c r="A27" s="33"/>
      <c r="B27" s="33" t="s">
        <v>127</v>
      </c>
      <c r="C27" s="33"/>
      <c r="D27" s="33"/>
      <c r="E27" s="48">
        <f t="shared" ref="E27:J27" si="8">SUBTOTAL(9,E26:E26)</f>
        <v>33333</v>
      </c>
      <c r="F27" s="48">
        <f t="shared" si="8"/>
        <v>46636036</v>
      </c>
      <c r="G27" s="48">
        <f t="shared" si="8"/>
        <v>0</v>
      </c>
      <c r="H27" s="48">
        <f t="shared" si="8"/>
        <v>46669369</v>
      </c>
      <c r="I27" s="48">
        <f t="shared" si="8"/>
        <v>45024524</v>
      </c>
      <c r="J27" s="48">
        <f t="shared" si="8"/>
        <v>954866</v>
      </c>
      <c r="K27" s="49">
        <f t="shared" si="1"/>
        <v>2.1207686726460451E-2</v>
      </c>
    </row>
    <row r="28" spans="1:11" outlineLevel="2" x14ac:dyDescent="0.2">
      <c r="A28" s="16">
        <v>50026</v>
      </c>
      <c r="B28" s="16" t="s">
        <v>1</v>
      </c>
      <c r="C28" s="16">
        <v>50026</v>
      </c>
      <c r="D28" s="16" t="s">
        <v>1</v>
      </c>
      <c r="E28" s="17">
        <v>3034069</v>
      </c>
      <c r="F28" s="17">
        <v>431047</v>
      </c>
      <c r="G28" s="17">
        <v>11448517</v>
      </c>
      <c r="H28" s="17">
        <f>SUM(E28:G28)</f>
        <v>14913633</v>
      </c>
      <c r="I28" s="17">
        <v>14221056</v>
      </c>
      <c r="J28" s="17">
        <v>374627</v>
      </c>
      <c r="K28" s="18">
        <f t="shared" si="1"/>
        <v>2.6343121073428021E-2</v>
      </c>
    </row>
    <row r="29" spans="1:11" outlineLevel="1" x14ac:dyDescent="0.2">
      <c r="A29" s="33"/>
      <c r="B29" s="33" t="s">
        <v>125</v>
      </c>
      <c r="C29" s="33"/>
      <c r="D29" s="33"/>
      <c r="E29" s="48">
        <f t="shared" ref="E29:J29" si="9">SUBTOTAL(9,E28:E28)</f>
        <v>3034069</v>
      </c>
      <c r="F29" s="48">
        <f t="shared" si="9"/>
        <v>431047</v>
      </c>
      <c r="G29" s="48">
        <f t="shared" si="9"/>
        <v>11448517</v>
      </c>
      <c r="H29" s="48">
        <f t="shared" si="9"/>
        <v>14913633</v>
      </c>
      <c r="I29" s="48">
        <f t="shared" si="9"/>
        <v>14221056</v>
      </c>
      <c r="J29" s="48">
        <f t="shared" si="9"/>
        <v>374627</v>
      </c>
      <c r="K29" s="49">
        <f t="shared" si="1"/>
        <v>2.6343121073428021E-2</v>
      </c>
    </row>
    <row r="30" spans="1:11" outlineLevel="2" x14ac:dyDescent="0.2">
      <c r="A30" s="16">
        <v>50041</v>
      </c>
      <c r="B30" s="16" t="s">
        <v>3</v>
      </c>
      <c r="C30" s="16">
        <v>50041</v>
      </c>
      <c r="D30" s="16" t="s">
        <v>3</v>
      </c>
      <c r="E30" s="17">
        <v>0</v>
      </c>
      <c r="F30" s="17">
        <v>0</v>
      </c>
      <c r="G30" s="17">
        <v>31233930</v>
      </c>
      <c r="H30" s="17">
        <f>SUM(E30:G30)</f>
        <v>31233930</v>
      </c>
      <c r="I30" s="17">
        <v>29765444</v>
      </c>
      <c r="J30" s="17">
        <v>0</v>
      </c>
      <c r="K30" s="18">
        <f t="shared" si="1"/>
        <v>0</v>
      </c>
    </row>
    <row r="31" spans="1:11" outlineLevel="1" x14ac:dyDescent="0.2">
      <c r="A31" s="33"/>
      <c r="B31" s="33" t="s">
        <v>124</v>
      </c>
      <c r="C31" s="33"/>
      <c r="D31" s="33"/>
      <c r="E31" s="48">
        <f t="shared" ref="E31:J31" si="10">SUBTOTAL(9,E30:E30)</f>
        <v>0</v>
      </c>
      <c r="F31" s="48">
        <f t="shared" si="10"/>
        <v>0</v>
      </c>
      <c r="G31" s="48">
        <f t="shared" si="10"/>
        <v>31233930</v>
      </c>
      <c r="H31" s="48">
        <f t="shared" si="10"/>
        <v>31233930</v>
      </c>
      <c r="I31" s="48">
        <f t="shared" si="10"/>
        <v>29765444</v>
      </c>
      <c r="J31" s="48">
        <f t="shared" si="10"/>
        <v>0</v>
      </c>
      <c r="K31" s="49">
        <f t="shared" si="1"/>
        <v>0</v>
      </c>
    </row>
    <row r="32" spans="1:11" outlineLevel="2" x14ac:dyDescent="0.2">
      <c r="A32" s="16">
        <v>50130</v>
      </c>
      <c r="B32" s="16" t="s">
        <v>7</v>
      </c>
      <c r="C32" s="16">
        <v>50130</v>
      </c>
      <c r="D32" s="16" t="s">
        <v>7</v>
      </c>
      <c r="E32" s="17">
        <v>60600</v>
      </c>
      <c r="F32" s="17">
        <v>1278238</v>
      </c>
      <c r="G32" s="17">
        <v>39653758</v>
      </c>
      <c r="H32" s="17">
        <f>SUM(E32:G32)</f>
        <v>40992596</v>
      </c>
      <c r="I32" s="17">
        <v>39770303</v>
      </c>
      <c r="J32" s="17">
        <v>1652604</v>
      </c>
      <c r="K32" s="18">
        <f t="shared" si="1"/>
        <v>4.1553719115491779E-2</v>
      </c>
    </row>
    <row r="33" spans="1:11" outlineLevel="1" x14ac:dyDescent="0.2">
      <c r="A33" s="34"/>
      <c r="B33" s="34" t="s">
        <v>112</v>
      </c>
      <c r="C33" s="34"/>
      <c r="D33" s="34"/>
      <c r="E33" s="51">
        <f t="shared" ref="E33:J33" si="11">SUBTOTAL(9,E32:E32)</f>
        <v>60600</v>
      </c>
      <c r="F33" s="51">
        <f t="shared" si="11"/>
        <v>1278238</v>
      </c>
      <c r="G33" s="51">
        <f t="shared" si="11"/>
        <v>39653758</v>
      </c>
      <c r="H33" s="51">
        <f t="shared" si="11"/>
        <v>40992596</v>
      </c>
      <c r="I33" s="51">
        <f t="shared" si="11"/>
        <v>39770303</v>
      </c>
      <c r="J33" s="51">
        <f t="shared" si="11"/>
        <v>1652604</v>
      </c>
      <c r="K33" s="42">
        <f t="shared" si="1"/>
        <v>4.1553719115491779E-2</v>
      </c>
    </row>
    <row r="34" spans="1:11" ht="25.5" customHeight="1" thickBot="1" x14ac:dyDescent="0.25">
      <c r="A34" s="32"/>
      <c r="B34" s="22" t="s">
        <v>101</v>
      </c>
      <c r="C34" s="32"/>
      <c r="D34" s="32"/>
      <c r="E34" s="23">
        <f t="shared" ref="E34:J34" si="12">SUBTOTAL(9,E4:E32)</f>
        <v>17160680</v>
      </c>
      <c r="F34" s="23">
        <f t="shared" si="12"/>
        <v>358535284</v>
      </c>
      <c r="G34" s="23">
        <f t="shared" si="12"/>
        <v>1094908858</v>
      </c>
      <c r="H34" s="23">
        <f t="shared" si="12"/>
        <v>1470604822</v>
      </c>
      <c r="I34" s="23">
        <f t="shared" si="12"/>
        <v>1432230785</v>
      </c>
      <c r="J34" s="23">
        <f t="shared" si="12"/>
        <v>56635111</v>
      </c>
      <c r="K34" s="12">
        <f t="shared" si="1"/>
        <v>3.9543285616500695E-2</v>
      </c>
    </row>
    <row r="35" spans="1:11" ht="12.75" thickTop="1" x14ac:dyDescent="0.2"/>
  </sheetData>
  <mergeCells count="1">
    <mergeCell ref="A1:J1"/>
  </mergeCells>
  <phoneticPr fontId="14" type="noConversion"/>
  <printOptions horizontalCentered="1"/>
  <pageMargins left="0.5" right="0.5" top="0.69" bottom="1" header="0.4" footer="0.5"/>
  <pageSetup scale="86" orientation="landscape" r:id="rId1"/>
  <headerFooter alignWithMargins="0">
    <oddFooter>&amp;LCalifornia Department of Insurance&amp;RRate Specialist Bureau - 4/18/03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0">
    <pageSetUpPr fitToPage="1"/>
  </sheetPr>
  <dimension ref="A1:L35"/>
  <sheetViews>
    <sheetView workbookViewId="0">
      <selection sqref="A1:K1"/>
    </sheetView>
  </sheetViews>
  <sheetFormatPr defaultRowHeight="12" outlineLevelRow="2" x14ac:dyDescent="0.2"/>
  <cols>
    <col min="1" max="1" width="6.28515625" style="5" bestFit="1" customWidth="1"/>
    <col min="2" max="2" width="23" style="4" customWidth="1"/>
    <col min="3" max="3" width="6.28515625" style="5" customWidth="1"/>
    <col min="4" max="4" width="27.85546875" style="5" bestFit="1" customWidth="1"/>
    <col min="5" max="5" width="12.140625" style="7" customWidth="1"/>
    <col min="6" max="9" width="13.42578125" style="7" customWidth="1"/>
    <col min="10" max="10" width="11" style="7" customWidth="1"/>
    <col min="11" max="11" width="11.140625" style="4" customWidth="1"/>
    <col min="12" max="16384" width="9.140625" style="4"/>
  </cols>
  <sheetData>
    <row r="1" spans="1:11" ht="24" customHeight="1" x14ac:dyDescent="0.2">
      <c r="A1" s="300" t="s">
        <v>53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 ht="8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s="6" customFormat="1" ht="48" x14ac:dyDescent="0.2">
      <c r="A3" s="19" t="s">
        <v>14</v>
      </c>
      <c r="B3" s="19" t="s">
        <v>15</v>
      </c>
      <c r="C3" s="19" t="s">
        <v>38</v>
      </c>
      <c r="D3" s="19" t="s">
        <v>39</v>
      </c>
      <c r="E3" s="20" t="s">
        <v>113</v>
      </c>
      <c r="F3" s="20" t="s">
        <v>114</v>
      </c>
      <c r="G3" s="20" t="s">
        <v>115</v>
      </c>
      <c r="H3" s="20" t="s">
        <v>116</v>
      </c>
      <c r="I3" s="20" t="s">
        <v>117</v>
      </c>
      <c r="J3" s="20" t="s">
        <v>118</v>
      </c>
      <c r="K3" s="21" t="s">
        <v>119</v>
      </c>
    </row>
    <row r="4" spans="1:11" ht="21" customHeight="1" outlineLevel="2" x14ac:dyDescent="0.2">
      <c r="A4" s="16">
        <v>70</v>
      </c>
      <c r="B4" s="16" t="s">
        <v>9</v>
      </c>
      <c r="C4" s="16">
        <v>50814</v>
      </c>
      <c r="D4" s="16" t="s">
        <v>36</v>
      </c>
      <c r="E4" s="17">
        <v>0</v>
      </c>
      <c r="F4" s="17">
        <v>97370104</v>
      </c>
      <c r="G4" s="17">
        <v>269095298</v>
      </c>
      <c r="H4" s="17">
        <f>SUM(E4:G4)</f>
        <v>366465402</v>
      </c>
      <c r="I4" s="17">
        <v>357815146</v>
      </c>
      <c r="J4" s="17">
        <v>18729394</v>
      </c>
      <c r="K4" s="18">
        <f>IF(I4&lt;&gt;0,J4/I4,"")</f>
        <v>5.2343770825173511E-2</v>
      </c>
    </row>
    <row r="5" spans="1:11" ht="21" customHeight="1" outlineLevel="1" x14ac:dyDescent="0.2">
      <c r="A5" s="33"/>
      <c r="B5" s="33" t="s">
        <v>102</v>
      </c>
      <c r="C5" s="33"/>
      <c r="D5" s="33"/>
      <c r="E5" s="48">
        <f t="shared" ref="E5:J5" si="0">SUBTOTAL(9,E4:E4)</f>
        <v>0</v>
      </c>
      <c r="F5" s="48">
        <f t="shared" si="0"/>
        <v>97370104</v>
      </c>
      <c r="G5" s="48">
        <f t="shared" si="0"/>
        <v>269095298</v>
      </c>
      <c r="H5" s="48">
        <f t="shared" si="0"/>
        <v>366465402</v>
      </c>
      <c r="I5" s="48">
        <f t="shared" si="0"/>
        <v>357815146</v>
      </c>
      <c r="J5" s="48">
        <f t="shared" si="0"/>
        <v>18729394</v>
      </c>
      <c r="K5" s="49">
        <f t="shared" ref="K5:K34" si="1">IF(I5&lt;&gt;0,J5/I5,"")</f>
        <v>5.2343770825173511E-2</v>
      </c>
    </row>
    <row r="6" spans="1:11" outlineLevel="2" x14ac:dyDescent="0.2">
      <c r="A6" s="16">
        <v>99</v>
      </c>
      <c r="B6" s="16" t="s">
        <v>0</v>
      </c>
      <c r="C6" s="16">
        <v>50083</v>
      </c>
      <c r="D6" s="16" t="s">
        <v>22</v>
      </c>
      <c r="E6" s="17">
        <v>5242551</v>
      </c>
      <c r="F6" s="17">
        <v>42107327</v>
      </c>
      <c r="G6" s="17">
        <v>66527262</v>
      </c>
      <c r="H6" s="17">
        <f>SUM(E6:G6)</f>
        <v>113877140</v>
      </c>
      <c r="I6" s="17">
        <v>109847231</v>
      </c>
      <c r="J6" s="17">
        <v>5702724</v>
      </c>
      <c r="K6" s="18">
        <f t="shared" si="1"/>
        <v>5.1915045541748792E-2</v>
      </c>
    </row>
    <row r="7" spans="1:11" outlineLevel="2" x14ac:dyDescent="0.2">
      <c r="A7" s="16">
        <v>99</v>
      </c>
      <c r="B7" s="16" t="s">
        <v>0</v>
      </c>
      <c r="C7" s="16">
        <v>50822</v>
      </c>
      <c r="D7" s="16" t="s">
        <v>33</v>
      </c>
      <c r="E7" s="17">
        <v>0</v>
      </c>
      <c r="F7" s="17">
        <v>0</v>
      </c>
      <c r="G7" s="17">
        <v>327000</v>
      </c>
      <c r="H7" s="17">
        <f>SUM(E7:G7)</f>
        <v>327000</v>
      </c>
      <c r="I7" s="17">
        <v>312285</v>
      </c>
      <c r="J7" s="17">
        <v>0</v>
      </c>
      <c r="K7" s="18">
        <f t="shared" si="1"/>
        <v>0</v>
      </c>
    </row>
    <row r="8" spans="1:11" outlineLevel="2" x14ac:dyDescent="0.2">
      <c r="A8" s="16">
        <v>99</v>
      </c>
      <c r="B8" s="16" t="s">
        <v>0</v>
      </c>
      <c r="C8" s="16">
        <v>50024</v>
      </c>
      <c r="D8" s="16" t="s">
        <v>34</v>
      </c>
      <c r="E8" s="17">
        <v>1114826</v>
      </c>
      <c r="F8" s="17">
        <v>526021</v>
      </c>
      <c r="G8" s="17">
        <v>44811012</v>
      </c>
      <c r="H8" s="17">
        <f>SUM(E8:G8)</f>
        <v>46451859</v>
      </c>
      <c r="I8" s="17">
        <v>45768929</v>
      </c>
      <c r="J8" s="17">
        <v>5932291</v>
      </c>
      <c r="K8" s="18">
        <f t="shared" si="1"/>
        <v>0.12961393525288739</v>
      </c>
    </row>
    <row r="9" spans="1:11" outlineLevel="2" x14ac:dyDescent="0.2">
      <c r="A9" s="16">
        <v>99</v>
      </c>
      <c r="B9" s="16" t="s">
        <v>0</v>
      </c>
      <c r="C9" s="16">
        <v>50012</v>
      </c>
      <c r="D9" s="16" t="s">
        <v>46</v>
      </c>
      <c r="E9" s="17">
        <v>0</v>
      </c>
      <c r="F9" s="17">
        <v>18765069</v>
      </c>
      <c r="G9" s="17">
        <v>0</v>
      </c>
      <c r="H9" s="17">
        <f>SUM(E9:G9)</f>
        <v>18765069</v>
      </c>
      <c r="I9" s="17">
        <v>19625323</v>
      </c>
      <c r="J9" s="17">
        <v>1205110</v>
      </c>
      <c r="K9" s="18">
        <f t="shared" si="1"/>
        <v>6.1405868326345509E-2</v>
      </c>
    </row>
    <row r="10" spans="1:11" outlineLevel="1" x14ac:dyDescent="0.2">
      <c r="A10" s="33"/>
      <c r="B10" s="33" t="s">
        <v>120</v>
      </c>
      <c r="C10" s="33"/>
      <c r="D10" s="33"/>
      <c r="E10" s="48">
        <f t="shared" ref="E10:J10" si="2">SUBTOTAL(9,E6:E9)</f>
        <v>6357377</v>
      </c>
      <c r="F10" s="48">
        <f t="shared" si="2"/>
        <v>61398417</v>
      </c>
      <c r="G10" s="48">
        <f t="shared" si="2"/>
        <v>111665274</v>
      </c>
      <c r="H10" s="48">
        <f t="shared" si="2"/>
        <v>179421068</v>
      </c>
      <c r="I10" s="48">
        <f t="shared" si="2"/>
        <v>175553768</v>
      </c>
      <c r="J10" s="48">
        <f t="shared" si="2"/>
        <v>12840125</v>
      </c>
      <c r="K10" s="49">
        <f t="shared" si="1"/>
        <v>7.3140697270593469E-2</v>
      </c>
    </row>
    <row r="11" spans="1:11" outlineLevel="2" x14ac:dyDescent="0.2">
      <c r="A11" s="16">
        <v>150</v>
      </c>
      <c r="B11" s="16" t="s">
        <v>8</v>
      </c>
      <c r="C11" s="16">
        <v>50520</v>
      </c>
      <c r="D11" s="16" t="s">
        <v>23</v>
      </c>
      <c r="E11" s="17">
        <v>0</v>
      </c>
      <c r="F11" s="17">
        <v>22313597</v>
      </c>
      <c r="G11" s="17">
        <v>98267125</v>
      </c>
      <c r="H11" s="17">
        <f>SUM(E11:G11)</f>
        <v>120580722</v>
      </c>
      <c r="I11" s="17">
        <v>121175163</v>
      </c>
      <c r="J11" s="17">
        <v>1161447</v>
      </c>
      <c r="K11" s="18">
        <f t="shared" si="1"/>
        <v>9.5848602242028756E-3</v>
      </c>
    </row>
    <row r="12" spans="1:11" outlineLevel="1" x14ac:dyDescent="0.2">
      <c r="A12" s="33"/>
      <c r="B12" s="33" t="s">
        <v>104</v>
      </c>
      <c r="C12" s="33"/>
      <c r="D12" s="33"/>
      <c r="E12" s="48">
        <f t="shared" ref="E12:J12" si="3">SUBTOTAL(9,E11:E11)</f>
        <v>0</v>
      </c>
      <c r="F12" s="48">
        <f t="shared" si="3"/>
        <v>22313597</v>
      </c>
      <c r="G12" s="48">
        <f t="shared" si="3"/>
        <v>98267125</v>
      </c>
      <c r="H12" s="48">
        <f t="shared" si="3"/>
        <v>120580722</v>
      </c>
      <c r="I12" s="48">
        <f t="shared" si="3"/>
        <v>121175163</v>
      </c>
      <c r="J12" s="48">
        <f t="shared" si="3"/>
        <v>1161447</v>
      </c>
      <c r="K12" s="49">
        <f t="shared" si="1"/>
        <v>9.5848602242028756E-3</v>
      </c>
    </row>
    <row r="13" spans="1:11" outlineLevel="2" x14ac:dyDescent="0.2">
      <c r="A13" s="16">
        <v>269</v>
      </c>
      <c r="B13" s="16" t="s">
        <v>16</v>
      </c>
      <c r="C13" s="16">
        <v>50229</v>
      </c>
      <c r="D13" s="16" t="s">
        <v>25</v>
      </c>
      <c r="E13" s="17">
        <v>230215</v>
      </c>
      <c r="F13" s="17">
        <v>22999127</v>
      </c>
      <c r="G13" s="17">
        <v>179836262</v>
      </c>
      <c r="H13" s="17">
        <f>SUM(E13:G13)</f>
        <v>203065604</v>
      </c>
      <c r="I13" s="17">
        <v>195577447</v>
      </c>
      <c r="J13" s="17">
        <v>11402804</v>
      </c>
      <c r="K13" s="18">
        <f t="shared" si="1"/>
        <v>5.8303266429283129E-2</v>
      </c>
    </row>
    <row r="14" spans="1:11" outlineLevel="2" x14ac:dyDescent="0.2">
      <c r="A14" s="16">
        <v>269</v>
      </c>
      <c r="B14" s="16" t="s">
        <v>16</v>
      </c>
      <c r="C14" s="16">
        <v>50857</v>
      </c>
      <c r="D14" s="16" t="s">
        <v>24</v>
      </c>
      <c r="E14" s="17">
        <v>0</v>
      </c>
      <c r="F14" s="17">
        <v>1895339</v>
      </c>
      <c r="G14" s="17">
        <v>0</v>
      </c>
      <c r="H14" s="17">
        <f>SUM(E14:G14)</f>
        <v>1895339</v>
      </c>
      <c r="I14" s="17">
        <v>1894877</v>
      </c>
      <c r="J14" s="17">
        <v>1002363</v>
      </c>
      <c r="K14" s="18">
        <f t="shared" si="1"/>
        <v>0.52898578641252181</v>
      </c>
    </row>
    <row r="15" spans="1:11" outlineLevel="2" x14ac:dyDescent="0.2">
      <c r="A15" s="16">
        <v>269</v>
      </c>
      <c r="B15" s="16" t="s">
        <v>16</v>
      </c>
      <c r="C15" s="16">
        <v>50067</v>
      </c>
      <c r="D15" s="16" t="s">
        <v>26</v>
      </c>
      <c r="E15" s="17">
        <v>0</v>
      </c>
      <c r="F15" s="17">
        <v>1513804</v>
      </c>
      <c r="G15" s="17">
        <v>0</v>
      </c>
      <c r="H15" s="17">
        <f>SUM(E15:G15)</f>
        <v>1513804</v>
      </c>
      <c r="I15" s="17">
        <v>2152841</v>
      </c>
      <c r="J15" s="17">
        <v>7477</v>
      </c>
      <c r="K15" s="18">
        <f t="shared" si="1"/>
        <v>3.4730851001072535E-3</v>
      </c>
    </row>
    <row r="16" spans="1:11" outlineLevel="1" x14ac:dyDescent="0.2">
      <c r="A16" s="33"/>
      <c r="B16" s="33" t="s">
        <v>128</v>
      </c>
      <c r="C16" s="33"/>
      <c r="D16" s="33"/>
      <c r="E16" s="48">
        <f t="shared" ref="E16:J16" si="4">SUBTOTAL(9,E13:E15)</f>
        <v>230215</v>
      </c>
      <c r="F16" s="48">
        <f t="shared" si="4"/>
        <v>26408270</v>
      </c>
      <c r="G16" s="48">
        <f t="shared" si="4"/>
        <v>179836262</v>
      </c>
      <c r="H16" s="48">
        <f t="shared" si="4"/>
        <v>206474747</v>
      </c>
      <c r="I16" s="48">
        <f t="shared" si="4"/>
        <v>199625165</v>
      </c>
      <c r="J16" s="48">
        <f t="shared" si="4"/>
        <v>12412644</v>
      </c>
      <c r="K16" s="49">
        <f t="shared" si="1"/>
        <v>6.2179755743720991E-2</v>
      </c>
    </row>
    <row r="17" spans="1:12" outlineLevel="2" x14ac:dyDescent="0.2">
      <c r="A17" s="16">
        <v>340</v>
      </c>
      <c r="B17" s="16" t="s">
        <v>6</v>
      </c>
      <c r="C17" s="16">
        <v>50121</v>
      </c>
      <c r="D17" s="16" t="s">
        <v>29</v>
      </c>
      <c r="E17" s="17">
        <v>39938</v>
      </c>
      <c r="F17" s="17">
        <v>84930401</v>
      </c>
      <c r="G17" s="17">
        <v>52271908</v>
      </c>
      <c r="H17" s="17">
        <f>SUM(E17:G17)</f>
        <v>137242247</v>
      </c>
      <c r="I17" s="17">
        <v>134058193</v>
      </c>
      <c r="J17" s="17">
        <v>6297813</v>
      </c>
      <c r="K17" s="18">
        <f t="shared" si="1"/>
        <v>4.6978202965931373E-2</v>
      </c>
    </row>
    <row r="18" spans="1:12" outlineLevel="2" x14ac:dyDescent="0.2">
      <c r="A18" s="16">
        <v>340</v>
      </c>
      <c r="B18" s="16" t="s">
        <v>6</v>
      </c>
      <c r="C18" s="16">
        <v>51420</v>
      </c>
      <c r="D18" s="16" t="s">
        <v>28</v>
      </c>
      <c r="E18" s="17">
        <v>0</v>
      </c>
      <c r="F18" s="17">
        <v>0</v>
      </c>
      <c r="G18" s="17">
        <v>0</v>
      </c>
      <c r="H18" s="17">
        <f>SUM(E18:G18)</f>
        <v>0</v>
      </c>
      <c r="I18" s="17">
        <v>0</v>
      </c>
      <c r="J18" s="17">
        <v>-16572</v>
      </c>
      <c r="K18" s="18" t="str">
        <f t="shared" si="1"/>
        <v/>
      </c>
    </row>
    <row r="19" spans="1:12" outlineLevel="1" x14ac:dyDescent="0.2">
      <c r="A19" s="33"/>
      <c r="B19" s="33" t="s">
        <v>105</v>
      </c>
      <c r="C19" s="33"/>
      <c r="D19" s="33"/>
      <c r="E19" s="48">
        <f t="shared" ref="E19:J19" si="5">SUBTOTAL(9,E17:E18)</f>
        <v>39938</v>
      </c>
      <c r="F19" s="48">
        <f t="shared" si="5"/>
        <v>84930401</v>
      </c>
      <c r="G19" s="48">
        <f t="shared" si="5"/>
        <v>52271908</v>
      </c>
      <c r="H19" s="48">
        <f t="shared" si="5"/>
        <v>137242247</v>
      </c>
      <c r="I19" s="48">
        <f t="shared" si="5"/>
        <v>134058193</v>
      </c>
      <c r="J19" s="48">
        <f t="shared" si="5"/>
        <v>6281241</v>
      </c>
      <c r="K19" s="49">
        <f t="shared" si="1"/>
        <v>4.6854585008467182E-2</v>
      </c>
      <c r="L19" s="56"/>
    </row>
    <row r="20" spans="1:12" outlineLevel="2" x14ac:dyDescent="0.2">
      <c r="A20" s="16">
        <v>642</v>
      </c>
      <c r="B20" s="16" t="s">
        <v>10</v>
      </c>
      <c r="C20" s="16">
        <v>50849</v>
      </c>
      <c r="D20" s="16" t="s">
        <v>37</v>
      </c>
      <c r="E20" s="17">
        <v>2996905</v>
      </c>
      <c r="F20" s="17">
        <v>27</v>
      </c>
      <c r="G20" s="17">
        <v>12138977</v>
      </c>
      <c r="H20" s="17">
        <f>SUM(E20:G20)</f>
        <v>15135909</v>
      </c>
      <c r="I20" s="17">
        <v>14631809</v>
      </c>
      <c r="J20" s="17">
        <v>522766</v>
      </c>
      <c r="K20" s="18">
        <f t="shared" si="1"/>
        <v>3.5728049757893912E-2</v>
      </c>
    </row>
    <row r="21" spans="1:12" outlineLevel="1" x14ac:dyDescent="0.2">
      <c r="A21" s="33"/>
      <c r="B21" s="33" t="s">
        <v>121</v>
      </c>
      <c r="C21" s="33"/>
      <c r="D21" s="33"/>
      <c r="E21" s="48">
        <f t="shared" ref="E21:J21" si="6">SUBTOTAL(9,E20:E20)</f>
        <v>2996905</v>
      </c>
      <c r="F21" s="48">
        <f t="shared" si="6"/>
        <v>27</v>
      </c>
      <c r="G21" s="48">
        <f t="shared" si="6"/>
        <v>12138977</v>
      </c>
      <c r="H21" s="48">
        <f t="shared" si="6"/>
        <v>15135909</v>
      </c>
      <c r="I21" s="48">
        <f t="shared" si="6"/>
        <v>14631809</v>
      </c>
      <c r="J21" s="48">
        <f t="shared" si="6"/>
        <v>522766</v>
      </c>
      <c r="K21" s="49">
        <f t="shared" si="1"/>
        <v>3.5728049757893912E-2</v>
      </c>
    </row>
    <row r="22" spans="1:12" outlineLevel="2" x14ac:dyDescent="0.2">
      <c r="A22" s="16">
        <v>670</v>
      </c>
      <c r="B22" s="16" t="s">
        <v>5</v>
      </c>
      <c r="C22" s="16">
        <v>51586</v>
      </c>
      <c r="D22" s="16" t="s">
        <v>30</v>
      </c>
      <c r="E22" s="17">
        <v>229485</v>
      </c>
      <c r="F22" s="17">
        <v>21684125</v>
      </c>
      <c r="G22" s="17">
        <v>267371254</v>
      </c>
      <c r="H22" s="17">
        <f>SUM(E22:G22)</f>
        <v>289284864</v>
      </c>
      <c r="I22" s="17">
        <v>282689304</v>
      </c>
      <c r="J22" s="17">
        <v>18606160</v>
      </c>
      <c r="K22" s="18">
        <f t="shared" si="1"/>
        <v>6.581840818427287E-2</v>
      </c>
    </row>
    <row r="23" spans="1:12" outlineLevel="2" x14ac:dyDescent="0.2">
      <c r="A23" s="16">
        <v>670</v>
      </c>
      <c r="B23" s="16" t="s">
        <v>5</v>
      </c>
      <c r="C23" s="16">
        <v>51071</v>
      </c>
      <c r="D23" s="16" t="s">
        <v>51</v>
      </c>
      <c r="E23" s="17">
        <v>150</v>
      </c>
      <c r="F23" s="17">
        <v>0</v>
      </c>
      <c r="G23" s="17">
        <v>0</v>
      </c>
      <c r="H23" s="17">
        <f>SUM(E23:G23)</f>
        <v>150</v>
      </c>
      <c r="I23" s="17">
        <v>77881</v>
      </c>
      <c r="J23" s="17">
        <v>26022</v>
      </c>
      <c r="K23" s="18">
        <f t="shared" si="1"/>
        <v>0.33412513963611151</v>
      </c>
    </row>
    <row r="24" spans="1:12" outlineLevel="2" x14ac:dyDescent="0.2">
      <c r="A24" s="16">
        <v>670</v>
      </c>
      <c r="B24" s="16" t="s">
        <v>5</v>
      </c>
      <c r="C24" s="16">
        <v>51020</v>
      </c>
      <c r="D24" s="16" t="s">
        <v>27</v>
      </c>
      <c r="E24" s="17">
        <v>0</v>
      </c>
      <c r="F24" s="17">
        <v>0</v>
      </c>
      <c r="G24" s="17">
        <v>0</v>
      </c>
      <c r="H24" s="17">
        <f>SUM(E24:G24)</f>
        <v>0</v>
      </c>
      <c r="I24" s="17">
        <v>822</v>
      </c>
      <c r="J24" s="17">
        <v>285840</v>
      </c>
      <c r="K24" s="18">
        <f t="shared" si="1"/>
        <v>347.73722627737226</v>
      </c>
    </row>
    <row r="25" spans="1:12" outlineLevel="1" x14ac:dyDescent="0.2">
      <c r="A25" s="33"/>
      <c r="B25" s="33" t="s">
        <v>107</v>
      </c>
      <c r="C25" s="33"/>
      <c r="D25" s="33"/>
      <c r="E25" s="48">
        <f t="shared" ref="E25:J25" si="7">SUBTOTAL(9,E22:E24)</f>
        <v>229635</v>
      </c>
      <c r="F25" s="48">
        <f t="shared" si="7"/>
        <v>21684125</v>
      </c>
      <c r="G25" s="48">
        <f t="shared" si="7"/>
        <v>267371254</v>
      </c>
      <c r="H25" s="48">
        <f t="shared" si="7"/>
        <v>289285014</v>
      </c>
      <c r="I25" s="48">
        <f t="shared" si="7"/>
        <v>282768007</v>
      </c>
      <c r="J25" s="48">
        <f t="shared" si="7"/>
        <v>18918022</v>
      </c>
      <c r="K25" s="49">
        <f t="shared" si="1"/>
        <v>6.6902978879078076E-2</v>
      </c>
    </row>
    <row r="26" spans="1:12" outlineLevel="2" x14ac:dyDescent="0.2">
      <c r="A26" s="16">
        <v>947</v>
      </c>
      <c r="B26" s="16" t="s">
        <v>18</v>
      </c>
      <c r="C26" s="16">
        <v>51624</v>
      </c>
      <c r="D26" s="16" t="s">
        <v>13</v>
      </c>
      <c r="E26" s="17">
        <v>0</v>
      </c>
      <c r="F26" s="17">
        <v>49875386</v>
      </c>
      <c r="G26" s="17">
        <v>0</v>
      </c>
      <c r="H26" s="17">
        <f>SUM(E26:G26)</f>
        <v>49875386</v>
      </c>
      <c r="I26" s="17">
        <v>49284008</v>
      </c>
      <c r="J26" s="17">
        <v>884795</v>
      </c>
      <c r="K26" s="18">
        <f t="shared" si="1"/>
        <v>1.7952983856345448E-2</v>
      </c>
    </row>
    <row r="27" spans="1:12" outlineLevel="1" x14ac:dyDescent="0.2">
      <c r="A27" s="33"/>
      <c r="B27" s="33" t="s">
        <v>127</v>
      </c>
      <c r="C27" s="33"/>
      <c r="D27" s="33"/>
      <c r="E27" s="48">
        <f t="shared" ref="E27:J27" si="8">SUBTOTAL(9,E26:E26)</f>
        <v>0</v>
      </c>
      <c r="F27" s="48">
        <f t="shared" si="8"/>
        <v>49875386</v>
      </c>
      <c r="G27" s="48">
        <f t="shared" si="8"/>
        <v>0</v>
      </c>
      <c r="H27" s="48">
        <f t="shared" si="8"/>
        <v>49875386</v>
      </c>
      <c r="I27" s="48">
        <f t="shared" si="8"/>
        <v>49284008</v>
      </c>
      <c r="J27" s="48">
        <f t="shared" si="8"/>
        <v>884795</v>
      </c>
      <c r="K27" s="49">
        <f t="shared" si="1"/>
        <v>1.7952983856345448E-2</v>
      </c>
    </row>
    <row r="28" spans="1:12" outlineLevel="2" x14ac:dyDescent="0.2">
      <c r="A28" s="16">
        <v>50026</v>
      </c>
      <c r="B28" s="16" t="s">
        <v>1</v>
      </c>
      <c r="C28" s="16">
        <v>50026</v>
      </c>
      <c r="D28" s="16" t="s">
        <v>1</v>
      </c>
      <c r="E28" s="17">
        <v>4525545</v>
      </c>
      <c r="F28" s="17">
        <v>66072</v>
      </c>
      <c r="G28" s="17">
        <v>10062939</v>
      </c>
      <c r="H28" s="17">
        <f>SUM(E28:G28)</f>
        <v>14654556</v>
      </c>
      <c r="I28" s="17">
        <v>13803309</v>
      </c>
      <c r="J28" s="17">
        <v>306562</v>
      </c>
      <c r="K28" s="18">
        <f t="shared" si="1"/>
        <v>2.2209312274324947E-2</v>
      </c>
    </row>
    <row r="29" spans="1:12" outlineLevel="1" x14ac:dyDescent="0.2">
      <c r="A29" s="33"/>
      <c r="B29" s="33" t="s">
        <v>125</v>
      </c>
      <c r="C29" s="33"/>
      <c r="D29" s="33"/>
      <c r="E29" s="48">
        <f t="shared" ref="E29:J29" si="9">SUBTOTAL(9,E28:E28)</f>
        <v>4525545</v>
      </c>
      <c r="F29" s="48">
        <f t="shared" si="9"/>
        <v>66072</v>
      </c>
      <c r="G29" s="48">
        <f t="shared" si="9"/>
        <v>10062939</v>
      </c>
      <c r="H29" s="48">
        <f t="shared" si="9"/>
        <v>14654556</v>
      </c>
      <c r="I29" s="48">
        <f t="shared" si="9"/>
        <v>13803309</v>
      </c>
      <c r="J29" s="48">
        <f t="shared" si="9"/>
        <v>306562</v>
      </c>
      <c r="K29" s="49">
        <f t="shared" si="1"/>
        <v>2.2209312274324947E-2</v>
      </c>
    </row>
    <row r="30" spans="1:12" outlineLevel="2" x14ac:dyDescent="0.2">
      <c r="A30" s="16">
        <v>50050</v>
      </c>
      <c r="B30" s="16" t="s">
        <v>4</v>
      </c>
      <c r="C30" s="16">
        <v>50050</v>
      </c>
      <c r="D30" s="16" t="s">
        <v>4</v>
      </c>
      <c r="E30" s="17">
        <v>0</v>
      </c>
      <c r="F30" s="17">
        <v>0</v>
      </c>
      <c r="G30" s="17">
        <v>1139507</v>
      </c>
      <c r="H30" s="17">
        <f>SUM(E30:G30)</f>
        <v>1139507</v>
      </c>
      <c r="I30" s="17">
        <v>730087</v>
      </c>
      <c r="J30" s="17">
        <v>0</v>
      </c>
      <c r="K30" s="18">
        <f t="shared" si="1"/>
        <v>0</v>
      </c>
    </row>
    <row r="31" spans="1:12" outlineLevel="1" x14ac:dyDescent="0.2">
      <c r="A31" s="34"/>
      <c r="B31" s="34" t="s">
        <v>111</v>
      </c>
      <c r="C31" s="34"/>
      <c r="D31" s="34"/>
      <c r="E31" s="51">
        <f t="shared" ref="E31:J31" si="10">SUBTOTAL(9,E30:E30)</f>
        <v>0</v>
      </c>
      <c r="F31" s="51">
        <f t="shared" si="10"/>
        <v>0</v>
      </c>
      <c r="G31" s="51">
        <f t="shared" si="10"/>
        <v>1139507</v>
      </c>
      <c r="H31" s="48">
        <f t="shared" si="10"/>
        <v>1139507</v>
      </c>
      <c r="I31" s="51">
        <f t="shared" si="10"/>
        <v>730087</v>
      </c>
      <c r="J31" s="51">
        <f t="shared" si="10"/>
        <v>0</v>
      </c>
      <c r="K31" s="49">
        <f t="shared" si="1"/>
        <v>0</v>
      </c>
    </row>
    <row r="32" spans="1:12" outlineLevel="2" x14ac:dyDescent="0.2">
      <c r="A32" s="2">
        <v>50130</v>
      </c>
      <c r="B32" s="2" t="s">
        <v>7</v>
      </c>
      <c r="C32" s="2">
        <v>50130</v>
      </c>
      <c r="D32" s="2" t="s">
        <v>7</v>
      </c>
      <c r="E32" s="3">
        <v>40149</v>
      </c>
      <c r="F32" s="3">
        <v>1584809</v>
      </c>
      <c r="G32" s="3">
        <v>47051033</v>
      </c>
      <c r="H32" s="17">
        <f>SUM(E32:G32)</f>
        <v>48675991</v>
      </c>
      <c r="I32" s="3">
        <v>47455788</v>
      </c>
      <c r="J32" s="3">
        <v>14562</v>
      </c>
      <c r="K32" s="39">
        <f t="shared" si="1"/>
        <v>3.0685403432769885E-4</v>
      </c>
    </row>
    <row r="33" spans="1:11" outlineLevel="1" x14ac:dyDescent="0.2">
      <c r="A33" s="34"/>
      <c r="B33" s="34" t="s">
        <v>112</v>
      </c>
      <c r="C33" s="34"/>
      <c r="D33" s="34"/>
      <c r="E33" s="51">
        <f t="shared" ref="E33:J33" si="11">SUBTOTAL(9,E32:E32)</f>
        <v>40149</v>
      </c>
      <c r="F33" s="51">
        <f t="shared" si="11"/>
        <v>1584809</v>
      </c>
      <c r="G33" s="51">
        <f t="shared" si="11"/>
        <v>47051033</v>
      </c>
      <c r="H33" s="51">
        <f t="shared" si="11"/>
        <v>48675991</v>
      </c>
      <c r="I33" s="51">
        <f t="shared" si="11"/>
        <v>47455788</v>
      </c>
      <c r="J33" s="51">
        <f t="shared" si="11"/>
        <v>14562</v>
      </c>
      <c r="K33" s="42">
        <f t="shared" si="1"/>
        <v>3.0685403432769885E-4</v>
      </c>
    </row>
    <row r="34" spans="1:11" ht="26.25" customHeight="1" thickBot="1" x14ac:dyDescent="0.25">
      <c r="A34" s="22"/>
      <c r="B34" s="22" t="s">
        <v>101</v>
      </c>
      <c r="C34" s="22"/>
      <c r="D34" s="22"/>
      <c r="E34" s="23">
        <f t="shared" ref="E34:J34" si="12">SUBTOTAL(9,E4:E32)</f>
        <v>14419764</v>
      </c>
      <c r="F34" s="23">
        <f t="shared" si="12"/>
        <v>365631208</v>
      </c>
      <c r="G34" s="23">
        <f t="shared" si="12"/>
        <v>1048899577</v>
      </c>
      <c r="H34" s="23">
        <f t="shared" si="12"/>
        <v>1428950549</v>
      </c>
      <c r="I34" s="23">
        <f t="shared" si="12"/>
        <v>1396900443</v>
      </c>
      <c r="J34" s="23">
        <f t="shared" si="12"/>
        <v>72071558</v>
      </c>
      <c r="K34" s="12">
        <f t="shared" si="1"/>
        <v>5.1593911621373861E-2</v>
      </c>
    </row>
    <row r="35" spans="1:11" ht="12.75" thickTop="1" x14ac:dyDescent="0.2"/>
  </sheetData>
  <mergeCells count="1">
    <mergeCell ref="A1:K1"/>
  </mergeCells>
  <phoneticPr fontId="14" type="noConversion"/>
  <printOptions horizontalCentered="1"/>
  <pageMargins left="0.5" right="0.5" top="0.71" bottom="0.88" header="0.5" footer="0.5"/>
  <pageSetup scale="86" orientation="landscape" r:id="rId1"/>
  <headerFooter alignWithMargins="0">
    <oddFooter>&amp;LCalifornia Department of Insurance&amp;RRate Specialist Bureau - 4/18/03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C11E2-949B-4BDE-8D25-2412FCE418F3}">
  <sheetPr>
    <pageSetUpPr fitToPage="1"/>
  </sheetPr>
  <dimension ref="A1:M29"/>
  <sheetViews>
    <sheetView showGridLines="0" workbookViewId="0">
      <selection activeCell="A26" sqref="A26:M26"/>
    </sheetView>
  </sheetViews>
  <sheetFormatPr defaultRowHeight="15" x14ac:dyDescent="0.25"/>
  <cols>
    <col min="1" max="1" width="10.28515625" style="105" customWidth="1"/>
    <col min="2" max="2" width="36.7109375" style="95" customWidth="1"/>
    <col min="3" max="3" width="9.140625" style="105" customWidth="1"/>
    <col min="4" max="4" width="32.42578125" style="95" customWidth="1"/>
    <col min="5" max="7" width="15.28515625" style="98" bestFit="1" customWidth="1"/>
    <col min="8" max="8" width="15.28515625" style="98" customWidth="1"/>
    <col min="9" max="9" width="15.28515625" style="98" bestFit="1" customWidth="1"/>
    <col min="10" max="10" width="14.28515625" style="98" bestFit="1" customWidth="1"/>
    <col min="11" max="11" width="11.5703125" style="95" customWidth="1"/>
    <col min="12" max="12" width="15.140625" style="101" customWidth="1"/>
    <col min="13" max="13" width="15.28515625" style="101" customWidth="1"/>
    <col min="14" max="16384" width="9.140625" style="95"/>
  </cols>
  <sheetData>
    <row r="1" spans="1:13" s="90" customFormat="1" ht="33.75" customHeight="1" x14ac:dyDescent="0.2">
      <c r="A1" s="153" t="s">
        <v>198</v>
      </c>
      <c r="B1" s="144"/>
      <c r="C1" s="104"/>
      <c r="D1" s="99"/>
      <c r="E1" s="99"/>
      <c r="F1" s="99"/>
      <c r="G1" s="99"/>
      <c r="H1" s="99"/>
      <c r="I1" s="99"/>
      <c r="J1" s="99"/>
      <c r="K1" s="99"/>
      <c r="L1" s="100"/>
      <c r="M1" s="100"/>
    </row>
    <row r="2" spans="1:13" s="90" customFormat="1" ht="12.75" customHeight="1" x14ac:dyDescent="0.2">
      <c r="A2" s="167" t="s">
        <v>205</v>
      </c>
      <c r="B2" s="167"/>
      <c r="C2" s="167"/>
      <c r="D2" s="167"/>
      <c r="E2" s="121" t="s">
        <v>210</v>
      </c>
      <c r="F2" s="121" t="s">
        <v>211</v>
      </c>
      <c r="G2" s="121" t="s">
        <v>212</v>
      </c>
      <c r="H2" s="121" t="s">
        <v>213</v>
      </c>
      <c r="I2" s="121" t="s">
        <v>214</v>
      </c>
      <c r="J2" s="121" t="s">
        <v>215</v>
      </c>
      <c r="K2" s="121" t="s">
        <v>216</v>
      </c>
      <c r="L2" s="121"/>
      <c r="M2" s="121"/>
    </row>
    <row r="3" spans="1:13" s="91" customFormat="1" ht="38.25" x14ac:dyDescent="0.2">
      <c r="A3" s="170" t="s">
        <v>14</v>
      </c>
      <c r="B3" s="170" t="s">
        <v>15</v>
      </c>
      <c r="C3" s="170" t="s">
        <v>38</v>
      </c>
      <c r="D3" s="170" t="s">
        <v>39</v>
      </c>
      <c r="E3" s="171" t="s">
        <v>218</v>
      </c>
      <c r="F3" s="171" t="s">
        <v>217</v>
      </c>
      <c r="G3" s="171" t="s">
        <v>219</v>
      </c>
      <c r="H3" s="171" t="s">
        <v>220</v>
      </c>
      <c r="I3" s="171" t="s">
        <v>204</v>
      </c>
      <c r="J3" s="171" t="s">
        <v>221</v>
      </c>
      <c r="K3" s="171" t="s">
        <v>222</v>
      </c>
      <c r="L3" s="171" t="s">
        <v>133</v>
      </c>
      <c r="M3" s="171" t="s">
        <v>206</v>
      </c>
    </row>
    <row r="4" spans="1:13" x14ac:dyDescent="0.25">
      <c r="A4" s="172">
        <v>2538</v>
      </c>
      <c r="B4" s="173" t="s">
        <v>188</v>
      </c>
      <c r="C4" s="172">
        <v>51578</v>
      </c>
      <c r="D4" s="173" t="s">
        <v>189</v>
      </c>
      <c r="E4" s="174">
        <v>809381</v>
      </c>
      <c r="F4" s="174">
        <v>0</v>
      </c>
      <c r="G4" s="174">
        <v>408491</v>
      </c>
      <c r="H4" s="174">
        <f t="shared" ref="H4:H27" si="0">SUM(E4:G4)</f>
        <v>1217872</v>
      </c>
      <c r="I4" s="174">
        <v>1014657</v>
      </c>
      <c r="J4" s="174">
        <v>0</v>
      </c>
      <c r="K4" s="175">
        <f>IF(I4&lt;&gt;0,J4/I4,"")</f>
        <v>0</v>
      </c>
      <c r="L4" s="176">
        <f>M4*M4*100*100</f>
        <v>6.8353503686785734E-3</v>
      </c>
      <c r="M4" s="175">
        <f>H4/$H$28</f>
        <v>8.2676177758037256E-4</v>
      </c>
    </row>
    <row r="5" spans="1:13" x14ac:dyDescent="0.25">
      <c r="A5" s="177">
        <v>16827</v>
      </c>
      <c r="B5" s="178" t="s">
        <v>183</v>
      </c>
      <c r="C5" s="177">
        <v>16827</v>
      </c>
      <c r="D5" s="178" t="s">
        <v>183</v>
      </c>
      <c r="E5" s="179">
        <v>0</v>
      </c>
      <c r="F5" s="179">
        <v>0</v>
      </c>
      <c r="G5" s="179">
        <v>4788332</v>
      </c>
      <c r="H5" s="179">
        <f t="shared" si="0"/>
        <v>4788332</v>
      </c>
      <c r="I5" s="179">
        <v>4616326</v>
      </c>
      <c r="J5" s="179">
        <v>0</v>
      </c>
      <c r="K5" s="180">
        <f>IF(I5&lt;&gt;0,J5/I5,"")</f>
        <v>0</v>
      </c>
      <c r="L5" s="181">
        <f t="shared" ref="L5:L27" si="1">M5*M5*100*100</f>
        <v>0.1056637448468222</v>
      </c>
      <c r="M5" s="180">
        <f t="shared" ref="M5:M27" si="2">H5/$H$28</f>
        <v>3.2505960199142279E-3</v>
      </c>
    </row>
    <row r="6" spans="1:13" x14ac:dyDescent="0.25">
      <c r="A6" s="182">
        <v>15781</v>
      </c>
      <c r="B6" s="183" t="s">
        <v>170</v>
      </c>
      <c r="C6" s="182">
        <v>15781</v>
      </c>
      <c r="D6" s="183" t="s">
        <v>170</v>
      </c>
      <c r="E6" s="184">
        <v>24815</v>
      </c>
      <c r="F6" s="184">
        <v>0</v>
      </c>
      <c r="G6" s="184">
        <v>0</v>
      </c>
      <c r="H6" s="185">
        <f t="shared" si="0"/>
        <v>24815</v>
      </c>
      <c r="I6" s="184">
        <v>95392</v>
      </c>
      <c r="J6" s="184">
        <v>0</v>
      </c>
      <c r="K6" s="183"/>
      <c r="L6" s="186">
        <f t="shared" si="1"/>
        <v>2.8378278614400907E-6</v>
      </c>
      <c r="M6" s="187">
        <f t="shared" si="2"/>
        <v>1.6845853678101596E-5</v>
      </c>
    </row>
    <row r="7" spans="1:13" x14ac:dyDescent="0.25">
      <c r="A7" s="177">
        <v>4255</v>
      </c>
      <c r="B7" s="178" t="s">
        <v>202</v>
      </c>
      <c r="C7" s="177">
        <v>51268</v>
      </c>
      <c r="D7" s="178" t="s">
        <v>203</v>
      </c>
      <c r="E7" s="179">
        <v>0</v>
      </c>
      <c r="F7" s="179">
        <v>0</v>
      </c>
      <c r="G7" s="179">
        <v>0</v>
      </c>
      <c r="H7" s="179">
        <f t="shared" si="0"/>
        <v>0</v>
      </c>
      <c r="I7" s="179">
        <v>0</v>
      </c>
      <c r="J7" s="179">
        <v>0</v>
      </c>
      <c r="K7" s="180" t="str">
        <f t="shared" ref="K7:K27" si="3">IF(I7&lt;&gt;0,J7/I7,"")</f>
        <v/>
      </c>
      <c r="L7" s="181">
        <f t="shared" si="1"/>
        <v>0</v>
      </c>
      <c r="M7" s="180">
        <f t="shared" si="2"/>
        <v>0</v>
      </c>
    </row>
    <row r="8" spans="1:13" x14ac:dyDescent="0.25">
      <c r="A8" s="188">
        <v>626</v>
      </c>
      <c r="B8" s="189" t="s">
        <v>169</v>
      </c>
      <c r="C8" s="188">
        <v>50028</v>
      </c>
      <c r="D8" s="189" t="s">
        <v>61</v>
      </c>
      <c r="E8" s="185">
        <v>0</v>
      </c>
      <c r="F8" s="185">
        <v>0</v>
      </c>
      <c r="G8" s="185">
        <v>0</v>
      </c>
      <c r="H8" s="185">
        <f t="shared" si="0"/>
        <v>0</v>
      </c>
      <c r="I8" s="185">
        <v>0</v>
      </c>
      <c r="J8" s="185">
        <v>0</v>
      </c>
      <c r="K8" s="187" t="str">
        <f t="shared" si="3"/>
        <v/>
      </c>
      <c r="L8" s="186">
        <f t="shared" si="1"/>
        <v>0</v>
      </c>
      <c r="M8" s="187">
        <f t="shared" si="2"/>
        <v>0</v>
      </c>
    </row>
    <row r="9" spans="1:13" x14ac:dyDescent="0.25">
      <c r="A9" s="177">
        <v>4694</v>
      </c>
      <c r="B9" s="178" t="s">
        <v>197</v>
      </c>
      <c r="C9" s="177">
        <v>12522</v>
      </c>
      <c r="D9" s="178" t="s">
        <v>201</v>
      </c>
      <c r="E9" s="179">
        <v>0</v>
      </c>
      <c r="F9" s="179">
        <v>630410</v>
      </c>
      <c r="G9" s="179">
        <v>2155610</v>
      </c>
      <c r="H9" s="179">
        <f t="shared" si="0"/>
        <v>2786020</v>
      </c>
      <c r="I9" s="179">
        <v>2473433</v>
      </c>
      <c r="J9" s="179">
        <v>334648</v>
      </c>
      <c r="K9" s="180">
        <f t="shared" si="3"/>
        <v>0.13529697388204975</v>
      </c>
      <c r="L9" s="181">
        <f t="shared" si="1"/>
        <v>3.5770577254209873E-2</v>
      </c>
      <c r="M9" s="180">
        <f t="shared" si="2"/>
        <v>1.8913111128053437E-3</v>
      </c>
    </row>
    <row r="10" spans="1:13" x14ac:dyDescent="0.25">
      <c r="A10" s="188">
        <v>670</v>
      </c>
      <c r="B10" s="189" t="s">
        <v>180</v>
      </c>
      <c r="C10" s="188">
        <v>51020</v>
      </c>
      <c r="D10" s="189" t="s">
        <v>58</v>
      </c>
      <c r="E10" s="185">
        <v>1070200</v>
      </c>
      <c r="F10" s="185">
        <v>682510</v>
      </c>
      <c r="G10" s="185">
        <v>12219365</v>
      </c>
      <c r="H10" s="185">
        <f t="shared" si="0"/>
        <v>13972075</v>
      </c>
      <c r="I10" s="185">
        <v>15775418</v>
      </c>
      <c r="J10" s="185">
        <v>389872</v>
      </c>
      <c r="K10" s="187">
        <f t="shared" si="3"/>
        <v>2.4713893476546865E-2</v>
      </c>
      <c r="L10" s="186">
        <f t="shared" si="1"/>
        <v>0.8996618518305286</v>
      </c>
      <c r="M10" s="187">
        <f t="shared" si="2"/>
        <v>9.485050615734892E-3</v>
      </c>
    </row>
    <row r="11" spans="1:13" x14ac:dyDescent="0.25">
      <c r="A11" s="177">
        <v>670</v>
      </c>
      <c r="B11" s="178" t="s">
        <v>180</v>
      </c>
      <c r="C11" s="177">
        <v>51586</v>
      </c>
      <c r="D11" s="178" t="s">
        <v>30</v>
      </c>
      <c r="E11" s="179">
        <v>2408519</v>
      </c>
      <c r="F11" s="179">
        <v>826684</v>
      </c>
      <c r="G11" s="179">
        <v>220410733</v>
      </c>
      <c r="H11" s="179">
        <f t="shared" si="0"/>
        <v>223645936</v>
      </c>
      <c r="I11" s="179">
        <v>225496195</v>
      </c>
      <c r="J11" s="179">
        <v>22105386</v>
      </c>
      <c r="K11" s="180">
        <f t="shared" si="3"/>
        <v>9.8029973410416082E-2</v>
      </c>
      <c r="L11" s="181">
        <f t="shared" si="1"/>
        <v>230.50455436244994</v>
      </c>
      <c r="M11" s="180">
        <f t="shared" si="2"/>
        <v>0.15182376439887463</v>
      </c>
    </row>
    <row r="12" spans="1:13" x14ac:dyDescent="0.25">
      <c r="A12" s="188">
        <v>670</v>
      </c>
      <c r="B12" s="189" t="s">
        <v>180</v>
      </c>
      <c r="C12" s="188">
        <v>50083</v>
      </c>
      <c r="D12" s="189" t="s">
        <v>22</v>
      </c>
      <c r="E12" s="185">
        <v>527475</v>
      </c>
      <c r="F12" s="185">
        <v>0</v>
      </c>
      <c r="G12" s="185">
        <v>128614407</v>
      </c>
      <c r="H12" s="185">
        <f t="shared" si="0"/>
        <v>129141882</v>
      </c>
      <c r="I12" s="185">
        <v>130921249</v>
      </c>
      <c r="J12" s="185">
        <v>13719111</v>
      </c>
      <c r="K12" s="187">
        <f t="shared" si="3"/>
        <v>0.10478903237472169</v>
      </c>
      <c r="L12" s="186">
        <f t="shared" si="1"/>
        <v>76.858465862492793</v>
      </c>
      <c r="M12" s="187">
        <f t="shared" si="2"/>
        <v>8.7668960221102654E-2</v>
      </c>
    </row>
    <row r="13" spans="1:13" x14ac:dyDescent="0.25">
      <c r="A13" s="177">
        <v>670</v>
      </c>
      <c r="B13" s="178" t="s">
        <v>180</v>
      </c>
      <c r="C13" s="177">
        <v>50229</v>
      </c>
      <c r="D13" s="178" t="s">
        <v>25</v>
      </c>
      <c r="E13" s="179">
        <v>1594795</v>
      </c>
      <c r="F13" s="179">
        <v>1599360</v>
      </c>
      <c r="G13" s="179">
        <v>299805722</v>
      </c>
      <c r="H13" s="179">
        <f t="shared" si="0"/>
        <v>302999877</v>
      </c>
      <c r="I13" s="179">
        <v>306359278</v>
      </c>
      <c r="J13" s="179">
        <v>52597101</v>
      </c>
      <c r="K13" s="180">
        <f t="shared" si="3"/>
        <v>0.17168437444874773</v>
      </c>
      <c r="L13" s="181">
        <f t="shared" si="1"/>
        <v>423.09938453682054</v>
      </c>
      <c r="M13" s="180">
        <f t="shared" si="2"/>
        <v>0.20569379780071653</v>
      </c>
    </row>
    <row r="14" spans="1:13" x14ac:dyDescent="0.25">
      <c r="A14" s="188">
        <v>70</v>
      </c>
      <c r="B14" s="189" t="s">
        <v>139</v>
      </c>
      <c r="C14" s="188">
        <v>11865</v>
      </c>
      <c r="D14" s="189" t="s">
        <v>192</v>
      </c>
      <c r="E14" s="185">
        <v>0</v>
      </c>
      <c r="F14" s="185">
        <v>0</v>
      </c>
      <c r="G14" s="185">
        <v>0</v>
      </c>
      <c r="H14" s="185">
        <f t="shared" si="0"/>
        <v>0</v>
      </c>
      <c r="I14" s="185">
        <v>0</v>
      </c>
      <c r="J14" s="185">
        <v>0</v>
      </c>
      <c r="K14" s="187" t="str">
        <f t="shared" si="3"/>
        <v/>
      </c>
      <c r="L14" s="186">
        <f t="shared" si="1"/>
        <v>0</v>
      </c>
      <c r="M14" s="187">
        <f t="shared" si="2"/>
        <v>0</v>
      </c>
    </row>
    <row r="15" spans="1:13" x14ac:dyDescent="0.25">
      <c r="A15" s="177">
        <v>70</v>
      </c>
      <c r="B15" s="178" t="s">
        <v>139</v>
      </c>
      <c r="C15" s="177">
        <v>50814</v>
      </c>
      <c r="D15" s="178" t="s">
        <v>142</v>
      </c>
      <c r="E15" s="179">
        <v>69339257</v>
      </c>
      <c r="F15" s="179">
        <v>39677144</v>
      </c>
      <c r="G15" s="179">
        <v>246888492</v>
      </c>
      <c r="H15" s="179">
        <f t="shared" si="0"/>
        <v>355904893</v>
      </c>
      <c r="I15" s="179">
        <v>351618424</v>
      </c>
      <c r="J15" s="179">
        <v>36063639</v>
      </c>
      <c r="K15" s="180">
        <f t="shared" si="3"/>
        <v>0.10256470235473213</v>
      </c>
      <c r="L15" s="181">
        <f t="shared" si="1"/>
        <v>583.74800140904495</v>
      </c>
      <c r="M15" s="180">
        <f t="shared" si="2"/>
        <v>0.2416087749666897</v>
      </c>
    </row>
    <row r="16" spans="1:13" x14ac:dyDescent="0.25">
      <c r="A16" s="188">
        <v>70</v>
      </c>
      <c r="B16" s="189" t="s">
        <v>139</v>
      </c>
      <c r="C16" s="188">
        <v>51624</v>
      </c>
      <c r="D16" s="189" t="s">
        <v>171</v>
      </c>
      <c r="E16" s="185">
        <v>0</v>
      </c>
      <c r="F16" s="185">
        <v>0</v>
      </c>
      <c r="G16" s="185">
        <v>0</v>
      </c>
      <c r="H16" s="185">
        <f t="shared" si="0"/>
        <v>0</v>
      </c>
      <c r="I16" s="185">
        <v>0</v>
      </c>
      <c r="J16" s="185">
        <v>0</v>
      </c>
      <c r="K16" s="187" t="str">
        <f t="shared" si="3"/>
        <v/>
      </c>
      <c r="L16" s="186">
        <f t="shared" si="1"/>
        <v>0</v>
      </c>
      <c r="M16" s="187">
        <f t="shared" si="2"/>
        <v>0</v>
      </c>
    </row>
    <row r="17" spans="1:13" x14ac:dyDescent="0.25">
      <c r="A17" s="177">
        <v>4736</v>
      </c>
      <c r="B17" s="178" t="s">
        <v>174</v>
      </c>
      <c r="C17" s="177">
        <v>51152</v>
      </c>
      <c r="D17" s="178" t="s">
        <v>165</v>
      </c>
      <c r="E17" s="179">
        <v>34446678</v>
      </c>
      <c r="F17" s="179">
        <v>661315</v>
      </c>
      <c r="G17" s="179">
        <v>36170927</v>
      </c>
      <c r="H17" s="179">
        <f t="shared" si="0"/>
        <v>71278920</v>
      </c>
      <c r="I17" s="179">
        <v>72251224</v>
      </c>
      <c r="J17" s="179">
        <v>4529584</v>
      </c>
      <c r="K17" s="180">
        <f t="shared" si="3"/>
        <v>6.2692142073606946E-2</v>
      </c>
      <c r="L17" s="181">
        <f t="shared" si="1"/>
        <v>23.414220863981392</v>
      </c>
      <c r="M17" s="180">
        <f t="shared" si="2"/>
        <v>4.8388243266294956E-2</v>
      </c>
    </row>
    <row r="18" spans="1:13" x14ac:dyDescent="0.25">
      <c r="A18" s="188">
        <v>150</v>
      </c>
      <c r="B18" s="189" t="s">
        <v>8</v>
      </c>
      <c r="C18" s="188">
        <v>51411</v>
      </c>
      <c r="D18" s="189" t="s">
        <v>136</v>
      </c>
      <c r="E18" s="185">
        <v>134840</v>
      </c>
      <c r="F18" s="185">
        <v>69715</v>
      </c>
      <c r="G18" s="185">
        <v>0</v>
      </c>
      <c r="H18" s="185">
        <f t="shared" si="0"/>
        <v>204555</v>
      </c>
      <c r="I18" s="185">
        <v>465103</v>
      </c>
      <c r="J18" s="185">
        <v>-30037</v>
      </c>
      <c r="K18" s="187">
        <f t="shared" si="3"/>
        <v>-6.4581393798792949E-2</v>
      </c>
      <c r="L18" s="186">
        <f t="shared" si="1"/>
        <v>1.9283137067137816E-4</v>
      </c>
      <c r="M18" s="187">
        <f t="shared" si="2"/>
        <v>1.3886373560846553E-4</v>
      </c>
    </row>
    <row r="19" spans="1:13" x14ac:dyDescent="0.25">
      <c r="A19" s="177">
        <v>150</v>
      </c>
      <c r="B19" s="178" t="s">
        <v>8</v>
      </c>
      <c r="C19" s="177">
        <v>50520</v>
      </c>
      <c r="D19" s="178" t="s">
        <v>23</v>
      </c>
      <c r="E19" s="179">
        <v>4091160</v>
      </c>
      <c r="F19" s="179">
        <v>17684203</v>
      </c>
      <c r="G19" s="179">
        <v>110475580</v>
      </c>
      <c r="H19" s="179">
        <f t="shared" si="0"/>
        <v>132250943</v>
      </c>
      <c r="I19" s="179">
        <v>135575864</v>
      </c>
      <c r="J19" s="179">
        <v>7683600</v>
      </c>
      <c r="K19" s="180">
        <f t="shared" si="3"/>
        <v>5.6673804416986787E-2</v>
      </c>
      <c r="L19" s="181">
        <f t="shared" si="1"/>
        <v>80.603712257016099</v>
      </c>
      <c r="M19" s="180">
        <f t="shared" si="2"/>
        <v>8.9779570202254869E-2</v>
      </c>
    </row>
    <row r="20" spans="1:13" x14ac:dyDescent="0.25">
      <c r="A20" s="188">
        <v>50026</v>
      </c>
      <c r="B20" s="188" t="s">
        <v>160</v>
      </c>
      <c r="C20" s="188">
        <v>50026</v>
      </c>
      <c r="D20" s="188" t="s">
        <v>160</v>
      </c>
      <c r="E20" s="185">
        <v>0</v>
      </c>
      <c r="F20" s="185">
        <v>2014249</v>
      </c>
      <c r="G20" s="185">
        <v>0</v>
      </c>
      <c r="H20" s="185">
        <f t="shared" si="0"/>
        <v>2014249</v>
      </c>
      <c r="I20" s="185">
        <v>1974716</v>
      </c>
      <c r="J20" s="185">
        <v>11251</v>
      </c>
      <c r="K20" s="187">
        <f t="shared" si="3"/>
        <v>5.6975281508834692E-3</v>
      </c>
      <c r="L20" s="186">
        <f t="shared" si="1"/>
        <v>1.8697511223344281E-2</v>
      </c>
      <c r="M20" s="187">
        <f t="shared" si="2"/>
        <v>1.3673884314028798E-3</v>
      </c>
    </row>
    <row r="21" spans="1:13" x14ac:dyDescent="0.25">
      <c r="A21" s="177">
        <v>766</v>
      </c>
      <c r="B21" s="178" t="s">
        <v>178</v>
      </c>
      <c r="C21" s="177">
        <v>51632</v>
      </c>
      <c r="D21" s="178" t="s">
        <v>181</v>
      </c>
      <c r="E21" s="179">
        <v>510842</v>
      </c>
      <c r="F21" s="179">
        <v>0</v>
      </c>
      <c r="G21" s="179">
        <v>0</v>
      </c>
      <c r="H21" s="179">
        <f t="shared" si="0"/>
        <v>510842</v>
      </c>
      <c r="I21" s="179">
        <v>573427</v>
      </c>
      <c r="J21" s="179">
        <v>1280762</v>
      </c>
      <c r="K21" s="180">
        <f t="shared" si="3"/>
        <v>2.2335223140870588</v>
      </c>
      <c r="L21" s="181">
        <f t="shared" si="1"/>
        <v>1.2026262588309704E-3</v>
      </c>
      <c r="M21" s="180">
        <f t="shared" si="2"/>
        <v>3.4678902214905398E-4</v>
      </c>
    </row>
    <row r="22" spans="1:13" x14ac:dyDescent="0.25">
      <c r="A22" s="188">
        <v>5085</v>
      </c>
      <c r="B22" s="189" t="s">
        <v>200</v>
      </c>
      <c r="C22" s="188">
        <v>50016</v>
      </c>
      <c r="D22" s="189" t="s">
        <v>158</v>
      </c>
      <c r="E22" s="185">
        <v>0</v>
      </c>
      <c r="F22" s="185">
        <v>3573777</v>
      </c>
      <c r="G22" s="185">
        <v>26262944</v>
      </c>
      <c r="H22" s="185">
        <f t="shared" si="0"/>
        <v>29836721</v>
      </c>
      <c r="I22" s="185">
        <v>30389478</v>
      </c>
      <c r="J22" s="185">
        <v>1048576</v>
      </c>
      <c r="K22" s="187">
        <f t="shared" si="3"/>
        <v>3.4504574247705075E-2</v>
      </c>
      <c r="L22" s="186">
        <f t="shared" si="1"/>
        <v>4.1026047235197396</v>
      </c>
      <c r="M22" s="187">
        <f t="shared" si="2"/>
        <v>2.0254887616374818E-2</v>
      </c>
    </row>
    <row r="23" spans="1:13" x14ac:dyDescent="0.25">
      <c r="A23" s="177">
        <v>5085</v>
      </c>
      <c r="B23" s="178" t="s">
        <v>200</v>
      </c>
      <c r="C23" s="177">
        <v>50130</v>
      </c>
      <c r="D23" s="178" t="s">
        <v>190</v>
      </c>
      <c r="E23" s="179">
        <v>0</v>
      </c>
      <c r="F23" s="179">
        <v>45774250</v>
      </c>
      <c r="G23" s="179">
        <v>15941527</v>
      </c>
      <c r="H23" s="179">
        <f t="shared" si="0"/>
        <v>61715777</v>
      </c>
      <c r="I23" s="179">
        <v>63138903</v>
      </c>
      <c r="J23" s="179">
        <v>5177643</v>
      </c>
      <c r="K23" s="180">
        <f t="shared" si="3"/>
        <v>8.2004006309707347E-2</v>
      </c>
      <c r="L23" s="181">
        <f t="shared" si="1"/>
        <v>17.552940933533904</v>
      </c>
      <c r="M23" s="180">
        <f t="shared" si="2"/>
        <v>4.1896230061347885E-2</v>
      </c>
    </row>
    <row r="24" spans="1:13" x14ac:dyDescent="0.25">
      <c r="A24" s="188">
        <v>50440</v>
      </c>
      <c r="B24" s="189" t="s">
        <v>166</v>
      </c>
      <c r="C24" s="188">
        <v>50440</v>
      </c>
      <c r="D24" s="189" t="s">
        <v>166</v>
      </c>
      <c r="E24" s="185">
        <v>0</v>
      </c>
      <c r="F24" s="185">
        <v>37461356</v>
      </c>
      <c r="G24" s="185">
        <v>0</v>
      </c>
      <c r="H24" s="185">
        <f t="shared" si="0"/>
        <v>37461356</v>
      </c>
      <c r="I24" s="185">
        <v>37012406</v>
      </c>
      <c r="J24" s="185">
        <v>14719530</v>
      </c>
      <c r="K24" s="187">
        <f t="shared" si="3"/>
        <v>0.39769179015273959</v>
      </c>
      <c r="L24" s="186">
        <f t="shared" si="1"/>
        <v>6.4673218797612799</v>
      </c>
      <c r="M24" s="187">
        <f t="shared" si="2"/>
        <v>2.5430929750524814E-2</v>
      </c>
    </row>
    <row r="25" spans="1:13" x14ac:dyDescent="0.25">
      <c r="A25" s="177">
        <v>11974</v>
      </c>
      <c r="B25" s="178" t="s">
        <v>199</v>
      </c>
      <c r="C25" s="177">
        <v>11974</v>
      </c>
      <c r="D25" s="178" t="s">
        <v>199</v>
      </c>
      <c r="E25" s="179">
        <v>0</v>
      </c>
      <c r="F25" s="179">
        <v>0</v>
      </c>
      <c r="G25" s="179">
        <v>4389504</v>
      </c>
      <c r="H25" s="179">
        <f t="shared" si="0"/>
        <v>4389504</v>
      </c>
      <c r="I25" s="179">
        <v>3845584</v>
      </c>
      <c r="J25" s="179">
        <v>798797</v>
      </c>
      <c r="K25" s="180">
        <f t="shared" si="3"/>
        <v>0.20771799549821302</v>
      </c>
      <c r="L25" s="181">
        <f t="shared" si="1"/>
        <v>8.8794974614384459E-2</v>
      </c>
      <c r="M25" s="180">
        <f t="shared" si="2"/>
        <v>2.9798485635076232E-3</v>
      </c>
    </row>
    <row r="26" spans="1:13" x14ac:dyDescent="0.25">
      <c r="A26" s="188">
        <v>340</v>
      </c>
      <c r="B26" s="189" t="s">
        <v>141</v>
      </c>
      <c r="C26" s="188">
        <v>50121</v>
      </c>
      <c r="D26" s="189" t="s">
        <v>153</v>
      </c>
      <c r="E26" s="185">
        <v>18366561</v>
      </c>
      <c r="F26" s="185">
        <v>8759208</v>
      </c>
      <c r="G26" s="185">
        <v>41048247</v>
      </c>
      <c r="H26" s="185">
        <f t="shared" si="0"/>
        <v>68174016</v>
      </c>
      <c r="I26" s="185">
        <v>71516598</v>
      </c>
      <c r="J26" s="185">
        <v>8195451</v>
      </c>
      <c r="K26" s="187">
        <f t="shared" si="3"/>
        <v>0.11459509021947605</v>
      </c>
      <c r="L26" s="186">
        <f t="shared" si="1"/>
        <v>21.418805424584573</v>
      </c>
      <c r="M26" s="187">
        <f t="shared" si="2"/>
        <v>4.6280455296576949E-2</v>
      </c>
    </row>
    <row r="27" spans="1:13" ht="15.75" thickBot="1" x14ac:dyDescent="0.3">
      <c r="A27" s="190">
        <v>50050</v>
      </c>
      <c r="B27" s="191" t="s">
        <v>4</v>
      </c>
      <c r="C27" s="190">
        <v>50050</v>
      </c>
      <c r="D27" s="191" t="s">
        <v>4</v>
      </c>
      <c r="E27" s="192">
        <v>688558</v>
      </c>
      <c r="F27" s="192">
        <v>24859220</v>
      </c>
      <c r="G27" s="192">
        <v>5196414</v>
      </c>
      <c r="H27" s="192">
        <f t="shared" si="0"/>
        <v>30744192</v>
      </c>
      <c r="I27" s="192">
        <v>33544011</v>
      </c>
      <c r="J27" s="192">
        <v>2670300</v>
      </c>
      <c r="K27" s="193">
        <f t="shared" si="3"/>
        <v>7.9605864665379458E-2</v>
      </c>
      <c r="L27" s="194">
        <f t="shared" si="1"/>
        <v>4.3559577278088328</v>
      </c>
      <c r="M27" s="193">
        <f t="shared" si="2"/>
        <v>2.0870931286861238E-2</v>
      </c>
    </row>
    <row r="28" spans="1:13" ht="16.5" thickTop="1" thickBot="1" x14ac:dyDescent="0.3">
      <c r="A28" s="113" t="s">
        <v>19</v>
      </c>
      <c r="B28" s="114"/>
      <c r="C28" s="113"/>
      <c r="D28" s="114"/>
      <c r="E28" s="135">
        <f>SUM(E4:E27)</f>
        <v>134013081</v>
      </c>
      <c r="F28" s="135">
        <f t="shared" ref="F28:J28" si="4">SUM(F4:F27)</f>
        <v>184273401</v>
      </c>
      <c r="G28" s="135">
        <f t="shared" si="4"/>
        <v>1154776295</v>
      </c>
      <c r="H28" s="135">
        <f t="shared" si="4"/>
        <v>1473062777</v>
      </c>
      <c r="I28" s="135">
        <f t="shared" si="4"/>
        <v>1488657686</v>
      </c>
      <c r="J28" s="135">
        <f t="shared" si="4"/>
        <v>171295214</v>
      </c>
      <c r="K28" s="116">
        <f>IF(I28&lt;&gt;0,J28/I28,"")</f>
        <v>0.11506689255087754</v>
      </c>
      <c r="L28" s="136">
        <f t="shared" ref="L28" si="5">SUM(L4:L27)</f>
        <v>1473.2827922866093</v>
      </c>
      <c r="M28" s="116">
        <f t="shared" ref="M28" si="6">SUM(M4:M27)</f>
        <v>1</v>
      </c>
    </row>
    <row r="29" spans="1:13" ht="15.75" thickTop="1" x14ac:dyDescent="0.25"/>
  </sheetData>
  <sortState xmlns:xlrd2="http://schemas.microsoft.com/office/spreadsheetml/2017/richdata2" ref="A4:K27">
    <sortCondition ref="B4:B27"/>
  </sortState>
  <pageMargins left="0.7" right="0.7" top="0.75" bottom="0.75" header="0.3" footer="0.3"/>
  <pageSetup scale="56" fitToHeight="0" orientation="landscape" r:id="rId1"/>
  <headerFooter>
    <oddFooter>&amp;LCalifornia Department of Insurance&amp;CPage &amp;P of &amp;N&amp;RRate Specialist Bureau - 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1">
    <pageSetUpPr fitToPage="1"/>
  </sheetPr>
  <dimension ref="A1:K37"/>
  <sheetViews>
    <sheetView workbookViewId="0">
      <selection sqref="A1:J1"/>
    </sheetView>
  </sheetViews>
  <sheetFormatPr defaultRowHeight="12" outlineLevelRow="2" x14ac:dyDescent="0.2"/>
  <cols>
    <col min="1" max="1" width="6.28515625" style="5" bestFit="1" customWidth="1"/>
    <col min="2" max="2" width="26.140625" style="4" customWidth="1"/>
    <col min="3" max="3" width="6.28515625" style="5" customWidth="1"/>
    <col min="4" max="4" width="27.85546875" style="5" bestFit="1" customWidth="1"/>
    <col min="5" max="5" width="10" style="7" customWidth="1"/>
    <col min="6" max="8" width="13.42578125" style="7" customWidth="1"/>
    <col min="9" max="9" width="13.5703125" style="7" bestFit="1" customWidth="1"/>
    <col min="10" max="10" width="11" style="4" bestFit="1" customWidth="1"/>
    <col min="11" max="16384" width="9.140625" style="4"/>
  </cols>
  <sheetData>
    <row r="1" spans="1:11" ht="24" customHeight="1" x14ac:dyDescent="0.2">
      <c r="A1" s="300" t="s">
        <v>54</v>
      </c>
      <c r="B1" s="300"/>
      <c r="C1" s="300"/>
      <c r="D1" s="300"/>
      <c r="E1" s="300"/>
      <c r="F1" s="300"/>
      <c r="G1" s="300"/>
      <c r="H1" s="300"/>
      <c r="I1" s="300"/>
      <c r="J1" s="300"/>
    </row>
    <row r="2" spans="1:11" ht="8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1" s="6" customFormat="1" ht="48" x14ac:dyDescent="0.2">
      <c r="A3" s="9" t="s">
        <v>14</v>
      </c>
      <c r="B3" s="9" t="s">
        <v>15</v>
      </c>
      <c r="C3" s="9" t="s">
        <v>38</v>
      </c>
      <c r="D3" s="9" t="s">
        <v>39</v>
      </c>
      <c r="E3" s="10" t="s">
        <v>113</v>
      </c>
      <c r="F3" s="10" t="s">
        <v>114</v>
      </c>
      <c r="G3" s="10" t="s">
        <v>115</v>
      </c>
      <c r="H3" s="10" t="s">
        <v>116</v>
      </c>
      <c r="I3" s="10" t="s">
        <v>117</v>
      </c>
      <c r="J3" s="10" t="s">
        <v>118</v>
      </c>
      <c r="K3" s="11" t="s">
        <v>119</v>
      </c>
    </row>
    <row r="4" spans="1:11" outlineLevel="2" x14ac:dyDescent="0.2">
      <c r="A4" s="16">
        <v>70</v>
      </c>
      <c r="B4" s="16" t="s">
        <v>9</v>
      </c>
      <c r="C4" s="16">
        <v>50814</v>
      </c>
      <c r="D4" s="16" t="s">
        <v>36</v>
      </c>
      <c r="E4" s="17">
        <v>1173825</v>
      </c>
      <c r="F4" s="17">
        <v>79884691</v>
      </c>
      <c r="G4" s="17">
        <v>278372865</v>
      </c>
      <c r="H4" s="17">
        <f>SUM(E4:G4)</f>
        <v>359431381</v>
      </c>
      <c r="I4" s="17">
        <v>352217264</v>
      </c>
      <c r="J4" s="17">
        <v>10748488</v>
      </c>
      <c r="K4" s="18">
        <f>IF(I4&lt;&gt;0,J4/I4,"")</f>
        <v>3.051664156927867E-2</v>
      </c>
    </row>
    <row r="5" spans="1:11" outlineLevel="1" x14ac:dyDescent="0.2">
      <c r="A5" s="33"/>
      <c r="B5" s="58" t="s">
        <v>102</v>
      </c>
      <c r="C5" s="33"/>
      <c r="D5" s="33"/>
      <c r="E5" s="48">
        <f t="shared" ref="E5:J5" si="0">SUBTOTAL(9,E4:E4)</f>
        <v>1173825</v>
      </c>
      <c r="F5" s="48">
        <f t="shared" si="0"/>
        <v>79884691</v>
      </c>
      <c r="G5" s="48">
        <f t="shared" si="0"/>
        <v>278372865</v>
      </c>
      <c r="H5" s="48">
        <f t="shared" si="0"/>
        <v>359431381</v>
      </c>
      <c r="I5" s="48">
        <f t="shared" si="0"/>
        <v>352217264</v>
      </c>
      <c r="J5" s="48">
        <f t="shared" si="0"/>
        <v>10748488</v>
      </c>
      <c r="K5" s="49">
        <f t="shared" ref="K5:K37" si="1">IF(I5&lt;&gt;0,J5/I5,"")</f>
        <v>3.051664156927867E-2</v>
      </c>
    </row>
    <row r="6" spans="1:11" outlineLevel="2" x14ac:dyDescent="0.2">
      <c r="A6" s="16">
        <v>99</v>
      </c>
      <c r="B6" s="16" t="s">
        <v>0</v>
      </c>
      <c r="C6" s="16">
        <v>50083</v>
      </c>
      <c r="D6" s="16" t="s">
        <v>22</v>
      </c>
      <c r="E6" s="17">
        <v>14931</v>
      </c>
      <c r="F6" s="17">
        <v>29706175</v>
      </c>
      <c r="G6" s="17">
        <v>62388664</v>
      </c>
      <c r="H6" s="17">
        <f>SUM(E6:G6)</f>
        <v>92109770</v>
      </c>
      <c r="I6" s="17">
        <v>89433263</v>
      </c>
      <c r="J6" s="17">
        <v>9540036</v>
      </c>
      <c r="K6" s="18">
        <f t="shared" si="1"/>
        <v>0.10667212265306701</v>
      </c>
    </row>
    <row r="7" spans="1:11" outlineLevel="2" x14ac:dyDescent="0.2">
      <c r="A7" s="16">
        <v>99</v>
      </c>
      <c r="B7" s="16" t="s">
        <v>0</v>
      </c>
      <c r="C7" s="16">
        <v>50822</v>
      </c>
      <c r="D7" s="16" t="s">
        <v>33</v>
      </c>
      <c r="E7" s="17">
        <v>0</v>
      </c>
      <c r="F7" s="17">
        <v>0</v>
      </c>
      <c r="G7" s="17">
        <v>507819</v>
      </c>
      <c r="H7" s="17">
        <f>SUM(E7:G7)</f>
        <v>507819</v>
      </c>
      <c r="I7" s="17">
        <v>463586</v>
      </c>
      <c r="J7" s="17">
        <v>0</v>
      </c>
      <c r="K7" s="18">
        <f t="shared" si="1"/>
        <v>0</v>
      </c>
    </row>
    <row r="8" spans="1:11" outlineLevel="2" x14ac:dyDescent="0.2">
      <c r="A8" s="16">
        <v>99</v>
      </c>
      <c r="B8" s="16" t="s">
        <v>0</v>
      </c>
      <c r="C8" s="16">
        <v>50024</v>
      </c>
      <c r="D8" s="16" t="s">
        <v>34</v>
      </c>
      <c r="E8" s="17">
        <v>315760</v>
      </c>
      <c r="F8" s="17">
        <v>1009544</v>
      </c>
      <c r="G8" s="17">
        <v>39928718</v>
      </c>
      <c r="H8" s="17">
        <f>SUM(E8:G8)</f>
        <v>41254022</v>
      </c>
      <c r="I8" s="17">
        <v>40982266</v>
      </c>
      <c r="J8" s="17">
        <v>26136</v>
      </c>
      <c r="K8" s="18">
        <f t="shared" si="1"/>
        <v>6.3773926019610534E-4</v>
      </c>
    </row>
    <row r="9" spans="1:11" outlineLevel="2" x14ac:dyDescent="0.2">
      <c r="A9" s="16">
        <v>99</v>
      </c>
      <c r="B9" s="16" t="s">
        <v>0</v>
      </c>
      <c r="C9" s="16">
        <v>50012</v>
      </c>
      <c r="D9" s="16" t="s">
        <v>46</v>
      </c>
      <c r="E9" s="17">
        <v>0</v>
      </c>
      <c r="F9" s="17">
        <v>17209455</v>
      </c>
      <c r="G9" s="17">
        <v>0</v>
      </c>
      <c r="H9" s="17">
        <f>SUM(E9:G9)</f>
        <v>17209455</v>
      </c>
      <c r="I9" s="17">
        <v>17267538</v>
      </c>
      <c r="J9" s="17">
        <v>601646</v>
      </c>
      <c r="K9" s="18">
        <f t="shared" si="1"/>
        <v>3.4842604660838154E-2</v>
      </c>
    </row>
    <row r="10" spans="1:11" outlineLevel="1" x14ac:dyDescent="0.2">
      <c r="A10" s="33"/>
      <c r="B10" s="33" t="s">
        <v>120</v>
      </c>
      <c r="C10" s="33"/>
      <c r="D10" s="33"/>
      <c r="E10" s="48">
        <f t="shared" ref="E10:J10" si="2">SUBTOTAL(9,E6:E9)</f>
        <v>330691</v>
      </c>
      <c r="F10" s="48">
        <f t="shared" si="2"/>
        <v>47925174</v>
      </c>
      <c r="G10" s="48">
        <f t="shared" si="2"/>
        <v>102825201</v>
      </c>
      <c r="H10" s="48">
        <f t="shared" si="2"/>
        <v>151081066</v>
      </c>
      <c r="I10" s="48">
        <f t="shared" si="2"/>
        <v>148146653</v>
      </c>
      <c r="J10" s="48">
        <f t="shared" si="2"/>
        <v>10167818</v>
      </c>
      <c r="K10" s="49">
        <f t="shared" si="1"/>
        <v>6.8633464166078725E-2</v>
      </c>
    </row>
    <row r="11" spans="1:11" outlineLevel="2" x14ac:dyDescent="0.2">
      <c r="A11" s="16">
        <v>150</v>
      </c>
      <c r="B11" s="16" t="s">
        <v>8</v>
      </c>
      <c r="C11" s="16">
        <v>50520</v>
      </c>
      <c r="D11" s="16" t="s">
        <v>23</v>
      </c>
      <c r="E11" s="17">
        <v>0</v>
      </c>
      <c r="F11" s="17">
        <v>15597257</v>
      </c>
      <c r="G11" s="17">
        <v>82995059</v>
      </c>
      <c r="H11" s="17">
        <f>SUM(E11:G11)</f>
        <v>98592316</v>
      </c>
      <c r="I11" s="17">
        <v>98673529</v>
      </c>
      <c r="J11" s="17">
        <v>1049289</v>
      </c>
      <c r="K11" s="18">
        <f t="shared" si="1"/>
        <v>1.063394621266662E-2</v>
      </c>
    </row>
    <row r="12" spans="1:11" outlineLevel="1" x14ac:dyDescent="0.2">
      <c r="A12" s="33"/>
      <c r="B12" s="33" t="s">
        <v>104</v>
      </c>
      <c r="C12" s="33"/>
      <c r="D12" s="33"/>
      <c r="E12" s="48">
        <f t="shared" ref="E12:J12" si="3">SUBTOTAL(9,E11:E11)</f>
        <v>0</v>
      </c>
      <c r="F12" s="48">
        <f t="shared" si="3"/>
        <v>15597257</v>
      </c>
      <c r="G12" s="48">
        <f t="shared" si="3"/>
        <v>82995059</v>
      </c>
      <c r="H12" s="48">
        <f t="shared" si="3"/>
        <v>98592316</v>
      </c>
      <c r="I12" s="48">
        <f t="shared" si="3"/>
        <v>98673529</v>
      </c>
      <c r="J12" s="48">
        <f t="shared" si="3"/>
        <v>1049289</v>
      </c>
      <c r="K12" s="49">
        <f t="shared" si="1"/>
        <v>1.063394621266662E-2</v>
      </c>
    </row>
    <row r="13" spans="1:11" outlineLevel="2" x14ac:dyDescent="0.2">
      <c r="A13" s="16">
        <v>340</v>
      </c>
      <c r="B13" s="16" t="s">
        <v>6</v>
      </c>
      <c r="C13" s="16">
        <v>50121</v>
      </c>
      <c r="D13" s="16" t="s">
        <v>29</v>
      </c>
      <c r="E13" s="17">
        <v>640924</v>
      </c>
      <c r="F13" s="17">
        <v>39266253</v>
      </c>
      <c r="G13" s="17">
        <v>49528434</v>
      </c>
      <c r="H13" s="17">
        <f>SUM(E13:G13)</f>
        <v>89435611</v>
      </c>
      <c r="I13" s="17">
        <v>88788895</v>
      </c>
      <c r="J13" s="17">
        <v>2966816</v>
      </c>
      <c r="K13" s="18">
        <f t="shared" si="1"/>
        <v>3.3414268755118534E-2</v>
      </c>
    </row>
    <row r="14" spans="1:11" outlineLevel="2" x14ac:dyDescent="0.2">
      <c r="A14" s="16">
        <v>340</v>
      </c>
      <c r="B14" s="16" t="s">
        <v>6</v>
      </c>
      <c r="C14" s="16">
        <v>51420</v>
      </c>
      <c r="D14" s="16" t="s">
        <v>28</v>
      </c>
      <c r="E14" s="17">
        <v>0</v>
      </c>
      <c r="F14" s="17">
        <v>0</v>
      </c>
      <c r="G14" s="17">
        <v>0</v>
      </c>
      <c r="H14" s="17">
        <f>SUM(E14:G14)</f>
        <v>0</v>
      </c>
      <c r="I14" s="17">
        <v>0</v>
      </c>
      <c r="J14" s="17">
        <v>-216</v>
      </c>
      <c r="K14" s="18" t="str">
        <f t="shared" si="1"/>
        <v/>
      </c>
    </row>
    <row r="15" spans="1:11" outlineLevel="1" x14ac:dyDescent="0.2">
      <c r="A15" s="33"/>
      <c r="B15" s="33" t="s">
        <v>105</v>
      </c>
      <c r="C15" s="33"/>
      <c r="D15" s="33"/>
      <c r="E15" s="48">
        <f t="shared" ref="E15:J15" si="4">SUBTOTAL(9,E13:E14)</f>
        <v>640924</v>
      </c>
      <c r="F15" s="48">
        <f t="shared" si="4"/>
        <v>39266253</v>
      </c>
      <c r="G15" s="48">
        <f t="shared" si="4"/>
        <v>49528434</v>
      </c>
      <c r="H15" s="48">
        <f t="shared" si="4"/>
        <v>89435611</v>
      </c>
      <c r="I15" s="48">
        <f t="shared" si="4"/>
        <v>88788895</v>
      </c>
      <c r="J15" s="48">
        <f t="shared" si="4"/>
        <v>2966600</v>
      </c>
      <c r="K15" s="49">
        <f t="shared" si="1"/>
        <v>3.3411836018457035E-2</v>
      </c>
    </row>
    <row r="16" spans="1:11" outlineLevel="2" x14ac:dyDescent="0.2">
      <c r="A16" s="16">
        <v>642</v>
      </c>
      <c r="B16" s="16" t="s">
        <v>10</v>
      </c>
      <c r="C16" s="16">
        <v>50849</v>
      </c>
      <c r="D16" s="16" t="s">
        <v>37</v>
      </c>
      <c r="E16" s="17">
        <v>1972568</v>
      </c>
      <c r="F16" s="17">
        <v>34327</v>
      </c>
      <c r="G16" s="17">
        <v>11076260</v>
      </c>
      <c r="H16" s="17">
        <f>SUM(E16:G16)</f>
        <v>13083155</v>
      </c>
      <c r="I16" s="17">
        <v>12911759</v>
      </c>
      <c r="J16" s="17">
        <v>613200</v>
      </c>
      <c r="K16" s="18">
        <f t="shared" si="1"/>
        <v>4.7491592741159432E-2</v>
      </c>
    </row>
    <row r="17" spans="1:11" outlineLevel="1" x14ac:dyDescent="0.2">
      <c r="A17" s="33"/>
      <c r="B17" s="33" t="s">
        <v>121</v>
      </c>
      <c r="C17" s="33"/>
      <c r="D17" s="33"/>
      <c r="E17" s="48">
        <f t="shared" ref="E17:J17" si="5">SUBTOTAL(9,E16:E16)</f>
        <v>1972568</v>
      </c>
      <c r="F17" s="48">
        <f t="shared" si="5"/>
        <v>34327</v>
      </c>
      <c r="G17" s="48">
        <f t="shared" si="5"/>
        <v>11076260</v>
      </c>
      <c r="H17" s="48">
        <f t="shared" si="5"/>
        <v>13083155</v>
      </c>
      <c r="I17" s="48">
        <f t="shared" si="5"/>
        <v>12911759</v>
      </c>
      <c r="J17" s="48">
        <f t="shared" si="5"/>
        <v>613200</v>
      </c>
      <c r="K17" s="49">
        <f t="shared" si="1"/>
        <v>4.7491592741159432E-2</v>
      </c>
    </row>
    <row r="18" spans="1:11" outlineLevel="2" x14ac:dyDescent="0.2">
      <c r="A18" s="16">
        <v>670</v>
      </c>
      <c r="B18" s="16" t="s">
        <v>5</v>
      </c>
      <c r="C18" s="16">
        <v>50229</v>
      </c>
      <c r="D18" s="16" t="s">
        <v>25</v>
      </c>
      <c r="E18" s="17">
        <v>45123</v>
      </c>
      <c r="F18" s="17">
        <v>28489325</v>
      </c>
      <c r="G18" s="17">
        <v>162672063</v>
      </c>
      <c r="H18" s="17">
        <f t="shared" ref="H18:H23" si="6">SUM(E18:G18)</f>
        <v>191206511</v>
      </c>
      <c r="I18" s="17">
        <v>186588865</v>
      </c>
      <c r="J18" s="17">
        <v>13987515</v>
      </c>
      <c r="K18" s="18">
        <f t="shared" si="1"/>
        <v>7.4964360815421655E-2</v>
      </c>
    </row>
    <row r="19" spans="1:11" outlineLevel="2" x14ac:dyDescent="0.2">
      <c r="A19" s="16">
        <v>670</v>
      </c>
      <c r="B19" s="16" t="s">
        <v>5</v>
      </c>
      <c r="C19" s="16">
        <v>51586</v>
      </c>
      <c r="D19" s="16" t="s">
        <v>30</v>
      </c>
      <c r="E19" s="17">
        <v>4075</v>
      </c>
      <c r="F19" s="17">
        <v>15840501</v>
      </c>
      <c r="G19" s="17">
        <v>234136511</v>
      </c>
      <c r="H19" s="17">
        <f t="shared" si="6"/>
        <v>249981087</v>
      </c>
      <c r="I19" s="17">
        <v>246170300</v>
      </c>
      <c r="J19" s="17">
        <v>9382697</v>
      </c>
      <c r="K19" s="18">
        <f t="shared" si="1"/>
        <v>3.8114658835773446E-2</v>
      </c>
    </row>
    <row r="20" spans="1:11" outlineLevel="2" x14ac:dyDescent="0.2">
      <c r="A20" s="16">
        <v>670</v>
      </c>
      <c r="B20" s="16" t="s">
        <v>5</v>
      </c>
      <c r="C20" s="16">
        <v>51071</v>
      </c>
      <c r="D20" s="16" t="s">
        <v>51</v>
      </c>
      <c r="E20" s="17">
        <v>0</v>
      </c>
      <c r="F20" s="17">
        <v>0</v>
      </c>
      <c r="G20" s="17">
        <v>0</v>
      </c>
      <c r="H20" s="17">
        <f t="shared" si="6"/>
        <v>0</v>
      </c>
      <c r="I20" s="17">
        <v>38992</v>
      </c>
      <c r="J20" s="17">
        <v>255240</v>
      </c>
      <c r="K20" s="18">
        <f t="shared" si="1"/>
        <v>6.545958145260566</v>
      </c>
    </row>
    <row r="21" spans="1:11" outlineLevel="2" x14ac:dyDescent="0.2">
      <c r="A21" s="16">
        <v>670</v>
      </c>
      <c r="B21" s="16" t="s">
        <v>5</v>
      </c>
      <c r="C21" s="16">
        <v>51020</v>
      </c>
      <c r="D21" s="16" t="s">
        <v>27</v>
      </c>
      <c r="E21" s="17">
        <v>0</v>
      </c>
      <c r="F21" s="17">
        <v>0</v>
      </c>
      <c r="G21" s="17">
        <v>634427</v>
      </c>
      <c r="H21" s="17">
        <f t="shared" si="6"/>
        <v>634427</v>
      </c>
      <c r="I21" s="17">
        <v>723733</v>
      </c>
      <c r="J21" s="17">
        <v>-37141</v>
      </c>
      <c r="K21" s="18">
        <f t="shared" si="1"/>
        <v>-5.1318649280881208E-2</v>
      </c>
    </row>
    <row r="22" spans="1:11" outlineLevel="2" x14ac:dyDescent="0.2">
      <c r="A22" s="16">
        <v>670</v>
      </c>
      <c r="B22" s="16" t="s">
        <v>5</v>
      </c>
      <c r="C22" s="16">
        <v>50857</v>
      </c>
      <c r="D22" s="16" t="s">
        <v>24</v>
      </c>
      <c r="E22" s="17">
        <v>0</v>
      </c>
      <c r="F22" s="17">
        <v>1568989</v>
      </c>
      <c r="G22" s="17">
        <v>0</v>
      </c>
      <c r="H22" s="17">
        <f t="shared" si="6"/>
        <v>1568989</v>
      </c>
      <c r="I22" s="17">
        <v>1842856</v>
      </c>
      <c r="J22" s="17">
        <v>793428</v>
      </c>
      <c r="K22" s="18">
        <f t="shared" si="1"/>
        <v>0.43054259258455352</v>
      </c>
    </row>
    <row r="23" spans="1:11" outlineLevel="2" x14ac:dyDescent="0.2">
      <c r="A23" s="16">
        <v>670</v>
      </c>
      <c r="B23" s="16" t="s">
        <v>5</v>
      </c>
      <c r="C23" s="16">
        <v>50067</v>
      </c>
      <c r="D23" s="16" t="s">
        <v>26</v>
      </c>
      <c r="E23" s="17">
        <v>0</v>
      </c>
      <c r="F23" s="17">
        <v>1255672</v>
      </c>
      <c r="G23" s="17">
        <v>0</v>
      </c>
      <c r="H23" s="17">
        <f t="shared" si="6"/>
        <v>1255672</v>
      </c>
      <c r="I23" s="17">
        <v>2425585</v>
      </c>
      <c r="J23" s="17">
        <v>80619</v>
      </c>
      <c r="K23" s="18">
        <f t="shared" si="1"/>
        <v>3.3236930472442729E-2</v>
      </c>
    </row>
    <row r="24" spans="1:11" outlineLevel="1" x14ac:dyDescent="0.2">
      <c r="A24" s="33"/>
      <c r="B24" s="33" t="s">
        <v>107</v>
      </c>
      <c r="C24" s="33"/>
      <c r="D24" s="33"/>
      <c r="E24" s="48">
        <f t="shared" ref="E24:J24" si="7">SUBTOTAL(9,E18:E23)</f>
        <v>49198</v>
      </c>
      <c r="F24" s="48">
        <f t="shared" si="7"/>
        <v>47154487</v>
      </c>
      <c r="G24" s="48">
        <f t="shared" si="7"/>
        <v>397443001</v>
      </c>
      <c r="H24" s="48">
        <f t="shared" si="7"/>
        <v>444646686</v>
      </c>
      <c r="I24" s="48">
        <f t="shared" si="7"/>
        <v>437790331</v>
      </c>
      <c r="J24" s="48">
        <f t="shared" si="7"/>
        <v>24462358</v>
      </c>
      <c r="K24" s="49">
        <f t="shared" si="1"/>
        <v>5.5876880478659997E-2</v>
      </c>
    </row>
    <row r="25" spans="1:11" outlineLevel="2" x14ac:dyDescent="0.2">
      <c r="A25" s="16">
        <v>750</v>
      </c>
      <c r="B25" s="16" t="s">
        <v>17</v>
      </c>
      <c r="C25" s="16">
        <v>51624</v>
      </c>
      <c r="D25" s="16" t="s">
        <v>13</v>
      </c>
      <c r="E25" s="17">
        <v>0</v>
      </c>
      <c r="F25" s="17">
        <v>40783007</v>
      </c>
      <c r="G25" s="17">
        <v>0</v>
      </c>
      <c r="H25" s="17">
        <f>SUM(E25:G25)</f>
        <v>40783007</v>
      </c>
      <c r="I25" s="17">
        <v>39160669</v>
      </c>
      <c r="J25" s="17">
        <v>812749</v>
      </c>
      <c r="K25" s="18">
        <f t="shared" si="1"/>
        <v>2.07542164307765E-2</v>
      </c>
    </row>
    <row r="26" spans="1:11" outlineLevel="1" x14ac:dyDescent="0.2">
      <c r="A26" s="33"/>
      <c r="B26" s="33" t="s">
        <v>126</v>
      </c>
      <c r="C26" s="33"/>
      <c r="D26" s="33"/>
      <c r="E26" s="48">
        <f t="shared" ref="E26:J26" si="8">SUBTOTAL(9,E25:E25)</f>
        <v>0</v>
      </c>
      <c r="F26" s="48">
        <f t="shared" si="8"/>
        <v>40783007</v>
      </c>
      <c r="G26" s="48">
        <f t="shared" si="8"/>
        <v>0</v>
      </c>
      <c r="H26" s="48">
        <f t="shared" si="8"/>
        <v>40783007</v>
      </c>
      <c r="I26" s="48">
        <f t="shared" si="8"/>
        <v>39160669</v>
      </c>
      <c r="J26" s="48">
        <f t="shared" si="8"/>
        <v>812749</v>
      </c>
      <c r="K26" s="49">
        <f t="shared" si="1"/>
        <v>2.07542164307765E-2</v>
      </c>
    </row>
    <row r="27" spans="1:11" outlineLevel="2" x14ac:dyDescent="0.2">
      <c r="A27" s="16">
        <v>1135</v>
      </c>
      <c r="B27" s="16" t="s">
        <v>12</v>
      </c>
      <c r="C27" s="16">
        <v>51535</v>
      </c>
      <c r="D27" s="16" t="s">
        <v>55</v>
      </c>
      <c r="E27" s="17">
        <v>0</v>
      </c>
      <c r="F27" s="17">
        <v>0</v>
      </c>
      <c r="G27" s="17">
        <v>0</v>
      </c>
      <c r="H27" s="17">
        <f>SUM(E27:G27)</f>
        <v>0</v>
      </c>
      <c r="I27" s="17">
        <v>0</v>
      </c>
      <c r="J27" s="17">
        <v>0</v>
      </c>
      <c r="K27" s="18" t="str">
        <f t="shared" si="1"/>
        <v/>
      </c>
    </row>
    <row r="28" spans="1:11" outlineLevel="1" x14ac:dyDescent="0.2">
      <c r="A28" s="33"/>
      <c r="B28" s="33" t="s">
        <v>123</v>
      </c>
      <c r="C28" s="33"/>
      <c r="D28" s="33"/>
      <c r="E28" s="48">
        <f t="shared" ref="E28:J28" si="9">SUBTOTAL(9,E27:E27)</f>
        <v>0</v>
      </c>
      <c r="F28" s="48">
        <f t="shared" si="9"/>
        <v>0</v>
      </c>
      <c r="G28" s="48">
        <f t="shared" si="9"/>
        <v>0</v>
      </c>
      <c r="H28" s="48">
        <f t="shared" si="9"/>
        <v>0</v>
      </c>
      <c r="I28" s="48">
        <f t="shared" si="9"/>
        <v>0</v>
      </c>
      <c r="J28" s="48">
        <f t="shared" si="9"/>
        <v>0</v>
      </c>
      <c r="K28" s="49" t="str">
        <f t="shared" si="1"/>
        <v/>
      </c>
    </row>
    <row r="29" spans="1:11" outlineLevel="2" x14ac:dyDescent="0.2">
      <c r="A29" s="16">
        <v>50026</v>
      </c>
      <c r="B29" s="16" t="s">
        <v>1</v>
      </c>
      <c r="C29" s="16">
        <v>50026</v>
      </c>
      <c r="D29" s="16" t="s">
        <v>1</v>
      </c>
      <c r="E29" s="17">
        <v>849311</v>
      </c>
      <c r="F29" s="17">
        <v>321922</v>
      </c>
      <c r="G29" s="17">
        <v>12342471</v>
      </c>
      <c r="H29" s="17">
        <f>SUM(E29:G29)</f>
        <v>13513704</v>
      </c>
      <c r="I29" s="17">
        <v>12900736</v>
      </c>
      <c r="J29" s="17">
        <v>641025</v>
      </c>
      <c r="K29" s="18">
        <f t="shared" si="1"/>
        <v>4.9689025494359391E-2</v>
      </c>
    </row>
    <row r="30" spans="1:11" outlineLevel="1" x14ac:dyDescent="0.2">
      <c r="A30" s="33"/>
      <c r="B30" s="33" t="s">
        <v>125</v>
      </c>
      <c r="C30" s="33"/>
      <c r="D30" s="33"/>
      <c r="E30" s="48">
        <f t="shared" ref="E30:J30" si="10">SUBTOTAL(9,E29:E29)</f>
        <v>849311</v>
      </c>
      <c r="F30" s="48">
        <f t="shared" si="10"/>
        <v>321922</v>
      </c>
      <c r="G30" s="48">
        <f t="shared" si="10"/>
        <v>12342471</v>
      </c>
      <c r="H30" s="48">
        <f t="shared" si="10"/>
        <v>13513704</v>
      </c>
      <c r="I30" s="48">
        <f t="shared" si="10"/>
        <v>12900736</v>
      </c>
      <c r="J30" s="48">
        <f t="shared" si="10"/>
        <v>641025</v>
      </c>
      <c r="K30" s="49">
        <f t="shared" si="1"/>
        <v>4.9689025494359391E-2</v>
      </c>
    </row>
    <row r="31" spans="1:11" outlineLevel="2" x14ac:dyDescent="0.2">
      <c r="A31" s="16">
        <v>50041</v>
      </c>
      <c r="B31" s="16" t="s">
        <v>3</v>
      </c>
      <c r="C31" s="16">
        <v>50041</v>
      </c>
      <c r="D31" s="16" t="s">
        <v>3</v>
      </c>
      <c r="E31" s="17">
        <v>0</v>
      </c>
      <c r="F31" s="17">
        <v>397374</v>
      </c>
      <c r="G31" s="17">
        <v>25630818</v>
      </c>
      <c r="H31" s="17">
        <f>SUM(E31:G31)</f>
        <v>26028192</v>
      </c>
      <c r="I31" s="17">
        <v>24997900</v>
      </c>
      <c r="J31" s="17">
        <v>1026942</v>
      </c>
      <c r="K31" s="18">
        <f t="shared" si="1"/>
        <v>4.1081130814988459E-2</v>
      </c>
    </row>
    <row r="32" spans="1:11" outlineLevel="1" x14ac:dyDescent="0.2">
      <c r="A32" s="33"/>
      <c r="B32" s="33" t="s">
        <v>124</v>
      </c>
      <c r="C32" s="33"/>
      <c r="D32" s="33"/>
      <c r="E32" s="48">
        <f t="shared" ref="E32:J32" si="11">SUBTOTAL(9,E31:E31)</f>
        <v>0</v>
      </c>
      <c r="F32" s="48">
        <f t="shared" si="11"/>
        <v>397374</v>
      </c>
      <c r="G32" s="48">
        <f t="shared" si="11"/>
        <v>25630818</v>
      </c>
      <c r="H32" s="48">
        <f t="shared" si="11"/>
        <v>26028192</v>
      </c>
      <c r="I32" s="48">
        <f t="shared" si="11"/>
        <v>24997900</v>
      </c>
      <c r="J32" s="48">
        <f t="shared" si="11"/>
        <v>1026942</v>
      </c>
      <c r="K32" s="49">
        <f t="shared" si="1"/>
        <v>4.1081130814988459E-2</v>
      </c>
    </row>
    <row r="33" spans="1:11" outlineLevel="2" x14ac:dyDescent="0.2">
      <c r="A33" s="16">
        <v>50050</v>
      </c>
      <c r="B33" s="16" t="s">
        <v>4</v>
      </c>
      <c r="C33" s="16">
        <v>50050</v>
      </c>
      <c r="D33" s="16" t="s">
        <v>4</v>
      </c>
      <c r="E33" s="17">
        <v>0</v>
      </c>
      <c r="F33" s="17">
        <v>0</v>
      </c>
      <c r="G33" s="17">
        <v>8868049</v>
      </c>
      <c r="H33" s="17">
        <f>SUM(E33:G33)</f>
        <v>8868049</v>
      </c>
      <c r="I33" s="17">
        <v>8051663</v>
      </c>
      <c r="J33" s="17">
        <v>88676</v>
      </c>
      <c r="K33" s="18">
        <f t="shared" si="1"/>
        <v>1.1013376988083082E-2</v>
      </c>
    </row>
    <row r="34" spans="1:11" outlineLevel="1" x14ac:dyDescent="0.2">
      <c r="A34" s="33"/>
      <c r="B34" s="33" t="s">
        <v>111</v>
      </c>
      <c r="C34" s="33"/>
      <c r="D34" s="33"/>
      <c r="E34" s="48">
        <f t="shared" ref="E34:J34" si="12">SUBTOTAL(9,E33:E33)</f>
        <v>0</v>
      </c>
      <c r="F34" s="48">
        <f t="shared" si="12"/>
        <v>0</v>
      </c>
      <c r="G34" s="48">
        <f t="shared" si="12"/>
        <v>8868049</v>
      </c>
      <c r="H34" s="48">
        <f t="shared" si="12"/>
        <v>8868049</v>
      </c>
      <c r="I34" s="48">
        <f t="shared" si="12"/>
        <v>8051663</v>
      </c>
      <c r="J34" s="48">
        <f t="shared" si="12"/>
        <v>88676</v>
      </c>
      <c r="K34" s="49">
        <f t="shared" si="1"/>
        <v>1.1013376988083082E-2</v>
      </c>
    </row>
    <row r="35" spans="1:11" outlineLevel="2" x14ac:dyDescent="0.2">
      <c r="A35" s="16">
        <v>50130</v>
      </c>
      <c r="B35" s="16" t="s">
        <v>7</v>
      </c>
      <c r="C35" s="16">
        <v>50130</v>
      </c>
      <c r="D35" s="16" t="s">
        <v>7</v>
      </c>
      <c r="E35" s="17">
        <v>75355</v>
      </c>
      <c r="F35" s="17">
        <v>436964</v>
      </c>
      <c r="G35" s="17">
        <v>37720758</v>
      </c>
      <c r="H35" s="17">
        <f>SUM(E35:G35)</f>
        <v>38233077</v>
      </c>
      <c r="I35" s="17">
        <v>37745204</v>
      </c>
      <c r="J35" s="17">
        <v>1516683</v>
      </c>
      <c r="K35" s="18">
        <f t="shared" si="1"/>
        <v>4.0182138106870477E-2</v>
      </c>
    </row>
    <row r="36" spans="1:11" outlineLevel="1" x14ac:dyDescent="0.2">
      <c r="A36" s="34"/>
      <c r="B36" s="34" t="s">
        <v>112</v>
      </c>
      <c r="C36" s="34"/>
      <c r="D36" s="34"/>
      <c r="E36" s="51">
        <f t="shared" ref="E36:J36" si="13">SUBTOTAL(9,E35:E35)</f>
        <v>75355</v>
      </c>
      <c r="F36" s="51">
        <f t="shared" si="13"/>
        <v>436964</v>
      </c>
      <c r="G36" s="51">
        <f t="shared" si="13"/>
        <v>37720758</v>
      </c>
      <c r="H36" s="51">
        <f t="shared" si="13"/>
        <v>38233077</v>
      </c>
      <c r="I36" s="51">
        <f t="shared" si="13"/>
        <v>37745204</v>
      </c>
      <c r="J36" s="51">
        <f t="shared" si="13"/>
        <v>1516683</v>
      </c>
      <c r="K36" s="49">
        <f t="shared" si="1"/>
        <v>4.0182138106870477E-2</v>
      </c>
    </row>
    <row r="37" spans="1:11" ht="25.5" customHeight="1" x14ac:dyDescent="0.2">
      <c r="A37" s="59"/>
      <c r="B37" s="59" t="s">
        <v>101</v>
      </c>
      <c r="C37" s="59"/>
      <c r="D37" s="59"/>
      <c r="E37" s="60">
        <f t="shared" ref="E37:J37" si="14">SUBTOTAL(9,E4:E35)</f>
        <v>5091872</v>
      </c>
      <c r="F37" s="60">
        <f t="shared" si="14"/>
        <v>271801456</v>
      </c>
      <c r="G37" s="60">
        <f t="shared" si="14"/>
        <v>1006802916</v>
      </c>
      <c r="H37" s="60">
        <f t="shared" si="14"/>
        <v>1283696244</v>
      </c>
      <c r="I37" s="60">
        <f t="shared" si="14"/>
        <v>1261384603</v>
      </c>
      <c r="J37" s="60">
        <f t="shared" si="14"/>
        <v>54093828</v>
      </c>
      <c r="K37" s="61">
        <f t="shared" si="1"/>
        <v>4.2884484138577997E-2</v>
      </c>
    </row>
  </sheetData>
  <mergeCells count="1">
    <mergeCell ref="A1:J1"/>
  </mergeCells>
  <phoneticPr fontId="14" type="noConversion"/>
  <printOptions horizontalCentered="1"/>
  <pageMargins left="0.5" right="0.5" top="1" bottom="1" header="0.5" footer="0.5"/>
  <pageSetup scale="86" orientation="landscape" r:id="rId1"/>
  <headerFooter alignWithMargins="0">
    <oddFooter>&amp;LCalifornia Department of Insurance&amp;RRate Specialist Bureau - 4/18/03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2">
    <pageSetUpPr fitToPage="1"/>
  </sheetPr>
  <dimension ref="A1:K38"/>
  <sheetViews>
    <sheetView workbookViewId="0">
      <selection sqref="A1:K1"/>
    </sheetView>
  </sheetViews>
  <sheetFormatPr defaultRowHeight="12" outlineLevelRow="2" x14ac:dyDescent="0.2"/>
  <cols>
    <col min="1" max="1" width="6.42578125" style="5" bestFit="1" customWidth="1"/>
    <col min="2" max="2" width="23.85546875" style="4" customWidth="1"/>
    <col min="3" max="3" width="6.28515625" style="5" customWidth="1"/>
    <col min="4" max="4" width="27.85546875" style="5" bestFit="1" customWidth="1"/>
    <col min="5" max="5" width="11" style="7" customWidth="1"/>
    <col min="6" max="8" width="13.42578125" style="7" customWidth="1"/>
    <col min="9" max="9" width="13.7109375" style="7" bestFit="1" customWidth="1"/>
    <col min="10" max="10" width="12.7109375" style="4" bestFit="1" customWidth="1"/>
    <col min="11" max="11" width="9.28515625" style="4" bestFit="1" customWidth="1"/>
    <col min="12" max="16384" width="9.140625" style="4"/>
  </cols>
  <sheetData>
    <row r="1" spans="1:11" ht="24" customHeight="1" x14ac:dyDescent="0.2">
      <c r="A1" s="300" t="s">
        <v>56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 ht="8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1" s="6" customFormat="1" ht="36" customHeight="1" x14ac:dyDescent="0.2">
      <c r="A3" s="9" t="s">
        <v>14</v>
      </c>
      <c r="B3" s="9" t="s">
        <v>15</v>
      </c>
      <c r="C3" s="9" t="s">
        <v>38</v>
      </c>
      <c r="D3" s="9" t="s">
        <v>39</v>
      </c>
      <c r="E3" s="10" t="s">
        <v>113</v>
      </c>
      <c r="F3" s="10" t="s">
        <v>114</v>
      </c>
      <c r="G3" s="10" t="s">
        <v>115</v>
      </c>
      <c r="H3" s="10" t="s">
        <v>116</v>
      </c>
      <c r="I3" s="10" t="s">
        <v>117</v>
      </c>
      <c r="J3" s="10" t="s">
        <v>118</v>
      </c>
      <c r="K3" s="11" t="s">
        <v>119</v>
      </c>
    </row>
    <row r="4" spans="1:11" outlineLevel="2" x14ac:dyDescent="0.2">
      <c r="A4" s="16">
        <v>70</v>
      </c>
      <c r="B4" s="16" t="s">
        <v>9</v>
      </c>
      <c r="C4" s="16">
        <v>50814</v>
      </c>
      <c r="D4" s="16" t="s">
        <v>36</v>
      </c>
      <c r="E4" s="17">
        <v>3211028</v>
      </c>
      <c r="F4" s="17">
        <v>143582625</v>
      </c>
      <c r="G4" s="17">
        <v>375553247</v>
      </c>
      <c r="H4" s="17">
        <f>SUM(E4:G4)</f>
        <v>522346900</v>
      </c>
      <c r="I4" s="17">
        <v>510130541</v>
      </c>
      <c r="J4" s="17">
        <v>12421722</v>
      </c>
      <c r="K4" s="18">
        <f>IF(I4&lt;&gt;0,J4/I4,"")</f>
        <v>2.4350084932476136E-2</v>
      </c>
    </row>
    <row r="5" spans="1:11" outlineLevel="1" x14ac:dyDescent="0.2">
      <c r="A5" s="33"/>
      <c r="B5" s="58" t="s">
        <v>102</v>
      </c>
      <c r="C5" s="33"/>
      <c r="D5" s="33"/>
      <c r="E5" s="48">
        <f t="shared" ref="E5:J5" si="0">SUBTOTAL(9,E4:E4)</f>
        <v>3211028</v>
      </c>
      <c r="F5" s="48">
        <f t="shared" si="0"/>
        <v>143582625</v>
      </c>
      <c r="G5" s="48">
        <f t="shared" si="0"/>
        <v>375553247</v>
      </c>
      <c r="H5" s="48">
        <f t="shared" si="0"/>
        <v>522346900</v>
      </c>
      <c r="I5" s="48">
        <f t="shared" si="0"/>
        <v>510130541</v>
      </c>
      <c r="J5" s="48">
        <f t="shared" si="0"/>
        <v>12421722</v>
      </c>
      <c r="K5" s="49">
        <f t="shared" ref="K5:K37" si="1">IF(I5&lt;&gt;0,J5/I5,"")</f>
        <v>2.4350084932476136E-2</v>
      </c>
    </row>
    <row r="6" spans="1:11" outlineLevel="2" x14ac:dyDescent="0.2">
      <c r="A6" s="16">
        <v>99</v>
      </c>
      <c r="B6" s="16" t="s">
        <v>0</v>
      </c>
      <c r="C6" s="16">
        <v>50083</v>
      </c>
      <c r="D6" s="16" t="s">
        <v>22</v>
      </c>
      <c r="E6" s="17">
        <v>1242</v>
      </c>
      <c r="F6" s="17">
        <v>43295070</v>
      </c>
      <c r="G6" s="17">
        <v>87113004</v>
      </c>
      <c r="H6" s="17">
        <f>SUM(E6:G6)</f>
        <v>130409316</v>
      </c>
      <c r="I6" s="17">
        <v>125933617</v>
      </c>
      <c r="J6" s="17">
        <v>4221833</v>
      </c>
      <c r="K6" s="18">
        <f t="shared" si="1"/>
        <v>3.3524273347917896E-2</v>
      </c>
    </row>
    <row r="7" spans="1:11" outlineLevel="2" x14ac:dyDescent="0.2">
      <c r="A7" s="16">
        <v>99</v>
      </c>
      <c r="B7" s="16" t="s">
        <v>0</v>
      </c>
      <c r="C7" s="16">
        <v>50822</v>
      </c>
      <c r="D7" s="16" t="s">
        <v>33</v>
      </c>
      <c r="E7" s="17">
        <v>0</v>
      </c>
      <c r="F7" s="17">
        <v>0</v>
      </c>
      <c r="G7" s="17">
        <v>817648</v>
      </c>
      <c r="H7" s="17">
        <f>SUM(E7:G7)</f>
        <v>817648</v>
      </c>
      <c r="I7" s="17">
        <v>770877</v>
      </c>
      <c r="J7" s="17">
        <v>0</v>
      </c>
      <c r="K7" s="18">
        <f t="shared" si="1"/>
        <v>0</v>
      </c>
    </row>
    <row r="8" spans="1:11" outlineLevel="2" x14ac:dyDescent="0.2">
      <c r="A8" s="16">
        <v>99</v>
      </c>
      <c r="B8" s="16" t="s">
        <v>0</v>
      </c>
      <c r="C8" s="16">
        <v>50024</v>
      </c>
      <c r="D8" s="16" t="s">
        <v>34</v>
      </c>
      <c r="E8" s="17">
        <v>1068975</v>
      </c>
      <c r="F8" s="17">
        <v>1074809</v>
      </c>
      <c r="G8" s="17">
        <v>58025176</v>
      </c>
      <c r="H8" s="17">
        <f>SUM(E8:G8)</f>
        <v>60168960</v>
      </c>
      <c r="I8" s="17">
        <v>59142179</v>
      </c>
      <c r="J8" s="17">
        <v>4467843</v>
      </c>
      <c r="K8" s="18">
        <f t="shared" si="1"/>
        <v>7.5544105333014533E-2</v>
      </c>
    </row>
    <row r="9" spans="1:11" outlineLevel="2" x14ac:dyDescent="0.2">
      <c r="A9" s="16">
        <v>99</v>
      </c>
      <c r="B9" s="16" t="s">
        <v>0</v>
      </c>
      <c r="C9" s="16">
        <v>50012</v>
      </c>
      <c r="D9" s="16" t="s">
        <v>46</v>
      </c>
      <c r="E9" s="17">
        <v>543</v>
      </c>
      <c r="F9" s="17">
        <v>15034001</v>
      </c>
      <c r="G9" s="17">
        <v>0</v>
      </c>
      <c r="H9" s="17">
        <f>SUM(E9:G9)</f>
        <v>15034544</v>
      </c>
      <c r="I9" s="17">
        <v>15064099</v>
      </c>
      <c r="J9" s="17">
        <v>991256</v>
      </c>
      <c r="K9" s="18">
        <f t="shared" si="1"/>
        <v>6.5802541526048128E-2</v>
      </c>
    </row>
    <row r="10" spans="1:11" outlineLevel="1" x14ac:dyDescent="0.2">
      <c r="A10" s="33"/>
      <c r="B10" s="33" t="s">
        <v>120</v>
      </c>
      <c r="C10" s="33"/>
      <c r="D10" s="33"/>
      <c r="E10" s="48">
        <f t="shared" ref="E10:J10" si="2">SUBTOTAL(9,E6:E9)</f>
        <v>1070760</v>
      </c>
      <c r="F10" s="48">
        <f t="shared" si="2"/>
        <v>59403880</v>
      </c>
      <c r="G10" s="48">
        <f t="shared" si="2"/>
        <v>145955828</v>
      </c>
      <c r="H10" s="48">
        <f t="shared" si="2"/>
        <v>206430468</v>
      </c>
      <c r="I10" s="48">
        <f t="shared" si="2"/>
        <v>200910772</v>
      </c>
      <c r="J10" s="48">
        <f t="shared" si="2"/>
        <v>9680932</v>
      </c>
      <c r="K10" s="49">
        <f t="shared" si="1"/>
        <v>4.8185231203033752E-2</v>
      </c>
    </row>
    <row r="11" spans="1:11" outlineLevel="2" x14ac:dyDescent="0.2">
      <c r="A11" s="16">
        <v>150</v>
      </c>
      <c r="B11" s="16" t="s">
        <v>8</v>
      </c>
      <c r="C11" s="16">
        <v>50520</v>
      </c>
      <c r="D11" s="16" t="s">
        <v>23</v>
      </c>
      <c r="E11" s="17">
        <v>1986325</v>
      </c>
      <c r="F11" s="17">
        <v>18606471</v>
      </c>
      <c r="G11" s="17">
        <v>109945617</v>
      </c>
      <c r="H11" s="17">
        <f>SUM(E11:G11)</f>
        <v>130538413</v>
      </c>
      <c r="I11" s="17">
        <v>130600471</v>
      </c>
      <c r="J11" s="17">
        <v>2188561</v>
      </c>
      <c r="K11" s="18">
        <f t="shared" si="1"/>
        <v>1.675768075905331E-2</v>
      </c>
    </row>
    <row r="12" spans="1:11" s="56" customFormat="1" outlineLevel="1" x14ac:dyDescent="0.2">
      <c r="A12" s="38"/>
      <c r="B12" s="38" t="s">
        <v>104</v>
      </c>
      <c r="C12" s="38"/>
      <c r="D12" s="38"/>
      <c r="E12" s="50">
        <f t="shared" ref="E12:J12" si="3">SUBTOTAL(9,E11:E11)</f>
        <v>1986325</v>
      </c>
      <c r="F12" s="50">
        <f t="shared" si="3"/>
        <v>18606471</v>
      </c>
      <c r="G12" s="50">
        <f t="shared" si="3"/>
        <v>109945617</v>
      </c>
      <c r="H12" s="50">
        <f t="shared" si="3"/>
        <v>130538413</v>
      </c>
      <c r="I12" s="50">
        <f t="shared" si="3"/>
        <v>130600471</v>
      </c>
      <c r="J12" s="50">
        <f t="shared" si="3"/>
        <v>2188561</v>
      </c>
      <c r="K12" s="49">
        <f t="shared" si="1"/>
        <v>1.675768075905331E-2</v>
      </c>
    </row>
    <row r="13" spans="1:11" outlineLevel="2" x14ac:dyDescent="0.2">
      <c r="A13" s="16">
        <v>340</v>
      </c>
      <c r="B13" s="16" t="s">
        <v>6</v>
      </c>
      <c r="C13" s="16">
        <v>50121</v>
      </c>
      <c r="D13" s="16" t="s">
        <v>29</v>
      </c>
      <c r="E13" s="17">
        <v>311929</v>
      </c>
      <c r="F13" s="17">
        <v>82570352</v>
      </c>
      <c r="G13" s="17">
        <v>77821963</v>
      </c>
      <c r="H13" s="17">
        <f>SUM(E13:G13)</f>
        <v>160704244</v>
      </c>
      <c r="I13" s="17">
        <v>155210646</v>
      </c>
      <c r="J13" s="17">
        <v>3695463</v>
      </c>
      <c r="K13" s="18">
        <f t="shared" si="1"/>
        <v>2.3809339727894695E-2</v>
      </c>
    </row>
    <row r="14" spans="1:11" outlineLevel="2" x14ac:dyDescent="0.2">
      <c r="A14" s="16">
        <v>340</v>
      </c>
      <c r="B14" s="16" t="s">
        <v>6</v>
      </c>
      <c r="C14" s="16">
        <v>51420</v>
      </c>
      <c r="D14" s="16" t="s">
        <v>28</v>
      </c>
      <c r="E14" s="17">
        <v>0</v>
      </c>
      <c r="F14" s="17">
        <v>0</v>
      </c>
      <c r="G14" s="17">
        <v>0</v>
      </c>
      <c r="H14" s="17">
        <f>SUM(E14:G14)</f>
        <v>0</v>
      </c>
      <c r="I14" s="17">
        <v>0</v>
      </c>
      <c r="J14" s="17">
        <v>37340</v>
      </c>
      <c r="K14" s="18" t="str">
        <f t="shared" si="1"/>
        <v/>
      </c>
    </row>
    <row r="15" spans="1:11" outlineLevel="1" x14ac:dyDescent="0.2">
      <c r="A15" s="33"/>
      <c r="B15" s="33" t="s">
        <v>105</v>
      </c>
      <c r="C15" s="33"/>
      <c r="D15" s="33"/>
      <c r="E15" s="48">
        <f t="shared" ref="E15:J15" si="4">SUBTOTAL(9,E13:E14)</f>
        <v>311929</v>
      </c>
      <c r="F15" s="48">
        <f t="shared" si="4"/>
        <v>82570352</v>
      </c>
      <c r="G15" s="48">
        <f t="shared" si="4"/>
        <v>77821963</v>
      </c>
      <c r="H15" s="48">
        <f t="shared" si="4"/>
        <v>160704244</v>
      </c>
      <c r="I15" s="48">
        <f t="shared" si="4"/>
        <v>155210646</v>
      </c>
      <c r="J15" s="48">
        <f t="shared" si="4"/>
        <v>3732803</v>
      </c>
      <c r="K15" s="49">
        <f t="shared" si="1"/>
        <v>2.4049916008983045E-2</v>
      </c>
    </row>
    <row r="16" spans="1:11" outlineLevel="2" x14ac:dyDescent="0.2">
      <c r="A16" s="16">
        <v>642</v>
      </c>
      <c r="B16" s="16" t="s">
        <v>10</v>
      </c>
      <c r="C16" s="16">
        <v>50849</v>
      </c>
      <c r="D16" s="16" t="s">
        <v>37</v>
      </c>
      <c r="E16" s="17">
        <v>2209538</v>
      </c>
      <c r="F16" s="17">
        <v>0</v>
      </c>
      <c r="G16" s="17">
        <v>17910606</v>
      </c>
      <c r="H16" s="17">
        <f>SUM(E16:G16)</f>
        <v>20120144</v>
      </c>
      <c r="I16" s="17">
        <v>20292248</v>
      </c>
      <c r="J16" s="17">
        <v>369813</v>
      </c>
      <c r="K16" s="18">
        <f t="shared" si="1"/>
        <v>1.8224348529546849E-2</v>
      </c>
    </row>
    <row r="17" spans="1:11" outlineLevel="1" x14ac:dyDescent="0.2">
      <c r="A17" s="33"/>
      <c r="B17" s="33" t="s">
        <v>121</v>
      </c>
      <c r="C17" s="33"/>
      <c r="D17" s="33"/>
      <c r="E17" s="48">
        <f t="shared" ref="E17:J17" si="5">SUBTOTAL(9,E16:E16)</f>
        <v>2209538</v>
      </c>
      <c r="F17" s="48">
        <f t="shared" si="5"/>
        <v>0</v>
      </c>
      <c r="G17" s="48">
        <f t="shared" si="5"/>
        <v>17910606</v>
      </c>
      <c r="H17" s="48">
        <f t="shared" si="5"/>
        <v>20120144</v>
      </c>
      <c r="I17" s="48">
        <f t="shared" si="5"/>
        <v>20292248</v>
      </c>
      <c r="J17" s="48">
        <f t="shared" si="5"/>
        <v>369813</v>
      </c>
      <c r="K17" s="49">
        <f t="shared" si="1"/>
        <v>1.8224348529546849E-2</v>
      </c>
    </row>
    <row r="18" spans="1:11" outlineLevel="2" x14ac:dyDescent="0.2">
      <c r="A18" s="16">
        <v>670</v>
      </c>
      <c r="B18" s="16" t="s">
        <v>5</v>
      </c>
      <c r="C18" s="16">
        <v>50229</v>
      </c>
      <c r="D18" s="16" t="s">
        <v>25</v>
      </c>
      <c r="E18" s="17">
        <v>2017767</v>
      </c>
      <c r="F18" s="17">
        <v>14694155</v>
      </c>
      <c r="G18" s="17">
        <v>320813232</v>
      </c>
      <c r="H18" s="17">
        <f t="shared" ref="H18:H23" si="6">SUM(E18:G18)</f>
        <v>337525154</v>
      </c>
      <c r="I18" s="17">
        <v>324356329</v>
      </c>
      <c r="J18" s="17">
        <v>23381961</v>
      </c>
      <c r="K18" s="18">
        <f t="shared" si="1"/>
        <v>7.2087266100486672E-2</v>
      </c>
    </row>
    <row r="19" spans="1:11" outlineLevel="2" x14ac:dyDescent="0.2">
      <c r="A19" s="16">
        <v>670</v>
      </c>
      <c r="B19" s="16" t="s">
        <v>5</v>
      </c>
      <c r="C19" s="16">
        <v>51586</v>
      </c>
      <c r="D19" s="16" t="s">
        <v>30</v>
      </c>
      <c r="E19" s="17">
        <v>3017308</v>
      </c>
      <c r="F19" s="17">
        <v>11651509</v>
      </c>
      <c r="G19" s="17">
        <v>307437200</v>
      </c>
      <c r="H19" s="17">
        <f t="shared" si="6"/>
        <v>322106017</v>
      </c>
      <c r="I19" s="17">
        <v>277511750</v>
      </c>
      <c r="J19" s="17">
        <v>9614230</v>
      </c>
      <c r="K19" s="18">
        <f t="shared" si="1"/>
        <v>3.4644406948534615E-2</v>
      </c>
    </row>
    <row r="20" spans="1:11" outlineLevel="2" x14ac:dyDescent="0.2">
      <c r="A20" s="16">
        <v>670</v>
      </c>
      <c r="B20" s="16" t="s">
        <v>5</v>
      </c>
      <c r="C20" s="16">
        <v>51071</v>
      </c>
      <c r="D20" s="16" t="s">
        <v>57</v>
      </c>
      <c r="E20" s="17">
        <v>2489</v>
      </c>
      <c r="F20" s="17">
        <v>0</v>
      </c>
      <c r="G20" s="17">
        <v>0</v>
      </c>
      <c r="H20" s="17">
        <f t="shared" si="6"/>
        <v>2489</v>
      </c>
      <c r="I20" s="17">
        <v>116964</v>
      </c>
      <c r="J20" s="17">
        <v>-24400</v>
      </c>
      <c r="K20" s="18">
        <f t="shared" si="1"/>
        <v>-0.20861119660750316</v>
      </c>
    </row>
    <row r="21" spans="1:11" outlineLevel="2" x14ac:dyDescent="0.2">
      <c r="A21" s="16">
        <v>670</v>
      </c>
      <c r="B21" s="16" t="s">
        <v>5</v>
      </c>
      <c r="C21" s="16">
        <v>51020</v>
      </c>
      <c r="D21" s="16" t="s">
        <v>58</v>
      </c>
      <c r="E21" s="17">
        <v>0</v>
      </c>
      <c r="F21" s="17">
        <v>0</v>
      </c>
      <c r="G21" s="17">
        <v>1232934</v>
      </c>
      <c r="H21" s="17">
        <f t="shared" si="6"/>
        <v>1232934</v>
      </c>
      <c r="I21" s="17">
        <v>1269685</v>
      </c>
      <c r="J21" s="17">
        <v>-63969</v>
      </c>
      <c r="K21" s="18">
        <f t="shared" si="1"/>
        <v>-5.0381787608737599E-2</v>
      </c>
    </row>
    <row r="22" spans="1:11" outlineLevel="2" x14ac:dyDescent="0.2">
      <c r="A22" s="16">
        <v>670</v>
      </c>
      <c r="B22" s="16" t="s">
        <v>5</v>
      </c>
      <c r="C22" s="16">
        <v>50857</v>
      </c>
      <c r="D22" s="16" t="s">
        <v>24</v>
      </c>
      <c r="E22" s="17">
        <v>0</v>
      </c>
      <c r="F22" s="17">
        <v>2054691</v>
      </c>
      <c r="G22" s="17">
        <v>0</v>
      </c>
      <c r="H22" s="17">
        <f t="shared" si="6"/>
        <v>2054691</v>
      </c>
      <c r="I22" s="17">
        <v>1417109</v>
      </c>
      <c r="J22" s="17">
        <v>1095446</v>
      </c>
      <c r="K22" s="18">
        <f t="shared" si="1"/>
        <v>0.77301463754728816</v>
      </c>
    </row>
    <row r="23" spans="1:11" outlineLevel="2" x14ac:dyDescent="0.2">
      <c r="A23" s="16">
        <v>670</v>
      </c>
      <c r="B23" s="16" t="s">
        <v>5</v>
      </c>
      <c r="C23" s="16">
        <v>50067</v>
      </c>
      <c r="D23" s="16" t="s">
        <v>26</v>
      </c>
      <c r="E23" s="17">
        <v>3418822</v>
      </c>
      <c r="F23" s="17">
        <v>1645631</v>
      </c>
      <c r="G23" s="17">
        <v>0</v>
      </c>
      <c r="H23" s="17">
        <f t="shared" si="6"/>
        <v>5064453</v>
      </c>
      <c r="I23" s="17">
        <v>5040430</v>
      </c>
      <c r="J23" s="17">
        <v>1043568</v>
      </c>
      <c r="K23" s="18">
        <f t="shared" si="1"/>
        <v>0.20703947877462836</v>
      </c>
    </row>
    <row r="24" spans="1:11" outlineLevel="1" x14ac:dyDescent="0.2">
      <c r="A24" s="33"/>
      <c r="B24" s="33" t="s">
        <v>107</v>
      </c>
      <c r="C24" s="33"/>
      <c r="D24" s="33"/>
      <c r="E24" s="48">
        <f t="shared" ref="E24:J24" si="7">SUBTOTAL(9,E18:E23)</f>
        <v>8456386</v>
      </c>
      <c r="F24" s="48">
        <f t="shared" si="7"/>
        <v>30045986</v>
      </c>
      <c r="G24" s="48">
        <f t="shared" si="7"/>
        <v>629483366</v>
      </c>
      <c r="H24" s="48">
        <f t="shared" si="7"/>
        <v>667985738</v>
      </c>
      <c r="I24" s="48">
        <f t="shared" si="7"/>
        <v>609712267</v>
      </c>
      <c r="J24" s="48">
        <f t="shared" si="7"/>
        <v>35046836</v>
      </c>
      <c r="K24" s="49">
        <f t="shared" si="1"/>
        <v>5.7480942892034675E-2</v>
      </c>
    </row>
    <row r="25" spans="1:11" outlineLevel="2" x14ac:dyDescent="0.2">
      <c r="A25" s="16">
        <v>750</v>
      </c>
      <c r="B25" s="16" t="s">
        <v>17</v>
      </c>
      <c r="C25" s="16">
        <v>51624</v>
      </c>
      <c r="D25" s="16" t="s">
        <v>13</v>
      </c>
      <c r="E25" s="17">
        <v>0</v>
      </c>
      <c r="F25" s="17">
        <v>61196937</v>
      </c>
      <c r="G25" s="17">
        <v>0</v>
      </c>
      <c r="H25" s="17">
        <f>SUM(E25:G25)</f>
        <v>61196937</v>
      </c>
      <c r="I25" s="17">
        <v>58613397</v>
      </c>
      <c r="J25" s="17">
        <v>1063549</v>
      </c>
      <c r="K25" s="18">
        <f t="shared" si="1"/>
        <v>1.8145152037511152E-2</v>
      </c>
    </row>
    <row r="26" spans="1:11" outlineLevel="1" x14ac:dyDescent="0.2">
      <c r="A26" s="33"/>
      <c r="B26" s="33" t="s">
        <v>126</v>
      </c>
      <c r="C26" s="33"/>
      <c r="D26" s="33"/>
      <c r="E26" s="48">
        <f t="shared" ref="E26:J26" si="8">SUBTOTAL(9,E25:E25)</f>
        <v>0</v>
      </c>
      <c r="F26" s="48">
        <f t="shared" si="8"/>
        <v>61196937</v>
      </c>
      <c r="G26" s="48">
        <f t="shared" si="8"/>
        <v>0</v>
      </c>
      <c r="H26" s="48">
        <f t="shared" si="8"/>
        <v>61196937</v>
      </c>
      <c r="I26" s="48">
        <f t="shared" si="8"/>
        <v>58613397</v>
      </c>
      <c r="J26" s="48">
        <f t="shared" si="8"/>
        <v>1063549</v>
      </c>
      <c r="K26" s="49">
        <f t="shared" si="1"/>
        <v>1.8145152037511152E-2</v>
      </c>
    </row>
    <row r="27" spans="1:11" outlineLevel="2" x14ac:dyDescent="0.2">
      <c r="A27" s="16">
        <v>1135</v>
      </c>
      <c r="B27" s="16" t="s">
        <v>12</v>
      </c>
      <c r="C27" s="16">
        <v>51535</v>
      </c>
      <c r="D27" s="16" t="s">
        <v>55</v>
      </c>
      <c r="E27" s="17">
        <v>0</v>
      </c>
      <c r="F27" s="17">
        <v>1894129</v>
      </c>
      <c r="G27" s="17">
        <v>0</v>
      </c>
      <c r="H27" s="17">
        <f>SUM(E27:G27)</f>
        <v>1894129</v>
      </c>
      <c r="I27" s="17">
        <v>1736177</v>
      </c>
      <c r="J27" s="17">
        <v>0</v>
      </c>
      <c r="K27" s="18">
        <f t="shared" si="1"/>
        <v>0</v>
      </c>
    </row>
    <row r="28" spans="1:11" outlineLevel="1" x14ac:dyDescent="0.2">
      <c r="A28" s="33"/>
      <c r="B28" s="33" t="s">
        <v>123</v>
      </c>
      <c r="C28" s="33"/>
      <c r="D28" s="33"/>
      <c r="E28" s="48">
        <f t="shared" ref="E28:J28" si="9">SUBTOTAL(9,E27:E27)</f>
        <v>0</v>
      </c>
      <c r="F28" s="48">
        <f t="shared" si="9"/>
        <v>1894129</v>
      </c>
      <c r="G28" s="48">
        <f t="shared" si="9"/>
        <v>0</v>
      </c>
      <c r="H28" s="48">
        <f t="shared" si="9"/>
        <v>1894129</v>
      </c>
      <c r="I28" s="48">
        <f t="shared" si="9"/>
        <v>1736177</v>
      </c>
      <c r="J28" s="48">
        <f t="shared" si="9"/>
        <v>0</v>
      </c>
      <c r="K28" s="49">
        <f t="shared" si="1"/>
        <v>0</v>
      </c>
    </row>
    <row r="29" spans="1:11" outlineLevel="2" x14ac:dyDescent="0.2">
      <c r="A29" s="16">
        <v>50026</v>
      </c>
      <c r="B29" s="16" t="s">
        <v>1</v>
      </c>
      <c r="C29" s="16">
        <v>50026</v>
      </c>
      <c r="D29" s="16" t="s">
        <v>1</v>
      </c>
      <c r="E29" s="17">
        <v>0</v>
      </c>
      <c r="F29" s="17">
        <v>494951</v>
      </c>
      <c r="G29" s="17">
        <v>23240874</v>
      </c>
      <c r="H29" s="17">
        <f>SUM(E29:G29)</f>
        <v>23735825</v>
      </c>
      <c r="I29" s="17">
        <v>23029509</v>
      </c>
      <c r="J29" s="17">
        <v>1624437</v>
      </c>
      <c r="K29" s="18">
        <f t="shared" si="1"/>
        <v>7.0537196429155305E-2</v>
      </c>
    </row>
    <row r="30" spans="1:11" outlineLevel="1" x14ac:dyDescent="0.2">
      <c r="A30" s="33"/>
      <c r="B30" s="33" t="s">
        <v>125</v>
      </c>
      <c r="C30" s="33"/>
      <c r="D30" s="33"/>
      <c r="E30" s="48">
        <f t="shared" ref="E30:J30" si="10">SUBTOTAL(9,E29:E29)</f>
        <v>0</v>
      </c>
      <c r="F30" s="48">
        <f t="shared" si="10"/>
        <v>494951</v>
      </c>
      <c r="G30" s="48">
        <f t="shared" si="10"/>
        <v>23240874</v>
      </c>
      <c r="H30" s="48">
        <f t="shared" si="10"/>
        <v>23735825</v>
      </c>
      <c r="I30" s="48">
        <f t="shared" si="10"/>
        <v>23029509</v>
      </c>
      <c r="J30" s="48">
        <f t="shared" si="10"/>
        <v>1624437</v>
      </c>
      <c r="K30" s="49">
        <f t="shared" si="1"/>
        <v>7.0537196429155305E-2</v>
      </c>
    </row>
    <row r="31" spans="1:11" outlineLevel="2" x14ac:dyDescent="0.2">
      <c r="A31" s="16">
        <v>50041</v>
      </c>
      <c r="B31" s="16" t="s">
        <v>3</v>
      </c>
      <c r="C31" s="16">
        <v>50041</v>
      </c>
      <c r="D31" s="16" t="s">
        <v>3</v>
      </c>
      <c r="E31" s="17">
        <v>0</v>
      </c>
      <c r="F31" s="17">
        <v>436130</v>
      </c>
      <c r="G31" s="17">
        <v>39398230</v>
      </c>
      <c r="H31" s="17">
        <f>SUM(E31:G31)</f>
        <v>39834360</v>
      </c>
      <c r="I31" s="17">
        <v>38323500</v>
      </c>
      <c r="J31" s="17">
        <v>1536114</v>
      </c>
      <c r="K31" s="18">
        <f t="shared" si="1"/>
        <v>4.0082821245449922E-2</v>
      </c>
    </row>
    <row r="32" spans="1:11" outlineLevel="1" x14ac:dyDescent="0.2">
      <c r="A32" s="33"/>
      <c r="B32" s="33" t="s">
        <v>124</v>
      </c>
      <c r="C32" s="33"/>
      <c r="D32" s="33"/>
      <c r="E32" s="48">
        <f t="shared" ref="E32:J32" si="11">SUBTOTAL(9,E31:E31)</f>
        <v>0</v>
      </c>
      <c r="F32" s="48">
        <f t="shared" si="11"/>
        <v>436130</v>
      </c>
      <c r="G32" s="48">
        <f t="shared" si="11"/>
        <v>39398230</v>
      </c>
      <c r="H32" s="48">
        <f t="shared" si="11"/>
        <v>39834360</v>
      </c>
      <c r="I32" s="48">
        <f t="shared" si="11"/>
        <v>38323500</v>
      </c>
      <c r="J32" s="48">
        <f t="shared" si="11"/>
        <v>1536114</v>
      </c>
      <c r="K32" s="49">
        <f t="shared" si="1"/>
        <v>4.0082821245449922E-2</v>
      </c>
    </row>
    <row r="33" spans="1:11" outlineLevel="2" x14ac:dyDescent="0.2">
      <c r="A33" s="16">
        <v>50050</v>
      </c>
      <c r="B33" s="16" t="s">
        <v>4</v>
      </c>
      <c r="C33" s="16">
        <v>50050</v>
      </c>
      <c r="D33" s="16" t="s">
        <v>4</v>
      </c>
      <c r="E33" s="17">
        <v>0</v>
      </c>
      <c r="F33" s="17">
        <v>0</v>
      </c>
      <c r="G33" s="17">
        <v>26073532</v>
      </c>
      <c r="H33" s="17">
        <f>SUM(E33:G33)</f>
        <v>26073532</v>
      </c>
      <c r="I33" s="17">
        <v>24583044</v>
      </c>
      <c r="J33" s="17">
        <v>260735</v>
      </c>
      <c r="K33" s="18">
        <f t="shared" si="1"/>
        <v>1.0606294322216565E-2</v>
      </c>
    </row>
    <row r="34" spans="1:11" outlineLevel="1" x14ac:dyDescent="0.2">
      <c r="A34" s="33"/>
      <c r="B34" s="33" t="s">
        <v>111</v>
      </c>
      <c r="C34" s="33"/>
      <c r="D34" s="33"/>
      <c r="E34" s="48">
        <f t="shared" ref="E34:J34" si="12">SUBTOTAL(9,E33:E33)</f>
        <v>0</v>
      </c>
      <c r="F34" s="48">
        <f t="shared" si="12"/>
        <v>0</v>
      </c>
      <c r="G34" s="48">
        <f t="shared" si="12"/>
        <v>26073532</v>
      </c>
      <c r="H34" s="48">
        <f t="shared" si="12"/>
        <v>26073532</v>
      </c>
      <c r="I34" s="48">
        <f t="shared" si="12"/>
        <v>24583044</v>
      </c>
      <c r="J34" s="48">
        <f t="shared" si="12"/>
        <v>260735</v>
      </c>
      <c r="K34" s="49">
        <f t="shared" si="1"/>
        <v>1.0606294322216565E-2</v>
      </c>
    </row>
    <row r="35" spans="1:11" outlineLevel="2" x14ac:dyDescent="0.2">
      <c r="A35" s="16">
        <v>50130</v>
      </c>
      <c r="B35" s="16" t="s">
        <v>7</v>
      </c>
      <c r="C35" s="16">
        <v>50130</v>
      </c>
      <c r="D35" s="16" t="s">
        <v>7</v>
      </c>
      <c r="E35" s="17">
        <v>18598</v>
      </c>
      <c r="F35" s="17">
        <v>861608</v>
      </c>
      <c r="G35" s="17">
        <v>45457177</v>
      </c>
      <c r="H35" s="17">
        <f>SUM(E35:G35)</f>
        <v>46337383</v>
      </c>
      <c r="I35" s="17">
        <v>45644691</v>
      </c>
      <c r="J35" s="17">
        <v>1049206</v>
      </c>
      <c r="K35" s="18">
        <f t="shared" si="1"/>
        <v>2.2986375348668698E-2</v>
      </c>
    </row>
    <row r="36" spans="1:11" outlineLevel="1" x14ac:dyDescent="0.2">
      <c r="A36" s="34"/>
      <c r="B36" s="34" t="s">
        <v>112</v>
      </c>
      <c r="C36" s="34"/>
      <c r="D36" s="34"/>
      <c r="E36" s="51">
        <f t="shared" ref="E36:J36" si="13">SUBTOTAL(9,E35:E35)</f>
        <v>18598</v>
      </c>
      <c r="F36" s="51">
        <f t="shared" si="13"/>
        <v>861608</v>
      </c>
      <c r="G36" s="51">
        <f t="shared" si="13"/>
        <v>45457177</v>
      </c>
      <c r="H36" s="51">
        <f t="shared" si="13"/>
        <v>46337383</v>
      </c>
      <c r="I36" s="51">
        <f t="shared" si="13"/>
        <v>45644691</v>
      </c>
      <c r="J36" s="51">
        <f t="shared" si="13"/>
        <v>1049206</v>
      </c>
      <c r="K36" s="42">
        <f t="shared" si="1"/>
        <v>2.2986375348668698E-2</v>
      </c>
    </row>
    <row r="37" spans="1:11" ht="27.75" customHeight="1" thickBot="1" x14ac:dyDescent="0.25">
      <c r="A37" s="22"/>
      <c r="B37" s="22" t="s">
        <v>101</v>
      </c>
      <c r="C37" s="22"/>
      <c r="D37" s="22"/>
      <c r="E37" s="23">
        <f t="shared" ref="E37:J37" si="14">SUBTOTAL(9,E4:E35)</f>
        <v>17264564</v>
      </c>
      <c r="F37" s="23">
        <f t="shared" si="14"/>
        <v>399093069</v>
      </c>
      <c r="G37" s="23">
        <f t="shared" si="14"/>
        <v>1490840440</v>
      </c>
      <c r="H37" s="23">
        <f t="shared" si="14"/>
        <v>1907198073</v>
      </c>
      <c r="I37" s="23">
        <f t="shared" si="14"/>
        <v>1818787263</v>
      </c>
      <c r="J37" s="23">
        <f t="shared" si="14"/>
        <v>68974708</v>
      </c>
      <c r="K37" s="12">
        <f t="shared" si="1"/>
        <v>3.792346109034743E-2</v>
      </c>
    </row>
    <row r="38" spans="1:11" ht="12.75" thickTop="1" x14ac:dyDescent="0.2"/>
  </sheetData>
  <mergeCells count="1">
    <mergeCell ref="A1:K1"/>
  </mergeCells>
  <phoneticPr fontId="14" type="noConversion"/>
  <printOptions horizontalCentered="1"/>
  <pageMargins left="0.68" right="0.5" top="0.47" bottom="0.5" header="0.5" footer="0.5"/>
  <pageSetup scale="84" orientation="landscape" r:id="rId1"/>
  <headerFooter alignWithMargins="0">
    <oddFooter>&amp;LCalifornia Department of Insurance&amp;RRate Specialist Bureau - 4/18/03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3">
    <pageSetUpPr fitToPage="1"/>
  </sheetPr>
  <dimension ref="A1:L40"/>
  <sheetViews>
    <sheetView workbookViewId="0">
      <selection sqref="A1:K1"/>
    </sheetView>
  </sheetViews>
  <sheetFormatPr defaultRowHeight="12" outlineLevelRow="2" x14ac:dyDescent="0.2"/>
  <cols>
    <col min="1" max="1" width="6.28515625" style="5" bestFit="1" customWidth="1"/>
    <col min="2" max="2" width="24" style="4" customWidth="1"/>
    <col min="3" max="3" width="6.28515625" style="5" customWidth="1"/>
    <col min="4" max="4" width="27.85546875" style="5" bestFit="1" customWidth="1"/>
    <col min="5" max="5" width="11" style="7" customWidth="1"/>
    <col min="6" max="9" width="13.42578125" style="7" customWidth="1"/>
    <col min="10" max="10" width="11" style="7" customWidth="1"/>
    <col min="11" max="11" width="8.85546875" style="4" customWidth="1"/>
    <col min="12" max="16384" width="9.140625" style="4"/>
  </cols>
  <sheetData>
    <row r="1" spans="1:12" ht="24" customHeight="1" x14ac:dyDescent="0.2">
      <c r="A1" s="300" t="s">
        <v>59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2" ht="8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2" s="6" customFormat="1" ht="36" customHeight="1" x14ac:dyDescent="0.2">
      <c r="A3" s="9" t="s">
        <v>14</v>
      </c>
      <c r="B3" s="9" t="s">
        <v>15</v>
      </c>
      <c r="C3" s="9" t="s">
        <v>38</v>
      </c>
      <c r="D3" s="9" t="s">
        <v>39</v>
      </c>
      <c r="E3" s="10" t="s">
        <v>113</v>
      </c>
      <c r="F3" s="10" t="s">
        <v>114</v>
      </c>
      <c r="G3" s="10" t="s">
        <v>115</v>
      </c>
      <c r="H3" s="10" t="s">
        <v>116</v>
      </c>
      <c r="I3" s="10" t="s">
        <v>117</v>
      </c>
      <c r="J3" s="10" t="s">
        <v>118</v>
      </c>
      <c r="K3" s="11" t="s">
        <v>119</v>
      </c>
    </row>
    <row r="4" spans="1:12" outlineLevel="2" x14ac:dyDescent="0.2">
      <c r="A4" s="16">
        <v>70</v>
      </c>
      <c r="B4" s="16" t="s">
        <v>9</v>
      </c>
      <c r="C4" s="16">
        <v>50814</v>
      </c>
      <c r="D4" s="16" t="s">
        <v>36</v>
      </c>
      <c r="E4" s="17">
        <v>5937729</v>
      </c>
      <c r="F4" s="17">
        <v>245584164</v>
      </c>
      <c r="G4" s="17">
        <v>446796778</v>
      </c>
      <c r="H4" s="17">
        <f>SUM(E4:G4)</f>
        <v>698318671</v>
      </c>
      <c r="I4" s="17">
        <v>680687056</v>
      </c>
      <c r="J4" s="17">
        <v>23906228</v>
      </c>
      <c r="K4" s="18">
        <f>IF(I4&lt;&gt;0,J4/I4,"")</f>
        <v>3.512073248532583E-2</v>
      </c>
    </row>
    <row r="5" spans="1:12" outlineLevel="1" x14ac:dyDescent="0.2">
      <c r="A5" s="33"/>
      <c r="B5" s="33" t="s">
        <v>102</v>
      </c>
      <c r="C5" s="33"/>
      <c r="D5" s="33"/>
      <c r="E5" s="48">
        <f t="shared" ref="E5:J5" si="0">SUBTOTAL(9,E4:E4)</f>
        <v>5937729</v>
      </c>
      <c r="F5" s="48">
        <f t="shared" si="0"/>
        <v>245584164</v>
      </c>
      <c r="G5" s="48">
        <f t="shared" si="0"/>
        <v>446796778</v>
      </c>
      <c r="H5" s="48">
        <f t="shared" si="0"/>
        <v>698318671</v>
      </c>
      <c r="I5" s="48">
        <f t="shared" si="0"/>
        <v>680687056</v>
      </c>
      <c r="J5" s="48">
        <f t="shared" si="0"/>
        <v>23906228</v>
      </c>
      <c r="K5" s="49">
        <f t="shared" ref="K5:K39" si="1">IF(I5&lt;&gt;0,J5/I5,"")</f>
        <v>3.512073248532583E-2</v>
      </c>
    </row>
    <row r="6" spans="1:12" outlineLevel="2" x14ac:dyDescent="0.2">
      <c r="A6" s="16">
        <v>99</v>
      </c>
      <c r="B6" s="16" t="s">
        <v>0</v>
      </c>
      <c r="C6" s="16">
        <v>50083</v>
      </c>
      <c r="D6" s="16" t="s">
        <v>22</v>
      </c>
      <c r="E6" s="17">
        <v>0</v>
      </c>
      <c r="F6" s="17">
        <v>47066900</v>
      </c>
      <c r="G6" s="17">
        <v>114837169</v>
      </c>
      <c r="H6" s="17">
        <f>SUM(E6:G6)</f>
        <v>161904069</v>
      </c>
      <c r="I6" s="17">
        <v>156275596</v>
      </c>
      <c r="J6" s="17">
        <v>7060780</v>
      </c>
      <c r="K6" s="18">
        <f t="shared" si="1"/>
        <v>4.5181590604844023E-2</v>
      </c>
    </row>
    <row r="7" spans="1:12" outlineLevel="2" x14ac:dyDescent="0.2">
      <c r="A7" s="16">
        <v>99</v>
      </c>
      <c r="B7" s="16" t="s">
        <v>0</v>
      </c>
      <c r="C7" s="16">
        <v>50822</v>
      </c>
      <c r="D7" s="16" t="s">
        <v>33</v>
      </c>
      <c r="E7" s="17">
        <v>0</v>
      </c>
      <c r="F7" s="17">
        <v>0</v>
      </c>
      <c r="G7" s="17">
        <v>802589</v>
      </c>
      <c r="H7" s="17">
        <f>SUM(E7:G7)</f>
        <v>802589</v>
      </c>
      <c r="I7" s="17">
        <v>722330</v>
      </c>
      <c r="J7" s="17">
        <v>0</v>
      </c>
      <c r="K7" s="18">
        <f t="shared" si="1"/>
        <v>0</v>
      </c>
    </row>
    <row r="8" spans="1:12" outlineLevel="2" x14ac:dyDescent="0.2">
      <c r="A8" s="16">
        <v>99</v>
      </c>
      <c r="B8" s="16" t="s">
        <v>0</v>
      </c>
      <c r="C8" s="16">
        <v>50024</v>
      </c>
      <c r="D8" s="16" t="s">
        <v>34</v>
      </c>
      <c r="E8" s="17">
        <v>2798600</v>
      </c>
      <c r="F8" s="17">
        <v>1058540</v>
      </c>
      <c r="G8" s="17">
        <v>71913048</v>
      </c>
      <c r="H8" s="17">
        <f>SUM(E8:G8)</f>
        <v>75770188</v>
      </c>
      <c r="I8" s="17">
        <v>74109341</v>
      </c>
      <c r="J8" s="17">
        <v>3126234</v>
      </c>
      <c r="K8" s="18">
        <f t="shared" si="1"/>
        <v>4.2184075014241457E-2</v>
      </c>
    </row>
    <row r="9" spans="1:12" outlineLevel="2" x14ac:dyDescent="0.2">
      <c r="A9" s="16">
        <v>99</v>
      </c>
      <c r="B9" s="16" t="s">
        <v>0</v>
      </c>
      <c r="C9" s="16">
        <v>50012</v>
      </c>
      <c r="D9" s="16" t="s">
        <v>46</v>
      </c>
      <c r="E9" s="17">
        <v>0</v>
      </c>
      <c r="F9" s="17">
        <v>14837780</v>
      </c>
      <c r="G9" s="17">
        <v>0</v>
      </c>
      <c r="H9" s="17">
        <f>SUM(E9:G9)</f>
        <v>14837780</v>
      </c>
      <c r="I9" s="17">
        <v>14928094</v>
      </c>
      <c r="J9" s="17">
        <v>545696</v>
      </c>
      <c r="K9" s="18">
        <f t="shared" si="1"/>
        <v>3.6554968102424867E-2</v>
      </c>
    </row>
    <row r="10" spans="1:12" outlineLevel="1" x14ac:dyDescent="0.2">
      <c r="A10" s="33"/>
      <c r="B10" s="33" t="s">
        <v>120</v>
      </c>
      <c r="C10" s="33"/>
      <c r="D10" s="33"/>
      <c r="E10" s="48">
        <f t="shared" ref="E10:J10" si="2">SUBTOTAL(9,E6:E9)</f>
        <v>2798600</v>
      </c>
      <c r="F10" s="48">
        <f t="shared" si="2"/>
        <v>62963220</v>
      </c>
      <c r="G10" s="48">
        <f t="shared" si="2"/>
        <v>187552806</v>
      </c>
      <c r="H10" s="48">
        <f t="shared" si="2"/>
        <v>253314626</v>
      </c>
      <c r="I10" s="48">
        <f t="shared" si="2"/>
        <v>246035361</v>
      </c>
      <c r="J10" s="48">
        <f t="shared" si="2"/>
        <v>10732710</v>
      </c>
      <c r="K10" s="49">
        <f t="shared" si="1"/>
        <v>4.3622631951672992E-2</v>
      </c>
      <c r="L10" s="56"/>
    </row>
    <row r="11" spans="1:12" outlineLevel="2" x14ac:dyDescent="0.2">
      <c r="A11" s="16">
        <v>150</v>
      </c>
      <c r="B11" s="16" t="s">
        <v>8</v>
      </c>
      <c r="C11" s="16">
        <v>50520</v>
      </c>
      <c r="D11" s="16" t="s">
        <v>23</v>
      </c>
      <c r="E11" s="17">
        <v>3526390</v>
      </c>
      <c r="F11" s="17">
        <v>21808640</v>
      </c>
      <c r="G11" s="17">
        <v>133900017</v>
      </c>
      <c r="H11" s="17">
        <f>SUM(E11:G11)</f>
        <v>159235047</v>
      </c>
      <c r="I11" s="17">
        <v>159758605</v>
      </c>
      <c r="J11" s="17">
        <v>3150284</v>
      </c>
      <c r="K11" s="18">
        <f t="shared" si="1"/>
        <v>1.9719025463448434E-2</v>
      </c>
    </row>
    <row r="12" spans="1:12" outlineLevel="1" x14ac:dyDescent="0.2">
      <c r="A12" s="33"/>
      <c r="B12" s="33" t="s">
        <v>104</v>
      </c>
      <c r="C12" s="33"/>
      <c r="D12" s="33"/>
      <c r="E12" s="48">
        <f t="shared" ref="E12:J12" si="3">SUBTOTAL(9,E11:E11)</f>
        <v>3526390</v>
      </c>
      <c r="F12" s="48">
        <f t="shared" si="3"/>
        <v>21808640</v>
      </c>
      <c r="G12" s="48">
        <f t="shared" si="3"/>
        <v>133900017</v>
      </c>
      <c r="H12" s="48">
        <f t="shared" si="3"/>
        <v>159235047</v>
      </c>
      <c r="I12" s="48">
        <f t="shared" si="3"/>
        <v>159758605</v>
      </c>
      <c r="J12" s="48">
        <f t="shared" si="3"/>
        <v>3150284</v>
      </c>
      <c r="K12" s="49">
        <f t="shared" si="1"/>
        <v>1.9719025463448434E-2</v>
      </c>
    </row>
    <row r="13" spans="1:12" outlineLevel="2" x14ac:dyDescent="0.2">
      <c r="A13" s="16">
        <v>340</v>
      </c>
      <c r="B13" s="16" t="s">
        <v>6</v>
      </c>
      <c r="C13" s="16">
        <v>50121</v>
      </c>
      <c r="D13" s="16" t="s">
        <v>29</v>
      </c>
      <c r="E13" s="17">
        <v>1221932</v>
      </c>
      <c r="F13" s="17">
        <v>139467168</v>
      </c>
      <c r="G13" s="17">
        <v>114980369</v>
      </c>
      <c r="H13" s="17">
        <f>SUM(E13:G13)</f>
        <v>255669469</v>
      </c>
      <c r="I13" s="17">
        <v>244743816</v>
      </c>
      <c r="J13" s="17">
        <v>4559325</v>
      </c>
      <c r="K13" s="18">
        <f t="shared" si="1"/>
        <v>1.8628969158509812E-2</v>
      </c>
    </row>
    <row r="14" spans="1:12" outlineLevel="2" x14ac:dyDescent="0.2">
      <c r="A14" s="16">
        <v>340</v>
      </c>
      <c r="B14" s="16" t="s">
        <v>6</v>
      </c>
      <c r="C14" s="16">
        <v>51420</v>
      </c>
      <c r="D14" s="16" t="s">
        <v>28</v>
      </c>
      <c r="E14" s="17">
        <v>0</v>
      </c>
      <c r="F14" s="17">
        <v>0</v>
      </c>
      <c r="G14" s="17">
        <v>0</v>
      </c>
      <c r="H14" s="17">
        <f>SUM(E14:G14)</f>
        <v>0</v>
      </c>
      <c r="I14" s="17">
        <v>0</v>
      </c>
      <c r="J14" s="17">
        <v>83120</v>
      </c>
      <c r="K14" s="18" t="str">
        <f t="shared" si="1"/>
        <v/>
      </c>
    </row>
    <row r="15" spans="1:12" outlineLevel="1" x14ac:dyDescent="0.2">
      <c r="A15" s="33"/>
      <c r="B15" s="33" t="s">
        <v>105</v>
      </c>
      <c r="C15" s="33"/>
      <c r="D15" s="33"/>
      <c r="E15" s="48">
        <f t="shared" ref="E15:J15" si="4">SUBTOTAL(9,E13:E14)</f>
        <v>1221932</v>
      </c>
      <c r="F15" s="48">
        <f t="shared" si="4"/>
        <v>139467168</v>
      </c>
      <c r="G15" s="48">
        <f t="shared" si="4"/>
        <v>114980369</v>
      </c>
      <c r="H15" s="48">
        <f t="shared" si="4"/>
        <v>255669469</v>
      </c>
      <c r="I15" s="48">
        <f t="shared" si="4"/>
        <v>244743816</v>
      </c>
      <c r="J15" s="48">
        <f t="shared" si="4"/>
        <v>4642445</v>
      </c>
      <c r="K15" s="49">
        <f t="shared" si="1"/>
        <v>1.8968589588388211E-2</v>
      </c>
    </row>
    <row r="16" spans="1:12" outlineLevel="2" x14ac:dyDescent="0.2">
      <c r="A16" s="16">
        <v>626</v>
      </c>
      <c r="B16" s="16" t="s">
        <v>2</v>
      </c>
      <c r="C16" s="16">
        <v>50028</v>
      </c>
      <c r="D16" s="16" t="s">
        <v>61</v>
      </c>
      <c r="E16" s="17">
        <v>0</v>
      </c>
      <c r="F16" s="17">
        <v>0</v>
      </c>
      <c r="G16" s="17">
        <v>0</v>
      </c>
      <c r="H16" s="17">
        <f>SUM(E16:G16)</f>
        <v>0</v>
      </c>
      <c r="I16" s="17">
        <v>0</v>
      </c>
      <c r="J16" s="17">
        <v>0</v>
      </c>
      <c r="K16" s="18" t="str">
        <f t="shared" si="1"/>
        <v/>
      </c>
    </row>
    <row r="17" spans="1:11" outlineLevel="1" x14ac:dyDescent="0.2">
      <c r="A17" s="33"/>
      <c r="B17" s="33" t="s">
        <v>106</v>
      </c>
      <c r="C17" s="33"/>
      <c r="D17" s="33"/>
      <c r="E17" s="48">
        <f t="shared" ref="E17:J17" si="5">SUBTOTAL(9,E16:E16)</f>
        <v>0</v>
      </c>
      <c r="F17" s="48">
        <f t="shared" si="5"/>
        <v>0</v>
      </c>
      <c r="G17" s="48">
        <f t="shared" si="5"/>
        <v>0</v>
      </c>
      <c r="H17" s="48">
        <f t="shared" si="5"/>
        <v>0</v>
      </c>
      <c r="I17" s="48">
        <f t="shared" si="5"/>
        <v>0</v>
      </c>
      <c r="J17" s="48">
        <f t="shared" si="5"/>
        <v>0</v>
      </c>
      <c r="K17" s="49" t="str">
        <f t="shared" si="1"/>
        <v/>
      </c>
    </row>
    <row r="18" spans="1:11" outlineLevel="2" x14ac:dyDescent="0.2">
      <c r="A18" s="16">
        <v>642</v>
      </c>
      <c r="B18" s="16" t="s">
        <v>10</v>
      </c>
      <c r="C18" s="16">
        <v>50849</v>
      </c>
      <c r="D18" s="16" t="s">
        <v>60</v>
      </c>
      <c r="E18" s="17">
        <v>2698463</v>
      </c>
      <c r="F18" s="17">
        <v>0</v>
      </c>
      <c r="G18" s="17">
        <v>22095177</v>
      </c>
      <c r="H18" s="17">
        <f>SUM(E18:G18)</f>
        <v>24793640</v>
      </c>
      <c r="I18" s="17">
        <v>24299490</v>
      </c>
      <c r="J18" s="17">
        <v>188139</v>
      </c>
      <c r="K18" s="18">
        <f t="shared" si="1"/>
        <v>7.7425081760975232E-3</v>
      </c>
    </row>
    <row r="19" spans="1:11" outlineLevel="1" x14ac:dyDescent="0.2">
      <c r="A19" s="33"/>
      <c r="B19" s="33" t="s">
        <v>121</v>
      </c>
      <c r="C19" s="33"/>
      <c r="D19" s="33"/>
      <c r="E19" s="48">
        <f t="shared" ref="E19:J19" si="6">SUBTOTAL(9,E18:E18)</f>
        <v>2698463</v>
      </c>
      <c r="F19" s="48">
        <f t="shared" si="6"/>
        <v>0</v>
      </c>
      <c r="G19" s="48">
        <f t="shared" si="6"/>
        <v>22095177</v>
      </c>
      <c r="H19" s="48">
        <f t="shared" si="6"/>
        <v>24793640</v>
      </c>
      <c r="I19" s="48">
        <f t="shared" si="6"/>
        <v>24299490</v>
      </c>
      <c r="J19" s="48">
        <f t="shared" si="6"/>
        <v>188139</v>
      </c>
      <c r="K19" s="49">
        <f t="shared" si="1"/>
        <v>7.7425081760975232E-3</v>
      </c>
    </row>
    <row r="20" spans="1:11" outlineLevel="2" x14ac:dyDescent="0.2">
      <c r="A20" s="16">
        <v>670</v>
      </c>
      <c r="B20" s="16" t="s">
        <v>5</v>
      </c>
      <c r="C20" s="16">
        <v>50229</v>
      </c>
      <c r="D20" s="16" t="s">
        <v>25</v>
      </c>
      <c r="E20" s="17">
        <v>3272041</v>
      </c>
      <c r="F20" s="17">
        <v>21546654</v>
      </c>
      <c r="G20" s="17">
        <v>428646833</v>
      </c>
      <c r="H20" s="17">
        <f t="shared" ref="H20:H25" si="7">SUM(E20:G20)</f>
        <v>453465528</v>
      </c>
      <c r="I20" s="17">
        <v>427373299</v>
      </c>
      <c r="J20" s="17">
        <v>24861088</v>
      </c>
      <c r="K20" s="18">
        <f t="shared" si="1"/>
        <v>5.8171832583298562E-2</v>
      </c>
    </row>
    <row r="21" spans="1:11" outlineLevel="2" x14ac:dyDescent="0.2">
      <c r="A21" s="16">
        <v>670</v>
      </c>
      <c r="B21" s="16" t="s">
        <v>5</v>
      </c>
      <c r="C21" s="16">
        <v>51586</v>
      </c>
      <c r="D21" s="16" t="s">
        <v>30</v>
      </c>
      <c r="E21" s="17">
        <v>19529329</v>
      </c>
      <c r="F21" s="17">
        <v>11453821</v>
      </c>
      <c r="G21" s="17">
        <v>393345625</v>
      </c>
      <c r="H21" s="17">
        <f t="shared" si="7"/>
        <v>424328775</v>
      </c>
      <c r="I21" s="17">
        <v>414064351</v>
      </c>
      <c r="J21" s="17">
        <v>12142036</v>
      </c>
      <c r="K21" s="18">
        <f t="shared" si="1"/>
        <v>2.9324031326715204E-2</v>
      </c>
    </row>
    <row r="22" spans="1:11" outlineLevel="2" x14ac:dyDescent="0.2">
      <c r="A22" s="16">
        <v>670</v>
      </c>
      <c r="B22" s="16" t="s">
        <v>5</v>
      </c>
      <c r="C22" s="16">
        <v>51071</v>
      </c>
      <c r="D22" s="16" t="s">
        <v>57</v>
      </c>
      <c r="E22" s="17">
        <v>86340</v>
      </c>
      <c r="F22" s="17">
        <v>0</v>
      </c>
      <c r="G22" s="17">
        <v>0</v>
      </c>
      <c r="H22" s="17">
        <f t="shared" si="7"/>
        <v>86340</v>
      </c>
      <c r="I22" s="17">
        <v>176774</v>
      </c>
      <c r="J22" s="17">
        <v>2473455</v>
      </c>
      <c r="K22" s="18">
        <f t="shared" si="1"/>
        <v>13.992187765169087</v>
      </c>
    </row>
    <row r="23" spans="1:11" outlineLevel="2" x14ac:dyDescent="0.2">
      <c r="A23" s="16">
        <v>670</v>
      </c>
      <c r="B23" s="16" t="s">
        <v>5</v>
      </c>
      <c r="C23" s="16">
        <v>51020</v>
      </c>
      <c r="D23" s="16" t="s">
        <v>58</v>
      </c>
      <c r="E23" s="17">
        <v>0</v>
      </c>
      <c r="F23" s="17">
        <v>0</v>
      </c>
      <c r="G23" s="17">
        <v>1362332</v>
      </c>
      <c r="H23" s="17">
        <f t="shared" si="7"/>
        <v>1362332</v>
      </c>
      <c r="I23" s="17">
        <v>1350461</v>
      </c>
      <c r="J23" s="17">
        <v>-21303</v>
      </c>
      <c r="K23" s="18">
        <f t="shared" si="1"/>
        <v>-1.5774613261693601E-2</v>
      </c>
    </row>
    <row r="24" spans="1:11" outlineLevel="2" x14ac:dyDescent="0.2">
      <c r="A24" s="16">
        <v>670</v>
      </c>
      <c r="B24" s="16" t="s">
        <v>5</v>
      </c>
      <c r="C24" s="16">
        <v>50857</v>
      </c>
      <c r="D24" s="16" t="s">
        <v>24</v>
      </c>
      <c r="E24" s="17">
        <v>0</v>
      </c>
      <c r="F24" s="17">
        <v>2200074</v>
      </c>
      <c r="G24" s="17">
        <v>0</v>
      </c>
      <c r="H24" s="17">
        <f t="shared" si="7"/>
        <v>2200074</v>
      </c>
      <c r="I24" s="17">
        <v>1524015</v>
      </c>
      <c r="J24" s="17">
        <v>1295039</v>
      </c>
      <c r="K24" s="18">
        <f t="shared" si="1"/>
        <v>0.84975475963163094</v>
      </c>
    </row>
    <row r="25" spans="1:11" outlineLevel="2" x14ac:dyDescent="0.2">
      <c r="A25" s="16">
        <v>670</v>
      </c>
      <c r="B25" s="16" t="s">
        <v>5</v>
      </c>
      <c r="C25" s="16">
        <v>50067</v>
      </c>
      <c r="D25" s="16" t="s">
        <v>26</v>
      </c>
      <c r="E25" s="17">
        <v>11162338</v>
      </c>
      <c r="F25" s="17">
        <v>2654718</v>
      </c>
      <c r="G25" s="17">
        <v>0</v>
      </c>
      <c r="H25" s="17">
        <f t="shared" si="7"/>
        <v>13817056</v>
      </c>
      <c r="I25" s="17">
        <v>13222787</v>
      </c>
      <c r="J25" s="17">
        <v>947702</v>
      </c>
      <c r="K25" s="18">
        <f t="shared" si="1"/>
        <v>7.1671879763320692E-2</v>
      </c>
    </row>
    <row r="26" spans="1:11" outlineLevel="1" x14ac:dyDescent="0.2">
      <c r="A26" s="33"/>
      <c r="B26" s="33" t="s">
        <v>107</v>
      </c>
      <c r="C26" s="33"/>
      <c r="D26" s="33"/>
      <c r="E26" s="48">
        <f t="shared" ref="E26:J26" si="8">SUBTOTAL(9,E20:E25)</f>
        <v>34050048</v>
      </c>
      <c r="F26" s="48">
        <f t="shared" si="8"/>
        <v>37855267</v>
      </c>
      <c r="G26" s="48">
        <f t="shared" si="8"/>
        <v>823354790</v>
      </c>
      <c r="H26" s="48">
        <f t="shared" si="8"/>
        <v>895260105</v>
      </c>
      <c r="I26" s="48">
        <f t="shared" si="8"/>
        <v>857711687</v>
      </c>
      <c r="J26" s="48">
        <f t="shared" si="8"/>
        <v>41698017</v>
      </c>
      <c r="K26" s="49">
        <f t="shared" si="1"/>
        <v>4.8615423611454184E-2</v>
      </c>
    </row>
    <row r="27" spans="1:11" outlineLevel="2" x14ac:dyDescent="0.2">
      <c r="A27" s="16">
        <v>1135</v>
      </c>
      <c r="B27" s="16" t="s">
        <v>12</v>
      </c>
      <c r="C27" s="16">
        <v>51535</v>
      </c>
      <c r="D27" s="16" t="s">
        <v>55</v>
      </c>
      <c r="E27" s="17">
        <v>0</v>
      </c>
      <c r="F27" s="17">
        <v>4349386</v>
      </c>
      <c r="G27" s="17">
        <v>0</v>
      </c>
      <c r="H27" s="17">
        <f>SUM(E27:G27)</f>
        <v>4349386</v>
      </c>
      <c r="I27" s="17">
        <v>4216854</v>
      </c>
      <c r="J27" s="17">
        <v>3057</v>
      </c>
      <c r="K27" s="18">
        <f t="shared" si="1"/>
        <v>7.2494802997684999E-4</v>
      </c>
    </row>
    <row r="28" spans="1:11" outlineLevel="1" x14ac:dyDescent="0.2">
      <c r="A28" s="33"/>
      <c r="B28" s="33" t="s">
        <v>123</v>
      </c>
      <c r="C28" s="33"/>
      <c r="D28" s="33"/>
      <c r="E28" s="48">
        <f t="shared" ref="E28:J28" si="9">SUBTOTAL(9,E27:E27)</f>
        <v>0</v>
      </c>
      <c r="F28" s="48">
        <f t="shared" si="9"/>
        <v>4349386</v>
      </c>
      <c r="G28" s="48">
        <f t="shared" si="9"/>
        <v>0</v>
      </c>
      <c r="H28" s="48">
        <f t="shared" si="9"/>
        <v>4349386</v>
      </c>
      <c r="I28" s="48">
        <f t="shared" si="9"/>
        <v>4216854</v>
      </c>
      <c r="J28" s="48">
        <f t="shared" si="9"/>
        <v>3057</v>
      </c>
      <c r="K28" s="49">
        <f t="shared" si="1"/>
        <v>7.2494802997684999E-4</v>
      </c>
    </row>
    <row r="29" spans="1:11" outlineLevel="2" x14ac:dyDescent="0.2">
      <c r="A29" s="16">
        <v>50026</v>
      </c>
      <c r="B29" s="16" t="s">
        <v>1</v>
      </c>
      <c r="C29" s="16">
        <v>50026</v>
      </c>
      <c r="D29" s="16" t="s">
        <v>1</v>
      </c>
      <c r="E29" s="17">
        <v>981236</v>
      </c>
      <c r="F29" s="17">
        <v>280899</v>
      </c>
      <c r="G29" s="17">
        <v>31143445</v>
      </c>
      <c r="H29" s="17">
        <f>SUM(E29:G29)</f>
        <v>32405580</v>
      </c>
      <c r="I29" s="17">
        <v>31361950</v>
      </c>
      <c r="J29" s="17">
        <v>654511</v>
      </c>
      <c r="K29" s="18">
        <f t="shared" si="1"/>
        <v>2.0869588785136128E-2</v>
      </c>
    </row>
    <row r="30" spans="1:11" outlineLevel="1" x14ac:dyDescent="0.2">
      <c r="A30" s="33"/>
      <c r="B30" s="33" t="s">
        <v>125</v>
      </c>
      <c r="C30" s="33"/>
      <c r="D30" s="33"/>
      <c r="E30" s="48">
        <f t="shared" ref="E30:J30" si="10">SUBTOTAL(9,E29:E29)</f>
        <v>981236</v>
      </c>
      <c r="F30" s="48">
        <f t="shared" si="10"/>
        <v>280899</v>
      </c>
      <c r="G30" s="48">
        <f t="shared" si="10"/>
        <v>31143445</v>
      </c>
      <c r="H30" s="48">
        <f t="shared" si="10"/>
        <v>32405580</v>
      </c>
      <c r="I30" s="48">
        <f t="shared" si="10"/>
        <v>31361950</v>
      </c>
      <c r="J30" s="48">
        <f t="shared" si="10"/>
        <v>654511</v>
      </c>
      <c r="K30" s="49">
        <f t="shared" si="1"/>
        <v>2.0869588785136128E-2</v>
      </c>
    </row>
    <row r="31" spans="1:11" outlineLevel="2" x14ac:dyDescent="0.2">
      <c r="A31" s="16">
        <v>50041</v>
      </c>
      <c r="B31" s="16" t="s">
        <v>3</v>
      </c>
      <c r="C31" s="16">
        <v>50041</v>
      </c>
      <c r="D31" s="16" t="s">
        <v>3</v>
      </c>
      <c r="E31" s="17">
        <v>0</v>
      </c>
      <c r="F31" s="17">
        <v>44830</v>
      </c>
      <c r="G31" s="17">
        <v>52285452</v>
      </c>
      <c r="H31" s="17">
        <f>SUM(E31:G31)</f>
        <v>52330282</v>
      </c>
      <c r="I31" s="17">
        <v>50394036</v>
      </c>
      <c r="J31" s="17">
        <v>1270434</v>
      </c>
      <c r="K31" s="18">
        <f t="shared" si="1"/>
        <v>2.5210006993684728E-2</v>
      </c>
    </row>
    <row r="32" spans="1:11" outlineLevel="1" x14ac:dyDescent="0.2">
      <c r="A32" s="33"/>
      <c r="B32" s="33" t="s">
        <v>124</v>
      </c>
      <c r="C32" s="33"/>
      <c r="D32" s="33"/>
      <c r="E32" s="48">
        <f t="shared" ref="E32:J32" si="11">SUBTOTAL(9,E31:E31)</f>
        <v>0</v>
      </c>
      <c r="F32" s="48">
        <f t="shared" si="11"/>
        <v>44830</v>
      </c>
      <c r="G32" s="48">
        <f t="shared" si="11"/>
        <v>52285452</v>
      </c>
      <c r="H32" s="48">
        <f t="shared" si="11"/>
        <v>52330282</v>
      </c>
      <c r="I32" s="48">
        <f t="shared" si="11"/>
        <v>50394036</v>
      </c>
      <c r="J32" s="48">
        <f t="shared" si="11"/>
        <v>1270434</v>
      </c>
      <c r="K32" s="49">
        <f t="shared" si="1"/>
        <v>2.5210006993684728E-2</v>
      </c>
    </row>
    <row r="33" spans="1:11" outlineLevel="2" x14ac:dyDescent="0.2">
      <c r="A33" s="16">
        <v>50050</v>
      </c>
      <c r="B33" s="16" t="s">
        <v>4</v>
      </c>
      <c r="C33" s="16">
        <v>50050</v>
      </c>
      <c r="D33" s="16" t="s">
        <v>4</v>
      </c>
      <c r="E33" s="17">
        <v>0</v>
      </c>
      <c r="F33" s="17">
        <v>0</v>
      </c>
      <c r="G33" s="17">
        <v>35231621</v>
      </c>
      <c r="H33" s="17">
        <f>SUM(E33:G33)</f>
        <v>35231621</v>
      </c>
      <c r="I33" s="17">
        <v>33489605</v>
      </c>
      <c r="J33" s="17">
        <v>352333</v>
      </c>
      <c r="K33" s="18">
        <f t="shared" si="1"/>
        <v>1.0520667532507475E-2</v>
      </c>
    </row>
    <row r="34" spans="1:11" outlineLevel="1" x14ac:dyDescent="0.2">
      <c r="A34" s="33"/>
      <c r="B34" s="33" t="s">
        <v>111</v>
      </c>
      <c r="C34" s="33"/>
      <c r="D34" s="33"/>
      <c r="E34" s="48">
        <f t="shared" ref="E34:J34" si="12">SUBTOTAL(9,E33:E33)</f>
        <v>0</v>
      </c>
      <c r="F34" s="48">
        <f t="shared" si="12"/>
        <v>0</v>
      </c>
      <c r="G34" s="48">
        <f t="shared" si="12"/>
        <v>35231621</v>
      </c>
      <c r="H34" s="48">
        <f t="shared" si="12"/>
        <v>35231621</v>
      </c>
      <c r="I34" s="48">
        <f t="shared" si="12"/>
        <v>33489605</v>
      </c>
      <c r="J34" s="48">
        <f t="shared" si="12"/>
        <v>352333</v>
      </c>
      <c r="K34" s="49">
        <f t="shared" si="1"/>
        <v>1.0520667532507475E-2</v>
      </c>
    </row>
    <row r="35" spans="1:11" outlineLevel="2" x14ac:dyDescent="0.2">
      <c r="A35" s="16">
        <v>50130</v>
      </c>
      <c r="B35" s="16" t="s">
        <v>7</v>
      </c>
      <c r="C35" s="16">
        <v>50130</v>
      </c>
      <c r="D35" s="16" t="s">
        <v>7</v>
      </c>
      <c r="E35" s="17">
        <v>0</v>
      </c>
      <c r="F35" s="17">
        <v>454512</v>
      </c>
      <c r="G35" s="17">
        <v>58325409</v>
      </c>
      <c r="H35" s="17">
        <f>SUM(E35:G35)</f>
        <v>58779921</v>
      </c>
      <c r="I35" s="17">
        <v>57778042</v>
      </c>
      <c r="J35" s="17">
        <v>1325671</v>
      </c>
      <c r="K35" s="18">
        <f t="shared" si="1"/>
        <v>2.2944200843635371E-2</v>
      </c>
    </row>
    <row r="36" spans="1:11" outlineLevel="1" x14ac:dyDescent="0.2">
      <c r="A36" s="33"/>
      <c r="B36" s="33" t="s">
        <v>112</v>
      </c>
      <c r="C36" s="33"/>
      <c r="D36" s="33"/>
      <c r="E36" s="48">
        <f t="shared" ref="E36:J36" si="13">SUBTOTAL(9,E35:E35)</f>
        <v>0</v>
      </c>
      <c r="F36" s="48">
        <f t="shared" si="13"/>
        <v>454512</v>
      </c>
      <c r="G36" s="48">
        <f t="shared" si="13"/>
        <v>58325409</v>
      </c>
      <c r="H36" s="48">
        <f t="shared" si="13"/>
        <v>58779921</v>
      </c>
      <c r="I36" s="48">
        <f t="shared" si="13"/>
        <v>57778042</v>
      </c>
      <c r="J36" s="48">
        <f t="shared" si="13"/>
        <v>1325671</v>
      </c>
      <c r="K36" s="49">
        <f t="shared" si="1"/>
        <v>2.2944200843635371E-2</v>
      </c>
    </row>
    <row r="37" spans="1:11" outlineLevel="2" x14ac:dyDescent="0.2">
      <c r="A37" s="16">
        <v>51624</v>
      </c>
      <c r="B37" s="16" t="s">
        <v>13</v>
      </c>
      <c r="C37" s="16">
        <v>51624</v>
      </c>
      <c r="D37" s="16" t="s">
        <v>13</v>
      </c>
      <c r="E37" s="17">
        <v>0</v>
      </c>
      <c r="F37" s="17">
        <v>81720369</v>
      </c>
      <c r="G37" s="17">
        <v>0</v>
      </c>
      <c r="H37" s="17">
        <f>SUM(E37:G37)</f>
        <v>81720369</v>
      </c>
      <c r="I37" s="17">
        <v>78861906</v>
      </c>
      <c r="J37" s="17">
        <v>2763417</v>
      </c>
      <c r="K37" s="18">
        <f t="shared" si="1"/>
        <v>3.504121495617922E-2</v>
      </c>
    </row>
    <row r="38" spans="1:11" outlineLevel="1" x14ac:dyDescent="0.2">
      <c r="A38" s="34"/>
      <c r="B38" s="34" t="s">
        <v>122</v>
      </c>
      <c r="C38" s="34"/>
      <c r="D38" s="34"/>
      <c r="E38" s="51">
        <f t="shared" ref="E38:J38" si="14">SUBTOTAL(9,E37:E37)</f>
        <v>0</v>
      </c>
      <c r="F38" s="51">
        <f t="shared" si="14"/>
        <v>81720369</v>
      </c>
      <c r="G38" s="51">
        <f t="shared" si="14"/>
        <v>0</v>
      </c>
      <c r="H38" s="51">
        <f t="shared" si="14"/>
        <v>81720369</v>
      </c>
      <c r="I38" s="51">
        <f t="shared" si="14"/>
        <v>78861906</v>
      </c>
      <c r="J38" s="51">
        <f t="shared" si="14"/>
        <v>2763417</v>
      </c>
      <c r="K38" s="42">
        <f t="shared" si="1"/>
        <v>3.504121495617922E-2</v>
      </c>
    </row>
    <row r="39" spans="1:11" ht="23.25" customHeight="1" thickBot="1" x14ac:dyDescent="0.25">
      <c r="A39" s="22"/>
      <c r="B39" s="22" t="s">
        <v>101</v>
      </c>
      <c r="C39" s="22"/>
      <c r="D39" s="22"/>
      <c r="E39" s="23">
        <f t="shared" ref="E39:J39" si="15">SUBTOTAL(9,E4:E37)</f>
        <v>51214398</v>
      </c>
      <c r="F39" s="23">
        <f t="shared" si="15"/>
        <v>594528455</v>
      </c>
      <c r="G39" s="23">
        <f t="shared" si="15"/>
        <v>1905665864</v>
      </c>
      <c r="H39" s="23">
        <f t="shared" si="15"/>
        <v>2551408717</v>
      </c>
      <c r="I39" s="23">
        <f t="shared" si="15"/>
        <v>2469338408</v>
      </c>
      <c r="J39" s="23">
        <f t="shared" si="15"/>
        <v>90687246</v>
      </c>
      <c r="K39" s="12">
        <f t="shared" si="1"/>
        <v>3.6725321124961012E-2</v>
      </c>
    </row>
    <row r="40" spans="1:11" ht="12.75" thickTop="1" x14ac:dyDescent="0.2"/>
  </sheetData>
  <mergeCells count="1">
    <mergeCell ref="A1:K1"/>
  </mergeCells>
  <phoneticPr fontId="14" type="noConversion"/>
  <printOptions horizontalCentered="1"/>
  <pageMargins left="0.5" right="0.5" top="0.64" bottom="1" header="0.5" footer="0.5"/>
  <pageSetup scale="87" orientation="landscape" r:id="rId1"/>
  <headerFooter alignWithMargins="0">
    <oddFooter>&amp;LCalifornia Department of Insurance&amp;RRate Specialist Bureau - 4/18/03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14">
    <pageSetUpPr fitToPage="1"/>
  </sheetPr>
  <dimension ref="A1:K40"/>
  <sheetViews>
    <sheetView workbookViewId="0">
      <selection sqref="A1:K1"/>
    </sheetView>
  </sheetViews>
  <sheetFormatPr defaultRowHeight="12" outlineLevelRow="2" x14ac:dyDescent="0.2"/>
  <cols>
    <col min="1" max="1" width="6.28515625" style="5" bestFit="1" customWidth="1"/>
    <col min="2" max="2" width="27.85546875" style="4" bestFit="1" customWidth="1"/>
    <col min="3" max="3" width="6" style="5" bestFit="1" customWidth="1"/>
    <col min="4" max="4" width="27.85546875" style="5" bestFit="1" customWidth="1"/>
    <col min="5" max="5" width="12" style="7" bestFit="1" customWidth="1"/>
    <col min="6" max="6" width="12.42578125" style="7" bestFit="1" customWidth="1"/>
    <col min="7" max="7" width="13.5703125" style="7" bestFit="1" customWidth="1"/>
    <col min="8" max="8" width="13.5703125" style="7" customWidth="1"/>
    <col min="9" max="9" width="13.5703125" style="7" bestFit="1" customWidth="1"/>
    <col min="10" max="10" width="12" style="7" bestFit="1" customWidth="1"/>
    <col min="11" max="11" width="7.5703125" style="4" bestFit="1" customWidth="1"/>
    <col min="12" max="16384" width="9.140625" style="4"/>
  </cols>
  <sheetData>
    <row r="1" spans="1:11" ht="24" customHeight="1" x14ac:dyDescent="0.2">
      <c r="A1" s="300" t="s">
        <v>62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 ht="8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s="6" customFormat="1" ht="48" x14ac:dyDescent="0.2">
      <c r="A3" s="9" t="s">
        <v>14</v>
      </c>
      <c r="B3" s="9" t="s">
        <v>15</v>
      </c>
      <c r="C3" s="9" t="s">
        <v>38</v>
      </c>
      <c r="D3" s="9" t="s">
        <v>39</v>
      </c>
      <c r="E3" s="10" t="s">
        <v>113</v>
      </c>
      <c r="F3" s="10" t="s">
        <v>114</v>
      </c>
      <c r="G3" s="10" t="s">
        <v>115</v>
      </c>
      <c r="H3" s="10" t="s">
        <v>116</v>
      </c>
      <c r="I3" s="10" t="s">
        <v>117</v>
      </c>
      <c r="J3" s="10" t="s">
        <v>118</v>
      </c>
      <c r="K3" s="11" t="s">
        <v>119</v>
      </c>
    </row>
    <row r="4" spans="1:11" outlineLevel="2" x14ac:dyDescent="0.2">
      <c r="A4" s="62" t="s">
        <v>67</v>
      </c>
      <c r="B4" s="16" t="s">
        <v>9</v>
      </c>
      <c r="C4" s="16" t="s">
        <v>66</v>
      </c>
      <c r="D4" s="16" t="s">
        <v>36</v>
      </c>
      <c r="E4" s="17">
        <v>6667804</v>
      </c>
      <c r="F4" s="17">
        <v>333453072</v>
      </c>
      <c r="G4" s="17">
        <v>558348930</v>
      </c>
      <c r="H4" s="17">
        <f>SUM(E4:G4)</f>
        <v>898469806</v>
      </c>
      <c r="I4" s="17">
        <v>874061675</v>
      </c>
      <c r="J4" s="17">
        <v>32637884</v>
      </c>
      <c r="K4" s="18">
        <f>IF(I4&lt;&gt;0,J4/I4,"")</f>
        <v>3.7340481722871556E-2</v>
      </c>
    </row>
    <row r="5" spans="1:11" outlineLevel="1" x14ac:dyDescent="0.2">
      <c r="A5" s="65"/>
      <c r="B5" s="33" t="s">
        <v>102</v>
      </c>
      <c r="C5" s="33"/>
      <c r="D5" s="33"/>
      <c r="E5" s="48">
        <f t="shared" ref="E5:J5" si="0">SUBTOTAL(9,E4:E4)</f>
        <v>6667804</v>
      </c>
      <c r="F5" s="48">
        <f t="shared" si="0"/>
        <v>333453072</v>
      </c>
      <c r="G5" s="48">
        <f t="shared" si="0"/>
        <v>558348930</v>
      </c>
      <c r="H5" s="48">
        <f t="shared" si="0"/>
        <v>898469806</v>
      </c>
      <c r="I5" s="48">
        <f t="shared" si="0"/>
        <v>874061675</v>
      </c>
      <c r="J5" s="48">
        <f t="shared" si="0"/>
        <v>32637884</v>
      </c>
      <c r="K5" s="49">
        <f t="shared" ref="K5:K39" si="1">IF(I5&lt;&gt;0,J5/I5,"")</f>
        <v>3.7340481722871556E-2</v>
      </c>
    </row>
    <row r="6" spans="1:11" outlineLevel="2" x14ac:dyDescent="0.2">
      <c r="A6" s="62" t="s">
        <v>79</v>
      </c>
      <c r="B6" s="16" t="s">
        <v>0</v>
      </c>
      <c r="C6" s="16" t="s">
        <v>78</v>
      </c>
      <c r="D6" s="16" t="s">
        <v>22</v>
      </c>
      <c r="E6" s="17">
        <v>1940</v>
      </c>
      <c r="F6" s="17">
        <v>77471871</v>
      </c>
      <c r="G6" s="17">
        <v>146923023</v>
      </c>
      <c r="H6" s="17">
        <f>SUM(E6:G6)</f>
        <v>224396834</v>
      </c>
      <c r="I6" s="17">
        <v>215497388</v>
      </c>
      <c r="J6" s="17">
        <v>9157304</v>
      </c>
      <c r="K6" s="18">
        <f t="shared" si="1"/>
        <v>4.249380507572556E-2</v>
      </c>
    </row>
    <row r="7" spans="1:11" outlineLevel="2" x14ac:dyDescent="0.2">
      <c r="A7" s="62" t="s">
        <v>79</v>
      </c>
      <c r="B7" s="16" t="s">
        <v>0</v>
      </c>
      <c r="C7" s="16" t="s">
        <v>80</v>
      </c>
      <c r="D7" s="16" t="s">
        <v>33</v>
      </c>
      <c r="E7" s="17">
        <v>0</v>
      </c>
      <c r="F7" s="17">
        <v>0</v>
      </c>
      <c r="G7" s="17">
        <v>985051</v>
      </c>
      <c r="H7" s="17">
        <f>SUM(E7:G7)</f>
        <v>985051</v>
      </c>
      <c r="I7" s="17">
        <v>971030</v>
      </c>
      <c r="J7" s="17">
        <v>0</v>
      </c>
      <c r="K7" s="18">
        <f t="shared" si="1"/>
        <v>0</v>
      </c>
    </row>
    <row r="8" spans="1:11" outlineLevel="2" x14ac:dyDescent="0.2">
      <c r="A8" s="62" t="s">
        <v>79</v>
      </c>
      <c r="B8" s="16" t="s">
        <v>0</v>
      </c>
      <c r="C8" s="16" t="s">
        <v>82</v>
      </c>
      <c r="D8" s="16" t="s">
        <v>34</v>
      </c>
      <c r="E8" s="17">
        <v>1416630</v>
      </c>
      <c r="F8" s="17">
        <v>2095708</v>
      </c>
      <c r="G8" s="17">
        <v>95124785</v>
      </c>
      <c r="H8" s="17">
        <f>SUM(E8:G8)</f>
        <v>98637123</v>
      </c>
      <c r="I8" s="17">
        <v>95539485</v>
      </c>
      <c r="J8" s="17">
        <v>1554244</v>
      </c>
      <c r="K8" s="18">
        <f t="shared" si="1"/>
        <v>1.6268080155550348E-2</v>
      </c>
    </row>
    <row r="9" spans="1:11" outlineLevel="2" x14ac:dyDescent="0.2">
      <c r="A9" s="62" t="s">
        <v>79</v>
      </c>
      <c r="B9" s="16" t="s">
        <v>0</v>
      </c>
      <c r="C9" s="16" t="s">
        <v>81</v>
      </c>
      <c r="D9" s="16" t="s">
        <v>46</v>
      </c>
      <c r="E9" s="17">
        <v>1012</v>
      </c>
      <c r="F9" s="17">
        <v>24371808</v>
      </c>
      <c r="G9" s="17">
        <v>68504</v>
      </c>
      <c r="H9" s="17">
        <f>SUM(E9:G9)</f>
        <v>24441324</v>
      </c>
      <c r="I9" s="17">
        <v>24548047</v>
      </c>
      <c r="J9" s="17">
        <v>-188434</v>
      </c>
      <c r="K9" s="18">
        <f t="shared" si="1"/>
        <v>-7.6761299992622635E-3</v>
      </c>
    </row>
    <row r="10" spans="1:11" outlineLevel="1" x14ac:dyDescent="0.2">
      <c r="A10" s="65"/>
      <c r="B10" s="33" t="s">
        <v>120</v>
      </c>
      <c r="C10" s="33"/>
      <c r="D10" s="33"/>
      <c r="E10" s="48">
        <f t="shared" ref="E10:J10" si="2">SUBTOTAL(9,E6:E9)</f>
        <v>1419582</v>
      </c>
      <c r="F10" s="48">
        <f t="shared" si="2"/>
        <v>103939387</v>
      </c>
      <c r="G10" s="48">
        <f t="shared" si="2"/>
        <v>243101363</v>
      </c>
      <c r="H10" s="48">
        <f t="shared" si="2"/>
        <v>348460332</v>
      </c>
      <c r="I10" s="48">
        <f t="shared" si="2"/>
        <v>336555950</v>
      </c>
      <c r="J10" s="48">
        <f t="shared" si="2"/>
        <v>10523114</v>
      </c>
      <c r="K10" s="49">
        <f t="shared" si="1"/>
        <v>3.1267056785060553E-2</v>
      </c>
    </row>
    <row r="11" spans="1:11" outlineLevel="2" x14ac:dyDescent="0.2">
      <c r="A11" s="62" t="s">
        <v>64</v>
      </c>
      <c r="B11" s="16" t="s">
        <v>8</v>
      </c>
      <c r="C11" s="16" t="s">
        <v>63</v>
      </c>
      <c r="D11" s="16" t="s">
        <v>23</v>
      </c>
      <c r="E11" s="17">
        <v>6294544</v>
      </c>
      <c r="F11" s="17">
        <v>24820716</v>
      </c>
      <c r="G11" s="17">
        <v>155923420</v>
      </c>
      <c r="H11" s="17">
        <f>SUM(E11:G11)</f>
        <v>187038680</v>
      </c>
      <c r="I11" s="17">
        <v>187011365</v>
      </c>
      <c r="J11" s="17">
        <v>4248076</v>
      </c>
      <c r="K11" s="18">
        <f t="shared" si="1"/>
        <v>2.2715603407311637E-2</v>
      </c>
    </row>
    <row r="12" spans="1:11" outlineLevel="1" x14ac:dyDescent="0.2">
      <c r="A12" s="65"/>
      <c r="B12" s="33" t="s">
        <v>104</v>
      </c>
      <c r="C12" s="33"/>
      <c r="D12" s="33"/>
      <c r="E12" s="48">
        <f t="shared" ref="E12:J12" si="3">SUBTOTAL(9,E11:E11)</f>
        <v>6294544</v>
      </c>
      <c r="F12" s="48">
        <f t="shared" si="3"/>
        <v>24820716</v>
      </c>
      <c r="G12" s="48">
        <f t="shared" si="3"/>
        <v>155923420</v>
      </c>
      <c r="H12" s="48">
        <f t="shared" si="3"/>
        <v>187038680</v>
      </c>
      <c r="I12" s="48">
        <f t="shared" si="3"/>
        <v>187011365</v>
      </c>
      <c r="J12" s="48">
        <f t="shared" si="3"/>
        <v>4248076</v>
      </c>
      <c r="K12" s="49">
        <f t="shared" si="1"/>
        <v>2.2715603407311637E-2</v>
      </c>
    </row>
    <row r="13" spans="1:11" outlineLevel="2" x14ac:dyDescent="0.2">
      <c r="A13" s="62" t="s">
        <v>69</v>
      </c>
      <c r="B13" s="16" t="s">
        <v>6</v>
      </c>
      <c r="C13" s="16" t="s">
        <v>68</v>
      </c>
      <c r="D13" s="16" t="s">
        <v>29</v>
      </c>
      <c r="E13" s="17">
        <v>3175557</v>
      </c>
      <c r="F13" s="17">
        <v>198001070</v>
      </c>
      <c r="G13" s="17">
        <v>151696375</v>
      </c>
      <c r="H13" s="17">
        <f>SUM(E13:G13)</f>
        <v>352873002</v>
      </c>
      <c r="I13" s="17">
        <v>337493499</v>
      </c>
      <c r="J13" s="17">
        <v>6898819</v>
      </c>
      <c r="K13" s="18">
        <f t="shared" si="1"/>
        <v>2.0441338930798188E-2</v>
      </c>
    </row>
    <row r="14" spans="1:11" outlineLevel="2" x14ac:dyDescent="0.2">
      <c r="A14" s="62" t="s">
        <v>69</v>
      </c>
      <c r="B14" s="16" t="s">
        <v>6</v>
      </c>
      <c r="C14" s="16" t="s">
        <v>70</v>
      </c>
      <c r="D14" s="16" t="s">
        <v>28</v>
      </c>
      <c r="E14" s="17">
        <v>0</v>
      </c>
      <c r="F14" s="17">
        <v>0</v>
      </c>
      <c r="G14" s="17">
        <v>0</v>
      </c>
      <c r="H14" s="17">
        <f>SUM(E14:G14)</f>
        <v>0</v>
      </c>
      <c r="I14" s="17">
        <v>0</v>
      </c>
      <c r="J14" s="17">
        <v>-75323</v>
      </c>
      <c r="K14" s="18" t="str">
        <f t="shared" si="1"/>
        <v/>
      </c>
    </row>
    <row r="15" spans="1:11" outlineLevel="1" x14ac:dyDescent="0.2">
      <c r="A15" s="65"/>
      <c r="B15" s="33" t="s">
        <v>105</v>
      </c>
      <c r="C15" s="33"/>
      <c r="D15" s="33"/>
      <c r="E15" s="48">
        <f t="shared" ref="E15:J15" si="4">SUBTOTAL(9,E13:E14)</f>
        <v>3175557</v>
      </c>
      <c r="F15" s="48">
        <f t="shared" si="4"/>
        <v>198001070</v>
      </c>
      <c r="G15" s="48">
        <f t="shared" si="4"/>
        <v>151696375</v>
      </c>
      <c r="H15" s="48">
        <f t="shared" si="4"/>
        <v>352873002</v>
      </c>
      <c r="I15" s="48">
        <f t="shared" si="4"/>
        <v>337493499</v>
      </c>
      <c r="J15" s="48">
        <f t="shared" si="4"/>
        <v>6823496</v>
      </c>
      <c r="K15" s="49">
        <f t="shared" si="1"/>
        <v>2.0218155372527635E-2</v>
      </c>
    </row>
    <row r="16" spans="1:11" outlineLevel="2" x14ac:dyDescent="0.2">
      <c r="A16" s="62" t="s">
        <v>92</v>
      </c>
      <c r="B16" s="16" t="s">
        <v>2</v>
      </c>
      <c r="C16" s="16" t="s">
        <v>91</v>
      </c>
      <c r="D16" s="16" t="s">
        <v>61</v>
      </c>
      <c r="E16" s="17">
        <v>0</v>
      </c>
      <c r="F16" s="17">
        <v>0</v>
      </c>
      <c r="G16" s="17">
        <v>0</v>
      </c>
      <c r="H16" s="17">
        <f>SUM(E16:G16)</f>
        <v>0</v>
      </c>
      <c r="I16" s="17">
        <v>0</v>
      </c>
      <c r="J16" s="17">
        <v>0</v>
      </c>
      <c r="K16" s="18" t="str">
        <f t="shared" si="1"/>
        <v/>
      </c>
    </row>
    <row r="17" spans="1:11" outlineLevel="1" x14ac:dyDescent="0.2">
      <c r="A17" s="65"/>
      <c r="B17" s="33" t="s">
        <v>106</v>
      </c>
      <c r="C17" s="33"/>
      <c r="D17" s="33"/>
      <c r="E17" s="48">
        <f t="shared" ref="E17:J17" si="5">SUBTOTAL(9,E16:E16)</f>
        <v>0</v>
      </c>
      <c r="F17" s="48">
        <f t="shared" si="5"/>
        <v>0</v>
      </c>
      <c r="G17" s="48">
        <f t="shared" si="5"/>
        <v>0</v>
      </c>
      <c r="H17" s="48">
        <f t="shared" si="5"/>
        <v>0</v>
      </c>
      <c r="I17" s="48">
        <f t="shared" si="5"/>
        <v>0</v>
      </c>
      <c r="J17" s="48">
        <f t="shared" si="5"/>
        <v>0</v>
      </c>
      <c r="K17" s="49" t="str">
        <f t="shared" si="1"/>
        <v/>
      </c>
    </row>
    <row r="18" spans="1:11" outlineLevel="2" x14ac:dyDescent="0.2">
      <c r="A18" s="62" t="s">
        <v>84</v>
      </c>
      <c r="B18" s="16" t="s">
        <v>10</v>
      </c>
      <c r="C18" s="16" t="s">
        <v>83</v>
      </c>
      <c r="D18" s="16" t="s">
        <v>60</v>
      </c>
      <c r="E18" s="17">
        <v>3026510</v>
      </c>
      <c r="F18" s="17">
        <v>0</v>
      </c>
      <c r="G18" s="17">
        <v>22491977</v>
      </c>
      <c r="H18" s="17">
        <f>SUM(E18:G18)</f>
        <v>25518487</v>
      </c>
      <c r="I18" s="17">
        <v>25099090</v>
      </c>
      <c r="J18" s="17">
        <v>251208</v>
      </c>
      <c r="K18" s="18">
        <f t="shared" si="1"/>
        <v>1.0008649715985718E-2</v>
      </c>
    </row>
    <row r="19" spans="1:11" outlineLevel="1" x14ac:dyDescent="0.2">
      <c r="A19" s="65"/>
      <c r="B19" s="33" t="s">
        <v>121</v>
      </c>
      <c r="C19" s="33"/>
      <c r="D19" s="33"/>
      <c r="E19" s="48">
        <f t="shared" ref="E19:J19" si="6">SUBTOTAL(9,E18:E18)</f>
        <v>3026510</v>
      </c>
      <c r="F19" s="48">
        <f t="shared" si="6"/>
        <v>0</v>
      </c>
      <c r="G19" s="48">
        <f t="shared" si="6"/>
        <v>22491977</v>
      </c>
      <c r="H19" s="48">
        <f t="shared" si="6"/>
        <v>25518487</v>
      </c>
      <c r="I19" s="48">
        <f t="shared" si="6"/>
        <v>25099090</v>
      </c>
      <c r="J19" s="48">
        <f t="shared" si="6"/>
        <v>251208</v>
      </c>
      <c r="K19" s="49">
        <f t="shared" si="1"/>
        <v>1.0008649715985718E-2</v>
      </c>
    </row>
    <row r="20" spans="1:11" outlineLevel="2" x14ac:dyDescent="0.2">
      <c r="A20" s="62" t="s">
        <v>72</v>
      </c>
      <c r="B20" s="16" t="s">
        <v>5</v>
      </c>
      <c r="C20" s="16" t="s">
        <v>71</v>
      </c>
      <c r="D20" s="16" t="s">
        <v>25</v>
      </c>
      <c r="E20" s="17">
        <v>43863062</v>
      </c>
      <c r="F20" s="17">
        <v>34133298</v>
      </c>
      <c r="G20" s="17">
        <v>565197617</v>
      </c>
      <c r="H20" s="17">
        <f t="shared" ref="H20:H25" si="7">SUM(E20:G20)</f>
        <v>643193977</v>
      </c>
      <c r="I20" s="17">
        <v>612433884</v>
      </c>
      <c r="J20" s="17">
        <v>15866488</v>
      </c>
      <c r="K20" s="18">
        <f t="shared" si="1"/>
        <v>2.5907266750773053E-2</v>
      </c>
    </row>
    <row r="21" spans="1:11" outlineLevel="2" x14ac:dyDescent="0.2">
      <c r="A21" s="62" t="s">
        <v>72</v>
      </c>
      <c r="B21" s="16" t="s">
        <v>5</v>
      </c>
      <c r="C21" s="16" t="s">
        <v>77</v>
      </c>
      <c r="D21" s="16" t="s">
        <v>30</v>
      </c>
      <c r="E21" s="17">
        <v>23370438</v>
      </c>
      <c r="F21" s="17">
        <v>10294321</v>
      </c>
      <c r="G21" s="17">
        <v>485251275</v>
      </c>
      <c r="H21" s="17">
        <f t="shared" si="7"/>
        <v>518916034</v>
      </c>
      <c r="I21" s="17">
        <v>503813254</v>
      </c>
      <c r="J21" s="17">
        <v>23120127</v>
      </c>
      <c r="K21" s="18">
        <f t="shared" si="1"/>
        <v>4.5890271477455016E-2</v>
      </c>
    </row>
    <row r="22" spans="1:11" outlineLevel="2" x14ac:dyDescent="0.2">
      <c r="A22" s="62" t="s">
        <v>72</v>
      </c>
      <c r="B22" s="16" t="s">
        <v>5</v>
      </c>
      <c r="C22" s="16" t="s">
        <v>73</v>
      </c>
      <c r="D22" s="16" t="s">
        <v>57</v>
      </c>
      <c r="E22" s="17">
        <v>196522</v>
      </c>
      <c r="F22" s="17">
        <v>0</v>
      </c>
      <c r="G22" s="17">
        <v>0</v>
      </c>
      <c r="H22" s="17">
        <f t="shared" si="7"/>
        <v>196522</v>
      </c>
      <c r="I22" s="17">
        <v>230652</v>
      </c>
      <c r="J22" s="17">
        <v>-56599</v>
      </c>
      <c r="K22" s="18">
        <f t="shared" si="1"/>
        <v>-0.24538698992421484</v>
      </c>
    </row>
    <row r="23" spans="1:11" outlineLevel="2" x14ac:dyDescent="0.2">
      <c r="A23" s="62" t="s">
        <v>72</v>
      </c>
      <c r="B23" s="16" t="s">
        <v>5</v>
      </c>
      <c r="C23" s="16" t="s">
        <v>75</v>
      </c>
      <c r="D23" s="16" t="s">
        <v>58</v>
      </c>
      <c r="E23" s="17">
        <v>0</v>
      </c>
      <c r="F23" s="17">
        <v>0</v>
      </c>
      <c r="G23" s="17">
        <v>1079185</v>
      </c>
      <c r="H23" s="17">
        <f t="shared" si="7"/>
        <v>1079185</v>
      </c>
      <c r="I23" s="17">
        <v>1062777</v>
      </c>
      <c r="J23" s="17">
        <v>-17230</v>
      </c>
      <c r="K23" s="18">
        <f t="shared" si="1"/>
        <v>-1.6212243960868556E-2</v>
      </c>
    </row>
    <row r="24" spans="1:11" outlineLevel="2" x14ac:dyDescent="0.2">
      <c r="A24" s="62" t="s">
        <v>72</v>
      </c>
      <c r="B24" s="16" t="s">
        <v>5</v>
      </c>
      <c r="C24" s="16" t="s">
        <v>74</v>
      </c>
      <c r="D24" s="16" t="s">
        <v>24</v>
      </c>
      <c r="E24" s="17">
        <v>12891221</v>
      </c>
      <c r="F24" s="17">
        <v>74782</v>
      </c>
      <c r="G24" s="17">
        <v>0</v>
      </c>
      <c r="H24" s="17">
        <f t="shared" si="7"/>
        <v>12966003</v>
      </c>
      <c r="I24" s="17">
        <v>12703922</v>
      </c>
      <c r="J24" s="17">
        <v>741446</v>
      </c>
      <c r="K24" s="18">
        <f t="shared" si="1"/>
        <v>5.8363551035656547E-2</v>
      </c>
    </row>
    <row r="25" spans="1:11" outlineLevel="2" x14ac:dyDescent="0.2">
      <c r="A25" s="62" t="s">
        <v>72</v>
      </c>
      <c r="B25" s="16" t="s">
        <v>5</v>
      </c>
      <c r="C25" s="16" t="s">
        <v>76</v>
      </c>
      <c r="D25" s="16" t="s">
        <v>26</v>
      </c>
      <c r="E25" s="17">
        <v>5148486</v>
      </c>
      <c r="F25" s="17">
        <v>3112718</v>
      </c>
      <c r="G25" s="17">
        <v>0</v>
      </c>
      <c r="H25" s="17">
        <f t="shared" si="7"/>
        <v>8261204</v>
      </c>
      <c r="I25" s="17">
        <v>8110371</v>
      </c>
      <c r="J25" s="17">
        <v>560512</v>
      </c>
      <c r="K25" s="18">
        <f t="shared" si="1"/>
        <v>6.9110525276833826E-2</v>
      </c>
    </row>
    <row r="26" spans="1:11" outlineLevel="1" x14ac:dyDescent="0.2">
      <c r="A26" s="65"/>
      <c r="B26" s="33" t="s">
        <v>107</v>
      </c>
      <c r="C26" s="33"/>
      <c r="D26" s="33"/>
      <c r="E26" s="48">
        <f t="shared" ref="E26:J26" si="8">SUBTOTAL(9,E20:E25)</f>
        <v>85469729</v>
      </c>
      <c r="F26" s="48">
        <f t="shared" si="8"/>
        <v>47615119</v>
      </c>
      <c r="G26" s="48">
        <f t="shared" si="8"/>
        <v>1051528077</v>
      </c>
      <c r="H26" s="48">
        <f t="shared" si="8"/>
        <v>1184612925</v>
      </c>
      <c r="I26" s="48">
        <f t="shared" si="8"/>
        <v>1138354860</v>
      </c>
      <c r="J26" s="48">
        <f t="shared" si="8"/>
        <v>40214744</v>
      </c>
      <c r="K26" s="49">
        <f t="shared" si="1"/>
        <v>3.5327071911477589E-2</v>
      </c>
    </row>
    <row r="27" spans="1:11" outlineLevel="2" x14ac:dyDescent="0.2">
      <c r="A27" s="62">
        <v>1135</v>
      </c>
      <c r="B27" s="16" t="s">
        <v>12</v>
      </c>
      <c r="C27" s="16" t="s">
        <v>65</v>
      </c>
      <c r="D27" s="16" t="s">
        <v>55</v>
      </c>
      <c r="E27" s="17">
        <v>0</v>
      </c>
      <c r="F27" s="17">
        <v>6952729</v>
      </c>
      <c r="G27" s="17">
        <v>0</v>
      </c>
      <c r="H27" s="17">
        <f>SUM(E27:G27)</f>
        <v>6952729</v>
      </c>
      <c r="I27" s="17">
        <v>6655985</v>
      </c>
      <c r="J27" s="17">
        <v>-2203</v>
      </c>
      <c r="K27" s="18">
        <f t="shared" si="1"/>
        <v>-3.3098031320683566E-4</v>
      </c>
    </row>
    <row r="28" spans="1:11" outlineLevel="1" x14ac:dyDescent="0.2">
      <c r="A28" s="65"/>
      <c r="B28" s="33" t="s">
        <v>123</v>
      </c>
      <c r="C28" s="33"/>
      <c r="D28" s="33"/>
      <c r="E28" s="48">
        <f t="shared" ref="E28:J28" si="9">SUBTOTAL(9,E27:E27)</f>
        <v>0</v>
      </c>
      <c r="F28" s="48">
        <f t="shared" si="9"/>
        <v>6952729</v>
      </c>
      <c r="G28" s="48">
        <f t="shared" si="9"/>
        <v>0</v>
      </c>
      <c r="H28" s="48">
        <f t="shared" si="9"/>
        <v>6952729</v>
      </c>
      <c r="I28" s="48">
        <f t="shared" si="9"/>
        <v>6655985</v>
      </c>
      <c r="J28" s="48">
        <f t="shared" si="9"/>
        <v>-2203</v>
      </c>
      <c r="K28" s="49">
        <f t="shared" si="1"/>
        <v>-3.3098031320683566E-4</v>
      </c>
    </row>
    <row r="29" spans="1:11" outlineLevel="2" x14ac:dyDescent="0.2">
      <c r="A29" s="62" t="s">
        <v>87</v>
      </c>
      <c r="B29" s="16" t="s">
        <v>88</v>
      </c>
      <c r="C29" s="16" t="s">
        <v>87</v>
      </c>
      <c r="D29" s="16" t="s">
        <v>88</v>
      </c>
      <c r="E29" s="17">
        <v>1812404</v>
      </c>
      <c r="F29" s="17">
        <v>315367</v>
      </c>
      <c r="G29" s="17">
        <v>32148632</v>
      </c>
      <c r="H29" s="17">
        <f>SUM(E29:G29)</f>
        <v>34276403</v>
      </c>
      <c r="I29" s="17">
        <v>32218731</v>
      </c>
      <c r="J29" s="17">
        <v>489809</v>
      </c>
      <c r="K29" s="18">
        <f t="shared" si="1"/>
        <v>1.5202616142764903E-2</v>
      </c>
    </row>
    <row r="30" spans="1:11" outlineLevel="1" x14ac:dyDescent="0.2">
      <c r="A30" s="65"/>
      <c r="B30" s="33" t="s">
        <v>109</v>
      </c>
      <c r="C30" s="33"/>
      <c r="D30" s="33"/>
      <c r="E30" s="48">
        <f t="shared" ref="E30:J30" si="10">SUBTOTAL(9,E29:E29)</f>
        <v>1812404</v>
      </c>
      <c r="F30" s="48">
        <f t="shared" si="10"/>
        <v>315367</v>
      </c>
      <c r="G30" s="48">
        <f t="shared" si="10"/>
        <v>32148632</v>
      </c>
      <c r="H30" s="48">
        <f t="shared" si="10"/>
        <v>34276403</v>
      </c>
      <c r="I30" s="48">
        <f t="shared" si="10"/>
        <v>32218731</v>
      </c>
      <c r="J30" s="48">
        <f t="shared" si="10"/>
        <v>489809</v>
      </c>
      <c r="K30" s="49">
        <f t="shared" si="1"/>
        <v>1.5202616142764903E-2</v>
      </c>
    </row>
    <row r="31" spans="1:11" outlineLevel="2" x14ac:dyDescent="0.2">
      <c r="A31" s="62" t="s">
        <v>90</v>
      </c>
      <c r="B31" s="16" t="s">
        <v>3</v>
      </c>
      <c r="C31" s="16" t="s">
        <v>90</v>
      </c>
      <c r="D31" s="16" t="s">
        <v>3</v>
      </c>
      <c r="E31" s="17">
        <v>1058130</v>
      </c>
      <c r="F31" s="17">
        <v>0</v>
      </c>
      <c r="G31" s="17">
        <v>103247242</v>
      </c>
      <c r="H31" s="17">
        <f>SUM(E31:G31)</f>
        <v>104305372</v>
      </c>
      <c r="I31" s="17">
        <v>100050309</v>
      </c>
      <c r="J31" s="17">
        <v>362162</v>
      </c>
      <c r="K31" s="18">
        <f t="shared" si="1"/>
        <v>3.6197989153636699E-3</v>
      </c>
    </row>
    <row r="32" spans="1:11" outlineLevel="1" x14ac:dyDescent="0.2">
      <c r="A32" s="65"/>
      <c r="B32" s="33" t="s">
        <v>124</v>
      </c>
      <c r="C32" s="33"/>
      <c r="D32" s="33"/>
      <c r="E32" s="48">
        <f t="shared" ref="E32:J32" si="11">SUBTOTAL(9,E31:E31)</f>
        <v>1058130</v>
      </c>
      <c r="F32" s="48">
        <f t="shared" si="11"/>
        <v>0</v>
      </c>
      <c r="G32" s="48">
        <f t="shared" si="11"/>
        <v>103247242</v>
      </c>
      <c r="H32" s="48">
        <f t="shared" si="11"/>
        <v>104305372</v>
      </c>
      <c r="I32" s="48">
        <f t="shared" si="11"/>
        <v>100050309</v>
      </c>
      <c r="J32" s="48">
        <f t="shared" si="11"/>
        <v>362162</v>
      </c>
      <c r="K32" s="49">
        <f t="shared" si="1"/>
        <v>3.6197989153636699E-3</v>
      </c>
    </row>
    <row r="33" spans="1:11" outlineLevel="2" x14ac:dyDescent="0.2">
      <c r="A33" s="62" t="s">
        <v>86</v>
      </c>
      <c r="B33" s="16" t="s">
        <v>4</v>
      </c>
      <c r="C33" s="16" t="s">
        <v>86</v>
      </c>
      <c r="D33" s="16" t="s">
        <v>4</v>
      </c>
      <c r="E33" s="17">
        <v>0</v>
      </c>
      <c r="F33" s="17">
        <v>0</v>
      </c>
      <c r="G33" s="17">
        <v>33373250</v>
      </c>
      <c r="H33" s="17">
        <f>SUM(E33:G33)</f>
        <v>33373250</v>
      </c>
      <c r="I33" s="17">
        <v>31881645</v>
      </c>
      <c r="J33" s="17">
        <v>333732</v>
      </c>
      <c r="K33" s="18">
        <f t="shared" si="1"/>
        <v>1.0467841292379989E-2</v>
      </c>
    </row>
    <row r="34" spans="1:11" outlineLevel="1" x14ac:dyDescent="0.2">
      <c r="A34" s="65"/>
      <c r="B34" s="33" t="s">
        <v>111</v>
      </c>
      <c r="C34" s="33"/>
      <c r="D34" s="33"/>
      <c r="E34" s="48">
        <f t="shared" ref="E34:J34" si="12">SUBTOTAL(9,E33:E33)</f>
        <v>0</v>
      </c>
      <c r="F34" s="48">
        <f t="shared" si="12"/>
        <v>0</v>
      </c>
      <c r="G34" s="48">
        <f t="shared" si="12"/>
        <v>33373250</v>
      </c>
      <c r="H34" s="48">
        <f t="shared" si="12"/>
        <v>33373250</v>
      </c>
      <c r="I34" s="48">
        <f t="shared" si="12"/>
        <v>31881645</v>
      </c>
      <c r="J34" s="48">
        <f t="shared" si="12"/>
        <v>333732</v>
      </c>
      <c r="K34" s="49">
        <f t="shared" si="1"/>
        <v>1.0467841292379989E-2</v>
      </c>
    </row>
    <row r="35" spans="1:11" outlineLevel="2" x14ac:dyDescent="0.2">
      <c r="A35" s="62" t="s">
        <v>89</v>
      </c>
      <c r="B35" s="16" t="s">
        <v>7</v>
      </c>
      <c r="C35" s="16" t="s">
        <v>89</v>
      </c>
      <c r="D35" s="16" t="s">
        <v>7</v>
      </c>
      <c r="E35" s="17">
        <v>0</v>
      </c>
      <c r="F35" s="17">
        <v>191470</v>
      </c>
      <c r="G35" s="17">
        <v>64287382</v>
      </c>
      <c r="H35" s="17">
        <f>SUM(E35:G35)</f>
        <v>64478852</v>
      </c>
      <c r="I35" s="17">
        <v>61849979</v>
      </c>
      <c r="J35" s="17">
        <v>2124719</v>
      </c>
      <c r="K35" s="18">
        <f t="shared" si="1"/>
        <v>3.4352784501349626E-2</v>
      </c>
    </row>
    <row r="36" spans="1:11" outlineLevel="1" x14ac:dyDescent="0.2">
      <c r="A36" s="66"/>
      <c r="B36" s="37" t="s">
        <v>112</v>
      </c>
      <c r="C36" s="37"/>
      <c r="D36" s="37"/>
      <c r="E36" s="41">
        <f t="shared" ref="E36:J36" si="13">SUBTOTAL(9,E35:E35)</f>
        <v>0</v>
      </c>
      <c r="F36" s="41">
        <f t="shared" si="13"/>
        <v>191470</v>
      </c>
      <c r="G36" s="41">
        <f t="shared" si="13"/>
        <v>64287382</v>
      </c>
      <c r="H36" s="48">
        <f t="shared" si="13"/>
        <v>64478852</v>
      </c>
      <c r="I36" s="41">
        <f t="shared" si="13"/>
        <v>61849979</v>
      </c>
      <c r="J36" s="41">
        <f t="shared" si="13"/>
        <v>2124719</v>
      </c>
      <c r="K36" s="49">
        <f t="shared" si="1"/>
        <v>3.4352784501349626E-2</v>
      </c>
    </row>
    <row r="37" spans="1:11" outlineLevel="2" x14ac:dyDescent="0.2">
      <c r="A37" s="63" t="s">
        <v>85</v>
      </c>
      <c r="B37" s="35" t="s">
        <v>13</v>
      </c>
      <c r="C37" s="35" t="s">
        <v>85</v>
      </c>
      <c r="D37" s="35" t="s">
        <v>13</v>
      </c>
      <c r="E37" s="36">
        <v>0</v>
      </c>
      <c r="F37" s="36">
        <v>96437575</v>
      </c>
      <c r="G37" s="36">
        <v>0</v>
      </c>
      <c r="H37" s="17">
        <f>SUM(E37:G37)</f>
        <v>96437575</v>
      </c>
      <c r="I37" s="36">
        <v>93345449</v>
      </c>
      <c r="J37" s="36">
        <v>2349031</v>
      </c>
      <c r="K37" s="18">
        <f t="shared" si="1"/>
        <v>2.516492260913545E-2</v>
      </c>
    </row>
    <row r="38" spans="1:11" outlineLevel="1" x14ac:dyDescent="0.2">
      <c r="A38" s="67"/>
      <c r="B38" s="34" t="s">
        <v>122</v>
      </c>
      <c r="C38" s="34"/>
      <c r="D38" s="34"/>
      <c r="E38" s="51">
        <f t="shared" ref="E38:J38" si="14">SUBTOTAL(9,E37:E37)</f>
        <v>0</v>
      </c>
      <c r="F38" s="51">
        <f t="shared" si="14"/>
        <v>96437575</v>
      </c>
      <c r="G38" s="51">
        <f t="shared" si="14"/>
        <v>0</v>
      </c>
      <c r="H38" s="51">
        <f t="shared" si="14"/>
        <v>96437575</v>
      </c>
      <c r="I38" s="51">
        <f t="shared" si="14"/>
        <v>93345449</v>
      </c>
      <c r="J38" s="51">
        <f t="shared" si="14"/>
        <v>2349031</v>
      </c>
      <c r="K38" s="42">
        <f t="shared" si="1"/>
        <v>2.516492260913545E-2</v>
      </c>
    </row>
    <row r="39" spans="1:11" ht="33" customHeight="1" thickBot="1" x14ac:dyDescent="0.25">
      <c r="A39" s="64"/>
      <c r="B39" s="22" t="s">
        <v>101</v>
      </c>
      <c r="C39" s="22"/>
      <c r="D39" s="22"/>
      <c r="E39" s="23">
        <f t="shared" ref="E39:J39" si="15">SUBTOTAL(9,E4:E37)</f>
        <v>108924260</v>
      </c>
      <c r="F39" s="23">
        <f t="shared" si="15"/>
        <v>811726505</v>
      </c>
      <c r="G39" s="23">
        <f t="shared" si="15"/>
        <v>2416146648</v>
      </c>
      <c r="H39" s="23">
        <f t="shared" si="15"/>
        <v>3336797413</v>
      </c>
      <c r="I39" s="23">
        <f t="shared" si="15"/>
        <v>3224578537</v>
      </c>
      <c r="J39" s="23">
        <f t="shared" si="15"/>
        <v>100355772</v>
      </c>
      <c r="K39" s="12">
        <f t="shared" si="1"/>
        <v>3.1122136070956551E-2</v>
      </c>
    </row>
    <row r="40" spans="1:11" ht="12.75" thickTop="1" x14ac:dyDescent="0.2"/>
  </sheetData>
  <mergeCells count="1">
    <mergeCell ref="A1:K1"/>
  </mergeCells>
  <phoneticPr fontId="14" type="noConversion"/>
  <printOptions horizontalCentered="1"/>
  <pageMargins left="0.25" right="0.25" top="0.67" bottom="1" header="0.5" footer="0.5"/>
  <pageSetup scale="89" orientation="landscape" r:id="rId1"/>
  <headerFooter alignWithMargins="0">
    <oddFooter>&amp;LCalifornia Department of Insurance&amp;RRate Specialist Bureau - 4/18/03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K38"/>
  <sheetViews>
    <sheetView workbookViewId="0">
      <selection sqref="A1:J1"/>
    </sheetView>
  </sheetViews>
  <sheetFormatPr defaultRowHeight="12" outlineLevelRow="2" x14ac:dyDescent="0.2"/>
  <cols>
    <col min="1" max="1" width="6.28515625" style="5" bestFit="1" customWidth="1"/>
    <col min="2" max="2" width="22.85546875" style="4" bestFit="1" customWidth="1"/>
    <col min="3" max="3" width="6.28515625" style="5" bestFit="1" customWidth="1"/>
    <col min="4" max="4" width="27.85546875" style="5" bestFit="1" customWidth="1"/>
    <col min="5" max="5" width="15.28515625" style="7" customWidth="1"/>
    <col min="6" max="7" width="13.42578125" style="7" customWidth="1"/>
    <col min="8" max="9" width="13.5703125" style="7" bestFit="1" customWidth="1"/>
    <col min="10" max="10" width="12" style="4" bestFit="1" customWidth="1"/>
    <col min="11" max="16384" width="9.140625" style="4"/>
  </cols>
  <sheetData>
    <row r="1" spans="1:11" ht="24" customHeight="1" x14ac:dyDescent="0.2">
      <c r="A1" s="300" t="s">
        <v>93</v>
      </c>
      <c r="B1" s="300"/>
      <c r="C1" s="300"/>
      <c r="D1" s="300"/>
      <c r="E1" s="300"/>
      <c r="F1" s="300"/>
      <c r="G1" s="300"/>
      <c r="H1" s="300"/>
      <c r="I1" s="300"/>
      <c r="J1" s="300"/>
    </row>
    <row r="2" spans="1:11" ht="8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1" s="6" customFormat="1" ht="48" x14ac:dyDescent="0.2">
      <c r="A3" s="9" t="s">
        <v>14</v>
      </c>
      <c r="B3" s="9" t="s">
        <v>15</v>
      </c>
      <c r="C3" s="9" t="s">
        <v>38</v>
      </c>
      <c r="D3" s="9" t="s">
        <v>39</v>
      </c>
      <c r="E3" s="10" t="s">
        <v>113</v>
      </c>
      <c r="F3" s="10" t="s">
        <v>114</v>
      </c>
      <c r="G3" s="10" t="s">
        <v>115</v>
      </c>
      <c r="H3" s="10" t="s">
        <v>116</v>
      </c>
      <c r="I3" s="10" t="s">
        <v>117</v>
      </c>
      <c r="J3" s="10" t="s">
        <v>118</v>
      </c>
      <c r="K3" s="11" t="s">
        <v>119</v>
      </c>
    </row>
    <row r="4" spans="1:11" ht="25.5" customHeight="1" outlineLevel="2" x14ac:dyDescent="0.2">
      <c r="A4" s="16">
        <v>70</v>
      </c>
      <c r="B4" s="16" t="s">
        <v>9</v>
      </c>
      <c r="C4" s="16">
        <v>50814</v>
      </c>
      <c r="D4" s="16" t="s">
        <v>36</v>
      </c>
      <c r="E4" s="17">
        <v>21085149</v>
      </c>
      <c r="F4" s="17">
        <v>381947602</v>
      </c>
      <c r="G4" s="17">
        <v>480884668</v>
      </c>
      <c r="H4" s="17">
        <f>SUM(E4:G4)</f>
        <v>883917419</v>
      </c>
      <c r="I4" s="17">
        <v>860306488</v>
      </c>
      <c r="J4" s="17">
        <v>28465670</v>
      </c>
      <c r="K4" s="18">
        <f>IF(I4&lt;&gt;0,J4/I4,"")</f>
        <v>3.3087824394043161E-2</v>
      </c>
    </row>
    <row r="5" spans="1:11" ht="25.5" customHeight="1" outlineLevel="1" x14ac:dyDescent="0.2">
      <c r="A5" s="33"/>
      <c r="B5" s="33" t="s">
        <v>102</v>
      </c>
      <c r="C5" s="33"/>
      <c r="D5" s="33"/>
      <c r="E5" s="48">
        <f t="shared" ref="E5:J5" si="0">SUBTOTAL(9,E4:E4)</f>
        <v>21085149</v>
      </c>
      <c r="F5" s="48">
        <f t="shared" si="0"/>
        <v>381947602</v>
      </c>
      <c r="G5" s="48">
        <f t="shared" si="0"/>
        <v>480884668</v>
      </c>
      <c r="H5" s="48">
        <f t="shared" si="0"/>
        <v>883917419</v>
      </c>
      <c r="I5" s="48">
        <f t="shared" si="0"/>
        <v>860306488</v>
      </c>
      <c r="J5" s="48">
        <f t="shared" si="0"/>
        <v>28465670</v>
      </c>
      <c r="K5" s="49">
        <f t="shared" ref="K5:K37" si="1">IF(I5&lt;&gt;0,J5/I5,"")</f>
        <v>3.3087824394043161E-2</v>
      </c>
    </row>
    <row r="6" spans="1:11" outlineLevel="2" x14ac:dyDescent="0.2">
      <c r="A6" s="16">
        <v>99</v>
      </c>
      <c r="B6" s="16" t="s">
        <v>0</v>
      </c>
      <c r="C6" s="16">
        <v>50083</v>
      </c>
      <c r="D6" s="16" t="s">
        <v>22</v>
      </c>
      <c r="E6" s="17">
        <v>-19137</v>
      </c>
      <c r="F6" s="17">
        <v>38300969</v>
      </c>
      <c r="G6" s="17">
        <v>143447150</v>
      </c>
      <c r="H6" s="17">
        <f>SUM(E6:G6)</f>
        <v>181728982</v>
      </c>
      <c r="I6" s="17">
        <v>173883749</v>
      </c>
      <c r="J6" s="17">
        <v>5254624</v>
      </c>
      <c r="K6" s="18">
        <f t="shared" si="1"/>
        <v>3.0219178216591133E-2</v>
      </c>
    </row>
    <row r="7" spans="1:11" outlineLevel="2" x14ac:dyDescent="0.2">
      <c r="A7" s="16">
        <v>99</v>
      </c>
      <c r="B7" s="16" t="s">
        <v>0</v>
      </c>
      <c r="C7" s="16">
        <v>50822</v>
      </c>
      <c r="D7" s="16" t="s">
        <v>33</v>
      </c>
      <c r="E7" s="17">
        <v>0</v>
      </c>
      <c r="F7" s="17">
        <v>0</v>
      </c>
      <c r="G7" s="17">
        <v>890794</v>
      </c>
      <c r="H7" s="17">
        <f>SUM(E7:G7)</f>
        <v>890794</v>
      </c>
      <c r="I7" s="17">
        <v>956529</v>
      </c>
      <c r="J7" s="17">
        <v>0</v>
      </c>
      <c r="K7" s="18">
        <f t="shared" si="1"/>
        <v>0</v>
      </c>
    </row>
    <row r="8" spans="1:11" outlineLevel="2" x14ac:dyDescent="0.2">
      <c r="A8" s="16">
        <v>99</v>
      </c>
      <c r="B8" s="16" t="s">
        <v>0</v>
      </c>
      <c r="C8" s="16">
        <v>50024</v>
      </c>
      <c r="D8" s="16" t="s">
        <v>34</v>
      </c>
      <c r="E8" s="17">
        <v>1521731</v>
      </c>
      <c r="F8" s="17">
        <v>7067909</v>
      </c>
      <c r="G8" s="17">
        <v>87041656</v>
      </c>
      <c r="H8" s="17">
        <f>SUM(E8:G8)</f>
        <v>95631296</v>
      </c>
      <c r="I8" s="17">
        <v>92095633</v>
      </c>
      <c r="J8" s="17">
        <v>3285128</v>
      </c>
      <c r="K8" s="18">
        <f t="shared" si="1"/>
        <v>3.5670833599677848E-2</v>
      </c>
    </row>
    <row r="9" spans="1:11" outlineLevel="2" x14ac:dyDescent="0.2">
      <c r="A9" s="16">
        <v>99</v>
      </c>
      <c r="B9" s="16" t="s">
        <v>0</v>
      </c>
      <c r="C9" s="16">
        <v>50012</v>
      </c>
      <c r="D9" s="16" t="s">
        <v>46</v>
      </c>
      <c r="E9" s="17">
        <v>1199336</v>
      </c>
      <c r="F9" s="17">
        <v>15375431</v>
      </c>
      <c r="G9" s="17">
        <v>91707388</v>
      </c>
      <c r="H9" s="17">
        <f>SUM(E9:G9)</f>
        <v>108282155</v>
      </c>
      <c r="I9" s="17">
        <v>108000785</v>
      </c>
      <c r="J9" s="17">
        <v>2353642</v>
      </c>
      <c r="K9" s="18">
        <f t="shared" si="1"/>
        <v>2.1792823079943353E-2</v>
      </c>
    </row>
    <row r="10" spans="1:11" outlineLevel="1" x14ac:dyDescent="0.2">
      <c r="A10" s="33"/>
      <c r="B10" s="33" t="s">
        <v>120</v>
      </c>
      <c r="C10" s="33"/>
      <c r="D10" s="33"/>
      <c r="E10" s="48">
        <f t="shared" ref="E10:J10" si="2">SUBTOTAL(9,E6:E9)</f>
        <v>2701930</v>
      </c>
      <c r="F10" s="48">
        <f t="shared" si="2"/>
        <v>60744309</v>
      </c>
      <c r="G10" s="48">
        <f t="shared" si="2"/>
        <v>323086988</v>
      </c>
      <c r="H10" s="48">
        <f t="shared" si="2"/>
        <v>386533227</v>
      </c>
      <c r="I10" s="48">
        <f t="shared" si="2"/>
        <v>374936696</v>
      </c>
      <c r="J10" s="48">
        <f t="shared" si="2"/>
        <v>10893394</v>
      </c>
      <c r="K10" s="49">
        <f t="shared" si="1"/>
        <v>2.9053955284227502E-2</v>
      </c>
    </row>
    <row r="11" spans="1:11" outlineLevel="2" x14ac:dyDescent="0.2">
      <c r="A11" s="16">
        <v>150</v>
      </c>
      <c r="B11" s="16" t="s">
        <v>8</v>
      </c>
      <c r="C11" s="16">
        <v>50520</v>
      </c>
      <c r="D11" s="16" t="s">
        <v>23</v>
      </c>
      <c r="E11" s="17">
        <v>9021914</v>
      </c>
      <c r="F11" s="17">
        <v>39470653</v>
      </c>
      <c r="G11" s="17">
        <v>129355223</v>
      </c>
      <c r="H11" s="17">
        <f>SUM(E11:G11)</f>
        <v>177847790</v>
      </c>
      <c r="I11" s="17">
        <v>177729648</v>
      </c>
      <c r="J11" s="17">
        <v>1709455</v>
      </c>
      <c r="K11" s="18">
        <f t="shared" si="1"/>
        <v>9.6182883342007183E-3</v>
      </c>
    </row>
    <row r="12" spans="1:11" outlineLevel="1" x14ac:dyDescent="0.2">
      <c r="A12" s="33"/>
      <c r="B12" s="33" t="s">
        <v>104</v>
      </c>
      <c r="C12" s="33"/>
      <c r="D12" s="33"/>
      <c r="E12" s="48">
        <f t="shared" ref="E12:J12" si="3">SUBTOTAL(9,E11:E11)</f>
        <v>9021914</v>
      </c>
      <c r="F12" s="48">
        <f t="shared" si="3"/>
        <v>39470653</v>
      </c>
      <c r="G12" s="48">
        <f t="shared" si="3"/>
        <v>129355223</v>
      </c>
      <c r="H12" s="48">
        <f t="shared" si="3"/>
        <v>177847790</v>
      </c>
      <c r="I12" s="48">
        <f t="shared" si="3"/>
        <v>177729648</v>
      </c>
      <c r="J12" s="48">
        <f t="shared" si="3"/>
        <v>1709455</v>
      </c>
      <c r="K12" s="49">
        <f t="shared" si="1"/>
        <v>9.6182883342007183E-3</v>
      </c>
    </row>
    <row r="13" spans="1:11" outlineLevel="2" x14ac:dyDescent="0.2">
      <c r="A13" s="16">
        <v>340</v>
      </c>
      <c r="B13" s="16" t="s">
        <v>6</v>
      </c>
      <c r="C13" s="16">
        <v>50121</v>
      </c>
      <c r="D13" s="16" t="s">
        <v>29</v>
      </c>
      <c r="E13" s="17">
        <v>3545879</v>
      </c>
      <c r="F13" s="17">
        <v>122810791</v>
      </c>
      <c r="G13" s="17">
        <v>155073820</v>
      </c>
      <c r="H13" s="17">
        <f>SUM(E13:G13)</f>
        <v>281430490</v>
      </c>
      <c r="I13" s="17">
        <v>273882727</v>
      </c>
      <c r="J13" s="17">
        <v>12519772</v>
      </c>
      <c r="K13" s="18">
        <f t="shared" si="1"/>
        <v>4.5712163512962249E-2</v>
      </c>
    </row>
    <row r="14" spans="1:11" outlineLevel="2" x14ac:dyDescent="0.2">
      <c r="A14" s="16">
        <v>340</v>
      </c>
      <c r="B14" s="16" t="s">
        <v>6</v>
      </c>
      <c r="C14" s="16">
        <v>51420</v>
      </c>
      <c r="D14" s="16" t="s">
        <v>28</v>
      </c>
      <c r="E14" s="17">
        <v>0</v>
      </c>
      <c r="F14" s="17">
        <v>0</v>
      </c>
      <c r="G14" s="17">
        <v>0</v>
      </c>
      <c r="H14" s="17">
        <f>SUM(E14:G14)</f>
        <v>0</v>
      </c>
      <c r="I14" s="17">
        <v>0</v>
      </c>
      <c r="J14" s="17">
        <v>0</v>
      </c>
      <c r="K14" s="18" t="str">
        <f t="shared" si="1"/>
        <v/>
      </c>
    </row>
    <row r="15" spans="1:11" outlineLevel="1" x14ac:dyDescent="0.2">
      <c r="A15" s="33"/>
      <c r="B15" s="33" t="s">
        <v>105</v>
      </c>
      <c r="C15" s="33"/>
      <c r="D15" s="33"/>
      <c r="E15" s="48">
        <f t="shared" ref="E15:J15" si="4">SUBTOTAL(9,E13:E14)</f>
        <v>3545879</v>
      </c>
      <c r="F15" s="48">
        <f t="shared" si="4"/>
        <v>122810791</v>
      </c>
      <c r="G15" s="48">
        <f t="shared" si="4"/>
        <v>155073820</v>
      </c>
      <c r="H15" s="48">
        <f t="shared" si="4"/>
        <v>281430490</v>
      </c>
      <c r="I15" s="48">
        <f t="shared" si="4"/>
        <v>273882727</v>
      </c>
      <c r="J15" s="48">
        <f t="shared" si="4"/>
        <v>12519772</v>
      </c>
      <c r="K15" s="49">
        <f t="shared" si="1"/>
        <v>4.5712163512962249E-2</v>
      </c>
    </row>
    <row r="16" spans="1:11" outlineLevel="2" x14ac:dyDescent="0.2">
      <c r="A16" s="16">
        <v>626</v>
      </c>
      <c r="B16" s="16" t="s">
        <v>2</v>
      </c>
      <c r="C16" s="16">
        <v>50028</v>
      </c>
      <c r="D16" s="16" t="s">
        <v>61</v>
      </c>
      <c r="E16" s="17">
        <v>0</v>
      </c>
      <c r="F16" s="17">
        <v>0</v>
      </c>
      <c r="G16" s="17">
        <v>0</v>
      </c>
      <c r="H16" s="17">
        <f>SUM(E16:G16)</f>
        <v>0</v>
      </c>
      <c r="I16" s="17">
        <v>0</v>
      </c>
      <c r="J16" s="17">
        <v>0</v>
      </c>
      <c r="K16" s="18" t="str">
        <f t="shared" si="1"/>
        <v/>
      </c>
    </row>
    <row r="17" spans="1:11" outlineLevel="1" x14ac:dyDescent="0.2">
      <c r="A17" s="33"/>
      <c r="B17" s="33" t="s">
        <v>106</v>
      </c>
      <c r="C17" s="33"/>
      <c r="D17" s="33"/>
      <c r="E17" s="48">
        <f t="shared" ref="E17:J17" si="5">SUBTOTAL(9,E16:E16)</f>
        <v>0</v>
      </c>
      <c r="F17" s="48">
        <f t="shared" si="5"/>
        <v>0</v>
      </c>
      <c r="G17" s="48">
        <f t="shared" si="5"/>
        <v>0</v>
      </c>
      <c r="H17" s="48">
        <f t="shared" si="5"/>
        <v>0</v>
      </c>
      <c r="I17" s="48">
        <f t="shared" si="5"/>
        <v>0</v>
      </c>
      <c r="J17" s="48">
        <f t="shared" si="5"/>
        <v>0</v>
      </c>
      <c r="K17" s="49" t="str">
        <f t="shared" si="1"/>
        <v/>
      </c>
    </row>
    <row r="18" spans="1:11" outlineLevel="2" x14ac:dyDescent="0.2">
      <c r="A18" s="16">
        <v>642</v>
      </c>
      <c r="B18" s="16" t="s">
        <v>10</v>
      </c>
      <c r="C18" s="16">
        <v>50849</v>
      </c>
      <c r="D18" s="16" t="s">
        <v>60</v>
      </c>
      <c r="E18" s="17">
        <v>1711910</v>
      </c>
      <c r="F18" s="17">
        <v>0</v>
      </c>
      <c r="G18" s="17">
        <v>13372036</v>
      </c>
      <c r="H18" s="17">
        <f>SUM(E18:G18)</f>
        <v>15083946</v>
      </c>
      <c r="I18" s="17">
        <v>15111616</v>
      </c>
      <c r="J18" s="17">
        <v>492944</v>
      </c>
      <c r="K18" s="18">
        <f t="shared" si="1"/>
        <v>3.2620204219059035E-2</v>
      </c>
    </row>
    <row r="19" spans="1:11" outlineLevel="1" x14ac:dyDescent="0.2">
      <c r="A19" s="33"/>
      <c r="B19" s="33" t="s">
        <v>121</v>
      </c>
      <c r="C19" s="33"/>
      <c r="D19" s="33"/>
      <c r="E19" s="48">
        <f t="shared" ref="E19:J19" si="6">SUBTOTAL(9,E18:E18)</f>
        <v>1711910</v>
      </c>
      <c r="F19" s="48">
        <f t="shared" si="6"/>
        <v>0</v>
      </c>
      <c r="G19" s="48">
        <f t="shared" si="6"/>
        <v>13372036</v>
      </c>
      <c r="H19" s="48">
        <f t="shared" si="6"/>
        <v>15083946</v>
      </c>
      <c r="I19" s="48">
        <f t="shared" si="6"/>
        <v>15111616</v>
      </c>
      <c r="J19" s="48">
        <f t="shared" si="6"/>
        <v>492944</v>
      </c>
      <c r="K19" s="49">
        <f t="shared" si="1"/>
        <v>3.2620204219059035E-2</v>
      </c>
    </row>
    <row r="20" spans="1:11" outlineLevel="2" x14ac:dyDescent="0.2">
      <c r="A20" s="16">
        <v>670</v>
      </c>
      <c r="B20" s="16" t="s">
        <v>5</v>
      </c>
      <c r="C20" s="16">
        <v>50229</v>
      </c>
      <c r="D20" s="16" t="s">
        <v>25</v>
      </c>
      <c r="E20" s="17">
        <v>26284764</v>
      </c>
      <c r="F20" s="17">
        <v>23177126</v>
      </c>
      <c r="G20" s="17">
        <v>525427936</v>
      </c>
      <c r="H20" s="17">
        <f t="shared" ref="H20:H25" si="7">SUM(E20:G20)</f>
        <v>574889826</v>
      </c>
      <c r="I20" s="17">
        <v>551592072</v>
      </c>
      <c r="J20" s="17">
        <v>25825281</v>
      </c>
      <c r="K20" s="18">
        <f t="shared" si="1"/>
        <v>4.6819528979742113E-2</v>
      </c>
    </row>
    <row r="21" spans="1:11" outlineLevel="2" x14ac:dyDescent="0.2">
      <c r="A21" s="16">
        <v>670</v>
      </c>
      <c r="B21" s="16" t="s">
        <v>5</v>
      </c>
      <c r="C21" s="16">
        <v>51586</v>
      </c>
      <c r="D21" s="16" t="s">
        <v>30</v>
      </c>
      <c r="E21" s="17">
        <v>2805742</v>
      </c>
      <c r="F21" s="17">
        <v>6030339</v>
      </c>
      <c r="G21" s="17">
        <v>439769418</v>
      </c>
      <c r="H21" s="17">
        <f t="shared" si="7"/>
        <v>448605499</v>
      </c>
      <c r="I21" s="17">
        <v>435428341</v>
      </c>
      <c r="J21" s="17">
        <v>28581232</v>
      </c>
      <c r="K21" s="18">
        <f t="shared" si="1"/>
        <v>6.5639347072266013E-2</v>
      </c>
    </row>
    <row r="22" spans="1:11" outlineLevel="2" x14ac:dyDescent="0.2">
      <c r="A22" s="16">
        <v>670</v>
      </c>
      <c r="B22" s="16" t="s">
        <v>5</v>
      </c>
      <c r="C22" s="16">
        <v>51020</v>
      </c>
      <c r="D22" s="16" t="s">
        <v>58</v>
      </c>
      <c r="E22" s="17">
        <v>832562</v>
      </c>
      <c r="F22" s="17">
        <v>0</v>
      </c>
      <c r="G22" s="17">
        <v>543170</v>
      </c>
      <c r="H22" s="17">
        <f t="shared" si="7"/>
        <v>1375732</v>
      </c>
      <c r="I22" s="17">
        <v>1375732</v>
      </c>
      <c r="J22" s="17">
        <v>332713</v>
      </c>
      <c r="K22" s="18">
        <f t="shared" si="1"/>
        <v>0.24184434177586914</v>
      </c>
    </row>
    <row r="23" spans="1:11" outlineLevel="2" x14ac:dyDescent="0.2">
      <c r="A23" s="16">
        <v>670</v>
      </c>
      <c r="B23" s="16" t="s">
        <v>5</v>
      </c>
      <c r="C23" s="16">
        <v>50857</v>
      </c>
      <c r="D23" s="16" t="s">
        <v>24</v>
      </c>
      <c r="E23" s="17">
        <v>24820414</v>
      </c>
      <c r="F23" s="17">
        <v>54</v>
      </c>
      <c r="G23" s="17">
        <v>0</v>
      </c>
      <c r="H23" s="17">
        <f t="shared" si="7"/>
        <v>24820468</v>
      </c>
      <c r="I23" s="17">
        <v>23342022</v>
      </c>
      <c r="J23" s="17">
        <v>1474156</v>
      </c>
      <c r="K23" s="18">
        <f t="shared" si="1"/>
        <v>6.3154597318090089E-2</v>
      </c>
    </row>
    <row r="24" spans="1:11" outlineLevel="2" x14ac:dyDescent="0.2">
      <c r="A24" s="16">
        <v>670</v>
      </c>
      <c r="B24" s="16" t="s">
        <v>5</v>
      </c>
      <c r="C24" s="16">
        <v>50067</v>
      </c>
      <c r="D24" s="16" t="s">
        <v>26</v>
      </c>
      <c r="E24" s="17">
        <v>90501</v>
      </c>
      <c r="F24" s="17">
        <v>3730171</v>
      </c>
      <c r="G24" s="17">
        <v>0</v>
      </c>
      <c r="H24" s="17">
        <f t="shared" si="7"/>
        <v>3820672</v>
      </c>
      <c r="I24" s="17">
        <v>3800340</v>
      </c>
      <c r="J24" s="17">
        <v>574916</v>
      </c>
      <c r="K24" s="18">
        <f t="shared" si="1"/>
        <v>0.15128014861828151</v>
      </c>
    </row>
    <row r="25" spans="1:11" outlineLevel="2" x14ac:dyDescent="0.2">
      <c r="A25" s="16">
        <v>670</v>
      </c>
      <c r="B25" s="16" t="s">
        <v>5</v>
      </c>
      <c r="C25" s="16">
        <v>51535</v>
      </c>
      <c r="D25" s="16" t="s">
        <v>94</v>
      </c>
      <c r="E25" s="17">
        <v>0</v>
      </c>
      <c r="F25" s="17">
        <v>5842087</v>
      </c>
      <c r="G25" s="17">
        <v>0</v>
      </c>
      <c r="H25" s="17">
        <f t="shared" si="7"/>
        <v>5842087</v>
      </c>
      <c r="I25" s="17">
        <v>5635427</v>
      </c>
      <c r="J25" s="17">
        <v>0</v>
      </c>
      <c r="K25" s="18">
        <f t="shared" si="1"/>
        <v>0</v>
      </c>
    </row>
    <row r="26" spans="1:11" outlineLevel="1" x14ac:dyDescent="0.2">
      <c r="A26" s="33"/>
      <c r="B26" s="33" t="s">
        <v>107</v>
      </c>
      <c r="C26" s="33"/>
      <c r="D26" s="33"/>
      <c r="E26" s="48">
        <f t="shared" ref="E26:J26" si="8">SUBTOTAL(9,E20:E25)</f>
        <v>54833983</v>
      </c>
      <c r="F26" s="48">
        <f t="shared" si="8"/>
        <v>38779777</v>
      </c>
      <c r="G26" s="48">
        <f t="shared" si="8"/>
        <v>965740524</v>
      </c>
      <c r="H26" s="48">
        <f t="shared" si="8"/>
        <v>1059354284</v>
      </c>
      <c r="I26" s="48">
        <f t="shared" si="8"/>
        <v>1021173934</v>
      </c>
      <c r="J26" s="48">
        <f t="shared" si="8"/>
        <v>56788298</v>
      </c>
      <c r="K26" s="49">
        <f t="shared" si="1"/>
        <v>5.5610798620325926E-2</v>
      </c>
    </row>
    <row r="27" spans="1:11" outlineLevel="2" x14ac:dyDescent="0.2">
      <c r="A27" s="16">
        <v>50026</v>
      </c>
      <c r="B27" s="16" t="s">
        <v>88</v>
      </c>
      <c r="C27" s="16">
        <v>50026</v>
      </c>
      <c r="D27" s="16" t="s">
        <v>88</v>
      </c>
      <c r="E27" s="17">
        <v>914109</v>
      </c>
      <c r="F27" s="17">
        <v>326778</v>
      </c>
      <c r="G27" s="17">
        <v>21168079</v>
      </c>
      <c r="H27" s="17">
        <f>SUM(E27:G27)</f>
        <v>22408966</v>
      </c>
      <c r="I27" s="17">
        <v>20694957</v>
      </c>
      <c r="J27" s="17">
        <v>546480</v>
      </c>
      <c r="K27" s="18">
        <f t="shared" si="1"/>
        <v>2.640643321945535E-2</v>
      </c>
    </row>
    <row r="28" spans="1:11" outlineLevel="1" x14ac:dyDescent="0.2">
      <c r="A28" s="33"/>
      <c r="B28" s="33" t="s">
        <v>109</v>
      </c>
      <c r="C28" s="33"/>
      <c r="D28" s="33"/>
      <c r="E28" s="48">
        <f t="shared" ref="E28:J28" si="9">SUBTOTAL(9,E27:E27)</f>
        <v>914109</v>
      </c>
      <c r="F28" s="48">
        <f t="shared" si="9"/>
        <v>326778</v>
      </c>
      <c r="G28" s="48">
        <f t="shared" si="9"/>
        <v>21168079</v>
      </c>
      <c r="H28" s="48">
        <f t="shared" si="9"/>
        <v>22408966</v>
      </c>
      <c r="I28" s="48">
        <f t="shared" si="9"/>
        <v>20694957</v>
      </c>
      <c r="J28" s="48">
        <f t="shared" si="9"/>
        <v>546480</v>
      </c>
      <c r="K28" s="49">
        <f t="shared" si="1"/>
        <v>2.640643321945535E-2</v>
      </c>
    </row>
    <row r="29" spans="1:11" outlineLevel="2" x14ac:dyDescent="0.2">
      <c r="A29" s="16">
        <v>50041</v>
      </c>
      <c r="B29" s="16" t="s">
        <v>95</v>
      </c>
      <c r="C29" s="16">
        <v>50041</v>
      </c>
      <c r="D29" s="16" t="s">
        <v>95</v>
      </c>
      <c r="E29" s="17">
        <v>1849540</v>
      </c>
      <c r="F29" s="17">
        <v>0</v>
      </c>
      <c r="G29" s="17">
        <v>99342784</v>
      </c>
      <c r="H29" s="17">
        <f>SUM(E29:G29)</f>
        <v>101192324</v>
      </c>
      <c r="I29" s="17">
        <v>97461825</v>
      </c>
      <c r="J29" s="17">
        <v>809178</v>
      </c>
      <c r="K29" s="18">
        <f t="shared" si="1"/>
        <v>8.3025122913509986E-3</v>
      </c>
    </row>
    <row r="30" spans="1:11" outlineLevel="1" x14ac:dyDescent="0.2">
      <c r="A30" s="33"/>
      <c r="B30" s="33" t="s">
        <v>110</v>
      </c>
      <c r="C30" s="33"/>
      <c r="D30" s="33"/>
      <c r="E30" s="48">
        <f t="shared" ref="E30:J30" si="10">SUBTOTAL(9,E29:E29)</f>
        <v>1849540</v>
      </c>
      <c r="F30" s="48">
        <f t="shared" si="10"/>
        <v>0</v>
      </c>
      <c r="G30" s="48">
        <f t="shared" si="10"/>
        <v>99342784</v>
      </c>
      <c r="H30" s="48">
        <f t="shared" si="10"/>
        <v>101192324</v>
      </c>
      <c r="I30" s="48">
        <f t="shared" si="10"/>
        <v>97461825</v>
      </c>
      <c r="J30" s="48">
        <f t="shared" si="10"/>
        <v>809178</v>
      </c>
      <c r="K30" s="49">
        <f t="shared" si="1"/>
        <v>8.3025122913509986E-3</v>
      </c>
    </row>
    <row r="31" spans="1:11" outlineLevel="2" x14ac:dyDescent="0.2">
      <c r="A31" s="16">
        <v>50050</v>
      </c>
      <c r="B31" s="16" t="s">
        <v>4</v>
      </c>
      <c r="C31" s="16">
        <v>50050</v>
      </c>
      <c r="D31" s="16" t="s">
        <v>4</v>
      </c>
      <c r="E31" s="17">
        <v>0</v>
      </c>
      <c r="F31" s="17">
        <v>0</v>
      </c>
      <c r="G31" s="17">
        <v>33537396</v>
      </c>
      <c r="H31" s="17">
        <f>SUM(E31:G31)</f>
        <v>33537396</v>
      </c>
      <c r="I31" s="17">
        <v>32192672</v>
      </c>
      <c r="J31" s="17">
        <v>335374</v>
      </c>
      <c r="K31" s="18">
        <f t="shared" si="1"/>
        <v>1.0417712453318569E-2</v>
      </c>
    </row>
    <row r="32" spans="1:11" outlineLevel="1" x14ac:dyDescent="0.2">
      <c r="A32" s="33"/>
      <c r="B32" s="33" t="s">
        <v>111</v>
      </c>
      <c r="C32" s="33"/>
      <c r="D32" s="33"/>
      <c r="E32" s="48">
        <f t="shared" ref="E32:J32" si="11">SUBTOTAL(9,E31:E31)</f>
        <v>0</v>
      </c>
      <c r="F32" s="48">
        <f t="shared" si="11"/>
        <v>0</v>
      </c>
      <c r="G32" s="48">
        <f t="shared" si="11"/>
        <v>33537396</v>
      </c>
      <c r="H32" s="48">
        <f t="shared" si="11"/>
        <v>33537396</v>
      </c>
      <c r="I32" s="48">
        <f t="shared" si="11"/>
        <v>32192672</v>
      </c>
      <c r="J32" s="48">
        <f t="shared" si="11"/>
        <v>335374</v>
      </c>
      <c r="K32" s="49">
        <f t="shared" si="1"/>
        <v>1.0417712453318569E-2</v>
      </c>
    </row>
    <row r="33" spans="1:11" outlineLevel="2" x14ac:dyDescent="0.2">
      <c r="A33" s="16">
        <v>50130</v>
      </c>
      <c r="B33" s="16" t="s">
        <v>7</v>
      </c>
      <c r="C33" s="16">
        <v>50130</v>
      </c>
      <c r="D33" s="16" t="s">
        <v>7</v>
      </c>
      <c r="E33" s="17">
        <v>0</v>
      </c>
      <c r="F33" s="17">
        <v>95125</v>
      </c>
      <c r="G33" s="17">
        <v>71963656</v>
      </c>
      <c r="H33" s="17">
        <f>SUM(E33:G33)</f>
        <v>72058781</v>
      </c>
      <c r="I33" s="17">
        <v>0</v>
      </c>
      <c r="J33" s="17">
        <v>1017418</v>
      </c>
      <c r="K33" s="18" t="str">
        <f t="shared" si="1"/>
        <v/>
      </c>
    </row>
    <row r="34" spans="1:11" outlineLevel="1" x14ac:dyDescent="0.2">
      <c r="A34" s="33"/>
      <c r="B34" s="33" t="s">
        <v>112</v>
      </c>
      <c r="C34" s="33"/>
      <c r="D34" s="33"/>
      <c r="E34" s="48">
        <f t="shared" ref="E34:J34" si="12">SUBTOTAL(9,E33:E33)</f>
        <v>0</v>
      </c>
      <c r="F34" s="48">
        <f t="shared" si="12"/>
        <v>95125</v>
      </c>
      <c r="G34" s="48">
        <f t="shared" si="12"/>
        <v>71963656</v>
      </c>
      <c r="H34" s="48">
        <f t="shared" si="12"/>
        <v>72058781</v>
      </c>
      <c r="I34" s="48">
        <f t="shared" si="12"/>
        <v>0</v>
      </c>
      <c r="J34" s="48">
        <f t="shared" si="12"/>
        <v>1017418</v>
      </c>
      <c r="K34" s="49" t="str">
        <f t="shared" si="1"/>
        <v/>
      </c>
    </row>
    <row r="35" spans="1:11" outlineLevel="2" x14ac:dyDescent="0.2">
      <c r="A35" s="16">
        <v>51624</v>
      </c>
      <c r="B35" s="16" t="s">
        <v>13</v>
      </c>
      <c r="C35" s="16">
        <v>51624</v>
      </c>
      <c r="D35" s="16" t="s">
        <v>13</v>
      </c>
      <c r="E35" s="17">
        <v>990943</v>
      </c>
      <c r="F35" s="17">
        <v>33824524</v>
      </c>
      <c r="G35" s="17">
        <v>0</v>
      </c>
      <c r="H35" s="17">
        <f>SUM(E35:G35)</f>
        <v>34815467</v>
      </c>
      <c r="I35" s="17">
        <v>35672664</v>
      </c>
      <c r="J35" s="17">
        <v>1666304</v>
      </c>
      <c r="K35" s="18">
        <f t="shared" si="1"/>
        <v>4.6710949314018153E-2</v>
      </c>
    </row>
    <row r="36" spans="1:11" outlineLevel="1" x14ac:dyDescent="0.2">
      <c r="A36" s="34"/>
      <c r="B36" s="34" t="s">
        <v>122</v>
      </c>
      <c r="C36" s="34"/>
      <c r="D36" s="34"/>
      <c r="E36" s="51">
        <f t="shared" ref="E36:J36" si="13">SUBTOTAL(9,E35:E35)</f>
        <v>990943</v>
      </c>
      <c r="F36" s="51">
        <f t="shared" si="13"/>
        <v>33824524</v>
      </c>
      <c r="G36" s="51">
        <f t="shared" si="13"/>
        <v>0</v>
      </c>
      <c r="H36" s="51">
        <f t="shared" si="13"/>
        <v>34815467</v>
      </c>
      <c r="I36" s="51">
        <f t="shared" si="13"/>
        <v>35672664</v>
      </c>
      <c r="J36" s="51">
        <f t="shared" si="13"/>
        <v>1666304</v>
      </c>
      <c r="K36" s="42">
        <f t="shared" si="1"/>
        <v>4.6710949314018153E-2</v>
      </c>
    </row>
    <row r="37" spans="1:11" ht="26.25" customHeight="1" thickBot="1" x14ac:dyDescent="0.25">
      <c r="A37" s="22"/>
      <c r="B37" s="22" t="s">
        <v>101</v>
      </c>
      <c r="C37" s="22"/>
      <c r="D37" s="22"/>
      <c r="E37" s="23">
        <f t="shared" ref="E37:J37" si="14">SUBTOTAL(9,E4:E35)</f>
        <v>96655357</v>
      </c>
      <c r="F37" s="23">
        <f t="shared" si="14"/>
        <v>677999559</v>
      </c>
      <c r="G37" s="23">
        <f t="shared" si="14"/>
        <v>2293525174</v>
      </c>
      <c r="H37" s="23">
        <f t="shared" si="14"/>
        <v>3068180090</v>
      </c>
      <c r="I37" s="23">
        <f t="shared" si="14"/>
        <v>2909163227</v>
      </c>
      <c r="J37" s="23">
        <f t="shared" si="14"/>
        <v>115244287</v>
      </c>
      <c r="K37" s="12">
        <f t="shared" si="1"/>
        <v>3.9614238874744308E-2</v>
      </c>
    </row>
    <row r="38" spans="1:11" ht="12.75" thickTop="1" x14ac:dyDescent="0.2"/>
  </sheetData>
  <mergeCells count="1">
    <mergeCell ref="A1:J1"/>
  </mergeCells>
  <phoneticPr fontId="14" type="noConversion"/>
  <pageMargins left="0.46" right="0.5" top="0.62" bottom="1" header="0.5" footer="0.5"/>
  <pageSetup scale="85" orientation="landscape" r:id="rId1"/>
  <headerFooter alignWithMargins="0">
    <oddFooter>&amp;LCalifornia Department of Insurance&amp;RRate Specialist Bureau - 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K38"/>
  <sheetViews>
    <sheetView workbookViewId="0">
      <selection sqref="A1:K1"/>
    </sheetView>
  </sheetViews>
  <sheetFormatPr defaultRowHeight="12" outlineLevelRow="2" x14ac:dyDescent="0.2"/>
  <cols>
    <col min="1" max="1" width="6.28515625" style="5" bestFit="1" customWidth="1"/>
    <col min="2" max="2" width="33.7109375" style="4" bestFit="1" customWidth="1"/>
    <col min="3" max="3" width="10.28515625" style="5" bestFit="1" customWidth="1"/>
    <col min="4" max="4" width="27.42578125" style="5" customWidth="1"/>
    <col min="5" max="5" width="15.42578125" style="7" customWidth="1"/>
    <col min="6" max="8" width="13.42578125" style="7" customWidth="1"/>
    <col min="9" max="9" width="13.5703125" style="7" bestFit="1" customWidth="1"/>
    <col min="10" max="10" width="12" style="7" bestFit="1" customWidth="1"/>
    <col min="11" max="11" width="8" style="4" customWidth="1"/>
    <col min="12" max="16384" width="9.140625" style="4"/>
  </cols>
  <sheetData>
    <row r="1" spans="1:11" ht="24" customHeight="1" x14ac:dyDescent="0.2">
      <c r="A1" s="300" t="s">
        <v>96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 ht="8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s="6" customFormat="1" ht="48" x14ac:dyDescent="0.2">
      <c r="A3" s="9" t="s">
        <v>14</v>
      </c>
      <c r="B3" s="9" t="s">
        <v>15</v>
      </c>
      <c r="C3" s="9" t="s">
        <v>38</v>
      </c>
      <c r="D3" s="9" t="s">
        <v>39</v>
      </c>
      <c r="E3" s="10" t="s">
        <v>113</v>
      </c>
      <c r="F3" s="10" t="s">
        <v>114</v>
      </c>
      <c r="G3" s="10" t="s">
        <v>115</v>
      </c>
      <c r="H3" s="10" t="s">
        <v>116</v>
      </c>
      <c r="I3" s="10" t="s">
        <v>117</v>
      </c>
      <c r="J3" s="10" t="s">
        <v>118</v>
      </c>
      <c r="K3" s="11" t="s">
        <v>119</v>
      </c>
    </row>
    <row r="4" spans="1:11" ht="21" customHeight="1" outlineLevel="2" x14ac:dyDescent="0.2">
      <c r="A4" s="16">
        <v>70</v>
      </c>
      <c r="B4" s="16" t="s">
        <v>9</v>
      </c>
      <c r="C4" s="16">
        <v>50008</v>
      </c>
      <c r="D4" s="16" t="s">
        <v>97</v>
      </c>
      <c r="E4" s="17">
        <v>0</v>
      </c>
      <c r="F4" s="17">
        <v>0</v>
      </c>
      <c r="G4" s="17">
        <v>0</v>
      </c>
      <c r="H4" s="17">
        <f>SUM(E4:G4)</f>
        <v>0</v>
      </c>
      <c r="I4" s="17">
        <v>0</v>
      </c>
      <c r="J4" s="17">
        <v>0</v>
      </c>
      <c r="K4" s="18" t="str">
        <f>IF(I4&lt;&gt;0,J4/I4,"")</f>
        <v/>
      </c>
    </row>
    <row r="5" spans="1:11" ht="15" customHeight="1" outlineLevel="2" x14ac:dyDescent="0.2">
      <c r="A5" s="16">
        <v>70</v>
      </c>
      <c r="B5" s="16" t="s">
        <v>9</v>
      </c>
      <c r="C5" s="16">
        <v>51624</v>
      </c>
      <c r="D5" s="16" t="s">
        <v>13</v>
      </c>
      <c r="E5" s="17">
        <v>11316563</v>
      </c>
      <c r="F5" s="17">
        <v>3564226</v>
      </c>
      <c r="G5" s="17">
        <v>16742824</v>
      </c>
      <c r="H5" s="17">
        <f t="shared" ref="H5:H35" si="0">SUM(E5:G5)</f>
        <v>31623613</v>
      </c>
      <c r="I5" s="17">
        <v>32093434</v>
      </c>
      <c r="J5" s="17">
        <v>1860927</v>
      </c>
      <c r="K5" s="18">
        <f t="shared" ref="K5:K37" si="1">IF(I5&lt;&gt;0,J5/I5,"")</f>
        <v>5.7984664402070528E-2</v>
      </c>
    </row>
    <row r="6" spans="1:11" ht="15" customHeight="1" outlineLevel="2" x14ac:dyDescent="0.2">
      <c r="A6" s="16">
        <v>70</v>
      </c>
      <c r="B6" s="16" t="s">
        <v>9</v>
      </c>
      <c r="C6" s="16">
        <v>50814</v>
      </c>
      <c r="D6" s="16" t="s">
        <v>36</v>
      </c>
      <c r="E6" s="17">
        <v>31681096</v>
      </c>
      <c r="F6" s="17">
        <v>532891610</v>
      </c>
      <c r="G6" s="17">
        <v>493185024</v>
      </c>
      <c r="H6" s="17">
        <f t="shared" si="0"/>
        <v>1057757730</v>
      </c>
      <c r="I6" s="17">
        <v>1032064062</v>
      </c>
      <c r="J6" s="17">
        <v>33183670</v>
      </c>
      <c r="K6" s="18">
        <f t="shared" si="1"/>
        <v>3.2152723093268602E-2</v>
      </c>
    </row>
    <row r="7" spans="1:11" s="25" customFormat="1" ht="15" customHeight="1" outlineLevel="1" x14ac:dyDescent="0.2">
      <c r="A7" s="26"/>
      <c r="B7" s="26" t="s">
        <v>102</v>
      </c>
      <c r="C7" s="26"/>
      <c r="D7" s="26"/>
      <c r="E7" s="27">
        <f t="shared" ref="E7:J7" si="2">SUBTOTAL(9,E4:E6)</f>
        <v>42997659</v>
      </c>
      <c r="F7" s="27">
        <f t="shared" si="2"/>
        <v>536455836</v>
      </c>
      <c r="G7" s="27">
        <f t="shared" si="2"/>
        <v>509927848</v>
      </c>
      <c r="H7" s="27">
        <f t="shared" si="2"/>
        <v>1089381343</v>
      </c>
      <c r="I7" s="27">
        <f t="shared" si="2"/>
        <v>1064157496</v>
      </c>
      <c r="J7" s="27">
        <f t="shared" si="2"/>
        <v>35044597</v>
      </c>
      <c r="K7" s="28">
        <f t="shared" si="1"/>
        <v>3.2931776670020278E-2</v>
      </c>
    </row>
    <row r="8" spans="1:11" ht="15" customHeight="1" outlineLevel="2" x14ac:dyDescent="0.2">
      <c r="A8" s="16">
        <v>99</v>
      </c>
      <c r="B8" s="16" t="s">
        <v>100</v>
      </c>
      <c r="C8" s="16">
        <v>50822</v>
      </c>
      <c r="D8" s="16" t="s">
        <v>33</v>
      </c>
      <c r="E8" s="17">
        <v>0</v>
      </c>
      <c r="F8" s="17">
        <v>0</v>
      </c>
      <c r="G8" s="17">
        <v>7006</v>
      </c>
      <c r="H8" s="17">
        <f t="shared" si="0"/>
        <v>7006</v>
      </c>
      <c r="I8" s="17">
        <v>22346</v>
      </c>
      <c r="J8" s="17">
        <v>0</v>
      </c>
      <c r="K8" s="18">
        <f t="shared" si="1"/>
        <v>0</v>
      </c>
    </row>
    <row r="9" spans="1:11" ht="15" customHeight="1" outlineLevel="2" x14ac:dyDescent="0.2">
      <c r="A9" s="16">
        <v>99</v>
      </c>
      <c r="B9" s="16" t="s">
        <v>100</v>
      </c>
      <c r="C9" s="16">
        <v>50083</v>
      </c>
      <c r="D9" s="16" t="s">
        <v>22</v>
      </c>
      <c r="E9" s="17">
        <v>97237</v>
      </c>
      <c r="F9" s="17">
        <v>25045748</v>
      </c>
      <c r="G9" s="17">
        <v>137392671</v>
      </c>
      <c r="H9" s="17">
        <f t="shared" si="0"/>
        <v>162535656</v>
      </c>
      <c r="I9" s="17">
        <v>156083361</v>
      </c>
      <c r="J9" s="17">
        <v>8251132</v>
      </c>
      <c r="K9" s="18">
        <f t="shared" si="1"/>
        <v>5.2863623304472536E-2</v>
      </c>
    </row>
    <row r="10" spans="1:11" ht="15" customHeight="1" outlineLevel="2" x14ac:dyDescent="0.2">
      <c r="A10" s="16">
        <v>99</v>
      </c>
      <c r="B10" s="16" t="s">
        <v>100</v>
      </c>
      <c r="C10" s="16">
        <v>50012</v>
      </c>
      <c r="D10" s="16" t="s">
        <v>46</v>
      </c>
      <c r="E10" s="17">
        <v>13505229</v>
      </c>
      <c r="F10" s="17">
        <v>700</v>
      </c>
      <c r="G10" s="17">
        <v>111668069</v>
      </c>
      <c r="H10" s="17">
        <f t="shared" si="0"/>
        <v>125173998</v>
      </c>
      <c r="I10" s="17">
        <v>124489668</v>
      </c>
      <c r="J10" s="17">
        <v>5523471</v>
      </c>
      <c r="K10" s="18">
        <f t="shared" si="1"/>
        <v>4.4368911000710519E-2</v>
      </c>
    </row>
    <row r="11" spans="1:11" ht="15" customHeight="1" outlineLevel="2" x14ac:dyDescent="0.2">
      <c r="A11" s="16">
        <v>99</v>
      </c>
      <c r="B11" s="16" t="s">
        <v>100</v>
      </c>
      <c r="C11" s="16">
        <v>50024</v>
      </c>
      <c r="D11" s="16" t="s">
        <v>34</v>
      </c>
      <c r="E11" s="17">
        <v>744242</v>
      </c>
      <c r="F11" s="17">
        <v>6039201</v>
      </c>
      <c r="G11" s="17">
        <v>77732766</v>
      </c>
      <c r="H11" s="17">
        <f t="shared" si="0"/>
        <v>84516209</v>
      </c>
      <c r="I11" s="17">
        <v>82261250</v>
      </c>
      <c r="J11" s="17">
        <v>3986430</v>
      </c>
      <c r="K11" s="18">
        <f t="shared" si="1"/>
        <v>4.8460605692230548E-2</v>
      </c>
    </row>
    <row r="12" spans="1:11" s="25" customFormat="1" ht="15" customHeight="1" outlineLevel="1" x14ac:dyDescent="0.2">
      <c r="A12" s="26"/>
      <c r="B12" s="26" t="s">
        <v>103</v>
      </c>
      <c r="C12" s="26"/>
      <c r="D12" s="26"/>
      <c r="E12" s="27">
        <f t="shared" ref="E12:J12" si="3">SUBTOTAL(9,E8:E11)</f>
        <v>14346708</v>
      </c>
      <c r="F12" s="27">
        <f t="shared" si="3"/>
        <v>31085649</v>
      </c>
      <c r="G12" s="27">
        <f t="shared" si="3"/>
        <v>326800512</v>
      </c>
      <c r="H12" s="27">
        <f t="shared" si="3"/>
        <v>372232869</v>
      </c>
      <c r="I12" s="27">
        <f t="shared" si="3"/>
        <v>362856625</v>
      </c>
      <c r="J12" s="27">
        <f t="shared" si="3"/>
        <v>17761033</v>
      </c>
      <c r="K12" s="28">
        <f t="shared" si="1"/>
        <v>4.8947798596759809E-2</v>
      </c>
    </row>
    <row r="13" spans="1:11" ht="15" customHeight="1" outlineLevel="2" x14ac:dyDescent="0.2">
      <c r="A13" s="16">
        <v>150</v>
      </c>
      <c r="B13" s="16" t="s">
        <v>8</v>
      </c>
      <c r="C13" s="16">
        <v>50520</v>
      </c>
      <c r="D13" s="16" t="s">
        <v>23</v>
      </c>
      <c r="E13" s="17">
        <v>6001941</v>
      </c>
      <c r="F13" s="17">
        <v>20426679</v>
      </c>
      <c r="G13" s="17">
        <v>127440214</v>
      </c>
      <c r="H13" s="17">
        <f t="shared" si="0"/>
        <v>153868834</v>
      </c>
      <c r="I13" s="17">
        <v>153856579</v>
      </c>
      <c r="J13" s="17">
        <v>3408804</v>
      </c>
      <c r="K13" s="18">
        <f t="shared" si="1"/>
        <v>2.2155724650552641E-2</v>
      </c>
    </row>
    <row r="14" spans="1:11" s="25" customFormat="1" ht="15" customHeight="1" outlineLevel="1" x14ac:dyDescent="0.2">
      <c r="A14" s="26"/>
      <c r="B14" s="26" t="s">
        <v>104</v>
      </c>
      <c r="C14" s="26"/>
      <c r="D14" s="26"/>
      <c r="E14" s="27">
        <f t="shared" ref="E14:J14" si="4">SUBTOTAL(9,E13:E13)</f>
        <v>6001941</v>
      </c>
      <c r="F14" s="27">
        <f t="shared" si="4"/>
        <v>20426679</v>
      </c>
      <c r="G14" s="27">
        <f t="shared" si="4"/>
        <v>127440214</v>
      </c>
      <c r="H14" s="27">
        <f t="shared" si="4"/>
        <v>153868834</v>
      </c>
      <c r="I14" s="27">
        <f t="shared" si="4"/>
        <v>153856579</v>
      </c>
      <c r="J14" s="27">
        <f t="shared" si="4"/>
        <v>3408804</v>
      </c>
      <c r="K14" s="28">
        <f t="shared" si="1"/>
        <v>2.2155724650552641E-2</v>
      </c>
    </row>
    <row r="15" spans="1:11" ht="15" customHeight="1" outlineLevel="2" x14ac:dyDescent="0.2">
      <c r="A15" s="16">
        <v>340</v>
      </c>
      <c r="B15" s="16" t="s">
        <v>6</v>
      </c>
      <c r="C15" s="16">
        <v>50121</v>
      </c>
      <c r="D15" s="16" t="s">
        <v>29</v>
      </c>
      <c r="E15" s="17">
        <v>10681039</v>
      </c>
      <c r="F15" s="17">
        <v>111620357</v>
      </c>
      <c r="G15" s="17">
        <v>163007081</v>
      </c>
      <c r="H15" s="17">
        <f t="shared" si="0"/>
        <v>285308477</v>
      </c>
      <c r="I15" s="17">
        <v>283895535</v>
      </c>
      <c r="J15" s="17">
        <v>8689824</v>
      </c>
      <c r="K15" s="18">
        <f t="shared" si="1"/>
        <v>3.0609230962367902E-2</v>
      </c>
    </row>
    <row r="16" spans="1:11" ht="15" customHeight="1" outlineLevel="2" x14ac:dyDescent="0.2">
      <c r="A16" s="16">
        <v>340</v>
      </c>
      <c r="B16" s="16" t="s">
        <v>6</v>
      </c>
      <c r="C16" s="16">
        <v>51420</v>
      </c>
      <c r="D16" s="16" t="s">
        <v>28</v>
      </c>
      <c r="E16" s="17">
        <v>0</v>
      </c>
      <c r="F16" s="17">
        <v>0</v>
      </c>
      <c r="G16" s="17">
        <v>0</v>
      </c>
      <c r="H16" s="17">
        <f t="shared" si="0"/>
        <v>0</v>
      </c>
      <c r="I16" s="17">
        <v>0</v>
      </c>
      <c r="J16" s="17">
        <v>-10987</v>
      </c>
      <c r="K16" s="18" t="str">
        <f t="shared" si="1"/>
        <v/>
      </c>
    </row>
    <row r="17" spans="1:11" s="25" customFormat="1" ht="15" customHeight="1" outlineLevel="1" x14ac:dyDescent="0.2">
      <c r="A17" s="26"/>
      <c r="B17" s="26" t="s">
        <v>105</v>
      </c>
      <c r="C17" s="26"/>
      <c r="D17" s="26"/>
      <c r="E17" s="27">
        <f t="shared" ref="E17:J17" si="5">SUBTOTAL(9,E15:E16)</f>
        <v>10681039</v>
      </c>
      <c r="F17" s="27">
        <f t="shared" si="5"/>
        <v>111620357</v>
      </c>
      <c r="G17" s="27">
        <f t="shared" si="5"/>
        <v>163007081</v>
      </c>
      <c r="H17" s="27">
        <f t="shared" si="5"/>
        <v>285308477</v>
      </c>
      <c r="I17" s="27">
        <f t="shared" si="5"/>
        <v>283895535</v>
      </c>
      <c r="J17" s="27">
        <f t="shared" si="5"/>
        <v>8678837</v>
      </c>
      <c r="K17" s="28">
        <f t="shared" si="1"/>
        <v>3.0570530107139587E-2</v>
      </c>
    </row>
    <row r="18" spans="1:11" ht="15" customHeight="1" outlineLevel="2" x14ac:dyDescent="0.2">
      <c r="A18" s="16">
        <v>626</v>
      </c>
      <c r="B18" s="16" t="s">
        <v>2</v>
      </c>
      <c r="C18" s="16">
        <v>50028</v>
      </c>
      <c r="D18" s="16" t="s">
        <v>61</v>
      </c>
      <c r="E18" s="17">
        <v>0</v>
      </c>
      <c r="F18" s="17">
        <v>0</v>
      </c>
      <c r="G18" s="17">
        <v>0</v>
      </c>
      <c r="H18" s="17">
        <f t="shared" si="0"/>
        <v>0</v>
      </c>
      <c r="I18" s="17">
        <v>0</v>
      </c>
      <c r="J18" s="17">
        <v>0</v>
      </c>
      <c r="K18" s="18" t="str">
        <f t="shared" si="1"/>
        <v/>
      </c>
    </row>
    <row r="19" spans="1:11" s="25" customFormat="1" ht="15" customHeight="1" outlineLevel="1" x14ac:dyDescent="0.2">
      <c r="A19" s="26"/>
      <c r="B19" s="26" t="s">
        <v>106</v>
      </c>
      <c r="C19" s="26"/>
      <c r="D19" s="26"/>
      <c r="E19" s="27">
        <f t="shared" ref="E19:J19" si="6">SUBTOTAL(9,E18:E18)</f>
        <v>0</v>
      </c>
      <c r="F19" s="27">
        <f t="shared" si="6"/>
        <v>0</v>
      </c>
      <c r="G19" s="27">
        <f t="shared" si="6"/>
        <v>0</v>
      </c>
      <c r="H19" s="27">
        <f t="shared" si="6"/>
        <v>0</v>
      </c>
      <c r="I19" s="27">
        <f t="shared" si="6"/>
        <v>0</v>
      </c>
      <c r="J19" s="27">
        <f t="shared" si="6"/>
        <v>0</v>
      </c>
      <c r="K19" s="28" t="str">
        <f t="shared" si="1"/>
        <v/>
      </c>
    </row>
    <row r="20" spans="1:11" ht="15" customHeight="1" outlineLevel="2" x14ac:dyDescent="0.2">
      <c r="A20" s="16">
        <v>670</v>
      </c>
      <c r="B20" s="16" t="s">
        <v>5</v>
      </c>
      <c r="C20" s="16">
        <v>51020</v>
      </c>
      <c r="D20" s="16" t="s">
        <v>58</v>
      </c>
      <c r="E20" s="17">
        <v>0</v>
      </c>
      <c r="F20" s="17">
        <v>0</v>
      </c>
      <c r="G20" s="17">
        <v>608923</v>
      </c>
      <c r="H20" s="17">
        <f t="shared" si="0"/>
        <v>608923</v>
      </c>
      <c r="I20" s="17">
        <v>608923</v>
      </c>
      <c r="J20" s="17">
        <v>-205892</v>
      </c>
      <c r="K20" s="18">
        <f t="shared" si="1"/>
        <v>-0.33812485322446351</v>
      </c>
    </row>
    <row r="21" spans="1:11" ht="15" customHeight="1" outlineLevel="2" x14ac:dyDescent="0.2">
      <c r="A21" s="16">
        <v>670</v>
      </c>
      <c r="B21" s="16" t="s">
        <v>5</v>
      </c>
      <c r="C21" s="16">
        <v>51586</v>
      </c>
      <c r="D21" s="16" t="s">
        <v>30</v>
      </c>
      <c r="E21" s="17">
        <v>956537</v>
      </c>
      <c r="F21" s="17">
        <v>4264889</v>
      </c>
      <c r="G21" s="17">
        <v>444219325</v>
      </c>
      <c r="H21" s="17">
        <f t="shared" si="0"/>
        <v>449440751</v>
      </c>
      <c r="I21" s="17">
        <v>436909942</v>
      </c>
      <c r="J21" s="17">
        <v>35651501</v>
      </c>
      <c r="K21" s="18">
        <f t="shared" si="1"/>
        <v>8.1599198308011947E-2</v>
      </c>
    </row>
    <row r="22" spans="1:11" ht="15" customHeight="1" outlineLevel="2" x14ac:dyDescent="0.2">
      <c r="A22" s="16">
        <v>670</v>
      </c>
      <c r="B22" s="16" t="s">
        <v>5</v>
      </c>
      <c r="C22" s="16">
        <v>50229</v>
      </c>
      <c r="D22" s="16" t="s">
        <v>25</v>
      </c>
      <c r="E22" s="17">
        <v>172979</v>
      </c>
      <c r="F22" s="17">
        <v>11406052</v>
      </c>
      <c r="G22" s="17">
        <v>544557760</v>
      </c>
      <c r="H22" s="17">
        <f t="shared" si="0"/>
        <v>556136791</v>
      </c>
      <c r="I22" s="17">
        <v>543172717</v>
      </c>
      <c r="J22" s="17">
        <v>46361624</v>
      </c>
      <c r="K22" s="18">
        <f t="shared" si="1"/>
        <v>8.5353373888254411E-2</v>
      </c>
    </row>
    <row r="23" spans="1:11" ht="15" customHeight="1" outlineLevel="2" x14ac:dyDescent="0.2">
      <c r="A23" s="16">
        <v>670</v>
      </c>
      <c r="B23" s="16" t="s">
        <v>5</v>
      </c>
      <c r="C23" s="16">
        <v>50067</v>
      </c>
      <c r="D23" s="16" t="s">
        <v>26</v>
      </c>
      <c r="E23" s="17">
        <v>1284</v>
      </c>
      <c r="F23" s="17">
        <v>3414098</v>
      </c>
      <c r="G23" s="17">
        <v>0</v>
      </c>
      <c r="H23" s="17">
        <f t="shared" si="0"/>
        <v>3415382</v>
      </c>
      <c r="I23" s="17">
        <v>3563063</v>
      </c>
      <c r="J23" s="17">
        <v>268881</v>
      </c>
      <c r="K23" s="18">
        <f t="shared" si="1"/>
        <v>7.5463442549289758E-2</v>
      </c>
    </row>
    <row r="24" spans="1:11" ht="15" customHeight="1" outlineLevel="2" x14ac:dyDescent="0.2">
      <c r="A24" s="16">
        <v>670</v>
      </c>
      <c r="B24" s="16" t="s">
        <v>5</v>
      </c>
      <c r="C24" s="16">
        <v>50857</v>
      </c>
      <c r="D24" s="16" t="s">
        <v>24</v>
      </c>
      <c r="E24" s="17">
        <v>25375223</v>
      </c>
      <c r="F24" s="17">
        <v>0</v>
      </c>
      <c r="G24" s="17">
        <v>0</v>
      </c>
      <c r="H24" s="17">
        <f t="shared" si="0"/>
        <v>25375223</v>
      </c>
      <c r="I24" s="17">
        <v>25239435</v>
      </c>
      <c r="J24" s="17">
        <v>2797730</v>
      </c>
      <c r="K24" s="18">
        <f t="shared" si="1"/>
        <v>0.11084756849747231</v>
      </c>
    </row>
    <row r="25" spans="1:11" ht="15" customHeight="1" outlineLevel="2" x14ac:dyDescent="0.2">
      <c r="A25" s="16">
        <v>670</v>
      </c>
      <c r="B25" s="16" t="s">
        <v>5</v>
      </c>
      <c r="C25" s="16">
        <v>51535</v>
      </c>
      <c r="D25" s="16" t="s">
        <v>94</v>
      </c>
      <c r="E25" s="17">
        <v>0</v>
      </c>
      <c r="F25" s="17">
        <v>80565</v>
      </c>
      <c r="G25" s="17">
        <v>0</v>
      </c>
      <c r="H25" s="17">
        <f t="shared" si="0"/>
        <v>80565</v>
      </c>
      <c r="I25" s="17">
        <v>165155</v>
      </c>
      <c r="J25" s="17">
        <v>2077</v>
      </c>
      <c r="K25" s="18">
        <f t="shared" si="1"/>
        <v>1.2576064908722109E-2</v>
      </c>
    </row>
    <row r="26" spans="1:11" s="25" customFormat="1" ht="15" customHeight="1" outlineLevel="1" x14ac:dyDescent="0.2">
      <c r="A26" s="26"/>
      <c r="B26" s="26" t="s">
        <v>107</v>
      </c>
      <c r="C26" s="26"/>
      <c r="D26" s="26"/>
      <c r="E26" s="27">
        <f t="shared" ref="E26:J26" si="7">SUBTOTAL(9,E20:E25)</f>
        <v>26506023</v>
      </c>
      <c r="F26" s="27">
        <f t="shared" si="7"/>
        <v>19165604</v>
      </c>
      <c r="G26" s="27">
        <f t="shared" si="7"/>
        <v>989386008</v>
      </c>
      <c r="H26" s="27">
        <f t="shared" si="7"/>
        <v>1035057635</v>
      </c>
      <c r="I26" s="27">
        <f t="shared" si="7"/>
        <v>1009659235</v>
      </c>
      <c r="J26" s="27">
        <f t="shared" si="7"/>
        <v>84875921</v>
      </c>
      <c r="K26" s="28">
        <f t="shared" si="1"/>
        <v>8.406392776667862E-2</v>
      </c>
    </row>
    <row r="27" spans="1:11" ht="15" customHeight="1" outlineLevel="2" x14ac:dyDescent="0.2">
      <c r="A27" s="16">
        <v>3889</v>
      </c>
      <c r="B27" s="16" t="s">
        <v>99</v>
      </c>
      <c r="C27" s="16">
        <v>50849</v>
      </c>
      <c r="D27" s="16" t="s">
        <v>98</v>
      </c>
      <c r="E27" s="17">
        <v>301140</v>
      </c>
      <c r="F27" s="17">
        <v>0</v>
      </c>
      <c r="G27" s="17">
        <v>9074074</v>
      </c>
      <c r="H27" s="17">
        <f t="shared" si="0"/>
        <v>9375214</v>
      </c>
      <c r="I27" s="17">
        <v>9668531</v>
      </c>
      <c r="J27" s="17">
        <v>790016</v>
      </c>
      <c r="K27" s="18">
        <f t="shared" si="1"/>
        <v>8.1710034337170764E-2</v>
      </c>
    </row>
    <row r="28" spans="1:11" s="25" customFormat="1" ht="15" customHeight="1" outlineLevel="1" x14ac:dyDescent="0.2">
      <c r="A28" s="26"/>
      <c r="B28" s="26" t="s">
        <v>108</v>
      </c>
      <c r="C28" s="26"/>
      <c r="D28" s="26"/>
      <c r="E28" s="27">
        <f t="shared" ref="E28:J28" si="8">SUBTOTAL(9,E27:E27)</f>
        <v>301140</v>
      </c>
      <c r="F28" s="27">
        <f t="shared" si="8"/>
        <v>0</v>
      </c>
      <c r="G28" s="27">
        <f t="shared" si="8"/>
        <v>9074074</v>
      </c>
      <c r="H28" s="27">
        <f t="shared" si="8"/>
        <v>9375214</v>
      </c>
      <c r="I28" s="27">
        <f t="shared" si="8"/>
        <v>9668531</v>
      </c>
      <c r="J28" s="27">
        <f t="shared" si="8"/>
        <v>790016</v>
      </c>
      <c r="K28" s="28">
        <f t="shared" si="1"/>
        <v>8.1710034337170764E-2</v>
      </c>
    </row>
    <row r="29" spans="1:11" ht="15" customHeight="1" outlineLevel="2" x14ac:dyDescent="0.2">
      <c r="A29" s="16">
        <v>50026</v>
      </c>
      <c r="B29" s="16" t="s">
        <v>88</v>
      </c>
      <c r="C29" s="16">
        <v>50026</v>
      </c>
      <c r="D29" s="16" t="s">
        <v>88</v>
      </c>
      <c r="E29" s="17">
        <v>281752</v>
      </c>
      <c r="F29" s="17">
        <v>306701</v>
      </c>
      <c r="G29" s="17">
        <v>18389338</v>
      </c>
      <c r="H29" s="17">
        <f t="shared" si="0"/>
        <v>18977791</v>
      </c>
      <c r="I29" s="17">
        <v>17862993</v>
      </c>
      <c r="J29" s="17">
        <v>253998</v>
      </c>
      <c r="K29" s="18">
        <f t="shared" si="1"/>
        <v>1.4219229666607382E-2</v>
      </c>
    </row>
    <row r="30" spans="1:11" s="25" customFormat="1" ht="15" customHeight="1" outlineLevel="1" x14ac:dyDescent="0.2">
      <c r="A30" s="26"/>
      <c r="B30" s="26" t="s">
        <v>109</v>
      </c>
      <c r="C30" s="26"/>
      <c r="D30" s="26"/>
      <c r="E30" s="27">
        <f t="shared" ref="E30:J30" si="9">SUBTOTAL(9,E29:E29)</f>
        <v>281752</v>
      </c>
      <c r="F30" s="27">
        <f t="shared" si="9"/>
        <v>306701</v>
      </c>
      <c r="G30" s="27">
        <f t="shared" si="9"/>
        <v>18389338</v>
      </c>
      <c r="H30" s="27">
        <f t="shared" si="9"/>
        <v>18977791</v>
      </c>
      <c r="I30" s="27">
        <f t="shared" si="9"/>
        <v>17862993</v>
      </c>
      <c r="J30" s="27">
        <f t="shared" si="9"/>
        <v>253998</v>
      </c>
      <c r="K30" s="28">
        <f t="shared" si="1"/>
        <v>1.4219229666607382E-2</v>
      </c>
    </row>
    <row r="31" spans="1:11" ht="15" customHeight="1" outlineLevel="2" x14ac:dyDescent="0.2">
      <c r="A31" s="16">
        <v>50041</v>
      </c>
      <c r="B31" s="16" t="s">
        <v>95</v>
      </c>
      <c r="C31" s="16">
        <v>50041</v>
      </c>
      <c r="D31" s="16" t="s">
        <v>95</v>
      </c>
      <c r="E31" s="17">
        <v>7326039</v>
      </c>
      <c r="F31" s="17">
        <v>0</v>
      </c>
      <c r="G31" s="17">
        <v>115822988</v>
      </c>
      <c r="H31" s="17">
        <f t="shared" si="0"/>
        <v>123149027</v>
      </c>
      <c r="I31" s="17">
        <v>118965648</v>
      </c>
      <c r="J31" s="17">
        <v>2191381</v>
      </c>
      <c r="K31" s="18">
        <f t="shared" si="1"/>
        <v>1.8420283811676461E-2</v>
      </c>
    </row>
    <row r="32" spans="1:11" s="25" customFormat="1" ht="15" customHeight="1" outlineLevel="1" x14ac:dyDescent="0.2">
      <c r="A32" s="26"/>
      <c r="B32" s="26" t="s">
        <v>110</v>
      </c>
      <c r="C32" s="26"/>
      <c r="D32" s="26"/>
      <c r="E32" s="27">
        <f t="shared" ref="E32:J32" si="10">SUBTOTAL(9,E31:E31)</f>
        <v>7326039</v>
      </c>
      <c r="F32" s="27">
        <f t="shared" si="10"/>
        <v>0</v>
      </c>
      <c r="G32" s="27">
        <f t="shared" si="10"/>
        <v>115822988</v>
      </c>
      <c r="H32" s="27">
        <f t="shared" si="10"/>
        <v>123149027</v>
      </c>
      <c r="I32" s="27">
        <f t="shared" si="10"/>
        <v>118965648</v>
      </c>
      <c r="J32" s="27">
        <f t="shared" si="10"/>
        <v>2191381</v>
      </c>
      <c r="K32" s="28">
        <f t="shared" si="1"/>
        <v>1.8420283811676461E-2</v>
      </c>
    </row>
    <row r="33" spans="1:11" ht="15" customHeight="1" outlineLevel="2" x14ac:dyDescent="0.2">
      <c r="A33" s="16">
        <v>50050</v>
      </c>
      <c r="B33" s="16" t="s">
        <v>4</v>
      </c>
      <c r="C33" s="16">
        <v>50050</v>
      </c>
      <c r="D33" s="16" t="s">
        <v>4</v>
      </c>
      <c r="E33" s="17">
        <v>0</v>
      </c>
      <c r="F33" s="17">
        <v>0</v>
      </c>
      <c r="G33" s="17">
        <v>31097777</v>
      </c>
      <c r="H33" s="17">
        <f t="shared" si="0"/>
        <v>31097777</v>
      </c>
      <c r="I33" s="17">
        <v>30022080</v>
      </c>
      <c r="J33" s="17">
        <v>523980</v>
      </c>
      <c r="K33" s="18">
        <f t="shared" si="1"/>
        <v>1.7453154478303968E-2</v>
      </c>
    </row>
    <row r="34" spans="1:11" s="25" customFormat="1" ht="15" customHeight="1" outlineLevel="1" x14ac:dyDescent="0.2">
      <c r="A34" s="26"/>
      <c r="B34" s="26" t="s">
        <v>111</v>
      </c>
      <c r="C34" s="26"/>
      <c r="D34" s="26"/>
      <c r="E34" s="27">
        <f t="shared" ref="E34:J34" si="11">SUBTOTAL(9,E33:E33)</f>
        <v>0</v>
      </c>
      <c r="F34" s="27">
        <f t="shared" si="11"/>
        <v>0</v>
      </c>
      <c r="G34" s="27">
        <f t="shared" si="11"/>
        <v>31097777</v>
      </c>
      <c r="H34" s="27">
        <f t="shared" si="11"/>
        <v>31097777</v>
      </c>
      <c r="I34" s="27">
        <f t="shared" si="11"/>
        <v>30022080</v>
      </c>
      <c r="J34" s="27">
        <f t="shared" si="11"/>
        <v>523980</v>
      </c>
      <c r="K34" s="28">
        <f t="shared" si="1"/>
        <v>1.7453154478303968E-2</v>
      </c>
    </row>
    <row r="35" spans="1:11" ht="15" customHeight="1" outlineLevel="2" x14ac:dyDescent="0.2">
      <c r="A35" s="16">
        <v>50130</v>
      </c>
      <c r="B35" s="16" t="s">
        <v>7</v>
      </c>
      <c r="C35" s="16">
        <v>50130</v>
      </c>
      <c r="D35" s="16" t="s">
        <v>7</v>
      </c>
      <c r="E35" s="17">
        <v>0</v>
      </c>
      <c r="F35" s="17">
        <v>79410</v>
      </c>
      <c r="G35" s="17">
        <v>79740758</v>
      </c>
      <c r="H35" s="17">
        <f t="shared" si="0"/>
        <v>79820168</v>
      </c>
      <c r="I35" s="17">
        <v>78267092</v>
      </c>
      <c r="J35" s="17">
        <v>1493538</v>
      </c>
      <c r="K35" s="18">
        <f t="shared" si="1"/>
        <v>1.9082579431978896E-2</v>
      </c>
    </row>
    <row r="36" spans="1:11" s="25" customFormat="1" outlineLevel="1" x14ac:dyDescent="0.2">
      <c r="A36" s="29"/>
      <c r="B36" s="29" t="s">
        <v>112</v>
      </c>
      <c r="C36" s="29"/>
      <c r="D36" s="29"/>
      <c r="E36" s="30">
        <f t="shared" ref="E36:J36" si="12">SUBTOTAL(9,E35:E35)</f>
        <v>0</v>
      </c>
      <c r="F36" s="30">
        <f t="shared" si="12"/>
        <v>79410</v>
      </c>
      <c r="G36" s="30">
        <f t="shared" si="12"/>
        <v>79740758</v>
      </c>
      <c r="H36" s="30">
        <f t="shared" si="12"/>
        <v>79820168</v>
      </c>
      <c r="I36" s="30">
        <f t="shared" si="12"/>
        <v>78267092</v>
      </c>
      <c r="J36" s="30">
        <f t="shared" si="12"/>
        <v>1493538</v>
      </c>
      <c r="K36" s="31">
        <f t="shared" si="1"/>
        <v>1.9082579431978896E-2</v>
      </c>
    </row>
    <row r="37" spans="1:11" s="24" customFormat="1" ht="31.5" customHeight="1" thickBot="1" x14ac:dyDescent="0.25">
      <c r="A37" s="22"/>
      <c r="B37" s="22"/>
      <c r="C37" s="22" t="s">
        <v>101</v>
      </c>
      <c r="D37" s="22"/>
      <c r="E37" s="23">
        <f t="shared" ref="E37:J37" si="13">SUBTOTAL(9,E4:E35)</f>
        <v>108442301</v>
      </c>
      <c r="F37" s="23">
        <f t="shared" si="13"/>
        <v>719140236</v>
      </c>
      <c r="G37" s="23">
        <f t="shared" si="13"/>
        <v>2370686598</v>
      </c>
      <c r="H37" s="23">
        <f t="shared" si="13"/>
        <v>3198269135</v>
      </c>
      <c r="I37" s="23">
        <f t="shared" si="13"/>
        <v>3129211814</v>
      </c>
      <c r="J37" s="23">
        <f t="shared" si="13"/>
        <v>155022105</v>
      </c>
      <c r="K37" s="12">
        <f t="shared" si="1"/>
        <v>4.9540304145099974E-2</v>
      </c>
    </row>
    <row r="38" spans="1:11" ht="12.75" thickTop="1" x14ac:dyDescent="0.2"/>
  </sheetData>
  <mergeCells count="1">
    <mergeCell ref="A1:K1"/>
  </mergeCells>
  <phoneticPr fontId="14" type="noConversion"/>
  <pageMargins left="0.46" right="0.5" top="0.62" bottom="1" header="0.5" footer="0.5"/>
  <pageSetup scale="78" orientation="landscape" r:id="rId1"/>
  <headerFooter alignWithMargins="0">
    <oddFooter>&amp;LCalifornia Department of Insurance&amp;RRate Specialist Bureau -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548BC-9C82-4267-B946-7E9A96A24E11}">
  <sheetPr>
    <pageSetUpPr fitToPage="1"/>
  </sheetPr>
  <dimension ref="A1:M28"/>
  <sheetViews>
    <sheetView showGridLines="0" workbookViewId="0">
      <selection activeCell="B8" sqref="B8"/>
    </sheetView>
  </sheetViews>
  <sheetFormatPr defaultRowHeight="15" x14ac:dyDescent="0.25"/>
  <cols>
    <col min="1" max="1" width="10.28515625" style="105" customWidth="1"/>
    <col min="2" max="2" width="36.7109375" style="95" customWidth="1"/>
    <col min="3" max="3" width="9.140625" style="105" customWidth="1"/>
    <col min="4" max="4" width="32.42578125" style="95" customWidth="1"/>
    <col min="5" max="7" width="15.28515625" style="96" bestFit="1" customWidth="1"/>
    <col min="8" max="8" width="15.28515625" style="96" customWidth="1"/>
    <col min="9" max="9" width="15.28515625" style="96" bestFit="1" customWidth="1"/>
    <col min="10" max="10" width="14.28515625" style="96" bestFit="1" customWidth="1"/>
    <col min="11" max="11" width="12.5703125" style="95" customWidth="1"/>
    <col min="12" max="12" width="17" style="95" bestFit="1" customWidth="1"/>
    <col min="13" max="13" width="7.7109375" style="95" bestFit="1" customWidth="1"/>
    <col min="14" max="16384" width="9.140625" style="95"/>
  </cols>
  <sheetData>
    <row r="1" spans="1:13" s="90" customFormat="1" ht="33.75" customHeight="1" x14ac:dyDescent="0.2">
      <c r="A1" s="152" t="s">
        <v>196</v>
      </c>
      <c r="B1" s="99"/>
      <c r="C1" s="104"/>
      <c r="D1" s="99"/>
      <c r="E1" s="99"/>
      <c r="F1" s="99"/>
      <c r="G1" s="99"/>
      <c r="H1" s="99"/>
      <c r="I1" s="99"/>
      <c r="J1" s="99"/>
      <c r="K1" s="99"/>
    </row>
    <row r="2" spans="1:13" s="90" customFormat="1" ht="12.75" customHeight="1" x14ac:dyDescent="0.2">
      <c r="A2" s="168" t="s">
        <v>205</v>
      </c>
      <c r="B2" s="168"/>
      <c r="C2" s="168"/>
      <c r="D2" s="168"/>
      <c r="E2" s="122" t="s">
        <v>210</v>
      </c>
      <c r="F2" s="122" t="s">
        <v>211</v>
      </c>
      <c r="G2" s="122" t="s">
        <v>212</v>
      </c>
      <c r="H2" s="122" t="s">
        <v>213</v>
      </c>
      <c r="I2" s="122" t="s">
        <v>214</v>
      </c>
      <c r="J2" s="122" t="s">
        <v>215</v>
      </c>
      <c r="K2" s="122" t="s">
        <v>216</v>
      </c>
      <c r="L2" s="121"/>
      <c r="M2" s="121"/>
    </row>
    <row r="3" spans="1:13" s="91" customFormat="1" ht="38.25" x14ac:dyDescent="0.2">
      <c r="A3" s="170" t="s">
        <v>14</v>
      </c>
      <c r="B3" s="170" t="s">
        <v>15</v>
      </c>
      <c r="C3" s="170" t="s">
        <v>38</v>
      </c>
      <c r="D3" s="170" t="s">
        <v>39</v>
      </c>
      <c r="E3" s="171" t="s">
        <v>218</v>
      </c>
      <c r="F3" s="171" t="s">
        <v>217</v>
      </c>
      <c r="G3" s="171" t="s">
        <v>219</v>
      </c>
      <c r="H3" s="171" t="s">
        <v>220</v>
      </c>
      <c r="I3" s="171" t="s">
        <v>204</v>
      </c>
      <c r="J3" s="171" t="s">
        <v>221</v>
      </c>
      <c r="K3" s="171" t="s">
        <v>222</v>
      </c>
      <c r="L3" s="171" t="s">
        <v>133</v>
      </c>
      <c r="M3" s="171" t="s">
        <v>206</v>
      </c>
    </row>
    <row r="4" spans="1:13" x14ac:dyDescent="0.25">
      <c r="A4" s="195">
        <v>11974</v>
      </c>
      <c r="B4" s="196" t="s">
        <v>194</v>
      </c>
      <c r="C4" s="195">
        <v>11974</v>
      </c>
      <c r="D4" s="196" t="s">
        <v>194</v>
      </c>
      <c r="E4" s="197">
        <v>0</v>
      </c>
      <c r="F4" s="197">
        <v>0</v>
      </c>
      <c r="G4" s="197">
        <v>3099936</v>
      </c>
      <c r="H4" s="197">
        <f t="shared" ref="H4:H26" si="0">SUM(E4:G4)</f>
        <v>3099936</v>
      </c>
      <c r="I4" s="197">
        <v>2721168</v>
      </c>
      <c r="J4" s="197">
        <v>12689</v>
      </c>
      <c r="K4" s="198">
        <f t="shared" ref="K4:K27" si="1">IF(I4&lt;&gt;0,J4/I4,"")</f>
        <v>4.6630711517995213E-3</v>
      </c>
      <c r="L4" s="199">
        <f t="shared" ref="L4:L26" si="2">M4*M4*100*100</f>
        <v>5.3715099414768576E-2</v>
      </c>
      <c r="M4" s="200">
        <f>H4/$H$27</f>
        <v>2.3176518162737166E-3</v>
      </c>
    </row>
    <row r="5" spans="1:13" x14ac:dyDescent="0.25">
      <c r="A5" s="177">
        <v>2538</v>
      </c>
      <c r="B5" s="178" t="s">
        <v>188</v>
      </c>
      <c r="C5" s="177">
        <v>51578</v>
      </c>
      <c r="D5" s="178" t="s">
        <v>189</v>
      </c>
      <c r="E5" s="179">
        <v>411795</v>
      </c>
      <c r="F5" s="179">
        <v>25073</v>
      </c>
      <c r="G5" s="179">
        <v>271277</v>
      </c>
      <c r="H5" s="179">
        <f t="shared" si="0"/>
        <v>708145</v>
      </c>
      <c r="I5" s="179">
        <v>616586</v>
      </c>
      <c r="J5" s="179">
        <v>0</v>
      </c>
      <c r="K5" s="180">
        <f t="shared" si="1"/>
        <v>0</v>
      </c>
      <c r="L5" s="181">
        <f t="shared" si="2"/>
        <v>2.8030788508660739E-3</v>
      </c>
      <c r="M5" s="201">
        <f t="shared" ref="M5:M26" si="3">H5/$H$27</f>
        <v>5.2944110634385708E-4</v>
      </c>
    </row>
    <row r="6" spans="1:13" x14ac:dyDescent="0.25">
      <c r="A6" s="188">
        <v>16827</v>
      </c>
      <c r="B6" s="189" t="s">
        <v>183</v>
      </c>
      <c r="C6" s="188">
        <v>16827</v>
      </c>
      <c r="D6" s="189" t="s">
        <v>183</v>
      </c>
      <c r="E6" s="185">
        <v>0</v>
      </c>
      <c r="F6" s="185">
        <v>0</v>
      </c>
      <c r="G6" s="185">
        <v>2536700</v>
      </c>
      <c r="H6" s="185">
        <f t="shared" si="0"/>
        <v>2536700</v>
      </c>
      <c r="I6" s="185">
        <v>2418284</v>
      </c>
      <c r="J6" s="185">
        <v>0</v>
      </c>
      <c r="K6" s="187">
        <f t="shared" si="1"/>
        <v>0</v>
      </c>
      <c r="L6" s="186">
        <f t="shared" si="2"/>
        <v>3.596906480673781E-2</v>
      </c>
      <c r="M6" s="202">
        <f t="shared" si="3"/>
        <v>1.896551206973801E-3</v>
      </c>
    </row>
    <row r="7" spans="1:13" x14ac:dyDescent="0.25">
      <c r="A7" s="177">
        <v>15781</v>
      </c>
      <c r="B7" s="178" t="s">
        <v>170</v>
      </c>
      <c r="C7" s="177">
        <v>15781</v>
      </c>
      <c r="D7" s="178" t="s">
        <v>170</v>
      </c>
      <c r="E7" s="179">
        <v>0</v>
      </c>
      <c r="F7" s="179">
        <v>0</v>
      </c>
      <c r="G7" s="179">
        <v>727104</v>
      </c>
      <c r="H7" s="179">
        <f t="shared" si="0"/>
        <v>727104</v>
      </c>
      <c r="I7" s="179">
        <v>763602</v>
      </c>
      <c r="J7" s="179">
        <v>0</v>
      </c>
      <c r="K7" s="180">
        <f t="shared" si="1"/>
        <v>0</v>
      </c>
      <c r="L7" s="181">
        <f t="shared" si="2"/>
        <v>2.9551803897521407E-3</v>
      </c>
      <c r="M7" s="201">
        <f t="shared" si="3"/>
        <v>5.4361570891137254E-4</v>
      </c>
    </row>
    <row r="8" spans="1:13" x14ac:dyDescent="0.25">
      <c r="A8" s="188">
        <v>626</v>
      </c>
      <c r="B8" s="189" t="s">
        <v>169</v>
      </c>
      <c r="C8" s="188">
        <v>50028</v>
      </c>
      <c r="D8" s="189" t="s">
        <v>61</v>
      </c>
      <c r="E8" s="185">
        <v>0</v>
      </c>
      <c r="F8" s="185">
        <v>0</v>
      </c>
      <c r="G8" s="185">
        <v>0</v>
      </c>
      <c r="H8" s="185">
        <f t="shared" si="0"/>
        <v>0</v>
      </c>
      <c r="I8" s="185">
        <v>0</v>
      </c>
      <c r="J8" s="185">
        <v>0</v>
      </c>
      <c r="K8" s="187" t="str">
        <f t="shared" si="1"/>
        <v/>
      </c>
      <c r="L8" s="186">
        <f t="shared" si="2"/>
        <v>0</v>
      </c>
      <c r="M8" s="202">
        <f t="shared" si="3"/>
        <v>0</v>
      </c>
    </row>
    <row r="9" spans="1:13" x14ac:dyDescent="0.25">
      <c r="A9" s="177">
        <v>50130</v>
      </c>
      <c r="B9" s="178" t="s">
        <v>190</v>
      </c>
      <c r="C9" s="177">
        <v>50130</v>
      </c>
      <c r="D9" s="178" t="s">
        <v>190</v>
      </c>
      <c r="E9" s="179">
        <v>0</v>
      </c>
      <c r="F9" s="179">
        <v>51596967</v>
      </c>
      <c r="G9" s="179">
        <v>24229495</v>
      </c>
      <c r="H9" s="179">
        <f t="shared" si="0"/>
        <v>75826462</v>
      </c>
      <c r="I9" s="179">
        <v>76668827</v>
      </c>
      <c r="J9" s="179">
        <v>8307573</v>
      </c>
      <c r="K9" s="180">
        <f t="shared" si="1"/>
        <v>0.10835659452569947</v>
      </c>
      <c r="L9" s="181">
        <f t="shared" si="2"/>
        <v>32.139011409086862</v>
      </c>
      <c r="M9" s="201">
        <f t="shared" si="3"/>
        <v>5.6691279231542185E-2</v>
      </c>
    </row>
    <row r="10" spans="1:13" x14ac:dyDescent="0.25">
      <c r="A10" s="188">
        <v>4694</v>
      </c>
      <c r="B10" s="189" t="s">
        <v>197</v>
      </c>
      <c r="C10" s="188">
        <v>12522</v>
      </c>
      <c r="D10" s="189" t="s">
        <v>185</v>
      </c>
      <c r="E10" s="185">
        <v>0</v>
      </c>
      <c r="F10" s="185">
        <v>776550</v>
      </c>
      <c r="G10" s="185">
        <v>613941</v>
      </c>
      <c r="H10" s="185">
        <f t="shared" si="0"/>
        <v>1390491</v>
      </c>
      <c r="I10" s="185">
        <v>1605595</v>
      </c>
      <c r="J10" s="185">
        <v>-118840</v>
      </c>
      <c r="K10" s="187">
        <f t="shared" si="1"/>
        <v>-7.4016174689133934E-2</v>
      </c>
      <c r="L10" s="186">
        <f t="shared" si="2"/>
        <v>1.0807550984113028E-2</v>
      </c>
      <c r="M10" s="202">
        <f t="shared" si="3"/>
        <v>1.0395937179549051E-3</v>
      </c>
    </row>
    <row r="11" spans="1:13" x14ac:dyDescent="0.25">
      <c r="A11" s="177">
        <v>670</v>
      </c>
      <c r="B11" s="178" t="s">
        <v>180</v>
      </c>
      <c r="C11" s="177">
        <v>50229</v>
      </c>
      <c r="D11" s="178" t="s">
        <v>25</v>
      </c>
      <c r="E11" s="179">
        <v>1085422</v>
      </c>
      <c r="F11" s="179">
        <v>1343142</v>
      </c>
      <c r="G11" s="179">
        <v>271352397</v>
      </c>
      <c r="H11" s="179">
        <f t="shared" si="0"/>
        <v>273780961</v>
      </c>
      <c r="I11" s="179">
        <v>281950500</v>
      </c>
      <c r="J11" s="179">
        <v>39255026</v>
      </c>
      <c r="K11" s="180">
        <f t="shared" si="1"/>
        <v>0.13922665858014083</v>
      </c>
      <c r="L11" s="181">
        <f t="shared" si="2"/>
        <v>418.98397788000892</v>
      </c>
      <c r="M11" s="201">
        <f t="shared" si="3"/>
        <v>0.20469098120826157</v>
      </c>
    </row>
    <row r="12" spans="1:13" x14ac:dyDescent="0.25">
      <c r="A12" s="188">
        <v>670</v>
      </c>
      <c r="B12" s="189" t="s">
        <v>180</v>
      </c>
      <c r="C12" s="188">
        <v>50083</v>
      </c>
      <c r="D12" s="189" t="s">
        <v>22</v>
      </c>
      <c r="E12" s="185">
        <v>21758</v>
      </c>
      <c r="F12" s="185">
        <v>0</v>
      </c>
      <c r="G12" s="185">
        <v>114703726</v>
      </c>
      <c r="H12" s="185">
        <f t="shared" si="0"/>
        <v>114725484</v>
      </c>
      <c r="I12" s="185">
        <v>114887799</v>
      </c>
      <c r="J12" s="185">
        <v>10306991</v>
      </c>
      <c r="K12" s="187">
        <f t="shared" si="1"/>
        <v>8.9713538684817171E-2</v>
      </c>
      <c r="L12" s="186">
        <f t="shared" si="2"/>
        <v>73.571688881374868</v>
      </c>
      <c r="M12" s="202">
        <f t="shared" si="3"/>
        <v>8.5773940612154959E-2</v>
      </c>
    </row>
    <row r="13" spans="1:13" x14ac:dyDescent="0.25">
      <c r="A13" s="177">
        <v>670</v>
      </c>
      <c r="B13" s="178" t="s">
        <v>180</v>
      </c>
      <c r="C13" s="177">
        <v>51586</v>
      </c>
      <c r="D13" s="178" t="s">
        <v>30</v>
      </c>
      <c r="E13" s="179">
        <v>1646740</v>
      </c>
      <c r="F13" s="179">
        <v>1587995</v>
      </c>
      <c r="G13" s="179">
        <v>197603799</v>
      </c>
      <c r="H13" s="179">
        <f t="shared" si="0"/>
        <v>200838534</v>
      </c>
      <c r="I13" s="179">
        <v>206591811</v>
      </c>
      <c r="J13" s="179">
        <v>18988401</v>
      </c>
      <c r="K13" s="180">
        <f t="shared" si="1"/>
        <v>9.1912650884308278E-2</v>
      </c>
      <c r="L13" s="181">
        <f t="shared" si="2"/>
        <v>225.46805259680607</v>
      </c>
      <c r="M13" s="201">
        <f t="shared" si="3"/>
        <v>0.15015593647831779</v>
      </c>
    </row>
    <row r="14" spans="1:13" x14ac:dyDescent="0.25">
      <c r="A14" s="188">
        <v>670</v>
      </c>
      <c r="B14" s="189" t="s">
        <v>180</v>
      </c>
      <c r="C14" s="188">
        <v>51020</v>
      </c>
      <c r="D14" s="189" t="s">
        <v>58</v>
      </c>
      <c r="E14" s="185">
        <v>661315</v>
      </c>
      <c r="F14" s="185">
        <v>524575</v>
      </c>
      <c r="G14" s="185">
        <v>8643103</v>
      </c>
      <c r="H14" s="185">
        <f t="shared" si="0"/>
        <v>9828993</v>
      </c>
      <c r="I14" s="185">
        <v>11896531</v>
      </c>
      <c r="J14" s="185">
        <v>140417</v>
      </c>
      <c r="K14" s="187">
        <f t="shared" si="1"/>
        <v>1.1803188677438826E-2</v>
      </c>
      <c r="L14" s="186">
        <f t="shared" si="2"/>
        <v>0.54001892512805116</v>
      </c>
      <c r="M14" s="202">
        <f t="shared" si="3"/>
        <v>7.3485979964075538E-3</v>
      </c>
    </row>
    <row r="15" spans="1:13" x14ac:dyDescent="0.25">
      <c r="A15" s="177">
        <v>70</v>
      </c>
      <c r="B15" s="178" t="s">
        <v>139</v>
      </c>
      <c r="C15" s="177">
        <v>51624</v>
      </c>
      <c r="D15" s="178" t="s">
        <v>171</v>
      </c>
      <c r="E15" s="179">
        <v>0</v>
      </c>
      <c r="F15" s="179">
        <v>0</v>
      </c>
      <c r="G15" s="179">
        <v>0</v>
      </c>
      <c r="H15" s="179">
        <f t="shared" si="0"/>
        <v>0</v>
      </c>
      <c r="I15" s="179">
        <v>0</v>
      </c>
      <c r="J15" s="179">
        <v>0</v>
      </c>
      <c r="K15" s="180" t="str">
        <f t="shared" si="1"/>
        <v/>
      </c>
      <c r="L15" s="181">
        <f t="shared" si="2"/>
        <v>0</v>
      </c>
      <c r="M15" s="201">
        <f t="shared" si="3"/>
        <v>0</v>
      </c>
    </row>
    <row r="16" spans="1:13" x14ac:dyDescent="0.25">
      <c r="A16" s="188">
        <v>70</v>
      </c>
      <c r="B16" s="189" t="s">
        <v>139</v>
      </c>
      <c r="C16" s="188">
        <v>50814</v>
      </c>
      <c r="D16" s="189" t="s">
        <v>142</v>
      </c>
      <c r="E16" s="185">
        <v>58132310</v>
      </c>
      <c r="F16" s="185">
        <v>38201065</v>
      </c>
      <c r="G16" s="185">
        <v>210123710</v>
      </c>
      <c r="H16" s="185">
        <f t="shared" si="0"/>
        <v>306457085</v>
      </c>
      <c r="I16" s="185">
        <v>306406232</v>
      </c>
      <c r="J16" s="185">
        <v>21641531</v>
      </c>
      <c r="K16" s="187">
        <f t="shared" si="1"/>
        <v>7.0630192012543655E-2</v>
      </c>
      <c r="L16" s="186">
        <f t="shared" si="2"/>
        <v>524.9648931699403</v>
      </c>
      <c r="M16" s="202">
        <f t="shared" si="3"/>
        <v>0.2291211236813272</v>
      </c>
    </row>
    <row r="17" spans="1:13" x14ac:dyDescent="0.25">
      <c r="A17" s="177">
        <v>4736</v>
      </c>
      <c r="B17" s="178" t="s">
        <v>174</v>
      </c>
      <c r="C17" s="177">
        <v>51152</v>
      </c>
      <c r="D17" s="178" t="s">
        <v>165</v>
      </c>
      <c r="E17" s="179">
        <v>17139730</v>
      </c>
      <c r="F17" s="179">
        <v>356070</v>
      </c>
      <c r="G17" s="179">
        <v>32871830</v>
      </c>
      <c r="H17" s="179">
        <f t="shared" si="0"/>
        <v>50367630</v>
      </c>
      <c r="I17" s="179">
        <v>50478346</v>
      </c>
      <c r="J17" s="179">
        <v>5212120</v>
      </c>
      <c r="K17" s="180">
        <f t="shared" si="1"/>
        <v>0.1032545717722209</v>
      </c>
      <c r="L17" s="181">
        <f t="shared" si="2"/>
        <v>14.180578899647362</v>
      </c>
      <c r="M17" s="201">
        <f t="shared" si="3"/>
        <v>3.7657109421259834E-2</v>
      </c>
    </row>
    <row r="18" spans="1:13" x14ac:dyDescent="0.25">
      <c r="A18" s="188">
        <v>361</v>
      </c>
      <c r="B18" s="189" t="s">
        <v>193</v>
      </c>
      <c r="C18" s="188">
        <v>11865</v>
      </c>
      <c r="D18" s="189" t="s">
        <v>192</v>
      </c>
      <c r="E18" s="185">
        <v>0</v>
      </c>
      <c r="F18" s="185">
        <v>1116</v>
      </c>
      <c r="G18" s="185">
        <v>3555</v>
      </c>
      <c r="H18" s="185">
        <f t="shared" si="0"/>
        <v>4671</v>
      </c>
      <c r="I18" s="185">
        <v>9041</v>
      </c>
      <c r="J18" s="185">
        <v>0</v>
      </c>
      <c r="K18" s="187">
        <f t="shared" si="1"/>
        <v>0</v>
      </c>
      <c r="L18" s="186">
        <f t="shared" si="2"/>
        <v>1.2195810373011438E-7</v>
      </c>
      <c r="M18" s="202">
        <f t="shared" si="3"/>
        <v>3.4922500444572179E-6</v>
      </c>
    </row>
    <row r="19" spans="1:13" x14ac:dyDescent="0.25">
      <c r="A19" s="177">
        <v>150</v>
      </c>
      <c r="B19" s="178" t="s">
        <v>8</v>
      </c>
      <c r="C19" s="177">
        <v>51411</v>
      </c>
      <c r="D19" s="178" t="s">
        <v>136</v>
      </c>
      <c r="E19" s="179">
        <v>78455</v>
      </c>
      <c r="F19" s="179">
        <v>309585</v>
      </c>
      <c r="G19" s="179">
        <v>0</v>
      </c>
      <c r="H19" s="179">
        <f t="shared" si="0"/>
        <v>388040</v>
      </c>
      <c r="I19" s="179">
        <v>727249</v>
      </c>
      <c r="J19" s="179">
        <v>1665</v>
      </c>
      <c r="K19" s="180">
        <f t="shared" si="1"/>
        <v>2.2894496932962436E-3</v>
      </c>
      <c r="L19" s="181">
        <f t="shared" si="2"/>
        <v>8.4167401682927088E-4</v>
      </c>
      <c r="M19" s="201">
        <f t="shared" si="3"/>
        <v>2.9011618652348078E-4</v>
      </c>
    </row>
    <row r="20" spans="1:13" x14ac:dyDescent="0.25">
      <c r="A20" s="188">
        <v>150</v>
      </c>
      <c r="B20" s="189" t="s">
        <v>8</v>
      </c>
      <c r="C20" s="188">
        <v>50520</v>
      </c>
      <c r="D20" s="189" t="s">
        <v>23</v>
      </c>
      <c r="E20" s="185">
        <v>1049470</v>
      </c>
      <c r="F20" s="185">
        <v>31801694</v>
      </c>
      <c r="G20" s="185">
        <v>99970728</v>
      </c>
      <c r="H20" s="185">
        <f t="shared" si="0"/>
        <v>132821892</v>
      </c>
      <c r="I20" s="185">
        <v>137812541</v>
      </c>
      <c r="J20" s="185">
        <v>8529027</v>
      </c>
      <c r="K20" s="187">
        <f t="shared" si="1"/>
        <v>6.1888612880303832E-2</v>
      </c>
      <c r="L20" s="186">
        <f t="shared" si="2"/>
        <v>98.612110379805699</v>
      </c>
      <c r="M20" s="202">
        <f t="shared" si="3"/>
        <v>9.9303630537763171E-2</v>
      </c>
    </row>
    <row r="21" spans="1:13" x14ac:dyDescent="0.25">
      <c r="A21" s="177">
        <v>50026</v>
      </c>
      <c r="B21" s="178" t="s">
        <v>160</v>
      </c>
      <c r="C21" s="177">
        <v>50026</v>
      </c>
      <c r="D21" s="178" t="s">
        <v>160</v>
      </c>
      <c r="E21" s="179">
        <v>0</v>
      </c>
      <c r="F21" s="179">
        <v>1354328</v>
      </c>
      <c r="G21" s="179">
        <v>0</v>
      </c>
      <c r="H21" s="179">
        <f t="shared" si="0"/>
        <v>1354328</v>
      </c>
      <c r="I21" s="179">
        <v>1330640</v>
      </c>
      <c r="J21" s="179">
        <v>15616</v>
      </c>
      <c r="K21" s="180">
        <f t="shared" si="1"/>
        <v>1.1735706126375279E-2</v>
      </c>
      <c r="L21" s="181">
        <f t="shared" si="2"/>
        <v>1.0252709287313611E-2</v>
      </c>
      <c r="M21" s="201">
        <f t="shared" si="3"/>
        <v>1.0125566298886009E-3</v>
      </c>
    </row>
    <row r="22" spans="1:13" x14ac:dyDescent="0.25">
      <c r="A22" s="188">
        <v>766</v>
      </c>
      <c r="B22" s="189" t="s">
        <v>178</v>
      </c>
      <c r="C22" s="188">
        <v>51632</v>
      </c>
      <c r="D22" s="189" t="s">
        <v>181</v>
      </c>
      <c r="E22" s="185">
        <v>215318</v>
      </c>
      <c r="F22" s="185">
        <v>0</v>
      </c>
      <c r="G22" s="185">
        <v>0</v>
      </c>
      <c r="H22" s="185">
        <f t="shared" si="0"/>
        <v>215318</v>
      </c>
      <c r="I22" s="185">
        <v>320590</v>
      </c>
      <c r="J22" s="185">
        <v>85195</v>
      </c>
      <c r="K22" s="187">
        <f t="shared" si="1"/>
        <v>0.26574440874637389</v>
      </c>
      <c r="L22" s="186">
        <f t="shared" si="2"/>
        <v>2.5915023254715518E-4</v>
      </c>
      <c r="M22" s="202">
        <f t="shared" si="3"/>
        <v>1.6098143760917132E-4</v>
      </c>
    </row>
    <row r="23" spans="1:13" x14ac:dyDescent="0.25">
      <c r="A23" s="177">
        <v>50440</v>
      </c>
      <c r="B23" s="178" t="s">
        <v>166</v>
      </c>
      <c r="C23" s="177">
        <v>50440</v>
      </c>
      <c r="D23" s="178" t="s">
        <v>166</v>
      </c>
      <c r="E23" s="179">
        <v>0</v>
      </c>
      <c r="F23" s="179">
        <v>35656353</v>
      </c>
      <c r="G23" s="179">
        <v>0</v>
      </c>
      <c r="H23" s="179">
        <f t="shared" si="0"/>
        <v>35656353</v>
      </c>
      <c r="I23" s="179">
        <v>34451946</v>
      </c>
      <c r="J23" s="179">
        <v>4632013</v>
      </c>
      <c r="K23" s="180">
        <f t="shared" si="1"/>
        <v>0.13444851562231055</v>
      </c>
      <c r="L23" s="181">
        <f t="shared" si="2"/>
        <v>7.1066474258090917</v>
      </c>
      <c r="M23" s="201">
        <f t="shared" si="3"/>
        <v>2.6658295942931332E-2</v>
      </c>
    </row>
    <row r="24" spans="1:13" x14ac:dyDescent="0.25">
      <c r="A24" s="188">
        <v>340</v>
      </c>
      <c r="B24" s="189" t="s">
        <v>141</v>
      </c>
      <c r="C24" s="188">
        <v>50121</v>
      </c>
      <c r="D24" s="189" t="s">
        <v>153</v>
      </c>
      <c r="E24" s="185">
        <v>16513025</v>
      </c>
      <c r="F24" s="185">
        <v>10734136</v>
      </c>
      <c r="G24" s="185">
        <v>37995868</v>
      </c>
      <c r="H24" s="185">
        <f t="shared" si="0"/>
        <v>65243029</v>
      </c>
      <c r="I24" s="185">
        <v>68754029</v>
      </c>
      <c r="J24" s="185">
        <v>9867727</v>
      </c>
      <c r="K24" s="187">
        <f t="shared" si="1"/>
        <v>0.14352216362476736</v>
      </c>
      <c r="L24" s="186">
        <f t="shared" si="2"/>
        <v>23.793545399084458</v>
      </c>
      <c r="M24" s="202">
        <f t="shared" si="3"/>
        <v>4.8778627901043363E-2</v>
      </c>
    </row>
    <row r="25" spans="1:13" x14ac:dyDescent="0.25">
      <c r="A25" s="177">
        <v>50016</v>
      </c>
      <c r="B25" s="178" t="s">
        <v>158</v>
      </c>
      <c r="C25" s="177">
        <v>50016</v>
      </c>
      <c r="D25" s="178" t="s">
        <v>158</v>
      </c>
      <c r="E25" s="179">
        <v>0</v>
      </c>
      <c r="F25" s="179">
        <v>6962021</v>
      </c>
      <c r="G25" s="179">
        <v>22166870</v>
      </c>
      <c r="H25" s="179">
        <f t="shared" si="0"/>
        <v>29128891</v>
      </c>
      <c r="I25" s="179">
        <v>29600402</v>
      </c>
      <c r="J25" s="179">
        <v>711202</v>
      </c>
      <c r="K25" s="180">
        <f t="shared" si="1"/>
        <v>2.4026768285106397E-2</v>
      </c>
      <c r="L25" s="181">
        <f t="shared" si="2"/>
        <v>4.7428438812528704</v>
      </c>
      <c r="M25" s="201">
        <f t="shared" si="3"/>
        <v>2.1778071267338783E-2</v>
      </c>
    </row>
    <row r="26" spans="1:13" x14ac:dyDescent="0.25">
      <c r="A26" s="203">
        <v>50050</v>
      </c>
      <c r="B26" s="204" t="s">
        <v>4</v>
      </c>
      <c r="C26" s="203">
        <v>50050</v>
      </c>
      <c r="D26" s="204" t="s">
        <v>4</v>
      </c>
      <c r="E26" s="205">
        <v>299526</v>
      </c>
      <c r="F26" s="205">
        <v>32058117</v>
      </c>
      <c r="G26" s="205">
        <v>75402</v>
      </c>
      <c r="H26" s="205">
        <f t="shared" si="0"/>
        <v>32433045</v>
      </c>
      <c r="I26" s="205">
        <v>35171129</v>
      </c>
      <c r="J26" s="205">
        <v>2126558</v>
      </c>
      <c r="K26" s="206">
        <f t="shared" si="1"/>
        <v>6.0463171369903992E-2</v>
      </c>
      <c r="L26" s="207">
        <f t="shared" si="2"/>
        <v>5.8798517710666651</v>
      </c>
      <c r="M26" s="208">
        <f t="shared" si="3"/>
        <v>2.4248405661128868E-2</v>
      </c>
    </row>
    <row r="27" spans="1:13" ht="15.75" thickBot="1" x14ac:dyDescent="0.3">
      <c r="A27" s="113" t="s">
        <v>19</v>
      </c>
      <c r="B27" s="114"/>
      <c r="C27" s="113"/>
      <c r="D27" s="114"/>
      <c r="E27" s="115">
        <f>SUM(E4:E26)</f>
        <v>97254864</v>
      </c>
      <c r="F27" s="115">
        <f t="shared" ref="F27:M27" si="4">SUM(F4:F26)</f>
        <v>213288787</v>
      </c>
      <c r="G27" s="115">
        <f t="shared" si="4"/>
        <v>1026989441</v>
      </c>
      <c r="H27" s="115">
        <f t="shared" si="4"/>
        <v>1337533092</v>
      </c>
      <c r="I27" s="115">
        <f t="shared" si="4"/>
        <v>1365182848</v>
      </c>
      <c r="J27" s="115">
        <f t="shared" si="4"/>
        <v>129714911</v>
      </c>
      <c r="K27" s="116">
        <f t="shared" si="1"/>
        <v>9.5016510931142314E-2</v>
      </c>
      <c r="L27" s="134">
        <f>SUM(L4:L26)</f>
        <v>1430.1008242489518</v>
      </c>
      <c r="M27" s="117">
        <f t="shared" si="4"/>
        <v>1</v>
      </c>
    </row>
    <row r="28" spans="1:13" ht="15.75" thickTop="1" x14ac:dyDescent="0.25"/>
  </sheetData>
  <pageMargins left="0.7" right="0.7" top="0.75" bottom="0.75" header="0.3" footer="0.3"/>
  <pageSetup scale="55" fitToHeight="0" orientation="landscape" r:id="rId1"/>
  <headerFooter>
    <oddFooter>&amp;LCalifornia Department of Insurance&amp;CPage &amp;P of &amp;N&amp;RRate Specialist Bureau -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0153-8304-4DCC-9523-673F5D8030ED}">
  <sheetPr>
    <pageSetUpPr fitToPage="1"/>
  </sheetPr>
  <dimension ref="A1:M28"/>
  <sheetViews>
    <sheetView showGridLines="0" workbookViewId="0">
      <selection activeCell="D16" sqref="D16"/>
    </sheetView>
  </sheetViews>
  <sheetFormatPr defaultRowHeight="15" x14ac:dyDescent="0.25"/>
  <cols>
    <col min="1" max="1" width="10.28515625" style="105" customWidth="1"/>
    <col min="2" max="2" width="36.7109375" style="95" customWidth="1"/>
    <col min="3" max="3" width="9.140625" style="105" customWidth="1"/>
    <col min="4" max="4" width="32.42578125" style="95" customWidth="1"/>
    <col min="5" max="7" width="15.28515625" style="96" bestFit="1" customWidth="1"/>
    <col min="8" max="8" width="15.28515625" style="96" customWidth="1"/>
    <col min="9" max="9" width="15.28515625" style="96" bestFit="1" customWidth="1"/>
    <col min="10" max="10" width="14.28515625" style="96" bestFit="1" customWidth="1"/>
    <col min="11" max="11" width="9.140625" style="95"/>
    <col min="12" max="12" width="17" style="95" bestFit="1" customWidth="1"/>
    <col min="13" max="13" width="15.28515625" style="95" customWidth="1"/>
    <col min="14" max="16384" width="9.140625" style="95"/>
  </cols>
  <sheetData>
    <row r="1" spans="1:13" ht="33.75" customHeight="1" x14ac:dyDescent="0.25">
      <c r="A1" s="151" t="s">
        <v>195</v>
      </c>
    </row>
    <row r="2" spans="1:13" s="90" customFormat="1" ht="12.75" customHeight="1" x14ac:dyDescent="0.2">
      <c r="A2" s="168" t="s">
        <v>205</v>
      </c>
      <c r="B2" s="168"/>
      <c r="C2" s="168"/>
      <c r="D2" s="168"/>
      <c r="E2" s="122" t="s">
        <v>210</v>
      </c>
      <c r="F2" s="122" t="s">
        <v>211</v>
      </c>
      <c r="G2" s="122" t="s">
        <v>212</v>
      </c>
      <c r="H2" s="122" t="s">
        <v>213</v>
      </c>
      <c r="I2" s="122" t="s">
        <v>214</v>
      </c>
      <c r="J2" s="122" t="s">
        <v>215</v>
      </c>
      <c r="K2" s="122" t="s">
        <v>216</v>
      </c>
      <c r="L2" s="121"/>
      <c r="M2" s="121"/>
    </row>
    <row r="3" spans="1:13" s="91" customFormat="1" ht="38.25" x14ac:dyDescent="0.2">
      <c r="A3" s="170" t="s">
        <v>14</v>
      </c>
      <c r="B3" s="170" t="s">
        <v>15</v>
      </c>
      <c r="C3" s="170" t="s">
        <v>38</v>
      </c>
      <c r="D3" s="170" t="s">
        <v>39</v>
      </c>
      <c r="E3" s="171" t="s">
        <v>218</v>
      </c>
      <c r="F3" s="171" t="s">
        <v>217</v>
      </c>
      <c r="G3" s="171" t="s">
        <v>219</v>
      </c>
      <c r="H3" s="171" t="s">
        <v>220</v>
      </c>
      <c r="I3" s="171" t="s">
        <v>204</v>
      </c>
      <c r="J3" s="171" t="s">
        <v>221</v>
      </c>
      <c r="K3" s="171" t="s">
        <v>222</v>
      </c>
      <c r="L3" s="171" t="s">
        <v>133</v>
      </c>
      <c r="M3" s="171" t="s">
        <v>206</v>
      </c>
    </row>
    <row r="4" spans="1:13" x14ac:dyDescent="0.25">
      <c r="A4" s="195">
        <v>12522</v>
      </c>
      <c r="B4" s="196" t="s">
        <v>185</v>
      </c>
      <c r="C4" s="195">
        <v>12522</v>
      </c>
      <c r="D4" s="196" t="s">
        <v>185</v>
      </c>
      <c r="E4" s="197">
        <v>0</v>
      </c>
      <c r="F4" s="197">
        <v>1138227</v>
      </c>
      <c r="G4" s="197">
        <v>4458952</v>
      </c>
      <c r="H4" s="197">
        <f t="shared" ref="H4:H26" si="0">SUM(E4:G4)</f>
        <v>5597179</v>
      </c>
      <c r="I4" s="197">
        <v>5184741</v>
      </c>
      <c r="J4" s="197">
        <v>127000</v>
      </c>
      <c r="K4" s="198">
        <f t="shared" ref="K4:K27" si="1">IF(I4&lt;&gt;0,J4/I4,"")</f>
        <v>2.449495548572243E-2</v>
      </c>
      <c r="L4" s="199">
        <f t="shared" ref="L4:L26" si="2">M4*M4*100*100</f>
        <v>8.3210248861826652E-2</v>
      </c>
      <c r="M4" s="200">
        <f>H4/$H$27</f>
        <v>2.8846186725774805E-3</v>
      </c>
    </row>
    <row r="5" spans="1:13" x14ac:dyDescent="0.25">
      <c r="A5" s="177">
        <v>11974</v>
      </c>
      <c r="B5" s="178" t="s">
        <v>194</v>
      </c>
      <c r="C5" s="177">
        <v>11974</v>
      </c>
      <c r="D5" s="178" t="s">
        <v>194</v>
      </c>
      <c r="E5" s="179">
        <v>0</v>
      </c>
      <c r="F5" s="179">
        <v>0</v>
      </c>
      <c r="G5" s="179">
        <v>455502</v>
      </c>
      <c r="H5" s="179">
        <f t="shared" si="0"/>
        <v>455502</v>
      </c>
      <c r="I5" s="179">
        <v>400184</v>
      </c>
      <c r="J5" s="179">
        <v>0</v>
      </c>
      <c r="K5" s="180">
        <f t="shared" si="1"/>
        <v>0</v>
      </c>
      <c r="L5" s="181">
        <f t="shared" si="2"/>
        <v>5.5108552671213765E-4</v>
      </c>
      <c r="M5" s="201">
        <f t="shared" ref="M5:M26" si="3">H5/$H$27</f>
        <v>2.3475210898139717E-4</v>
      </c>
    </row>
    <row r="6" spans="1:13" x14ac:dyDescent="0.25">
      <c r="A6" s="188">
        <v>2538</v>
      </c>
      <c r="B6" s="189" t="s">
        <v>188</v>
      </c>
      <c r="C6" s="188">
        <v>51578</v>
      </c>
      <c r="D6" s="189" t="s">
        <v>189</v>
      </c>
      <c r="E6" s="185">
        <v>685129</v>
      </c>
      <c r="F6" s="185">
        <v>217703</v>
      </c>
      <c r="G6" s="185">
        <v>21406</v>
      </c>
      <c r="H6" s="185">
        <f t="shared" si="0"/>
        <v>924238</v>
      </c>
      <c r="I6" s="185">
        <v>605504</v>
      </c>
      <c r="J6" s="185">
        <v>0</v>
      </c>
      <c r="K6" s="187">
        <f t="shared" si="1"/>
        <v>0</v>
      </c>
      <c r="L6" s="186">
        <f t="shared" si="2"/>
        <v>2.2688514914266707E-3</v>
      </c>
      <c r="M6" s="202">
        <f t="shared" si="3"/>
        <v>4.7632462579911514E-4</v>
      </c>
    </row>
    <row r="7" spans="1:13" x14ac:dyDescent="0.25">
      <c r="A7" s="177">
        <v>16827</v>
      </c>
      <c r="B7" s="178" t="s">
        <v>183</v>
      </c>
      <c r="C7" s="177">
        <v>16827</v>
      </c>
      <c r="D7" s="178" t="s">
        <v>183</v>
      </c>
      <c r="E7" s="179">
        <v>0</v>
      </c>
      <c r="F7" s="179">
        <v>0</v>
      </c>
      <c r="G7" s="179">
        <v>2621932</v>
      </c>
      <c r="H7" s="179">
        <f t="shared" si="0"/>
        <v>2621932</v>
      </c>
      <c r="I7" s="179">
        <v>2525659</v>
      </c>
      <c r="J7" s="179">
        <v>0</v>
      </c>
      <c r="K7" s="180">
        <f t="shared" si="1"/>
        <v>0</v>
      </c>
      <c r="L7" s="181">
        <f t="shared" si="2"/>
        <v>1.8259180292020068E-2</v>
      </c>
      <c r="M7" s="201">
        <f t="shared" si="3"/>
        <v>1.3512653437434141E-3</v>
      </c>
    </row>
    <row r="8" spans="1:13" x14ac:dyDescent="0.25">
      <c r="A8" s="188">
        <v>15781</v>
      </c>
      <c r="B8" s="189" t="s">
        <v>170</v>
      </c>
      <c r="C8" s="188">
        <v>15781</v>
      </c>
      <c r="D8" s="189" t="s">
        <v>170</v>
      </c>
      <c r="E8" s="185">
        <v>0</v>
      </c>
      <c r="F8" s="185">
        <v>0</v>
      </c>
      <c r="G8" s="185">
        <v>1998712</v>
      </c>
      <c r="H8" s="185">
        <f t="shared" si="0"/>
        <v>1998712</v>
      </c>
      <c r="I8" s="185">
        <v>1978096</v>
      </c>
      <c r="J8" s="185">
        <v>0</v>
      </c>
      <c r="K8" s="187">
        <f t="shared" si="1"/>
        <v>0</v>
      </c>
      <c r="L8" s="186">
        <f t="shared" si="2"/>
        <v>1.0610573757873963E-2</v>
      </c>
      <c r="M8" s="202">
        <f t="shared" si="3"/>
        <v>1.0300763931803292E-3</v>
      </c>
    </row>
    <row r="9" spans="1:13" x14ac:dyDescent="0.25">
      <c r="A9" s="177">
        <v>626</v>
      </c>
      <c r="B9" s="178" t="s">
        <v>169</v>
      </c>
      <c r="C9" s="177">
        <v>50028</v>
      </c>
      <c r="D9" s="178" t="s">
        <v>61</v>
      </c>
      <c r="E9" s="179">
        <v>0</v>
      </c>
      <c r="F9" s="179">
        <v>0</v>
      </c>
      <c r="G9" s="179">
        <v>0</v>
      </c>
      <c r="H9" s="179">
        <f t="shared" si="0"/>
        <v>0</v>
      </c>
      <c r="I9" s="179">
        <v>0</v>
      </c>
      <c r="J9" s="179">
        <v>0</v>
      </c>
      <c r="K9" s="180" t="str">
        <f t="shared" si="1"/>
        <v/>
      </c>
      <c r="L9" s="181">
        <f t="shared" si="2"/>
        <v>0</v>
      </c>
      <c r="M9" s="201">
        <f t="shared" si="3"/>
        <v>0</v>
      </c>
    </row>
    <row r="10" spans="1:13" x14ac:dyDescent="0.25">
      <c r="A10" s="188">
        <v>50130</v>
      </c>
      <c r="B10" s="189" t="s">
        <v>190</v>
      </c>
      <c r="C10" s="188">
        <v>50130</v>
      </c>
      <c r="D10" s="189" t="s">
        <v>190</v>
      </c>
      <c r="E10" s="185">
        <v>0</v>
      </c>
      <c r="F10" s="185">
        <v>58240738</v>
      </c>
      <c r="G10" s="185">
        <v>54331698</v>
      </c>
      <c r="H10" s="185">
        <f t="shared" si="0"/>
        <v>112572436</v>
      </c>
      <c r="I10" s="185">
        <v>110836547</v>
      </c>
      <c r="J10" s="185">
        <v>6381741</v>
      </c>
      <c r="K10" s="187">
        <f t="shared" si="1"/>
        <v>5.7577948544355141E-2</v>
      </c>
      <c r="L10" s="186">
        <f t="shared" si="2"/>
        <v>33.659104464072662</v>
      </c>
      <c r="M10" s="202">
        <f t="shared" si="3"/>
        <v>5.8016467027967727E-2</v>
      </c>
    </row>
    <row r="11" spans="1:13" x14ac:dyDescent="0.25">
      <c r="A11" s="177">
        <v>670</v>
      </c>
      <c r="B11" s="178" t="s">
        <v>180</v>
      </c>
      <c r="C11" s="177">
        <v>51020</v>
      </c>
      <c r="D11" s="178" t="s">
        <v>58</v>
      </c>
      <c r="E11" s="179">
        <v>3325433</v>
      </c>
      <c r="F11" s="179">
        <v>4086493</v>
      </c>
      <c r="G11" s="179">
        <v>13911672</v>
      </c>
      <c r="H11" s="179">
        <f t="shared" si="0"/>
        <v>21323598</v>
      </c>
      <c r="I11" s="179">
        <v>21929065</v>
      </c>
      <c r="J11" s="179">
        <v>285375</v>
      </c>
      <c r="K11" s="180">
        <f t="shared" si="1"/>
        <v>1.3013550737343338E-2</v>
      </c>
      <c r="L11" s="181">
        <f t="shared" si="2"/>
        <v>1.2077009327457562</v>
      </c>
      <c r="M11" s="201">
        <f t="shared" si="3"/>
        <v>1.0989544725536886E-2</v>
      </c>
    </row>
    <row r="12" spans="1:13" x14ac:dyDescent="0.25">
      <c r="A12" s="188">
        <v>670</v>
      </c>
      <c r="B12" s="189" t="s">
        <v>180</v>
      </c>
      <c r="C12" s="188">
        <v>51586</v>
      </c>
      <c r="D12" s="189" t="s">
        <v>30</v>
      </c>
      <c r="E12" s="185">
        <v>3850169</v>
      </c>
      <c r="F12" s="185">
        <v>4759168</v>
      </c>
      <c r="G12" s="185">
        <v>277051504</v>
      </c>
      <c r="H12" s="185">
        <f t="shared" si="0"/>
        <v>285660841</v>
      </c>
      <c r="I12" s="185">
        <v>288195986</v>
      </c>
      <c r="J12" s="185">
        <v>22805615</v>
      </c>
      <c r="K12" s="187">
        <f t="shared" si="1"/>
        <v>7.9132313105845967E-2</v>
      </c>
      <c r="L12" s="186">
        <f t="shared" si="2"/>
        <v>216.74038960031564</v>
      </c>
      <c r="M12" s="202">
        <f t="shared" si="3"/>
        <v>0.14722105474432509</v>
      </c>
    </row>
    <row r="13" spans="1:13" x14ac:dyDescent="0.25">
      <c r="A13" s="177">
        <v>670</v>
      </c>
      <c r="B13" s="178" t="s">
        <v>180</v>
      </c>
      <c r="C13" s="177">
        <v>50083</v>
      </c>
      <c r="D13" s="178" t="s">
        <v>22</v>
      </c>
      <c r="E13" s="179">
        <v>180175</v>
      </c>
      <c r="F13" s="179">
        <v>0</v>
      </c>
      <c r="G13" s="179">
        <v>153135334</v>
      </c>
      <c r="H13" s="179">
        <f t="shared" si="0"/>
        <v>153315509</v>
      </c>
      <c r="I13" s="179">
        <v>152978001</v>
      </c>
      <c r="J13" s="179">
        <v>7198821</v>
      </c>
      <c r="K13" s="180">
        <f t="shared" si="1"/>
        <v>4.7057883832591067E-2</v>
      </c>
      <c r="L13" s="181">
        <f t="shared" si="2"/>
        <v>62.432482940359158</v>
      </c>
      <c r="M13" s="201">
        <f t="shared" si="3"/>
        <v>7.901422842777063E-2</v>
      </c>
    </row>
    <row r="14" spans="1:13" x14ac:dyDescent="0.25">
      <c r="A14" s="188">
        <v>670</v>
      </c>
      <c r="B14" s="189" t="s">
        <v>180</v>
      </c>
      <c r="C14" s="188">
        <v>50229</v>
      </c>
      <c r="D14" s="189" t="s">
        <v>25</v>
      </c>
      <c r="E14" s="185">
        <v>2885098</v>
      </c>
      <c r="F14" s="185">
        <v>1579747</v>
      </c>
      <c r="G14" s="185">
        <v>390643398</v>
      </c>
      <c r="H14" s="185">
        <f t="shared" si="0"/>
        <v>395108243</v>
      </c>
      <c r="I14" s="185">
        <v>395841309</v>
      </c>
      <c r="J14" s="185">
        <v>34300738</v>
      </c>
      <c r="K14" s="187">
        <f t="shared" si="1"/>
        <v>8.6652750029178993E-2</v>
      </c>
      <c r="L14" s="186">
        <f t="shared" si="2"/>
        <v>414.63944012208378</v>
      </c>
      <c r="M14" s="202">
        <f t="shared" si="3"/>
        <v>0.20362697270304927</v>
      </c>
    </row>
    <row r="15" spans="1:13" x14ac:dyDescent="0.25">
      <c r="A15" s="177">
        <v>70</v>
      </c>
      <c r="B15" s="178" t="s">
        <v>139</v>
      </c>
      <c r="C15" s="177">
        <v>51624</v>
      </c>
      <c r="D15" s="178" t="s">
        <v>171</v>
      </c>
      <c r="E15" s="179">
        <v>0</v>
      </c>
      <c r="F15" s="179">
        <v>0</v>
      </c>
      <c r="G15" s="179">
        <v>0</v>
      </c>
      <c r="H15" s="179">
        <f t="shared" si="0"/>
        <v>0</v>
      </c>
      <c r="I15" s="179">
        <v>0</v>
      </c>
      <c r="J15" s="179">
        <v>0</v>
      </c>
      <c r="K15" s="180" t="str">
        <f t="shared" si="1"/>
        <v/>
      </c>
      <c r="L15" s="181">
        <f t="shared" si="2"/>
        <v>0</v>
      </c>
      <c r="M15" s="201">
        <f t="shared" si="3"/>
        <v>0</v>
      </c>
    </row>
    <row r="16" spans="1:13" x14ac:dyDescent="0.25">
      <c r="A16" s="188">
        <v>70</v>
      </c>
      <c r="B16" s="189" t="s">
        <v>139</v>
      </c>
      <c r="C16" s="188">
        <v>50814</v>
      </c>
      <c r="D16" s="189" t="s">
        <v>142</v>
      </c>
      <c r="E16" s="185">
        <v>108080005</v>
      </c>
      <c r="F16" s="185">
        <v>46234094</v>
      </c>
      <c r="G16" s="185">
        <v>278154967</v>
      </c>
      <c r="H16" s="185">
        <f t="shared" si="0"/>
        <v>432469066</v>
      </c>
      <c r="I16" s="185">
        <v>424351392</v>
      </c>
      <c r="J16" s="185">
        <v>25077597</v>
      </c>
      <c r="K16" s="187">
        <f t="shared" si="1"/>
        <v>5.9096299606341343E-2</v>
      </c>
      <c r="L16" s="186">
        <f t="shared" si="2"/>
        <v>496.76218138247032</v>
      </c>
      <c r="M16" s="202">
        <f t="shared" si="3"/>
        <v>0.2228816235992708</v>
      </c>
    </row>
    <row r="17" spans="1:13" x14ac:dyDescent="0.25">
      <c r="A17" s="177">
        <v>4736</v>
      </c>
      <c r="B17" s="178" t="s">
        <v>174</v>
      </c>
      <c r="C17" s="177">
        <v>51152</v>
      </c>
      <c r="D17" s="178" t="s">
        <v>165</v>
      </c>
      <c r="E17" s="179">
        <v>14747678</v>
      </c>
      <c r="F17" s="179">
        <v>1744619</v>
      </c>
      <c r="G17" s="179">
        <v>39278042</v>
      </c>
      <c r="H17" s="179">
        <f t="shared" si="0"/>
        <v>55770339</v>
      </c>
      <c r="I17" s="179">
        <v>55374706</v>
      </c>
      <c r="J17" s="179">
        <v>5258184</v>
      </c>
      <c r="K17" s="180">
        <f t="shared" si="1"/>
        <v>9.4956422883762132E-2</v>
      </c>
      <c r="L17" s="181">
        <f t="shared" si="2"/>
        <v>8.2612354031957498</v>
      </c>
      <c r="M17" s="201">
        <f t="shared" si="3"/>
        <v>2.8742364904780802E-2</v>
      </c>
    </row>
    <row r="18" spans="1:13" x14ac:dyDescent="0.25">
      <c r="A18" s="188">
        <v>361</v>
      </c>
      <c r="B18" s="189" t="s">
        <v>193</v>
      </c>
      <c r="C18" s="188">
        <v>11865</v>
      </c>
      <c r="D18" s="189" t="s">
        <v>192</v>
      </c>
      <c r="E18" s="185">
        <v>0</v>
      </c>
      <c r="F18" s="185">
        <v>0</v>
      </c>
      <c r="G18" s="185">
        <v>405</v>
      </c>
      <c r="H18" s="185">
        <f t="shared" si="0"/>
        <v>405</v>
      </c>
      <c r="I18" s="185">
        <v>399</v>
      </c>
      <c r="J18" s="185">
        <v>0</v>
      </c>
      <c r="K18" s="187">
        <f t="shared" si="1"/>
        <v>0</v>
      </c>
      <c r="L18" s="186">
        <f t="shared" si="2"/>
        <v>4.3566079057286329E-10</v>
      </c>
      <c r="M18" s="202">
        <f t="shared" si="3"/>
        <v>2.0872488844717662E-7</v>
      </c>
    </row>
    <row r="19" spans="1:13" x14ac:dyDescent="0.25">
      <c r="A19" s="177">
        <v>150</v>
      </c>
      <c r="B19" s="178" t="s">
        <v>8</v>
      </c>
      <c r="C19" s="177">
        <v>50520</v>
      </c>
      <c r="D19" s="178" t="s">
        <v>23</v>
      </c>
      <c r="E19" s="179">
        <v>3366616</v>
      </c>
      <c r="F19" s="179">
        <v>52127009</v>
      </c>
      <c r="G19" s="179">
        <v>144885637</v>
      </c>
      <c r="H19" s="179">
        <f t="shared" si="0"/>
        <v>200379262</v>
      </c>
      <c r="I19" s="179">
        <v>201799242</v>
      </c>
      <c r="J19" s="179">
        <v>7887214</v>
      </c>
      <c r="K19" s="180">
        <f t="shared" si="1"/>
        <v>3.908445800802364E-2</v>
      </c>
      <c r="L19" s="181">
        <f t="shared" si="2"/>
        <v>106.64585350597923</v>
      </c>
      <c r="M19" s="201">
        <f t="shared" si="3"/>
        <v>0.10326947927920391</v>
      </c>
    </row>
    <row r="20" spans="1:13" x14ac:dyDescent="0.25">
      <c r="A20" s="188">
        <v>150</v>
      </c>
      <c r="B20" s="189" t="s">
        <v>8</v>
      </c>
      <c r="C20" s="188">
        <v>51411</v>
      </c>
      <c r="D20" s="189" t="s">
        <v>136</v>
      </c>
      <c r="E20" s="185">
        <v>14825</v>
      </c>
      <c r="F20" s="185">
        <v>2716475</v>
      </c>
      <c r="G20" s="185">
        <v>0</v>
      </c>
      <c r="H20" s="185">
        <f t="shared" si="0"/>
        <v>2731300</v>
      </c>
      <c r="I20" s="185">
        <v>3134761</v>
      </c>
      <c r="J20" s="185">
        <v>-468</v>
      </c>
      <c r="K20" s="187">
        <f t="shared" si="1"/>
        <v>-1.4929367821023677E-4</v>
      </c>
      <c r="L20" s="186">
        <f t="shared" si="2"/>
        <v>1.9814231748932879E-2</v>
      </c>
      <c r="M20" s="202">
        <f t="shared" si="3"/>
        <v>1.4076303402858607E-3</v>
      </c>
    </row>
    <row r="21" spans="1:13" x14ac:dyDescent="0.25">
      <c r="A21" s="177">
        <v>50026</v>
      </c>
      <c r="B21" s="178" t="s">
        <v>160</v>
      </c>
      <c r="C21" s="177">
        <v>50026</v>
      </c>
      <c r="D21" s="178" t="s">
        <v>160</v>
      </c>
      <c r="E21" s="179">
        <v>0</v>
      </c>
      <c r="F21" s="179">
        <v>1702579</v>
      </c>
      <c r="G21" s="179">
        <v>0</v>
      </c>
      <c r="H21" s="179">
        <f t="shared" si="0"/>
        <v>1702579</v>
      </c>
      <c r="I21" s="179">
        <v>1658294</v>
      </c>
      <c r="J21" s="179">
        <v>33000</v>
      </c>
      <c r="K21" s="180">
        <f t="shared" si="1"/>
        <v>1.9899969486713454E-2</v>
      </c>
      <c r="L21" s="181">
        <f t="shared" si="2"/>
        <v>7.6993306974467591E-3</v>
      </c>
      <c r="M21" s="201">
        <f t="shared" si="3"/>
        <v>8.7745830085803837E-4</v>
      </c>
    </row>
    <row r="22" spans="1:13" x14ac:dyDescent="0.25">
      <c r="A22" s="188">
        <v>766</v>
      </c>
      <c r="B22" s="189" t="s">
        <v>178</v>
      </c>
      <c r="C22" s="188">
        <v>51632</v>
      </c>
      <c r="D22" s="189" t="s">
        <v>181</v>
      </c>
      <c r="E22" s="185">
        <v>753061</v>
      </c>
      <c r="F22" s="185">
        <v>0</v>
      </c>
      <c r="G22" s="185">
        <v>0</v>
      </c>
      <c r="H22" s="185">
        <f t="shared" si="0"/>
        <v>753061</v>
      </c>
      <c r="I22" s="185">
        <v>800111</v>
      </c>
      <c r="J22" s="185">
        <v>51771</v>
      </c>
      <c r="K22" s="187">
        <f t="shared" si="1"/>
        <v>6.4704772212855463E-2</v>
      </c>
      <c r="L22" s="186">
        <f t="shared" si="2"/>
        <v>1.5062558343984711E-3</v>
      </c>
      <c r="M22" s="202">
        <f t="shared" si="3"/>
        <v>3.8810511905905995E-4</v>
      </c>
    </row>
    <row r="23" spans="1:13" x14ac:dyDescent="0.25">
      <c r="A23" s="177">
        <v>50440</v>
      </c>
      <c r="B23" s="178" t="s">
        <v>166</v>
      </c>
      <c r="C23" s="177">
        <v>50440</v>
      </c>
      <c r="D23" s="178" t="s">
        <v>166</v>
      </c>
      <c r="E23" s="179">
        <v>0</v>
      </c>
      <c r="F23" s="179">
        <v>47481105</v>
      </c>
      <c r="G23" s="179">
        <v>0</v>
      </c>
      <c r="H23" s="179">
        <f t="shared" si="0"/>
        <v>47481105</v>
      </c>
      <c r="I23" s="179">
        <v>45823620</v>
      </c>
      <c r="J23" s="179">
        <v>4524050</v>
      </c>
      <c r="K23" s="180">
        <f t="shared" si="1"/>
        <v>9.8727468497687432E-2</v>
      </c>
      <c r="L23" s="181">
        <f t="shared" si="2"/>
        <v>5.9879761759456596</v>
      </c>
      <c r="M23" s="201">
        <f t="shared" si="3"/>
        <v>2.4470341591293038E-2</v>
      </c>
    </row>
    <row r="24" spans="1:13" x14ac:dyDescent="0.25">
      <c r="A24" s="188">
        <v>340</v>
      </c>
      <c r="B24" s="189" t="s">
        <v>141</v>
      </c>
      <c r="C24" s="188">
        <v>50121</v>
      </c>
      <c r="D24" s="189" t="s">
        <v>153</v>
      </c>
      <c r="E24" s="185">
        <v>21976275</v>
      </c>
      <c r="F24" s="185">
        <v>22214363</v>
      </c>
      <c r="G24" s="185">
        <v>50248378</v>
      </c>
      <c r="H24" s="185">
        <f t="shared" si="0"/>
        <v>94439016</v>
      </c>
      <c r="I24" s="185">
        <v>96712083</v>
      </c>
      <c r="J24" s="185">
        <v>16909396</v>
      </c>
      <c r="K24" s="187">
        <f t="shared" si="1"/>
        <v>0.17484264091385562</v>
      </c>
      <c r="L24" s="186">
        <f t="shared" si="2"/>
        <v>23.688705864597054</v>
      </c>
      <c r="M24" s="202">
        <f t="shared" si="3"/>
        <v>4.867104464113859E-2</v>
      </c>
    </row>
    <row r="25" spans="1:13" x14ac:dyDescent="0.25">
      <c r="A25" s="177">
        <v>50016</v>
      </c>
      <c r="B25" s="178" t="s">
        <v>158</v>
      </c>
      <c r="C25" s="177">
        <v>50016</v>
      </c>
      <c r="D25" s="178" t="s">
        <v>158</v>
      </c>
      <c r="E25" s="179">
        <v>1087588</v>
      </c>
      <c r="F25" s="179">
        <v>2542278</v>
      </c>
      <c r="G25" s="179">
        <v>20164177</v>
      </c>
      <c r="H25" s="179">
        <f t="shared" si="0"/>
        <v>23794043</v>
      </c>
      <c r="I25" s="179">
        <v>24551542</v>
      </c>
      <c r="J25" s="179">
        <v>-522682</v>
      </c>
      <c r="K25" s="180">
        <f t="shared" si="1"/>
        <v>-2.1289171979503366E-2</v>
      </c>
      <c r="L25" s="181">
        <f t="shared" si="2"/>
        <v>1.5037474815461318</v>
      </c>
      <c r="M25" s="201">
        <f t="shared" si="3"/>
        <v>1.2262738199709442E-2</v>
      </c>
    </row>
    <row r="26" spans="1:13" ht="15.75" thickBot="1" x14ac:dyDescent="0.3">
      <c r="A26" s="209">
        <v>50050</v>
      </c>
      <c r="B26" s="210" t="s">
        <v>4</v>
      </c>
      <c r="C26" s="209">
        <v>50050</v>
      </c>
      <c r="D26" s="210" t="s">
        <v>4</v>
      </c>
      <c r="E26" s="211">
        <v>575694</v>
      </c>
      <c r="F26" s="211">
        <v>100262250</v>
      </c>
      <c r="G26" s="211">
        <v>416865</v>
      </c>
      <c r="H26" s="211">
        <f t="shared" si="0"/>
        <v>101254809</v>
      </c>
      <c r="I26" s="211">
        <v>100345229</v>
      </c>
      <c r="J26" s="211">
        <v>1456320</v>
      </c>
      <c r="K26" s="212">
        <f t="shared" si="1"/>
        <v>1.4513096581801612E-2</v>
      </c>
      <c r="L26" s="213">
        <f t="shared" si="2"/>
        <v>27.231386006478569</v>
      </c>
      <c r="M26" s="214">
        <f t="shared" si="3"/>
        <v>5.2183700526580681E-2</v>
      </c>
    </row>
    <row r="27" spans="1:13" ht="16.5" thickTop="1" thickBot="1" x14ac:dyDescent="0.3">
      <c r="A27" s="112" t="s">
        <v>19</v>
      </c>
      <c r="B27" s="110"/>
      <c r="C27" s="111"/>
      <c r="D27" s="110"/>
      <c r="E27" s="102">
        <f>SUM(E4:E26)</f>
        <v>161527746</v>
      </c>
      <c r="F27" s="102">
        <f t="shared" ref="F27:M27" si="4">SUM(F4:F26)</f>
        <v>347046848</v>
      </c>
      <c r="G27" s="102">
        <f t="shared" si="4"/>
        <v>1431778581</v>
      </c>
      <c r="H27" s="102">
        <f t="shared" si="4"/>
        <v>1940353175</v>
      </c>
      <c r="I27" s="102">
        <f t="shared" si="4"/>
        <v>1935026471</v>
      </c>
      <c r="J27" s="102">
        <f t="shared" si="4"/>
        <v>131773672</v>
      </c>
      <c r="K27" s="97">
        <f t="shared" si="1"/>
        <v>6.8099157285378548E-2</v>
      </c>
      <c r="L27" s="102">
        <f t="shared" si="4"/>
        <v>1398.904123638436</v>
      </c>
      <c r="M27" s="103">
        <f t="shared" si="4"/>
        <v>1</v>
      </c>
    </row>
    <row r="28" spans="1:13" ht="15.75" thickTop="1" x14ac:dyDescent="0.25"/>
  </sheetData>
  <pageMargins left="0.7" right="0.7" top="0.75" bottom="0.75" header="0.3" footer="0.3"/>
  <pageSetup scale="56" fitToHeight="0" orientation="landscape" r:id="rId1"/>
  <headerFooter>
    <oddFooter>&amp;LCalifornia Department of Insurance&amp;CPage &amp;P of &amp;N&amp;RRate Specialist Bureau -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47863-D21C-481B-967F-20F37B6DBBD2}">
  <sheetPr>
    <pageSetUpPr fitToPage="1"/>
  </sheetPr>
  <dimension ref="A1:M27"/>
  <sheetViews>
    <sheetView showGridLines="0" workbookViewId="0">
      <selection activeCell="A3" sqref="A3:M24"/>
    </sheetView>
  </sheetViews>
  <sheetFormatPr defaultRowHeight="12.75" x14ac:dyDescent="0.2"/>
  <cols>
    <col min="1" max="1" width="10.28515625" style="92" customWidth="1"/>
    <col min="2" max="2" width="30.5703125" style="90" bestFit="1" customWidth="1"/>
    <col min="3" max="3" width="13.28515625" style="92" bestFit="1" customWidth="1"/>
    <col min="4" max="4" width="30.5703125" style="90" bestFit="1" customWidth="1"/>
    <col min="5" max="5" width="19.140625" style="90" customWidth="1"/>
    <col min="6" max="6" width="25.42578125" style="94" customWidth="1"/>
    <col min="7" max="7" width="21.28515625" style="94" customWidth="1"/>
    <col min="8" max="8" width="24.42578125" style="94" customWidth="1"/>
    <col min="9" max="9" width="22" style="94" customWidth="1"/>
    <col min="10" max="10" width="32.5703125" style="94" customWidth="1"/>
    <col min="11" max="11" width="19.5703125" style="90" customWidth="1"/>
    <col min="12" max="12" width="12.42578125" style="90" bestFit="1" customWidth="1"/>
    <col min="13" max="13" width="15.28515625" style="90" customWidth="1"/>
    <col min="14" max="16384" width="9.140625" style="90"/>
  </cols>
  <sheetData>
    <row r="1" spans="1:13" ht="33.75" customHeight="1" x14ac:dyDescent="0.2">
      <c r="A1" s="150" t="s">
        <v>187</v>
      </c>
    </row>
    <row r="2" spans="1:13" ht="12.75" customHeight="1" x14ac:dyDescent="0.2">
      <c r="A2" s="168" t="s">
        <v>205</v>
      </c>
      <c r="B2" s="168"/>
      <c r="C2" s="168"/>
      <c r="D2" s="168"/>
      <c r="E2" s="122" t="s">
        <v>210</v>
      </c>
      <c r="F2" s="122" t="s">
        <v>211</v>
      </c>
      <c r="G2" s="122" t="s">
        <v>212</v>
      </c>
      <c r="H2" s="122" t="s">
        <v>213</v>
      </c>
      <c r="I2" s="122" t="s">
        <v>214</v>
      </c>
      <c r="J2" s="122" t="s">
        <v>215</v>
      </c>
      <c r="K2" s="122" t="s">
        <v>216</v>
      </c>
      <c r="L2" s="123"/>
      <c r="M2" s="123"/>
    </row>
    <row r="3" spans="1:13" s="91" customFormat="1" ht="35.25" customHeight="1" x14ac:dyDescent="0.2">
      <c r="A3" s="289" t="s">
        <v>14</v>
      </c>
      <c r="B3" s="170" t="s">
        <v>15</v>
      </c>
      <c r="C3" s="170" t="s">
        <v>38</v>
      </c>
      <c r="D3" s="170" t="s">
        <v>39</v>
      </c>
      <c r="E3" s="171" t="s">
        <v>218</v>
      </c>
      <c r="F3" s="171" t="s">
        <v>217</v>
      </c>
      <c r="G3" s="171" t="s">
        <v>219</v>
      </c>
      <c r="H3" s="171" t="s">
        <v>220</v>
      </c>
      <c r="I3" s="171" t="s">
        <v>204</v>
      </c>
      <c r="J3" s="171" t="s">
        <v>221</v>
      </c>
      <c r="K3" s="171" t="s">
        <v>222</v>
      </c>
      <c r="L3" s="171" t="s">
        <v>133</v>
      </c>
      <c r="M3" s="293" t="s">
        <v>206</v>
      </c>
    </row>
    <row r="4" spans="1:13" ht="15" customHeight="1" x14ac:dyDescent="0.2">
      <c r="A4" s="294">
        <v>2538</v>
      </c>
      <c r="B4" s="189" t="s">
        <v>188</v>
      </c>
      <c r="C4" s="188">
        <v>51578</v>
      </c>
      <c r="D4" s="189" t="s">
        <v>189</v>
      </c>
      <c r="E4" s="218">
        <v>7700</v>
      </c>
      <c r="F4" s="218">
        <v>7051</v>
      </c>
      <c r="G4" s="218">
        <v>0</v>
      </c>
      <c r="H4" s="218">
        <f>SUM(E4:G4)</f>
        <v>14751</v>
      </c>
      <c r="I4" s="218">
        <v>13206</v>
      </c>
      <c r="J4" s="218">
        <v>0</v>
      </c>
      <c r="K4" s="219">
        <f>IF(I4&lt;&gt;0,J4/I4,"")</f>
        <v>0</v>
      </c>
      <c r="L4" s="186">
        <f t="shared" ref="L4:L24" si="0">M4*M4*100*100</f>
        <v>2.5793530597210563E-7</v>
      </c>
      <c r="M4" s="295">
        <f>H4/$H$25</f>
        <v>5.078733168538249E-6</v>
      </c>
    </row>
    <row r="5" spans="1:13" ht="15" customHeight="1" x14ac:dyDescent="0.2">
      <c r="A5" s="296">
        <v>16827</v>
      </c>
      <c r="B5" s="178" t="s">
        <v>183</v>
      </c>
      <c r="C5" s="177">
        <v>16827</v>
      </c>
      <c r="D5" s="178" t="s">
        <v>183</v>
      </c>
      <c r="E5" s="215">
        <v>0</v>
      </c>
      <c r="F5" s="215">
        <v>0</v>
      </c>
      <c r="G5" s="215">
        <v>5351117</v>
      </c>
      <c r="H5" s="215">
        <f t="shared" ref="H5:H24" si="1">SUM(E5:G5)</f>
        <v>5351117</v>
      </c>
      <c r="I5" s="215">
        <v>5121321</v>
      </c>
      <c r="J5" s="215">
        <v>0</v>
      </c>
      <c r="K5" s="216">
        <f t="shared" ref="K5:K25" si="2">IF(I5&lt;&gt;0,J5/I5,"")</f>
        <v>0</v>
      </c>
      <c r="L5" s="181">
        <f t="shared" si="0"/>
        <v>3.394351079106573E-2</v>
      </c>
      <c r="M5" s="297">
        <f t="shared" ref="M5:M24" si="3">H5/$H$25</f>
        <v>1.8423764759425726E-3</v>
      </c>
    </row>
    <row r="6" spans="1:13" ht="15" customHeight="1" x14ac:dyDescent="0.2">
      <c r="A6" s="294">
        <v>15781</v>
      </c>
      <c r="B6" s="189" t="s">
        <v>170</v>
      </c>
      <c r="C6" s="188">
        <v>15781</v>
      </c>
      <c r="D6" s="189" t="s">
        <v>170</v>
      </c>
      <c r="E6" s="218">
        <v>0</v>
      </c>
      <c r="F6" s="218">
        <v>0</v>
      </c>
      <c r="G6" s="218">
        <v>4138961</v>
      </c>
      <c r="H6" s="218">
        <f t="shared" si="1"/>
        <v>4138961</v>
      </c>
      <c r="I6" s="218">
        <v>3977798</v>
      </c>
      <c r="J6" s="218">
        <v>0</v>
      </c>
      <c r="K6" s="219">
        <f t="shared" si="2"/>
        <v>0</v>
      </c>
      <c r="L6" s="186">
        <f t="shared" si="0"/>
        <v>2.0307222837128228E-2</v>
      </c>
      <c r="M6" s="295">
        <f t="shared" si="3"/>
        <v>1.4250341342272551E-3</v>
      </c>
    </row>
    <row r="7" spans="1:13" ht="15" customHeight="1" x14ac:dyDescent="0.2">
      <c r="A7" s="296">
        <v>626</v>
      </c>
      <c r="B7" s="178" t="s">
        <v>169</v>
      </c>
      <c r="C7" s="177">
        <v>50028</v>
      </c>
      <c r="D7" s="178" t="s">
        <v>61</v>
      </c>
      <c r="E7" s="215">
        <v>0</v>
      </c>
      <c r="F7" s="215">
        <v>0</v>
      </c>
      <c r="G7" s="215">
        <v>0</v>
      </c>
      <c r="H7" s="215">
        <f t="shared" si="1"/>
        <v>0</v>
      </c>
      <c r="I7" s="215">
        <v>0</v>
      </c>
      <c r="J7" s="215">
        <v>0</v>
      </c>
      <c r="K7" s="216" t="str">
        <f t="shared" si="2"/>
        <v/>
      </c>
      <c r="L7" s="181">
        <f t="shared" si="0"/>
        <v>0</v>
      </c>
      <c r="M7" s="297">
        <f t="shared" si="3"/>
        <v>0</v>
      </c>
    </row>
    <row r="8" spans="1:13" ht="15" customHeight="1" x14ac:dyDescent="0.2">
      <c r="A8" s="294">
        <v>50130</v>
      </c>
      <c r="B8" s="189" t="s">
        <v>190</v>
      </c>
      <c r="C8" s="188">
        <v>50130</v>
      </c>
      <c r="D8" s="189" t="s">
        <v>190</v>
      </c>
      <c r="E8" s="218">
        <v>0</v>
      </c>
      <c r="F8" s="218">
        <v>98668964</v>
      </c>
      <c r="G8" s="218">
        <v>96109361</v>
      </c>
      <c r="H8" s="218">
        <f t="shared" si="1"/>
        <v>194778325</v>
      </c>
      <c r="I8" s="218">
        <v>187254490</v>
      </c>
      <c r="J8" s="218">
        <v>7498637</v>
      </c>
      <c r="K8" s="219">
        <f t="shared" si="2"/>
        <v>4.0045165272138465E-2</v>
      </c>
      <c r="L8" s="186">
        <f t="shared" si="0"/>
        <v>44.9727163407495</v>
      </c>
      <c r="M8" s="295">
        <f t="shared" si="3"/>
        <v>6.7061700202686106E-2</v>
      </c>
    </row>
    <row r="9" spans="1:13" ht="15" customHeight="1" x14ac:dyDescent="0.2">
      <c r="A9" s="296">
        <v>670</v>
      </c>
      <c r="B9" s="178" t="s">
        <v>180</v>
      </c>
      <c r="C9" s="177">
        <v>51020</v>
      </c>
      <c r="D9" s="178" t="s">
        <v>58</v>
      </c>
      <c r="E9" s="215">
        <v>11230832</v>
      </c>
      <c r="F9" s="215">
        <v>18559270</v>
      </c>
      <c r="G9" s="215">
        <v>28417239</v>
      </c>
      <c r="H9" s="215">
        <f t="shared" si="1"/>
        <v>58207341</v>
      </c>
      <c r="I9" s="215">
        <v>53697842</v>
      </c>
      <c r="J9" s="215">
        <v>1305327</v>
      </c>
      <c r="K9" s="216">
        <f t="shared" si="2"/>
        <v>2.4308742239585717E-2</v>
      </c>
      <c r="L9" s="181">
        <f t="shared" si="0"/>
        <v>4.0162744928284662</v>
      </c>
      <c r="M9" s="297">
        <f t="shared" si="3"/>
        <v>2.0040644931809119E-2</v>
      </c>
    </row>
    <row r="10" spans="1:13" ht="15" customHeight="1" x14ac:dyDescent="0.2">
      <c r="A10" s="294">
        <v>670</v>
      </c>
      <c r="B10" s="189" t="s">
        <v>180</v>
      </c>
      <c r="C10" s="188">
        <v>50083</v>
      </c>
      <c r="D10" s="189" t="s">
        <v>22</v>
      </c>
      <c r="E10" s="218">
        <v>420504</v>
      </c>
      <c r="F10" s="218">
        <v>0</v>
      </c>
      <c r="G10" s="218">
        <v>222880869</v>
      </c>
      <c r="H10" s="218">
        <f t="shared" si="1"/>
        <v>223301373</v>
      </c>
      <c r="I10" s="218">
        <v>217897066</v>
      </c>
      <c r="J10" s="218">
        <v>16565709</v>
      </c>
      <c r="K10" s="219">
        <f t="shared" si="2"/>
        <v>7.6025388060984717E-2</v>
      </c>
      <c r="L10" s="186">
        <f t="shared" si="0"/>
        <v>59.108597243539698</v>
      </c>
      <c r="M10" s="295">
        <f t="shared" si="3"/>
        <v>7.6882115764031686E-2</v>
      </c>
    </row>
    <row r="11" spans="1:13" ht="15" customHeight="1" x14ac:dyDescent="0.2">
      <c r="A11" s="296">
        <v>670</v>
      </c>
      <c r="B11" s="178" t="s">
        <v>180</v>
      </c>
      <c r="C11" s="177">
        <v>51586</v>
      </c>
      <c r="D11" s="178" t="s">
        <v>30</v>
      </c>
      <c r="E11" s="215">
        <v>6796379</v>
      </c>
      <c r="F11" s="215">
        <v>6933345</v>
      </c>
      <c r="G11" s="215">
        <v>377825229</v>
      </c>
      <c r="H11" s="215">
        <f t="shared" si="1"/>
        <v>391554953</v>
      </c>
      <c r="I11" s="215">
        <v>383759133</v>
      </c>
      <c r="J11" s="215">
        <v>21745668</v>
      </c>
      <c r="K11" s="216">
        <f t="shared" si="2"/>
        <v>5.6664887243217742E-2</v>
      </c>
      <c r="L11" s="181">
        <f t="shared" si="0"/>
        <v>181.74116598789357</v>
      </c>
      <c r="M11" s="297">
        <f t="shared" si="3"/>
        <v>0.13481141123357976</v>
      </c>
    </row>
    <row r="12" spans="1:13" ht="15" customHeight="1" x14ac:dyDescent="0.2">
      <c r="A12" s="294">
        <v>670</v>
      </c>
      <c r="B12" s="189" t="s">
        <v>180</v>
      </c>
      <c r="C12" s="188">
        <v>50229</v>
      </c>
      <c r="D12" s="189" t="s">
        <v>25</v>
      </c>
      <c r="E12" s="218">
        <v>5904173</v>
      </c>
      <c r="F12" s="218">
        <v>2699968</v>
      </c>
      <c r="G12" s="218">
        <v>534489182</v>
      </c>
      <c r="H12" s="218">
        <f t="shared" si="1"/>
        <v>543093323</v>
      </c>
      <c r="I12" s="218">
        <v>530434114</v>
      </c>
      <c r="J12" s="218">
        <v>26671414</v>
      </c>
      <c r="K12" s="219">
        <f t="shared" si="2"/>
        <v>5.0282237314774214E-2</v>
      </c>
      <c r="L12" s="186">
        <f t="shared" si="0"/>
        <v>349.63652319663305</v>
      </c>
      <c r="M12" s="295">
        <f t="shared" si="3"/>
        <v>0.18698570084277383</v>
      </c>
    </row>
    <row r="13" spans="1:13" ht="15" customHeight="1" x14ac:dyDescent="0.2">
      <c r="A13" s="296">
        <v>4915</v>
      </c>
      <c r="B13" s="178" t="s">
        <v>191</v>
      </c>
      <c r="C13" s="177">
        <v>12522</v>
      </c>
      <c r="D13" s="178" t="s">
        <v>185</v>
      </c>
      <c r="E13" s="215">
        <v>0</v>
      </c>
      <c r="F13" s="215">
        <v>156991</v>
      </c>
      <c r="G13" s="215">
        <v>17362671</v>
      </c>
      <c r="H13" s="215">
        <f t="shared" si="1"/>
        <v>17519662</v>
      </c>
      <c r="I13" s="215">
        <v>15284338</v>
      </c>
      <c r="J13" s="215">
        <v>0</v>
      </c>
      <c r="K13" s="216">
        <f t="shared" si="2"/>
        <v>0</v>
      </c>
      <c r="L13" s="181">
        <f t="shared" si="0"/>
        <v>0.36384743072321285</v>
      </c>
      <c r="M13" s="297">
        <f t="shared" si="3"/>
        <v>6.031976713509535E-3</v>
      </c>
    </row>
    <row r="14" spans="1:13" ht="15" customHeight="1" x14ac:dyDescent="0.2">
      <c r="A14" s="294">
        <v>70</v>
      </c>
      <c r="B14" s="189" t="s">
        <v>139</v>
      </c>
      <c r="C14" s="188">
        <v>50814</v>
      </c>
      <c r="D14" s="189" t="s">
        <v>142</v>
      </c>
      <c r="E14" s="218">
        <v>128278019</v>
      </c>
      <c r="F14" s="218">
        <v>54628664</v>
      </c>
      <c r="G14" s="218">
        <v>360512225</v>
      </c>
      <c r="H14" s="218">
        <f t="shared" si="1"/>
        <v>543418908</v>
      </c>
      <c r="I14" s="218">
        <v>526714337</v>
      </c>
      <c r="J14" s="218">
        <v>20011761</v>
      </c>
      <c r="K14" s="219">
        <f t="shared" si="2"/>
        <v>3.7993575633389301E-2</v>
      </c>
      <c r="L14" s="186">
        <f t="shared" si="0"/>
        <v>350.05586375967664</v>
      </c>
      <c r="M14" s="295">
        <f t="shared" si="3"/>
        <v>0.18709779896077791</v>
      </c>
    </row>
    <row r="15" spans="1:13" ht="15" customHeight="1" x14ac:dyDescent="0.2">
      <c r="A15" s="296">
        <v>70</v>
      </c>
      <c r="B15" s="178" t="s">
        <v>139</v>
      </c>
      <c r="C15" s="177">
        <v>51624</v>
      </c>
      <c r="D15" s="178" t="s">
        <v>171</v>
      </c>
      <c r="E15" s="215">
        <v>0</v>
      </c>
      <c r="F15" s="215">
        <v>0</v>
      </c>
      <c r="G15" s="215">
        <v>0</v>
      </c>
      <c r="H15" s="215">
        <f t="shared" si="1"/>
        <v>0</v>
      </c>
      <c r="I15" s="215">
        <v>0</v>
      </c>
      <c r="J15" s="215">
        <v>0</v>
      </c>
      <c r="K15" s="216" t="str">
        <f t="shared" si="2"/>
        <v/>
      </c>
      <c r="L15" s="181">
        <f t="shared" si="0"/>
        <v>0</v>
      </c>
      <c r="M15" s="297">
        <f t="shared" si="3"/>
        <v>0</v>
      </c>
    </row>
    <row r="16" spans="1:13" ht="15" customHeight="1" x14ac:dyDescent="0.2">
      <c r="A16" s="294">
        <v>150</v>
      </c>
      <c r="B16" s="189" t="s">
        <v>8</v>
      </c>
      <c r="C16" s="188">
        <v>50520</v>
      </c>
      <c r="D16" s="189" t="s">
        <v>23</v>
      </c>
      <c r="E16" s="218">
        <v>4558964</v>
      </c>
      <c r="F16" s="218">
        <v>79967910</v>
      </c>
      <c r="G16" s="218">
        <v>197416111</v>
      </c>
      <c r="H16" s="218">
        <f t="shared" si="1"/>
        <v>281942985</v>
      </c>
      <c r="I16" s="218">
        <v>276309513</v>
      </c>
      <c r="J16" s="218">
        <v>10958024</v>
      </c>
      <c r="K16" s="219">
        <f t="shared" si="2"/>
        <v>3.9658511504089979E-2</v>
      </c>
      <c r="L16" s="186">
        <f t="shared" si="0"/>
        <v>94.230273769344961</v>
      </c>
      <c r="M16" s="295">
        <f t="shared" si="3"/>
        <v>9.7072279137426748E-2</v>
      </c>
    </row>
    <row r="17" spans="1:13" ht="15" customHeight="1" x14ac:dyDescent="0.2">
      <c r="A17" s="296">
        <v>150</v>
      </c>
      <c r="B17" s="178" t="s">
        <v>8</v>
      </c>
      <c r="C17" s="177">
        <v>51411</v>
      </c>
      <c r="D17" s="178" t="s">
        <v>136</v>
      </c>
      <c r="E17" s="215">
        <v>1212069</v>
      </c>
      <c r="F17" s="215">
        <v>16462650</v>
      </c>
      <c r="G17" s="215">
        <v>0</v>
      </c>
      <c r="H17" s="215">
        <f t="shared" si="1"/>
        <v>17674719</v>
      </c>
      <c r="I17" s="215">
        <v>17152345</v>
      </c>
      <c r="J17" s="215">
        <v>176978</v>
      </c>
      <c r="K17" s="216">
        <f t="shared" si="2"/>
        <v>1.0318006080218186E-2</v>
      </c>
      <c r="L17" s="181">
        <f t="shared" si="0"/>
        <v>0.37031636255083261</v>
      </c>
      <c r="M17" s="297">
        <f t="shared" si="3"/>
        <v>6.08536245880911E-3</v>
      </c>
    </row>
    <row r="18" spans="1:13" ht="15" customHeight="1" x14ac:dyDescent="0.2">
      <c r="A18" s="294">
        <v>50026</v>
      </c>
      <c r="B18" s="189" t="s">
        <v>160</v>
      </c>
      <c r="C18" s="188">
        <v>50026</v>
      </c>
      <c r="D18" s="189" t="s">
        <v>160</v>
      </c>
      <c r="E18" s="218">
        <v>0</v>
      </c>
      <c r="F18" s="218">
        <v>2012429</v>
      </c>
      <c r="G18" s="218">
        <v>0</v>
      </c>
      <c r="H18" s="218">
        <f t="shared" si="1"/>
        <v>2012429</v>
      </c>
      <c r="I18" s="218">
        <v>1962181</v>
      </c>
      <c r="J18" s="218">
        <v>9925</v>
      </c>
      <c r="K18" s="219">
        <f t="shared" si="2"/>
        <v>5.0581470312881429E-3</v>
      </c>
      <c r="L18" s="186">
        <f t="shared" si="0"/>
        <v>4.8007490009560312E-3</v>
      </c>
      <c r="M18" s="295">
        <f t="shared" si="3"/>
        <v>6.9287437540697309E-4</v>
      </c>
    </row>
    <row r="19" spans="1:13" ht="15" customHeight="1" x14ac:dyDescent="0.2">
      <c r="A19" s="296">
        <v>766</v>
      </c>
      <c r="B19" s="178" t="s">
        <v>178</v>
      </c>
      <c r="C19" s="177">
        <v>51632</v>
      </c>
      <c r="D19" s="178" t="s">
        <v>181</v>
      </c>
      <c r="E19" s="215">
        <v>3963417</v>
      </c>
      <c r="F19" s="215">
        <v>0</v>
      </c>
      <c r="G19" s="215">
        <v>0</v>
      </c>
      <c r="H19" s="215">
        <f t="shared" si="1"/>
        <v>3963417</v>
      </c>
      <c r="I19" s="215">
        <v>3615786</v>
      </c>
      <c r="J19" s="215">
        <v>82424</v>
      </c>
      <c r="K19" s="216">
        <f t="shared" si="2"/>
        <v>2.2795596863309942E-2</v>
      </c>
      <c r="L19" s="181">
        <f t="shared" si="0"/>
        <v>1.862118872690079E-2</v>
      </c>
      <c r="M19" s="297">
        <f t="shared" si="3"/>
        <v>1.3645947650090407E-3</v>
      </c>
    </row>
    <row r="20" spans="1:13" ht="15" customHeight="1" x14ac:dyDescent="0.2">
      <c r="A20" s="294">
        <v>50440</v>
      </c>
      <c r="B20" s="189" t="s">
        <v>166</v>
      </c>
      <c r="C20" s="188">
        <v>50440</v>
      </c>
      <c r="D20" s="189" t="s">
        <v>166</v>
      </c>
      <c r="E20" s="218">
        <v>0</v>
      </c>
      <c r="F20" s="218">
        <v>0</v>
      </c>
      <c r="G20" s="218">
        <v>74079605</v>
      </c>
      <c r="H20" s="218">
        <f t="shared" si="1"/>
        <v>74079605</v>
      </c>
      <c r="I20" s="218">
        <v>71084666</v>
      </c>
      <c r="J20" s="218">
        <v>2990721</v>
      </c>
      <c r="K20" s="219">
        <f t="shared" si="2"/>
        <v>4.2072660227453276E-2</v>
      </c>
      <c r="L20" s="186">
        <f t="shared" si="0"/>
        <v>6.5052678345132007</v>
      </c>
      <c r="M20" s="295">
        <f t="shared" si="3"/>
        <v>2.5505426549095784E-2</v>
      </c>
    </row>
    <row r="21" spans="1:13" ht="15" customHeight="1" x14ac:dyDescent="0.2">
      <c r="A21" s="296">
        <v>340</v>
      </c>
      <c r="B21" s="178" t="s">
        <v>141</v>
      </c>
      <c r="C21" s="177">
        <v>50121</v>
      </c>
      <c r="D21" s="178" t="s">
        <v>153</v>
      </c>
      <c r="E21" s="215">
        <v>29193296</v>
      </c>
      <c r="F21" s="215">
        <v>40173428</v>
      </c>
      <c r="G21" s="215">
        <v>70105714</v>
      </c>
      <c r="H21" s="215">
        <f t="shared" si="1"/>
        <v>139472438</v>
      </c>
      <c r="I21" s="215">
        <v>138235565</v>
      </c>
      <c r="J21" s="215">
        <v>4766925</v>
      </c>
      <c r="K21" s="216">
        <f t="shared" si="2"/>
        <v>3.4484070723767794E-2</v>
      </c>
      <c r="L21" s="181">
        <f t="shared" si="0"/>
        <v>23.059222032650915</v>
      </c>
      <c r="M21" s="297">
        <f t="shared" si="3"/>
        <v>4.8020018776184288E-2</v>
      </c>
    </row>
    <row r="22" spans="1:13" ht="15" customHeight="1" x14ac:dyDescent="0.2">
      <c r="A22" s="294">
        <v>50016</v>
      </c>
      <c r="B22" s="189" t="s">
        <v>158</v>
      </c>
      <c r="C22" s="188">
        <v>50016</v>
      </c>
      <c r="D22" s="189" t="s">
        <v>158</v>
      </c>
      <c r="E22" s="218">
        <v>2024211</v>
      </c>
      <c r="F22" s="218">
        <v>6563138</v>
      </c>
      <c r="G22" s="218">
        <v>29310162</v>
      </c>
      <c r="H22" s="218">
        <f t="shared" si="1"/>
        <v>37897511</v>
      </c>
      <c r="I22" s="218">
        <v>36635280</v>
      </c>
      <c r="J22" s="218">
        <v>1057813</v>
      </c>
      <c r="K22" s="219">
        <f t="shared" si="2"/>
        <v>2.887416173699232E-2</v>
      </c>
      <c r="L22" s="186">
        <f t="shared" si="0"/>
        <v>1.7025083140593436</v>
      </c>
      <c r="M22" s="295">
        <f t="shared" si="3"/>
        <v>1.3048020210205622E-2</v>
      </c>
    </row>
    <row r="23" spans="1:13" ht="15" customHeight="1" x14ac:dyDescent="0.2">
      <c r="A23" s="296">
        <v>50050</v>
      </c>
      <c r="B23" s="178" t="s">
        <v>4</v>
      </c>
      <c r="C23" s="177">
        <v>50050</v>
      </c>
      <c r="D23" s="178" t="s">
        <v>4</v>
      </c>
      <c r="E23" s="215">
        <v>5590074</v>
      </c>
      <c r="F23" s="215">
        <v>252975266</v>
      </c>
      <c r="G23" s="215">
        <v>0</v>
      </c>
      <c r="H23" s="215">
        <f t="shared" si="1"/>
        <v>258565340</v>
      </c>
      <c r="I23" s="215">
        <v>249169666</v>
      </c>
      <c r="J23" s="215">
        <v>893547</v>
      </c>
      <c r="K23" s="216">
        <f t="shared" si="2"/>
        <v>3.5860986385076263E-3</v>
      </c>
      <c r="L23" s="181">
        <f t="shared" si="0"/>
        <v>79.2516810235457</v>
      </c>
      <c r="M23" s="297">
        <f t="shared" si="3"/>
        <v>8.9023413225704673E-2</v>
      </c>
    </row>
    <row r="24" spans="1:13" ht="15" customHeight="1" x14ac:dyDescent="0.2">
      <c r="A24" s="298">
        <v>51152</v>
      </c>
      <c r="B24" s="204" t="s">
        <v>165</v>
      </c>
      <c r="C24" s="203">
        <v>51152</v>
      </c>
      <c r="D24" s="204" t="s">
        <v>165</v>
      </c>
      <c r="E24" s="221">
        <v>30826476</v>
      </c>
      <c r="F24" s="221">
        <v>2304038</v>
      </c>
      <c r="G24" s="221">
        <v>74346790</v>
      </c>
      <c r="H24" s="221">
        <f t="shared" si="1"/>
        <v>107477304</v>
      </c>
      <c r="I24" s="221">
        <v>103818065</v>
      </c>
      <c r="J24" s="221">
        <v>64416</v>
      </c>
      <c r="K24" s="222">
        <f t="shared" si="2"/>
        <v>6.2047005017864664E-4</v>
      </c>
      <c r="L24" s="207">
        <f t="shared" si="0"/>
        <v>13.693087831240444</v>
      </c>
      <c r="M24" s="299">
        <f t="shared" si="3"/>
        <v>3.7004172509651455E-2</v>
      </c>
    </row>
    <row r="25" spans="1:13" ht="13.5" thickBot="1" x14ac:dyDescent="0.25">
      <c r="A25" s="142" t="s">
        <v>19</v>
      </c>
      <c r="B25" s="143"/>
      <c r="C25" s="142"/>
      <c r="D25" s="143"/>
      <c r="E25" s="115">
        <f t="shared" ref="E25:I25" si="4">SUM(E2:E24)</f>
        <v>230006114</v>
      </c>
      <c r="F25" s="115">
        <f t="shared" si="4"/>
        <v>582113112</v>
      </c>
      <c r="G25" s="115">
        <f t="shared" si="4"/>
        <v>2092345236</v>
      </c>
      <c r="H25" s="115">
        <f t="shared" si="4"/>
        <v>2904464462</v>
      </c>
      <c r="I25" s="115">
        <f t="shared" si="4"/>
        <v>2822136712</v>
      </c>
      <c r="J25" s="115">
        <f>SUM(J4:J24)</f>
        <v>114799289</v>
      </c>
      <c r="K25" s="117">
        <f t="shared" si="2"/>
        <v>4.0678145928176423E-2</v>
      </c>
      <c r="L25" s="115">
        <f>SUM(L2:L24)</f>
        <v>1208.7850185492407</v>
      </c>
      <c r="M25" s="117">
        <f>SUM(M2:M24)</f>
        <v>1</v>
      </c>
    </row>
    <row r="26" spans="1:13" ht="13.5" thickTop="1" x14ac:dyDescent="0.2">
      <c r="F26" s="90"/>
      <c r="G26" s="90"/>
      <c r="H26" s="90"/>
      <c r="I26" s="93"/>
    </row>
    <row r="27" spans="1:13" x14ac:dyDescent="0.2">
      <c r="E27" s="93"/>
      <c r="F27" s="93"/>
      <c r="G27" s="93"/>
      <c r="H27" s="93"/>
      <c r="I27" s="93"/>
    </row>
  </sheetData>
  <pageMargins left="0.7" right="0.7" top="0.75" bottom="0.75" header="0.3" footer="0.3"/>
  <pageSetup scale="54" fitToHeight="0" orientation="landscape" r:id="rId1"/>
  <headerFooter>
    <oddFooter>&amp;LCalifornia Department of Insurance&amp;CPage &amp;P of &amp;N&amp;RRate Specialist Bureau -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showGridLines="0" workbookViewId="0">
      <selection activeCell="D4" sqref="D4"/>
    </sheetView>
  </sheetViews>
  <sheetFormatPr defaultRowHeight="12.75" x14ac:dyDescent="0.2"/>
  <cols>
    <col min="1" max="1" width="9.42578125" style="86" customWidth="1"/>
    <col min="2" max="2" width="30.5703125" bestFit="1" customWidth="1"/>
    <col min="3" max="3" width="13.28515625" style="86" bestFit="1" customWidth="1"/>
    <col min="4" max="4" width="30.5703125" bestFit="1" customWidth="1"/>
    <col min="5" max="5" width="16.140625" bestFit="1" customWidth="1"/>
    <col min="6" max="6" width="14.28515625" style="1" bestFit="1" customWidth="1"/>
    <col min="7" max="7" width="19.7109375" style="1" bestFit="1" customWidth="1"/>
    <col min="8" max="8" width="15.28515625" style="1" bestFit="1" customWidth="1"/>
    <col min="9" max="9" width="16.5703125" style="1" bestFit="1" customWidth="1"/>
    <col min="10" max="10" width="20.85546875" style="1" customWidth="1"/>
    <col min="11" max="11" width="15" bestFit="1" customWidth="1"/>
    <col min="12" max="12" width="12" customWidth="1"/>
    <col min="13" max="13" width="15.28515625" customWidth="1"/>
  </cols>
  <sheetData>
    <row r="1" spans="1:13" ht="33.75" customHeight="1" x14ac:dyDescent="0.2">
      <c r="A1" s="149" t="s">
        <v>186</v>
      </c>
      <c r="B1" s="87"/>
      <c r="C1" s="109"/>
      <c r="D1" s="87"/>
      <c r="E1" s="87"/>
      <c r="F1" s="87"/>
      <c r="G1" s="87"/>
      <c r="H1" s="87"/>
      <c r="I1" s="87"/>
      <c r="J1" s="87"/>
      <c r="K1" s="87"/>
    </row>
    <row r="2" spans="1:13" s="90" customFormat="1" ht="12.75" customHeight="1" x14ac:dyDescent="0.2">
      <c r="A2" s="168" t="s">
        <v>205</v>
      </c>
      <c r="B2" s="168"/>
      <c r="C2" s="168"/>
      <c r="D2" s="168"/>
      <c r="E2" s="122" t="s">
        <v>210</v>
      </c>
      <c r="F2" s="122" t="s">
        <v>211</v>
      </c>
      <c r="G2" s="122" t="s">
        <v>212</v>
      </c>
      <c r="H2" s="122" t="s">
        <v>213</v>
      </c>
      <c r="I2" s="122" t="s">
        <v>214</v>
      </c>
      <c r="J2" s="122" t="s">
        <v>215</v>
      </c>
      <c r="K2" s="122" t="s">
        <v>216</v>
      </c>
      <c r="L2" s="123"/>
      <c r="M2" s="123"/>
    </row>
    <row r="3" spans="1:13" ht="42.75" customHeight="1" x14ac:dyDescent="0.2">
      <c r="A3" s="170" t="s">
        <v>14</v>
      </c>
      <c r="B3" s="170" t="s">
        <v>15</v>
      </c>
      <c r="C3" s="170" t="s">
        <v>38</v>
      </c>
      <c r="D3" s="170" t="s">
        <v>39</v>
      </c>
      <c r="E3" s="171" t="s">
        <v>218</v>
      </c>
      <c r="F3" s="171" t="s">
        <v>217</v>
      </c>
      <c r="G3" s="171" t="s">
        <v>219</v>
      </c>
      <c r="H3" s="171" t="s">
        <v>220</v>
      </c>
      <c r="I3" s="171" t="s">
        <v>204</v>
      </c>
      <c r="J3" s="171" t="s">
        <v>221</v>
      </c>
      <c r="K3" s="171" t="s">
        <v>222</v>
      </c>
      <c r="L3" s="171" t="s">
        <v>133</v>
      </c>
      <c r="M3" s="171" t="s">
        <v>206</v>
      </c>
    </row>
    <row r="4" spans="1:13" ht="17.100000000000001" customHeight="1" x14ac:dyDescent="0.25">
      <c r="A4" s="223">
        <v>16827</v>
      </c>
      <c r="B4" s="224" t="s">
        <v>183</v>
      </c>
      <c r="C4" s="223">
        <v>16827</v>
      </c>
      <c r="D4" s="224" t="s">
        <v>183</v>
      </c>
      <c r="E4" s="225">
        <v>0</v>
      </c>
      <c r="F4" s="225">
        <v>0</v>
      </c>
      <c r="G4" s="225">
        <v>33550</v>
      </c>
      <c r="H4" s="225">
        <f t="shared" ref="H4:H17" si="0">SUM(E4:G4)</f>
        <v>33550</v>
      </c>
      <c r="I4" s="225">
        <v>32191</v>
      </c>
      <c r="J4" s="225">
        <v>0</v>
      </c>
      <c r="K4" s="226">
        <f>IF(I4&lt;&gt;0,J4/I4,"")</f>
        <v>0</v>
      </c>
      <c r="L4" s="199">
        <f t="shared" ref="L4:L23" si="1">M4*M4*100*100</f>
        <v>2.0559982178734986E-6</v>
      </c>
      <c r="M4" s="200">
        <f>H4/$H$24</f>
        <v>1.4338752448778446E-5</v>
      </c>
    </row>
    <row r="5" spans="1:13" ht="17.100000000000001" customHeight="1" x14ac:dyDescent="0.25">
      <c r="A5" s="227">
        <v>15781</v>
      </c>
      <c r="B5" s="228" t="s">
        <v>170</v>
      </c>
      <c r="C5" s="227">
        <v>15781</v>
      </c>
      <c r="D5" s="228" t="s">
        <v>170</v>
      </c>
      <c r="E5" s="228">
        <v>0</v>
      </c>
      <c r="F5" s="229">
        <v>0</v>
      </c>
      <c r="G5" s="229">
        <v>3640847</v>
      </c>
      <c r="H5" s="230">
        <f t="shared" si="0"/>
        <v>3640847</v>
      </c>
      <c r="I5" s="229">
        <v>3491733</v>
      </c>
      <c r="J5" s="229">
        <v>0</v>
      </c>
      <c r="K5" s="231">
        <f t="shared" ref="K5:K23" si="2">IF(I5&lt;&gt;0,J5/I5,"")</f>
        <v>0</v>
      </c>
      <c r="L5" s="181">
        <f t="shared" si="1"/>
        <v>2.4212662175589927E-2</v>
      </c>
      <c r="M5" s="217">
        <f t="shared" ref="M5:M23" si="3">H5/$H$24</f>
        <v>1.5560418431260108E-3</v>
      </c>
    </row>
    <row r="6" spans="1:13" ht="17.100000000000001" customHeight="1" x14ac:dyDescent="0.25">
      <c r="A6" s="232">
        <v>626</v>
      </c>
      <c r="B6" s="233" t="s">
        <v>169</v>
      </c>
      <c r="C6" s="232">
        <v>50028</v>
      </c>
      <c r="D6" s="233" t="s">
        <v>61</v>
      </c>
      <c r="E6" s="234">
        <v>0</v>
      </c>
      <c r="F6" s="234">
        <v>0</v>
      </c>
      <c r="G6" s="234">
        <v>0</v>
      </c>
      <c r="H6" s="234">
        <f t="shared" si="0"/>
        <v>0</v>
      </c>
      <c r="I6" s="234">
        <v>0</v>
      </c>
      <c r="J6" s="234">
        <v>0</v>
      </c>
      <c r="K6" s="235" t="str">
        <f t="shared" si="2"/>
        <v/>
      </c>
      <c r="L6" s="186">
        <f t="shared" si="1"/>
        <v>0</v>
      </c>
      <c r="M6" s="220">
        <f t="shared" si="3"/>
        <v>0</v>
      </c>
    </row>
    <row r="7" spans="1:13" ht="17.100000000000001" customHeight="1" x14ac:dyDescent="0.25">
      <c r="A7" s="236">
        <v>670</v>
      </c>
      <c r="B7" s="237" t="s">
        <v>180</v>
      </c>
      <c r="C7" s="236">
        <v>50083</v>
      </c>
      <c r="D7" s="237" t="s">
        <v>22</v>
      </c>
      <c r="E7" s="230">
        <v>609671</v>
      </c>
      <c r="F7" s="230">
        <v>0</v>
      </c>
      <c r="G7" s="230">
        <v>170997635</v>
      </c>
      <c r="H7" s="230">
        <f t="shared" si="0"/>
        <v>171607306</v>
      </c>
      <c r="I7" s="230">
        <v>168846022</v>
      </c>
      <c r="J7" s="230">
        <v>11829211</v>
      </c>
      <c r="K7" s="231">
        <f t="shared" si="2"/>
        <v>7.0059163135036726E-2</v>
      </c>
      <c r="L7" s="181">
        <f t="shared" si="1"/>
        <v>53.790952171531295</v>
      </c>
      <c r="M7" s="217">
        <f t="shared" si="3"/>
        <v>7.3342315324464155E-2</v>
      </c>
    </row>
    <row r="8" spans="1:13" ht="17.100000000000001" customHeight="1" x14ac:dyDescent="0.25">
      <c r="A8" s="232">
        <v>670</v>
      </c>
      <c r="B8" s="233" t="s">
        <v>180</v>
      </c>
      <c r="C8" s="232">
        <v>51586</v>
      </c>
      <c r="D8" s="233" t="s">
        <v>30</v>
      </c>
      <c r="E8" s="234">
        <v>6381870</v>
      </c>
      <c r="F8" s="234">
        <v>5756212</v>
      </c>
      <c r="G8" s="234">
        <v>298500460</v>
      </c>
      <c r="H8" s="234">
        <f t="shared" si="0"/>
        <v>310638542</v>
      </c>
      <c r="I8" s="234">
        <v>306785224</v>
      </c>
      <c r="J8" s="234">
        <v>20078628</v>
      </c>
      <c r="K8" s="238">
        <f t="shared" si="2"/>
        <v>6.5448484572386056E-2</v>
      </c>
      <c r="L8" s="186">
        <f t="shared" si="1"/>
        <v>176.25780734726598</v>
      </c>
      <c r="M8" s="220">
        <f t="shared" si="3"/>
        <v>0.1327621208580467</v>
      </c>
    </row>
    <row r="9" spans="1:13" ht="17.100000000000001" customHeight="1" x14ac:dyDescent="0.25">
      <c r="A9" s="236">
        <v>670</v>
      </c>
      <c r="B9" s="237" t="s">
        <v>180</v>
      </c>
      <c r="C9" s="236">
        <v>50229</v>
      </c>
      <c r="D9" s="237" t="s">
        <v>25</v>
      </c>
      <c r="E9" s="230">
        <v>5864002</v>
      </c>
      <c r="F9" s="230">
        <v>2040265</v>
      </c>
      <c r="G9" s="230">
        <v>410812718</v>
      </c>
      <c r="H9" s="230">
        <f t="shared" si="0"/>
        <v>418716985</v>
      </c>
      <c r="I9" s="230">
        <v>411589817</v>
      </c>
      <c r="J9" s="230">
        <v>22919218</v>
      </c>
      <c r="K9" s="231">
        <f t="shared" si="2"/>
        <v>5.568460893190659E-2</v>
      </c>
      <c r="L9" s="181">
        <f t="shared" si="1"/>
        <v>320.24240685599699</v>
      </c>
      <c r="M9" s="217">
        <f t="shared" si="3"/>
        <v>0.17895318014944495</v>
      </c>
    </row>
    <row r="10" spans="1:13" ht="17.100000000000001" customHeight="1" x14ac:dyDescent="0.25">
      <c r="A10" s="232">
        <v>670</v>
      </c>
      <c r="B10" s="233" t="s">
        <v>180</v>
      </c>
      <c r="C10" s="232">
        <v>51020</v>
      </c>
      <c r="D10" s="233" t="s">
        <v>58</v>
      </c>
      <c r="E10" s="234">
        <v>7881024</v>
      </c>
      <c r="F10" s="234">
        <v>7449132</v>
      </c>
      <c r="G10" s="234">
        <v>27081374</v>
      </c>
      <c r="H10" s="234">
        <f t="shared" si="0"/>
        <v>42411530</v>
      </c>
      <c r="I10" s="234">
        <v>39764208</v>
      </c>
      <c r="J10" s="234">
        <v>240205</v>
      </c>
      <c r="K10" s="238">
        <f t="shared" si="2"/>
        <v>6.0407339183016044E-3</v>
      </c>
      <c r="L10" s="186">
        <f t="shared" si="1"/>
        <v>3.2855309662265775</v>
      </c>
      <c r="M10" s="220">
        <f t="shared" si="3"/>
        <v>1.8126033670460225E-2</v>
      </c>
    </row>
    <row r="11" spans="1:13" ht="17.100000000000001" customHeight="1" x14ac:dyDescent="0.25">
      <c r="A11" s="236">
        <v>70</v>
      </c>
      <c r="B11" s="237" t="s">
        <v>139</v>
      </c>
      <c r="C11" s="236">
        <v>51624</v>
      </c>
      <c r="D11" s="237" t="s">
        <v>171</v>
      </c>
      <c r="E11" s="230">
        <v>0</v>
      </c>
      <c r="F11" s="230">
        <v>0</v>
      </c>
      <c r="G11" s="230">
        <v>0</v>
      </c>
      <c r="H11" s="230">
        <f t="shared" si="0"/>
        <v>0</v>
      </c>
      <c r="I11" s="230">
        <v>0</v>
      </c>
      <c r="J11" s="230">
        <v>0</v>
      </c>
      <c r="K11" s="239" t="str">
        <f t="shared" si="2"/>
        <v/>
      </c>
      <c r="L11" s="181">
        <f t="shared" si="1"/>
        <v>0</v>
      </c>
      <c r="M11" s="217">
        <f t="shared" si="3"/>
        <v>0</v>
      </c>
    </row>
    <row r="12" spans="1:13" ht="17.100000000000001" customHeight="1" x14ac:dyDescent="0.25">
      <c r="A12" s="232">
        <v>70</v>
      </c>
      <c r="B12" s="233" t="s">
        <v>139</v>
      </c>
      <c r="C12" s="232">
        <v>50814</v>
      </c>
      <c r="D12" s="233" t="s">
        <v>142</v>
      </c>
      <c r="E12" s="234">
        <v>103876710</v>
      </c>
      <c r="F12" s="234">
        <v>40307657</v>
      </c>
      <c r="G12" s="234">
        <v>308529527</v>
      </c>
      <c r="H12" s="234">
        <f t="shared" si="0"/>
        <v>452713894</v>
      </c>
      <c r="I12" s="234">
        <v>442512835</v>
      </c>
      <c r="J12" s="234">
        <v>21684689</v>
      </c>
      <c r="K12" s="238">
        <f t="shared" si="2"/>
        <v>4.9003525513559396E-2</v>
      </c>
      <c r="L12" s="186">
        <f t="shared" si="1"/>
        <v>374.35645985563121</v>
      </c>
      <c r="M12" s="220">
        <f t="shared" si="3"/>
        <v>0.19348293461068633</v>
      </c>
    </row>
    <row r="13" spans="1:13" ht="17.100000000000001" customHeight="1" x14ac:dyDescent="0.25">
      <c r="A13" s="236">
        <v>4736</v>
      </c>
      <c r="B13" s="237" t="s">
        <v>174</v>
      </c>
      <c r="C13" s="236">
        <v>51152</v>
      </c>
      <c r="D13" s="237" t="s">
        <v>165</v>
      </c>
      <c r="E13" s="230">
        <v>33229546</v>
      </c>
      <c r="F13" s="230">
        <v>4053725</v>
      </c>
      <c r="G13" s="230">
        <v>54150958</v>
      </c>
      <c r="H13" s="230">
        <f t="shared" si="0"/>
        <v>91434229</v>
      </c>
      <c r="I13" s="230">
        <v>88512505</v>
      </c>
      <c r="J13" s="230">
        <v>1126365</v>
      </c>
      <c r="K13" s="231">
        <f t="shared" si="2"/>
        <v>1.2725490031041377E-2</v>
      </c>
      <c r="L13" s="181">
        <f t="shared" si="1"/>
        <v>15.270571793968641</v>
      </c>
      <c r="M13" s="217">
        <f t="shared" si="3"/>
        <v>3.9077578985869429E-2</v>
      </c>
    </row>
    <row r="14" spans="1:13" ht="17.100000000000001" customHeight="1" x14ac:dyDescent="0.25">
      <c r="A14" s="232">
        <v>50130</v>
      </c>
      <c r="B14" s="233" t="s">
        <v>138</v>
      </c>
      <c r="C14" s="232">
        <v>50130</v>
      </c>
      <c r="D14" s="233" t="s">
        <v>138</v>
      </c>
      <c r="E14" s="234">
        <v>0</v>
      </c>
      <c r="F14" s="234">
        <v>69414956</v>
      </c>
      <c r="G14" s="234">
        <v>71968612</v>
      </c>
      <c r="H14" s="234">
        <f t="shared" si="0"/>
        <v>141383568</v>
      </c>
      <c r="I14" s="234">
        <v>136162593</v>
      </c>
      <c r="J14" s="234">
        <v>4806354</v>
      </c>
      <c r="K14" s="238">
        <f t="shared" si="2"/>
        <v>3.5298637416518647E-2</v>
      </c>
      <c r="L14" s="186">
        <f t="shared" si="1"/>
        <v>36.511994706976289</v>
      </c>
      <c r="M14" s="220">
        <f t="shared" si="3"/>
        <v>6.0425155942683578E-2</v>
      </c>
    </row>
    <row r="15" spans="1:13" ht="17.100000000000001" customHeight="1" x14ac:dyDescent="0.25">
      <c r="A15" s="236">
        <v>150</v>
      </c>
      <c r="B15" s="237" t="s">
        <v>8</v>
      </c>
      <c r="C15" s="236">
        <v>50520</v>
      </c>
      <c r="D15" s="237" t="s">
        <v>23</v>
      </c>
      <c r="E15" s="230">
        <v>2954904</v>
      </c>
      <c r="F15" s="230">
        <v>61930179</v>
      </c>
      <c r="G15" s="230">
        <v>170073857</v>
      </c>
      <c r="H15" s="230">
        <f t="shared" si="0"/>
        <v>234958940</v>
      </c>
      <c r="I15" s="230">
        <v>231597676</v>
      </c>
      <c r="J15" s="230">
        <v>4370803</v>
      </c>
      <c r="K15" s="231">
        <f t="shared" si="2"/>
        <v>1.8872395766182042E-2</v>
      </c>
      <c r="L15" s="181">
        <f t="shared" si="1"/>
        <v>100.83739862297011</v>
      </c>
      <c r="M15" s="217">
        <f t="shared" si="3"/>
        <v>0.10041782641691172</v>
      </c>
    </row>
    <row r="16" spans="1:13" ht="17.100000000000001" customHeight="1" x14ac:dyDescent="0.25">
      <c r="A16" s="232">
        <v>150</v>
      </c>
      <c r="B16" s="233" t="s">
        <v>8</v>
      </c>
      <c r="C16" s="232">
        <v>51411</v>
      </c>
      <c r="D16" s="233" t="s">
        <v>136</v>
      </c>
      <c r="E16" s="234">
        <v>2060905</v>
      </c>
      <c r="F16" s="234">
        <v>6357210</v>
      </c>
      <c r="G16" s="234">
        <v>0</v>
      </c>
      <c r="H16" s="234">
        <f t="shared" si="0"/>
        <v>8418115</v>
      </c>
      <c r="I16" s="234">
        <v>8389491</v>
      </c>
      <c r="J16" s="234">
        <v>0</v>
      </c>
      <c r="K16" s="238">
        <f t="shared" si="2"/>
        <v>0</v>
      </c>
      <c r="L16" s="186">
        <f t="shared" si="1"/>
        <v>0.12943966896416967</v>
      </c>
      <c r="M16" s="220">
        <f t="shared" si="3"/>
        <v>3.5977724909194808E-3</v>
      </c>
    </row>
    <row r="17" spans="1:13" ht="17.100000000000001" customHeight="1" x14ac:dyDescent="0.25">
      <c r="A17" s="236">
        <v>50026</v>
      </c>
      <c r="B17" s="237" t="s">
        <v>160</v>
      </c>
      <c r="C17" s="236">
        <v>50026</v>
      </c>
      <c r="D17" s="237" t="s">
        <v>160</v>
      </c>
      <c r="E17" s="230">
        <v>0</v>
      </c>
      <c r="F17" s="230">
        <v>2136704</v>
      </c>
      <c r="G17" s="230">
        <v>0</v>
      </c>
      <c r="H17" s="230">
        <f t="shared" si="0"/>
        <v>2136704</v>
      </c>
      <c r="I17" s="230">
        <v>2094215</v>
      </c>
      <c r="J17" s="230">
        <v>-1214</v>
      </c>
      <c r="K17" s="231">
        <f t="shared" si="2"/>
        <v>-5.7969215195192471E-4</v>
      </c>
      <c r="L17" s="181">
        <f t="shared" si="1"/>
        <v>8.3392388112223086E-3</v>
      </c>
      <c r="M17" s="217">
        <f t="shared" si="3"/>
        <v>9.1319432823590773E-4</v>
      </c>
    </row>
    <row r="18" spans="1:13" ht="17.100000000000001" customHeight="1" x14ac:dyDescent="0.25">
      <c r="A18" s="232">
        <v>766</v>
      </c>
      <c r="B18" s="233" t="s">
        <v>178</v>
      </c>
      <c r="C18" s="232">
        <v>51632</v>
      </c>
      <c r="D18" s="233" t="s">
        <v>181</v>
      </c>
      <c r="E18" s="234">
        <v>1288279</v>
      </c>
      <c r="F18" s="234">
        <v>0</v>
      </c>
      <c r="G18" s="234">
        <v>0</v>
      </c>
      <c r="H18" s="234">
        <f t="shared" ref="H18:H23" si="4">SUM(E18:G18)</f>
        <v>1288279</v>
      </c>
      <c r="I18" s="234">
        <v>1247574</v>
      </c>
      <c r="J18" s="234">
        <v>138984</v>
      </c>
      <c r="K18" s="238">
        <f t="shared" si="2"/>
        <v>0.11140341174150792</v>
      </c>
      <c r="L18" s="186">
        <f t="shared" si="1"/>
        <v>3.031499771665459E-3</v>
      </c>
      <c r="M18" s="220">
        <f t="shared" si="3"/>
        <v>5.5059057126556924E-4</v>
      </c>
    </row>
    <row r="19" spans="1:13" ht="17.100000000000001" customHeight="1" x14ac:dyDescent="0.25">
      <c r="A19" s="236">
        <v>50440</v>
      </c>
      <c r="B19" s="237" t="s">
        <v>166</v>
      </c>
      <c r="C19" s="236">
        <v>50440</v>
      </c>
      <c r="D19" s="237" t="s">
        <v>166</v>
      </c>
      <c r="E19" s="230">
        <v>0</v>
      </c>
      <c r="F19" s="230">
        <v>0</v>
      </c>
      <c r="G19" s="230">
        <v>72245937</v>
      </c>
      <c r="H19" s="230">
        <f>SUM(E19:G19)</f>
        <v>72245937</v>
      </c>
      <c r="I19" s="230">
        <v>68994911</v>
      </c>
      <c r="J19" s="230">
        <v>2581351</v>
      </c>
      <c r="K19" s="231">
        <f t="shared" si="2"/>
        <v>3.7413643449732109E-2</v>
      </c>
      <c r="L19" s="181">
        <f t="shared" si="1"/>
        <v>9.5337671579255829</v>
      </c>
      <c r="M19" s="217">
        <f t="shared" si="3"/>
        <v>3.0876798988764335E-2</v>
      </c>
    </row>
    <row r="20" spans="1:13" ht="17.100000000000001" customHeight="1" x14ac:dyDescent="0.25">
      <c r="A20" s="240">
        <v>340</v>
      </c>
      <c r="B20" s="241" t="s">
        <v>141</v>
      </c>
      <c r="C20" s="240">
        <v>50121</v>
      </c>
      <c r="D20" s="241" t="s">
        <v>153</v>
      </c>
      <c r="E20" s="242">
        <v>24780771</v>
      </c>
      <c r="F20" s="242">
        <v>24877764</v>
      </c>
      <c r="G20" s="242">
        <v>70463187</v>
      </c>
      <c r="H20" s="234">
        <f t="shared" si="4"/>
        <v>120121722</v>
      </c>
      <c r="I20" s="234">
        <v>123649888</v>
      </c>
      <c r="J20" s="234">
        <v>8820971</v>
      </c>
      <c r="K20" s="235">
        <f t="shared" si="2"/>
        <v>7.1338285401439258E-2</v>
      </c>
      <c r="L20" s="186">
        <f t="shared" si="1"/>
        <v>26.356077968173064</v>
      </c>
      <c r="M20" s="220">
        <f t="shared" si="3"/>
        <v>5.1338170953173883E-2</v>
      </c>
    </row>
    <row r="21" spans="1:13" ht="17.100000000000001" customHeight="1" x14ac:dyDescent="0.25">
      <c r="A21" s="227">
        <v>50016</v>
      </c>
      <c r="B21" s="228" t="s">
        <v>158</v>
      </c>
      <c r="C21" s="227">
        <v>50016</v>
      </c>
      <c r="D21" s="228" t="s">
        <v>158</v>
      </c>
      <c r="E21" s="229">
        <v>2328167</v>
      </c>
      <c r="F21" s="229">
        <v>6057018</v>
      </c>
      <c r="G21" s="229">
        <v>28295866</v>
      </c>
      <c r="H21" s="230">
        <f>SUM(E21:G21)</f>
        <v>36681051</v>
      </c>
      <c r="I21" s="229">
        <v>35337010</v>
      </c>
      <c r="J21" s="229">
        <v>717794</v>
      </c>
      <c r="K21" s="239">
        <f t="shared" si="2"/>
        <v>2.0312810846192138E-2</v>
      </c>
      <c r="L21" s="181">
        <f t="shared" si="1"/>
        <v>2.4576567475790956</v>
      </c>
      <c r="M21" s="217">
        <f t="shared" si="3"/>
        <v>1.5676915345753117E-2</v>
      </c>
    </row>
    <row r="22" spans="1:13" ht="17.100000000000001" customHeight="1" x14ac:dyDescent="0.25">
      <c r="A22" s="232">
        <v>4915</v>
      </c>
      <c r="B22" s="233" t="s">
        <v>184</v>
      </c>
      <c r="C22" s="232">
        <v>12522</v>
      </c>
      <c r="D22" s="233" t="s">
        <v>185</v>
      </c>
      <c r="E22" s="234">
        <v>0</v>
      </c>
      <c r="F22" s="234">
        <v>0</v>
      </c>
      <c r="G22" s="234">
        <v>9453923</v>
      </c>
      <c r="H22" s="234">
        <f t="shared" si="4"/>
        <v>9453923</v>
      </c>
      <c r="I22" s="234">
        <v>8670280</v>
      </c>
      <c r="J22" s="234">
        <v>0</v>
      </c>
      <c r="K22" s="235">
        <f t="shared" si="2"/>
        <v>0</v>
      </c>
      <c r="L22" s="186">
        <f t="shared" si="1"/>
        <v>0.16325323892260324</v>
      </c>
      <c r="M22" s="220">
        <f t="shared" si="3"/>
        <v>4.0404608514698322E-3</v>
      </c>
    </row>
    <row r="23" spans="1:13" ht="17.100000000000001" customHeight="1" thickBot="1" x14ac:dyDescent="0.3">
      <c r="A23" s="243">
        <v>50050</v>
      </c>
      <c r="B23" s="244" t="s">
        <v>4</v>
      </c>
      <c r="C23" s="243">
        <v>50050</v>
      </c>
      <c r="D23" s="244" t="s">
        <v>4</v>
      </c>
      <c r="E23" s="245">
        <v>6483181</v>
      </c>
      <c r="F23" s="245">
        <v>159662221</v>
      </c>
      <c r="G23" s="245">
        <v>55782519</v>
      </c>
      <c r="H23" s="246">
        <f t="shared" si="4"/>
        <v>221927921</v>
      </c>
      <c r="I23" s="245">
        <v>212697517</v>
      </c>
      <c r="J23" s="245">
        <v>1786632</v>
      </c>
      <c r="K23" s="247">
        <f t="shared" si="2"/>
        <v>8.3998723877909687E-3</v>
      </c>
      <c r="L23" s="194">
        <f t="shared" si="1"/>
        <v>89.962512151626953</v>
      </c>
      <c r="M23" s="248">
        <f t="shared" si="3"/>
        <v>9.4848569916275993E-2</v>
      </c>
    </row>
    <row r="24" spans="1:13" ht="19.5" customHeight="1" thickTop="1" thickBot="1" x14ac:dyDescent="0.25">
      <c r="A24" s="137" t="s">
        <v>19</v>
      </c>
      <c r="B24" s="138"/>
      <c r="C24" s="139"/>
      <c r="D24" s="138"/>
      <c r="E24" s="102">
        <f>SUM(E4:E23)</f>
        <v>197739030</v>
      </c>
      <c r="F24" s="102">
        <f t="shared" ref="F24:J24" si="5">SUM(F4:F23)</f>
        <v>390043043</v>
      </c>
      <c r="G24" s="102">
        <f t="shared" si="5"/>
        <v>1752030970</v>
      </c>
      <c r="H24" s="102">
        <f t="shared" si="5"/>
        <v>2339813043</v>
      </c>
      <c r="I24" s="102">
        <f t="shared" si="5"/>
        <v>2290375690</v>
      </c>
      <c r="J24" s="102">
        <f t="shared" si="5"/>
        <v>101099991</v>
      </c>
      <c r="K24" s="140">
        <f>IF(I24&lt;&gt;0,J24/I24,"")</f>
        <v>4.414122601868866E-2</v>
      </c>
      <c r="L24" s="102">
        <f t="shared" ref="L24" si="6">SUM(L4:L23)</f>
        <v>1209.1914147105153</v>
      </c>
      <c r="M24" s="103">
        <f t="shared" ref="M24" si="7">SUM(M4:M23)</f>
        <v>1</v>
      </c>
    </row>
    <row r="25" spans="1:13" ht="13.5" thickTop="1" x14ac:dyDescent="0.2">
      <c r="E25" s="89"/>
      <c r="F25" s="89"/>
      <c r="G25" s="89"/>
      <c r="H25" s="89"/>
      <c r="I25" s="89"/>
    </row>
    <row r="26" spans="1:13" x14ac:dyDescent="0.2">
      <c r="F26"/>
      <c r="G26"/>
      <c r="H26"/>
      <c r="I26" s="89"/>
    </row>
    <row r="27" spans="1:13" x14ac:dyDescent="0.2">
      <c r="E27" s="89"/>
      <c r="F27" s="89"/>
      <c r="G27" s="89"/>
      <c r="H27" s="89"/>
      <c r="I27" s="89"/>
      <c r="K27" s="85"/>
      <c r="L27" s="85"/>
      <c r="M27" s="85"/>
    </row>
    <row r="28" spans="1:13" x14ac:dyDescent="0.2">
      <c r="K28" s="85"/>
      <c r="L28" s="85"/>
      <c r="M28" s="85"/>
    </row>
  </sheetData>
  <sortState xmlns:xlrd2="http://schemas.microsoft.com/office/spreadsheetml/2017/richdata2" ref="A4:K20">
    <sortCondition ref="B4:B20"/>
    <sortCondition ref="D4:D20"/>
  </sortState>
  <pageMargins left="0.7" right="0.7" top="0.75" bottom="0.75" header="0.3" footer="0.3"/>
  <pageSetup scale="53" fitToHeight="0" orientation="landscape" r:id="rId1"/>
  <headerFooter>
    <oddFooter>&amp;LCalifornia Department of Insurance&amp;CPage &amp;P of &amp;N&amp;RRate Specialist Bureau -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8"/>
  <sheetViews>
    <sheetView showGridLines="0" workbookViewId="0">
      <selection activeCell="D10" sqref="D10"/>
    </sheetView>
  </sheetViews>
  <sheetFormatPr defaultRowHeight="12.75" x14ac:dyDescent="0.2"/>
  <cols>
    <col min="1" max="1" width="9.42578125" style="86" customWidth="1"/>
    <col min="2" max="2" width="30.5703125" bestFit="1" customWidth="1"/>
    <col min="3" max="3" width="13.28515625" style="86" bestFit="1" customWidth="1"/>
    <col min="4" max="4" width="30.5703125" bestFit="1" customWidth="1"/>
    <col min="5" max="5" width="14.42578125" bestFit="1" customWidth="1"/>
    <col min="6" max="6" width="14.28515625" style="1" bestFit="1" customWidth="1"/>
    <col min="7" max="7" width="18.42578125" style="1" customWidth="1"/>
    <col min="8" max="8" width="15.28515625" style="1" bestFit="1" customWidth="1"/>
    <col min="9" max="9" width="16.5703125" style="1" bestFit="1" customWidth="1"/>
    <col min="10" max="10" width="20.85546875" style="1" customWidth="1"/>
    <col min="11" max="11" width="15" bestFit="1" customWidth="1"/>
    <col min="12" max="12" width="12" customWidth="1"/>
    <col min="13" max="13" width="15.28515625" customWidth="1"/>
  </cols>
  <sheetData>
    <row r="1" spans="1:13" ht="33.75" customHeight="1" x14ac:dyDescent="0.2">
      <c r="A1" s="149" t="s">
        <v>182</v>
      </c>
      <c r="B1" s="87"/>
      <c r="C1" s="109"/>
      <c r="D1" s="87"/>
      <c r="E1" s="87"/>
      <c r="F1" s="87"/>
      <c r="G1" s="87"/>
      <c r="H1" s="87"/>
      <c r="I1" s="87"/>
      <c r="J1" s="87"/>
      <c r="K1" s="87"/>
    </row>
    <row r="2" spans="1:13" ht="12.75" customHeight="1" x14ac:dyDescent="0.2">
      <c r="A2" s="168" t="s">
        <v>205</v>
      </c>
      <c r="B2" s="168"/>
      <c r="C2" s="168"/>
      <c r="D2" s="168"/>
      <c r="E2" s="122" t="s">
        <v>210</v>
      </c>
      <c r="F2" s="122" t="s">
        <v>211</v>
      </c>
      <c r="G2" s="122" t="s">
        <v>212</v>
      </c>
      <c r="H2" s="122" t="s">
        <v>213</v>
      </c>
      <c r="I2" s="122" t="s">
        <v>214</v>
      </c>
      <c r="J2" s="122" t="s">
        <v>215</v>
      </c>
      <c r="K2" s="122" t="s">
        <v>216</v>
      </c>
      <c r="L2" s="123"/>
      <c r="M2" s="123"/>
    </row>
    <row r="3" spans="1:13" ht="25.5" x14ac:dyDescent="0.2">
      <c r="A3" s="170" t="s">
        <v>14</v>
      </c>
      <c r="B3" s="170" t="s">
        <v>15</v>
      </c>
      <c r="C3" s="170" t="s">
        <v>38</v>
      </c>
      <c r="D3" s="170" t="s">
        <v>39</v>
      </c>
      <c r="E3" s="171" t="s">
        <v>218</v>
      </c>
      <c r="F3" s="171" t="s">
        <v>217</v>
      </c>
      <c r="G3" s="171" t="s">
        <v>219</v>
      </c>
      <c r="H3" s="171" t="s">
        <v>220</v>
      </c>
      <c r="I3" s="171" t="s">
        <v>204</v>
      </c>
      <c r="J3" s="171" t="s">
        <v>221</v>
      </c>
      <c r="K3" s="171" t="s">
        <v>222</v>
      </c>
      <c r="L3" s="171" t="s">
        <v>133</v>
      </c>
      <c r="M3" s="171" t="s">
        <v>206</v>
      </c>
    </row>
    <row r="4" spans="1:13" ht="15" x14ac:dyDescent="0.25">
      <c r="A4" s="223">
        <v>15781</v>
      </c>
      <c r="B4" s="224" t="s">
        <v>170</v>
      </c>
      <c r="C4" s="223">
        <v>15781</v>
      </c>
      <c r="D4" s="224" t="s">
        <v>170</v>
      </c>
      <c r="E4" s="225">
        <v>0</v>
      </c>
      <c r="F4" s="225">
        <v>0</v>
      </c>
      <c r="G4" s="225">
        <v>2233974</v>
      </c>
      <c r="H4" s="225">
        <f t="shared" ref="H4:H21" si="0">E4+F4+G4</f>
        <v>2233974</v>
      </c>
      <c r="I4" s="225">
        <v>2145115</v>
      </c>
      <c r="J4" s="225">
        <v>0</v>
      </c>
      <c r="K4" s="226">
        <f t="shared" ref="K4:K11" si="1">IF(I4&lt;&gt;0,J4/I4,"")</f>
        <v>0</v>
      </c>
      <c r="L4" s="199">
        <f t="shared" ref="L4:L21" si="2">M4*M4*100*100</f>
        <v>1.495032908324548E-2</v>
      </c>
      <c r="M4" s="200">
        <f>H4/$H$22</f>
        <v>1.2227153832043449E-3</v>
      </c>
    </row>
    <row r="5" spans="1:13" ht="15" x14ac:dyDescent="0.25">
      <c r="A5" s="251">
        <v>670</v>
      </c>
      <c r="B5" s="252" t="s">
        <v>180</v>
      </c>
      <c r="C5" s="251">
        <v>50229</v>
      </c>
      <c r="D5" s="252" t="s">
        <v>25</v>
      </c>
      <c r="E5" s="253">
        <v>4669919</v>
      </c>
      <c r="F5" s="253">
        <v>2185180</v>
      </c>
      <c r="G5" s="253">
        <v>338398217</v>
      </c>
      <c r="H5" s="253">
        <f t="shared" si="0"/>
        <v>345253316</v>
      </c>
      <c r="I5" s="253">
        <v>341858444</v>
      </c>
      <c r="J5" s="253">
        <v>25447269</v>
      </c>
      <c r="K5" s="231">
        <f t="shared" si="1"/>
        <v>7.443802967757028E-2</v>
      </c>
      <c r="L5" s="181">
        <f t="shared" si="2"/>
        <v>357.08387640611545</v>
      </c>
      <c r="M5" s="217">
        <f t="shared" ref="M5:M21" si="3">H5/$H$22</f>
        <v>0.18896663102413491</v>
      </c>
    </row>
    <row r="6" spans="1:13" ht="15" x14ac:dyDescent="0.25">
      <c r="A6" s="254">
        <v>670</v>
      </c>
      <c r="B6" s="255" t="s">
        <v>180</v>
      </c>
      <c r="C6" s="254">
        <v>50083</v>
      </c>
      <c r="D6" s="255" t="s">
        <v>22</v>
      </c>
      <c r="E6" s="256">
        <v>758387</v>
      </c>
      <c r="F6" s="256">
        <v>0</v>
      </c>
      <c r="G6" s="256">
        <v>141863518</v>
      </c>
      <c r="H6" s="256">
        <f t="shared" si="0"/>
        <v>142621905</v>
      </c>
      <c r="I6" s="256">
        <v>140919516</v>
      </c>
      <c r="J6" s="256">
        <v>11085398</v>
      </c>
      <c r="K6" s="238">
        <f t="shared" si="1"/>
        <v>7.8664746478408279E-2</v>
      </c>
      <c r="L6" s="186">
        <f t="shared" si="2"/>
        <v>60.93502446157094</v>
      </c>
      <c r="M6" s="220">
        <f t="shared" si="3"/>
        <v>7.8060889350282797E-2</v>
      </c>
    </row>
    <row r="7" spans="1:13" ht="15" x14ac:dyDescent="0.25">
      <c r="A7" s="251">
        <v>670</v>
      </c>
      <c r="B7" s="252" t="s">
        <v>180</v>
      </c>
      <c r="C7" s="251">
        <v>51586</v>
      </c>
      <c r="D7" s="252" t="s">
        <v>30</v>
      </c>
      <c r="E7" s="253">
        <v>3993044</v>
      </c>
      <c r="F7" s="253">
        <v>6674681</v>
      </c>
      <c r="G7" s="253">
        <v>235714406</v>
      </c>
      <c r="H7" s="253">
        <f t="shared" si="0"/>
        <v>246382131</v>
      </c>
      <c r="I7" s="253">
        <v>247374033</v>
      </c>
      <c r="J7" s="253">
        <v>20474091</v>
      </c>
      <c r="K7" s="231">
        <f t="shared" si="1"/>
        <v>8.2765724242366209E-2</v>
      </c>
      <c r="L7" s="181">
        <f t="shared" si="2"/>
        <v>181.84984622527872</v>
      </c>
      <c r="M7" s="217">
        <f t="shared" si="3"/>
        <v>0.1348517134578863</v>
      </c>
    </row>
    <row r="8" spans="1:13" ht="15" x14ac:dyDescent="0.25">
      <c r="A8" s="254">
        <v>670</v>
      </c>
      <c r="B8" s="255" t="s">
        <v>180</v>
      </c>
      <c r="C8" s="254">
        <v>51020</v>
      </c>
      <c r="D8" s="255" t="s">
        <v>58</v>
      </c>
      <c r="E8" s="256">
        <v>2396314</v>
      </c>
      <c r="F8" s="256">
        <v>627071</v>
      </c>
      <c r="G8" s="256">
        <v>24731651</v>
      </c>
      <c r="H8" s="256">
        <f t="shared" si="0"/>
        <v>27755036</v>
      </c>
      <c r="I8" s="256">
        <v>27374913</v>
      </c>
      <c r="J8" s="256">
        <v>249108</v>
      </c>
      <c r="K8" s="238">
        <f t="shared" si="1"/>
        <v>9.0998645365557868E-3</v>
      </c>
      <c r="L8" s="186">
        <f t="shared" si="2"/>
        <v>2.3076934305093229</v>
      </c>
      <c r="M8" s="220">
        <f t="shared" si="3"/>
        <v>1.5191094201897778E-2</v>
      </c>
    </row>
    <row r="9" spans="1:13" ht="15" x14ac:dyDescent="0.25">
      <c r="A9" s="251">
        <v>70</v>
      </c>
      <c r="B9" s="252" t="s">
        <v>139</v>
      </c>
      <c r="C9" s="251">
        <v>51624</v>
      </c>
      <c r="D9" s="252" t="s">
        <v>171</v>
      </c>
      <c r="E9" s="253">
        <v>0</v>
      </c>
      <c r="F9" s="253">
        <v>0</v>
      </c>
      <c r="G9" s="253">
        <v>0</v>
      </c>
      <c r="H9" s="253">
        <f t="shared" si="0"/>
        <v>0</v>
      </c>
      <c r="I9" s="253">
        <v>0</v>
      </c>
      <c r="J9" s="253">
        <v>0</v>
      </c>
      <c r="K9" s="231" t="str">
        <f t="shared" si="1"/>
        <v/>
      </c>
      <c r="L9" s="181">
        <f t="shared" si="2"/>
        <v>0</v>
      </c>
      <c r="M9" s="217">
        <f t="shared" si="3"/>
        <v>0</v>
      </c>
    </row>
    <row r="10" spans="1:13" ht="15" x14ac:dyDescent="0.25">
      <c r="A10" s="254">
        <v>70</v>
      </c>
      <c r="B10" s="255" t="s">
        <v>139</v>
      </c>
      <c r="C10" s="254">
        <v>50814</v>
      </c>
      <c r="D10" s="255" t="s">
        <v>142</v>
      </c>
      <c r="E10" s="256">
        <v>105903945</v>
      </c>
      <c r="F10" s="256">
        <v>37171787</v>
      </c>
      <c r="G10" s="256">
        <v>260489612</v>
      </c>
      <c r="H10" s="256">
        <f t="shared" si="0"/>
        <v>403565344</v>
      </c>
      <c r="I10" s="256">
        <v>396838819</v>
      </c>
      <c r="J10" s="256">
        <v>27568696</v>
      </c>
      <c r="K10" s="238">
        <f t="shared" si="1"/>
        <v>6.9470764149209913E-2</v>
      </c>
      <c r="L10" s="186">
        <f t="shared" si="2"/>
        <v>487.89037710552338</v>
      </c>
      <c r="M10" s="220">
        <f t="shared" si="3"/>
        <v>0.22088240697382927</v>
      </c>
    </row>
    <row r="11" spans="1:13" ht="15" x14ac:dyDescent="0.25">
      <c r="A11" s="251">
        <v>4736</v>
      </c>
      <c r="B11" s="252" t="s">
        <v>174</v>
      </c>
      <c r="C11" s="251">
        <v>51152</v>
      </c>
      <c r="D11" s="252" t="s">
        <v>165</v>
      </c>
      <c r="E11" s="253">
        <v>14518519</v>
      </c>
      <c r="F11" s="253">
        <v>3112963</v>
      </c>
      <c r="G11" s="253">
        <v>33799848</v>
      </c>
      <c r="H11" s="253">
        <f t="shared" si="0"/>
        <v>51431330</v>
      </c>
      <c r="I11" s="253">
        <v>50658878</v>
      </c>
      <c r="J11" s="253">
        <v>2575378</v>
      </c>
      <c r="K11" s="231">
        <f t="shared" si="1"/>
        <v>5.0837643897284894E-2</v>
      </c>
      <c r="L11" s="181">
        <f t="shared" si="2"/>
        <v>7.9241015799833256</v>
      </c>
      <c r="M11" s="217">
        <f t="shared" si="3"/>
        <v>2.8149780780644323E-2</v>
      </c>
    </row>
    <row r="12" spans="1:13" ht="15" x14ac:dyDescent="0.25">
      <c r="A12" s="257">
        <v>50130</v>
      </c>
      <c r="B12" s="249" t="s">
        <v>138</v>
      </c>
      <c r="C12" s="257">
        <v>50130</v>
      </c>
      <c r="D12" s="249" t="s">
        <v>138</v>
      </c>
      <c r="E12" s="249">
        <v>0</v>
      </c>
      <c r="F12" s="258">
        <v>50309394</v>
      </c>
      <c r="G12" s="258">
        <v>56963881</v>
      </c>
      <c r="H12" s="256">
        <f t="shared" si="0"/>
        <v>107273275</v>
      </c>
      <c r="I12" s="258">
        <v>105300517</v>
      </c>
      <c r="J12" s="258">
        <v>3943258</v>
      </c>
      <c r="K12" s="238">
        <f t="shared" ref="K12" si="4">IF(I12&lt;&gt;0,J12/I12,"")</f>
        <v>3.7447660394677833E-2</v>
      </c>
      <c r="L12" s="186">
        <f t="shared" si="2"/>
        <v>34.472882811379868</v>
      </c>
      <c r="M12" s="220">
        <f t="shared" si="3"/>
        <v>5.8713612400685983E-2</v>
      </c>
    </row>
    <row r="13" spans="1:13" ht="15" x14ac:dyDescent="0.25">
      <c r="A13" s="251">
        <v>150</v>
      </c>
      <c r="B13" s="252" t="s">
        <v>8</v>
      </c>
      <c r="C13" s="251">
        <v>51411</v>
      </c>
      <c r="D13" s="252" t="s">
        <v>136</v>
      </c>
      <c r="E13" s="253">
        <v>3900</v>
      </c>
      <c r="F13" s="253">
        <v>10709415</v>
      </c>
      <c r="G13" s="253">
        <v>0</v>
      </c>
      <c r="H13" s="253">
        <f t="shared" si="0"/>
        <v>10713315</v>
      </c>
      <c r="I13" s="253">
        <v>10539671</v>
      </c>
      <c r="J13" s="253">
        <v>-2944</v>
      </c>
      <c r="K13" s="231">
        <f>IF(I13&lt;&gt;0,J13/I13,"")</f>
        <v>-2.7932560703270527E-4</v>
      </c>
      <c r="L13" s="181">
        <f t="shared" si="2"/>
        <v>0.3438288168497734</v>
      </c>
      <c r="M13" s="217">
        <f t="shared" si="3"/>
        <v>5.8636918136083299E-3</v>
      </c>
    </row>
    <row r="14" spans="1:13" ht="15" x14ac:dyDescent="0.25">
      <c r="A14" s="254">
        <v>150</v>
      </c>
      <c r="B14" s="255" t="s">
        <v>8</v>
      </c>
      <c r="C14" s="254">
        <v>50520</v>
      </c>
      <c r="D14" s="255" t="s">
        <v>23</v>
      </c>
      <c r="E14" s="256">
        <v>4159221</v>
      </c>
      <c r="F14" s="256">
        <v>67168439</v>
      </c>
      <c r="G14" s="256">
        <v>147822901</v>
      </c>
      <c r="H14" s="256">
        <f t="shared" si="0"/>
        <v>219150561</v>
      </c>
      <c r="I14" s="256">
        <v>216344055</v>
      </c>
      <c r="J14" s="256">
        <v>4122418</v>
      </c>
      <c r="K14" s="238">
        <f t="shared" ref="K14:K21" si="5">IF(I14&lt;&gt;0,J14/I14,"")</f>
        <v>1.9054916946989832E-2</v>
      </c>
      <c r="L14" s="186">
        <f t="shared" si="2"/>
        <v>143.87313176745772</v>
      </c>
      <c r="M14" s="220">
        <f t="shared" si="3"/>
        <v>0.11994712658811703</v>
      </c>
    </row>
    <row r="15" spans="1:13" ht="15" x14ac:dyDescent="0.25">
      <c r="A15" s="251">
        <v>50026</v>
      </c>
      <c r="B15" s="252" t="s">
        <v>160</v>
      </c>
      <c r="C15" s="251">
        <v>50026</v>
      </c>
      <c r="D15" s="252" t="s">
        <v>160</v>
      </c>
      <c r="E15" s="253">
        <v>0</v>
      </c>
      <c r="F15" s="253">
        <v>2044706</v>
      </c>
      <c r="G15" s="253">
        <v>0</v>
      </c>
      <c r="H15" s="253">
        <f t="shared" si="0"/>
        <v>2044706</v>
      </c>
      <c r="I15" s="253">
        <v>2005279</v>
      </c>
      <c r="J15" s="253">
        <v>-254052</v>
      </c>
      <c r="K15" s="231">
        <f t="shared" si="5"/>
        <v>-0.12669159752832398</v>
      </c>
      <c r="L15" s="181">
        <f t="shared" si="2"/>
        <v>1.2524380880914347E-2</v>
      </c>
      <c r="M15" s="217">
        <f t="shared" si="3"/>
        <v>1.1191238037372964E-3</v>
      </c>
    </row>
    <row r="16" spans="1:13" ht="15" x14ac:dyDescent="0.25">
      <c r="A16" s="254">
        <v>766</v>
      </c>
      <c r="B16" s="255" t="s">
        <v>178</v>
      </c>
      <c r="C16" s="254">
        <v>51632</v>
      </c>
      <c r="D16" s="255" t="s">
        <v>181</v>
      </c>
      <c r="E16" s="256">
        <v>1168793</v>
      </c>
      <c r="F16" s="256">
        <v>0</v>
      </c>
      <c r="G16" s="256">
        <v>0</v>
      </c>
      <c r="H16" s="256">
        <f t="shared" si="0"/>
        <v>1168793</v>
      </c>
      <c r="I16" s="256">
        <v>1133668</v>
      </c>
      <c r="J16" s="256">
        <v>13733</v>
      </c>
      <c r="K16" s="238">
        <f t="shared" si="5"/>
        <v>1.2113775814435972E-2</v>
      </c>
      <c r="L16" s="186">
        <f t="shared" si="2"/>
        <v>4.0923213328779781E-3</v>
      </c>
      <c r="M16" s="220">
        <f t="shared" si="3"/>
        <v>6.3971253957367271E-4</v>
      </c>
    </row>
    <row r="17" spans="1:13" ht="15" x14ac:dyDescent="0.25">
      <c r="A17" s="251">
        <v>50440</v>
      </c>
      <c r="B17" s="252" t="s">
        <v>166</v>
      </c>
      <c r="C17" s="251">
        <v>50440</v>
      </c>
      <c r="D17" s="252" t="s">
        <v>166</v>
      </c>
      <c r="E17" s="253">
        <v>0</v>
      </c>
      <c r="F17" s="253">
        <v>0</v>
      </c>
      <c r="G17" s="253">
        <v>43876756</v>
      </c>
      <c r="H17" s="253">
        <f t="shared" si="0"/>
        <v>43876756</v>
      </c>
      <c r="I17" s="253">
        <v>41669842</v>
      </c>
      <c r="J17" s="253">
        <v>1758102</v>
      </c>
      <c r="K17" s="231">
        <f t="shared" si="5"/>
        <v>4.2191232690539121E-2</v>
      </c>
      <c r="L17" s="181">
        <f t="shared" si="2"/>
        <v>5.7671805172252801</v>
      </c>
      <c r="M17" s="217">
        <f t="shared" si="3"/>
        <v>2.4014954751623581E-2</v>
      </c>
    </row>
    <row r="18" spans="1:13" ht="15" x14ac:dyDescent="0.25">
      <c r="A18" s="254">
        <v>4929</v>
      </c>
      <c r="B18" s="255" t="s">
        <v>176</v>
      </c>
      <c r="C18" s="254">
        <v>16398</v>
      </c>
      <c r="D18" s="255" t="s">
        <v>177</v>
      </c>
      <c r="E18" s="256">
        <v>0</v>
      </c>
      <c r="F18" s="256">
        <v>0</v>
      </c>
      <c r="G18" s="256">
        <v>841501</v>
      </c>
      <c r="H18" s="256">
        <f t="shared" si="0"/>
        <v>841501</v>
      </c>
      <c r="I18" s="256">
        <v>376866</v>
      </c>
      <c r="J18" s="256">
        <v>0</v>
      </c>
      <c r="K18" s="238">
        <f t="shared" si="5"/>
        <v>0</v>
      </c>
      <c r="L18" s="186">
        <f t="shared" si="2"/>
        <v>2.1213083261931972E-3</v>
      </c>
      <c r="M18" s="220">
        <f t="shared" si="3"/>
        <v>4.6057663056142971E-4</v>
      </c>
    </row>
    <row r="19" spans="1:13" ht="15" x14ac:dyDescent="0.25">
      <c r="A19" s="259">
        <v>340</v>
      </c>
      <c r="B19" s="250" t="s">
        <v>141</v>
      </c>
      <c r="C19" s="259">
        <v>50121</v>
      </c>
      <c r="D19" s="250" t="s">
        <v>153</v>
      </c>
      <c r="E19" s="260">
        <v>16980220</v>
      </c>
      <c r="F19" s="260">
        <v>25174940</v>
      </c>
      <c r="G19" s="260">
        <v>60131417</v>
      </c>
      <c r="H19" s="253">
        <f t="shared" si="0"/>
        <v>102286577</v>
      </c>
      <c r="I19" s="253">
        <v>104408456</v>
      </c>
      <c r="J19" s="253">
        <v>7706373</v>
      </c>
      <c r="K19" s="231">
        <f t="shared" si="5"/>
        <v>7.3809855017873266E-2</v>
      </c>
      <c r="L19" s="181">
        <f t="shared" si="2"/>
        <v>31.342368637318373</v>
      </c>
      <c r="M19" s="217">
        <f t="shared" si="3"/>
        <v>5.5984255498593864E-2</v>
      </c>
    </row>
    <row r="20" spans="1:13" ht="15" x14ac:dyDescent="0.25">
      <c r="A20" s="254">
        <v>50016</v>
      </c>
      <c r="B20" s="255" t="s">
        <v>158</v>
      </c>
      <c r="C20" s="254">
        <v>50016</v>
      </c>
      <c r="D20" s="255" t="s">
        <v>158</v>
      </c>
      <c r="E20" s="256">
        <v>1136371</v>
      </c>
      <c r="F20" s="256">
        <v>4164592</v>
      </c>
      <c r="G20" s="256">
        <v>26057357</v>
      </c>
      <c r="H20" s="256">
        <f t="shared" si="0"/>
        <v>31358320</v>
      </c>
      <c r="I20" s="256">
        <v>30739381</v>
      </c>
      <c r="J20" s="256">
        <v>762928</v>
      </c>
      <c r="K20" s="238">
        <f t="shared" si="5"/>
        <v>2.4819237576709823E-2</v>
      </c>
      <c r="L20" s="186">
        <f t="shared" si="2"/>
        <v>2.9457785738274098</v>
      </c>
      <c r="M20" s="220">
        <f t="shared" si="3"/>
        <v>1.7163270591083187E-2</v>
      </c>
    </row>
    <row r="21" spans="1:13" ht="15.75" thickBot="1" x14ac:dyDescent="0.3">
      <c r="A21" s="261">
        <v>50050</v>
      </c>
      <c r="B21" s="262" t="s">
        <v>4</v>
      </c>
      <c r="C21" s="261">
        <v>50050</v>
      </c>
      <c r="D21" s="262" t="s">
        <v>4</v>
      </c>
      <c r="E21" s="263">
        <v>1641239</v>
      </c>
      <c r="F21" s="263">
        <v>45636711</v>
      </c>
      <c r="G21" s="263">
        <v>41824909</v>
      </c>
      <c r="H21" s="263">
        <f t="shared" si="0"/>
        <v>89102859</v>
      </c>
      <c r="I21" s="263">
        <v>86304212</v>
      </c>
      <c r="J21" s="263">
        <v>1883835</v>
      </c>
      <c r="K21" s="264">
        <f t="shared" si="5"/>
        <v>2.1827845435863549E-2</v>
      </c>
      <c r="L21" s="194">
        <f t="shared" si="2"/>
        <v>23.78361150716152</v>
      </c>
      <c r="M21" s="248">
        <f t="shared" si="3"/>
        <v>4.8768444210535895E-2</v>
      </c>
    </row>
    <row r="22" spans="1:13" ht="17.100000000000001" customHeight="1" thickTop="1" thickBot="1" x14ac:dyDescent="0.25">
      <c r="A22" s="137" t="s">
        <v>19</v>
      </c>
      <c r="B22" s="138"/>
      <c r="C22" s="139"/>
      <c r="D22" s="138"/>
      <c r="E22" s="102">
        <f>SUM(E4:E21)</f>
        <v>157329872</v>
      </c>
      <c r="F22" s="102">
        <f t="shared" ref="F22:J22" si="6">SUM(F4:F21)</f>
        <v>254979879</v>
      </c>
      <c r="G22" s="102">
        <f t="shared" si="6"/>
        <v>1414749948</v>
      </c>
      <c r="H22" s="102">
        <f t="shared" si="6"/>
        <v>1827059699</v>
      </c>
      <c r="I22" s="102">
        <f t="shared" si="6"/>
        <v>1805991665</v>
      </c>
      <c r="J22" s="102">
        <f t="shared" si="6"/>
        <v>107333591</v>
      </c>
      <c r="K22" s="140">
        <f>IF(I22&lt;&gt;0,J22/I22,"")</f>
        <v>5.9431941508988083E-2</v>
      </c>
      <c r="L22" s="102">
        <f t="shared" ref="L22" si="7">SUM(L4:L21)</f>
        <v>1340.5533901798244</v>
      </c>
      <c r="M22" s="103">
        <f t="shared" ref="M22" si="8">SUM(M4:M21)</f>
        <v>1</v>
      </c>
    </row>
    <row r="23" spans="1:13" ht="13.5" thickTop="1" x14ac:dyDescent="0.2"/>
    <row r="27" spans="1:13" x14ac:dyDescent="0.2">
      <c r="K27" s="85"/>
      <c r="L27" s="85"/>
      <c r="M27" s="85"/>
    </row>
    <row r="28" spans="1:13" x14ac:dyDescent="0.2">
      <c r="K28" s="85"/>
      <c r="L28" s="85"/>
      <c r="M28" s="85"/>
    </row>
  </sheetData>
  <sortState xmlns:xlrd2="http://schemas.microsoft.com/office/spreadsheetml/2017/richdata2" ref="A4:K15">
    <sortCondition ref="B4:B15"/>
    <sortCondition ref="D4:D15"/>
  </sortState>
  <pageMargins left="0.7" right="0.7" top="0.75" bottom="0.75" header="0.3" footer="0.3"/>
  <pageSetup scale="53" fitToHeight="0" orientation="landscape" r:id="rId1"/>
  <headerFooter>
    <oddFooter>&amp;LCalifornia Department of Insurance&amp;CPage &amp;P of &amp;N&amp;RRate Specialist Bureau -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9"/>
  <sheetViews>
    <sheetView showGridLines="0" workbookViewId="0">
      <selection activeCell="D8" sqref="D8"/>
    </sheetView>
  </sheetViews>
  <sheetFormatPr defaultRowHeight="12.75" x14ac:dyDescent="0.2"/>
  <cols>
    <col min="1" max="1" width="9.42578125" style="86" customWidth="1"/>
    <col min="2" max="2" width="30.5703125" bestFit="1" customWidth="1"/>
    <col min="3" max="3" width="13.28515625" style="86" bestFit="1" customWidth="1"/>
    <col min="4" max="4" width="30.5703125" bestFit="1" customWidth="1"/>
    <col min="5" max="5" width="14.42578125" bestFit="1" customWidth="1"/>
    <col min="6" max="6" width="14.28515625" style="1" bestFit="1" customWidth="1"/>
    <col min="7" max="7" width="19.7109375" style="1" bestFit="1" customWidth="1"/>
    <col min="8" max="8" width="15.28515625" style="1" bestFit="1" customWidth="1"/>
    <col min="9" max="9" width="16.5703125" style="1" bestFit="1" customWidth="1"/>
    <col min="10" max="10" width="20.85546875" style="1" customWidth="1"/>
    <col min="11" max="11" width="15" bestFit="1" customWidth="1"/>
    <col min="12" max="12" width="12" customWidth="1"/>
    <col min="13" max="13" width="15.28515625" customWidth="1"/>
  </cols>
  <sheetData>
    <row r="1" spans="1:13" ht="33.75" customHeight="1" x14ac:dyDescent="0.2">
      <c r="A1" s="149" t="s">
        <v>179</v>
      </c>
      <c r="B1" s="87"/>
      <c r="C1" s="109"/>
      <c r="D1" s="87"/>
      <c r="E1" s="87"/>
      <c r="F1" s="87"/>
      <c r="G1" s="87"/>
      <c r="H1" s="87"/>
      <c r="I1" s="87"/>
      <c r="J1" s="87"/>
      <c r="K1" s="87"/>
    </row>
    <row r="2" spans="1:13" ht="12.75" customHeight="1" x14ac:dyDescent="0.2">
      <c r="A2" s="168" t="s">
        <v>205</v>
      </c>
      <c r="B2" s="168"/>
      <c r="C2" s="168"/>
      <c r="D2" s="168"/>
      <c r="E2" s="122" t="s">
        <v>210</v>
      </c>
      <c r="F2" s="122" t="s">
        <v>211</v>
      </c>
      <c r="G2" s="122" t="s">
        <v>212</v>
      </c>
      <c r="H2" s="122" t="s">
        <v>213</v>
      </c>
      <c r="I2" s="122" t="s">
        <v>214</v>
      </c>
      <c r="J2" s="122" t="s">
        <v>215</v>
      </c>
      <c r="K2" s="122" t="s">
        <v>216</v>
      </c>
      <c r="L2" s="123"/>
      <c r="M2" s="123"/>
    </row>
    <row r="3" spans="1:13" ht="25.5" x14ac:dyDescent="0.2">
      <c r="A3" s="170" t="s">
        <v>14</v>
      </c>
      <c r="B3" s="170" t="s">
        <v>15</v>
      </c>
      <c r="C3" s="170" t="s">
        <v>38</v>
      </c>
      <c r="D3" s="170" t="s">
        <v>39</v>
      </c>
      <c r="E3" s="171" t="s">
        <v>218</v>
      </c>
      <c r="F3" s="171" t="s">
        <v>217</v>
      </c>
      <c r="G3" s="171" t="s">
        <v>219</v>
      </c>
      <c r="H3" s="171" t="s">
        <v>220</v>
      </c>
      <c r="I3" s="171" t="s">
        <v>204</v>
      </c>
      <c r="J3" s="171" t="s">
        <v>221</v>
      </c>
      <c r="K3" s="171" t="s">
        <v>222</v>
      </c>
      <c r="L3" s="171" t="s">
        <v>133</v>
      </c>
      <c r="M3" s="171" t="s">
        <v>206</v>
      </c>
    </row>
    <row r="4" spans="1:13" ht="17.100000000000001" customHeight="1" x14ac:dyDescent="0.25">
      <c r="A4" s="223">
        <v>15781</v>
      </c>
      <c r="B4" s="224" t="s">
        <v>170</v>
      </c>
      <c r="C4" s="223">
        <v>15781</v>
      </c>
      <c r="D4" s="224" t="s">
        <v>170</v>
      </c>
      <c r="E4" s="225">
        <v>3966</v>
      </c>
      <c r="F4" s="225">
        <v>0</v>
      </c>
      <c r="G4" s="225">
        <v>999215</v>
      </c>
      <c r="H4" s="225">
        <f t="shared" ref="H4:H21" si="0">E4+F4+G4</f>
        <v>1003181</v>
      </c>
      <c r="I4" s="225">
        <v>968338</v>
      </c>
      <c r="J4" s="225">
        <v>0</v>
      </c>
      <c r="K4" s="226">
        <f>IF(I4&lt;&gt;0,J4/I4,"")</f>
        <v>0</v>
      </c>
      <c r="L4" s="199">
        <f t="shared" ref="L4:L21" si="1">M4*M4*100*100</f>
        <v>3.659793948954737E-3</v>
      </c>
      <c r="M4" s="200">
        <f>H4/$H$22</f>
        <v>6.0496230865688956E-4</v>
      </c>
    </row>
    <row r="5" spans="1:13" ht="17.100000000000001" customHeight="1" x14ac:dyDescent="0.25">
      <c r="A5" s="251">
        <v>670</v>
      </c>
      <c r="B5" s="252" t="s">
        <v>135</v>
      </c>
      <c r="C5" s="251">
        <v>50229</v>
      </c>
      <c r="D5" s="252" t="s">
        <v>25</v>
      </c>
      <c r="E5" s="253">
        <v>4720397</v>
      </c>
      <c r="F5" s="253">
        <v>1886893</v>
      </c>
      <c r="G5" s="253">
        <v>304721466</v>
      </c>
      <c r="H5" s="253">
        <f t="shared" si="0"/>
        <v>311328756</v>
      </c>
      <c r="I5" s="253">
        <v>310963875</v>
      </c>
      <c r="J5" s="253">
        <v>22755792</v>
      </c>
      <c r="K5" s="231">
        <f t="shared" ref="K5:K21" si="2">IF(I5&lt;&gt;0,J5/I5,"")</f>
        <v>7.3178249402764226E-2</v>
      </c>
      <c r="L5" s="181">
        <f t="shared" si="1"/>
        <v>352.48164863756506</v>
      </c>
      <c r="M5" s="217">
        <f t="shared" ref="M5:M21" si="3">H5/$H$22</f>
        <v>0.18774494630683541</v>
      </c>
    </row>
    <row r="6" spans="1:13" ht="17.100000000000001" customHeight="1" x14ac:dyDescent="0.25">
      <c r="A6" s="254">
        <v>670</v>
      </c>
      <c r="B6" s="255" t="s">
        <v>135</v>
      </c>
      <c r="C6" s="254">
        <v>50083</v>
      </c>
      <c r="D6" s="255" t="s">
        <v>22</v>
      </c>
      <c r="E6" s="256">
        <v>1683716</v>
      </c>
      <c r="F6" s="256">
        <v>0</v>
      </c>
      <c r="G6" s="256">
        <v>128133929</v>
      </c>
      <c r="H6" s="256">
        <f t="shared" si="0"/>
        <v>129817645</v>
      </c>
      <c r="I6" s="256">
        <v>129141723</v>
      </c>
      <c r="J6" s="256">
        <v>9887742</v>
      </c>
      <c r="K6" s="238">
        <f t="shared" si="2"/>
        <v>7.656504629413996E-2</v>
      </c>
      <c r="L6" s="186">
        <f t="shared" si="1"/>
        <v>61.286594729013053</v>
      </c>
      <c r="M6" s="220">
        <f t="shared" si="3"/>
        <v>7.8285755236194188E-2</v>
      </c>
    </row>
    <row r="7" spans="1:13" ht="17.100000000000001" customHeight="1" x14ac:dyDescent="0.25">
      <c r="A7" s="251">
        <v>670</v>
      </c>
      <c r="B7" s="252" t="s">
        <v>135</v>
      </c>
      <c r="C7" s="251">
        <v>51586</v>
      </c>
      <c r="D7" s="252" t="s">
        <v>30</v>
      </c>
      <c r="E7" s="253">
        <v>3905367</v>
      </c>
      <c r="F7" s="253">
        <v>7920740</v>
      </c>
      <c r="G7" s="253">
        <v>220720500</v>
      </c>
      <c r="H7" s="253">
        <f t="shared" si="0"/>
        <v>232546607</v>
      </c>
      <c r="I7" s="253">
        <v>233493291</v>
      </c>
      <c r="J7" s="253">
        <v>28777935</v>
      </c>
      <c r="K7" s="231">
        <f t="shared" si="2"/>
        <v>0.12324951555032046</v>
      </c>
      <c r="L7" s="181">
        <f t="shared" si="1"/>
        <v>196.66091389177848</v>
      </c>
      <c r="M7" s="217">
        <f t="shared" si="3"/>
        <v>0.14023584202755673</v>
      </c>
    </row>
    <row r="8" spans="1:13" ht="17.100000000000001" customHeight="1" x14ac:dyDescent="0.25">
      <c r="A8" s="254">
        <v>670</v>
      </c>
      <c r="B8" s="255" t="s">
        <v>135</v>
      </c>
      <c r="C8" s="254">
        <v>51020</v>
      </c>
      <c r="D8" s="255" t="s">
        <v>58</v>
      </c>
      <c r="E8" s="256">
        <v>410675</v>
      </c>
      <c r="F8" s="256">
        <v>4665</v>
      </c>
      <c r="G8" s="256">
        <v>16460153</v>
      </c>
      <c r="H8" s="256">
        <f t="shared" si="0"/>
        <v>16875493</v>
      </c>
      <c r="I8" s="256">
        <v>17677576</v>
      </c>
      <c r="J8" s="256">
        <v>750008</v>
      </c>
      <c r="K8" s="238">
        <f t="shared" si="2"/>
        <v>4.2427083894307681E-2</v>
      </c>
      <c r="L8" s="186">
        <f t="shared" si="1"/>
        <v>1.0356451526246133</v>
      </c>
      <c r="M8" s="220">
        <f t="shared" si="3"/>
        <v>1.0176665232897333E-2</v>
      </c>
    </row>
    <row r="9" spans="1:13" ht="17.100000000000001" customHeight="1" x14ac:dyDescent="0.25">
      <c r="A9" s="251">
        <v>70</v>
      </c>
      <c r="B9" s="252" t="s">
        <v>139</v>
      </c>
      <c r="C9" s="251">
        <v>51624</v>
      </c>
      <c r="D9" s="252" t="s">
        <v>171</v>
      </c>
      <c r="E9" s="253">
        <v>0</v>
      </c>
      <c r="F9" s="253">
        <v>0</v>
      </c>
      <c r="G9" s="253">
        <v>0</v>
      </c>
      <c r="H9" s="253">
        <f t="shared" si="0"/>
        <v>0</v>
      </c>
      <c r="I9" s="253">
        <v>0</v>
      </c>
      <c r="J9" s="253">
        <v>0</v>
      </c>
      <c r="K9" s="231" t="str">
        <f t="shared" si="2"/>
        <v/>
      </c>
      <c r="L9" s="181">
        <f t="shared" si="1"/>
        <v>0</v>
      </c>
      <c r="M9" s="217">
        <f t="shared" si="3"/>
        <v>0</v>
      </c>
    </row>
    <row r="10" spans="1:13" ht="17.100000000000001" customHeight="1" x14ac:dyDescent="0.25">
      <c r="A10" s="254">
        <v>70</v>
      </c>
      <c r="B10" s="255" t="s">
        <v>139</v>
      </c>
      <c r="C10" s="254">
        <v>50814</v>
      </c>
      <c r="D10" s="255" t="s">
        <v>142</v>
      </c>
      <c r="E10" s="256">
        <v>96292657</v>
      </c>
      <c r="F10" s="256">
        <v>48347816</v>
      </c>
      <c r="G10" s="256">
        <v>247573403</v>
      </c>
      <c r="H10" s="256">
        <f t="shared" si="0"/>
        <v>392213876</v>
      </c>
      <c r="I10" s="256">
        <v>386672083</v>
      </c>
      <c r="J10" s="256">
        <v>23850012</v>
      </c>
      <c r="K10" s="238">
        <f t="shared" si="2"/>
        <v>6.1680201515866867E-2</v>
      </c>
      <c r="L10" s="186">
        <f t="shared" si="1"/>
        <v>559.42767499770389</v>
      </c>
      <c r="M10" s="220">
        <f t="shared" si="3"/>
        <v>0.23652223468369818</v>
      </c>
    </row>
    <row r="11" spans="1:13" ht="17.100000000000001" customHeight="1" x14ac:dyDescent="0.25">
      <c r="A11" s="251">
        <v>4736</v>
      </c>
      <c r="B11" s="252" t="s">
        <v>174</v>
      </c>
      <c r="C11" s="251">
        <v>51152</v>
      </c>
      <c r="D11" s="252" t="s">
        <v>165</v>
      </c>
      <c r="E11" s="253">
        <v>8757199</v>
      </c>
      <c r="F11" s="253">
        <v>2822403</v>
      </c>
      <c r="G11" s="253">
        <v>27873467</v>
      </c>
      <c r="H11" s="253">
        <f t="shared" si="0"/>
        <v>39453069</v>
      </c>
      <c r="I11" s="253">
        <v>39379055</v>
      </c>
      <c r="J11" s="253">
        <v>1344620</v>
      </c>
      <c r="K11" s="231">
        <f t="shared" si="2"/>
        <v>3.4145562914092278E-2</v>
      </c>
      <c r="L11" s="181">
        <f t="shared" si="1"/>
        <v>5.6605629250135117</v>
      </c>
      <c r="M11" s="217">
        <f t="shared" si="3"/>
        <v>2.3791937552485109E-2</v>
      </c>
    </row>
    <row r="12" spans="1:13" ht="17.100000000000001" customHeight="1" x14ac:dyDescent="0.25">
      <c r="A12" s="254">
        <v>50130</v>
      </c>
      <c r="B12" s="255" t="s">
        <v>138</v>
      </c>
      <c r="C12" s="254">
        <v>50130</v>
      </c>
      <c r="D12" s="255" t="s">
        <v>138</v>
      </c>
      <c r="E12" s="256">
        <v>0</v>
      </c>
      <c r="F12" s="256">
        <v>43043693</v>
      </c>
      <c r="G12" s="256">
        <v>51999182</v>
      </c>
      <c r="H12" s="256">
        <f t="shared" si="0"/>
        <v>95042875</v>
      </c>
      <c r="I12" s="256">
        <v>93374347</v>
      </c>
      <c r="J12" s="256">
        <v>5263390</v>
      </c>
      <c r="K12" s="238">
        <f t="shared" si="2"/>
        <v>5.6368694069689182E-2</v>
      </c>
      <c r="L12" s="186">
        <f t="shared" si="1"/>
        <v>32.85013574715078</v>
      </c>
      <c r="M12" s="220">
        <f t="shared" si="3"/>
        <v>5.7315037945682962E-2</v>
      </c>
    </row>
    <row r="13" spans="1:13" ht="17.100000000000001" customHeight="1" x14ac:dyDescent="0.25">
      <c r="A13" s="251">
        <v>150</v>
      </c>
      <c r="B13" s="252" t="s">
        <v>8</v>
      </c>
      <c r="C13" s="251">
        <v>51411</v>
      </c>
      <c r="D13" s="252" t="s">
        <v>136</v>
      </c>
      <c r="E13" s="253">
        <v>1250</v>
      </c>
      <c r="F13" s="253">
        <v>5882425</v>
      </c>
      <c r="G13" s="253">
        <v>0</v>
      </c>
      <c r="H13" s="253">
        <f t="shared" si="0"/>
        <v>5883675</v>
      </c>
      <c r="I13" s="253">
        <v>5976317</v>
      </c>
      <c r="J13" s="253">
        <v>-7981</v>
      </c>
      <c r="K13" s="231">
        <f t="shared" si="2"/>
        <v>-1.3354378624828636E-3</v>
      </c>
      <c r="L13" s="181">
        <f t="shared" si="1"/>
        <v>0.12589120460472461</v>
      </c>
      <c r="M13" s="217">
        <f t="shared" si="3"/>
        <v>3.5481150573892697E-3</v>
      </c>
    </row>
    <row r="14" spans="1:13" ht="17.100000000000001" customHeight="1" x14ac:dyDescent="0.25">
      <c r="A14" s="257">
        <v>150</v>
      </c>
      <c r="B14" s="249" t="s">
        <v>8</v>
      </c>
      <c r="C14" s="257">
        <v>50520</v>
      </c>
      <c r="D14" s="249" t="s">
        <v>23</v>
      </c>
      <c r="E14" s="258">
        <v>3704294</v>
      </c>
      <c r="F14" s="258">
        <v>60822525</v>
      </c>
      <c r="G14" s="258">
        <v>138324831</v>
      </c>
      <c r="H14" s="256">
        <f t="shared" si="0"/>
        <v>202851650</v>
      </c>
      <c r="I14" s="256">
        <v>200755761</v>
      </c>
      <c r="J14" s="256">
        <v>7777839</v>
      </c>
      <c r="K14" s="238">
        <f t="shared" si="2"/>
        <v>3.8742793538064396E-2</v>
      </c>
      <c r="L14" s="186">
        <f t="shared" si="1"/>
        <v>149.64255947003738</v>
      </c>
      <c r="M14" s="220">
        <f t="shared" si="3"/>
        <v>0.12232847561791874</v>
      </c>
    </row>
    <row r="15" spans="1:13" ht="17.100000000000001" customHeight="1" x14ac:dyDescent="0.25">
      <c r="A15" s="251">
        <v>50026</v>
      </c>
      <c r="B15" s="252" t="s">
        <v>160</v>
      </c>
      <c r="C15" s="251">
        <v>50026</v>
      </c>
      <c r="D15" s="252" t="s">
        <v>160</v>
      </c>
      <c r="E15" s="253">
        <v>0</v>
      </c>
      <c r="F15" s="253">
        <v>2464558</v>
      </c>
      <c r="G15" s="253">
        <v>0</v>
      </c>
      <c r="H15" s="253">
        <f t="shared" si="0"/>
        <v>2464558</v>
      </c>
      <c r="I15" s="253">
        <v>2417380</v>
      </c>
      <c r="J15" s="253">
        <v>247431</v>
      </c>
      <c r="K15" s="231">
        <f t="shared" si="2"/>
        <v>0.10235502899833704</v>
      </c>
      <c r="L15" s="181">
        <f t="shared" si="1"/>
        <v>2.2089003538020662E-2</v>
      </c>
      <c r="M15" s="217">
        <f t="shared" si="3"/>
        <v>1.4862369776728294E-3</v>
      </c>
    </row>
    <row r="16" spans="1:13" ht="17.100000000000001" customHeight="1" x14ac:dyDescent="0.25">
      <c r="A16" s="254">
        <v>766</v>
      </c>
      <c r="B16" s="255" t="s">
        <v>178</v>
      </c>
      <c r="C16" s="254">
        <v>51632</v>
      </c>
      <c r="D16" s="255" t="s">
        <v>151</v>
      </c>
      <c r="E16" s="256">
        <v>617014</v>
      </c>
      <c r="F16" s="256">
        <v>3312</v>
      </c>
      <c r="G16" s="256">
        <v>0</v>
      </c>
      <c r="H16" s="256">
        <f t="shared" si="0"/>
        <v>620326</v>
      </c>
      <c r="I16" s="256">
        <v>639657</v>
      </c>
      <c r="J16" s="256">
        <v>179183</v>
      </c>
      <c r="K16" s="238">
        <f t="shared" si="2"/>
        <v>0.28012356622377305</v>
      </c>
      <c r="L16" s="186">
        <f t="shared" si="1"/>
        <v>1.3993875543434466E-3</v>
      </c>
      <c r="M16" s="220">
        <f t="shared" si="3"/>
        <v>3.7408388823142953E-4</v>
      </c>
    </row>
    <row r="17" spans="1:13" ht="17.100000000000001" customHeight="1" x14ac:dyDescent="0.25">
      <c r="A17" s="251">
        <v>50440</v>
      </c>
      <c r="B17" s="252" t="s">
        <v>166</v>
      </c>
      <c r="C17" s="251">
        <v>50440</v>
      </c>
      <c r="D17" s="252" t="s">
        <v>166</v>
      </c>
      <c r="E17" s="253">
        <v>0</v>
      </c>
      <c r="F17" s="253">
        <v>0</v>
      </c>
      <c r="G17" s="253">
        <v>30673353</v>
      </c>
      <c r="H17" s="253">
        <f t="shared" si="0"/>
        <v>30673353</v>
      </c>
      <c r="I17" s="253">
        <v>29314690</v>
      </c>
      <c r="J17" s="253">
        <v>1839079</v>
      </c>
      <c r="K17" s="231">
        <f t="shared" si="2"/>
        <v>6.273574784519298E-2</v>
      </c>
      <c r="L17" s="181">
        <f t="shared" si="1"/>
        <v>3.4215315092094354</v>
      </c>
      <c r="M17" s="217">
        <f t="shared" si="3"/>
        <v>1.8497382272120118E-2</v>
      </c>
    </row>
    <row r="18" spans="1:13" ht="17.100000000000001" customHeight="1" x14ac:dyDescent="0.25">
      <c r="A18" s="254">
        <v>4929</v>
      </c>
      <c r="B18" s="255" t="s">
        <v>176</v>
      </c>
      <c r="C18" s="254">
        <v>16398</v>
      </c>
      <c r="D18" s="255" t="s">
        <v>177</v>
      </c>
      <c r="E18" s="256">
        <v>0</v>
      </c>
      <c r="F18" s="256">
        <v>0</v>
      </c>
      <c r="G18" s="256">
        <v>7025</v>
      </c>
      <c r="H18" s="256">
        <f t="shared" si="0"/>
        <v>7025</v>
      </c>
      <c r="I18" s="256">
        <v>0</v>
      </c>
      <c r="J18" s="256">
        <v>0</v>
      </c>
      <c r="K18" s="238" t="str">
        <f t="shared" si="2"/>
        <v/>
      </c>
      <c r="L18" s="186">
        <f t="shared" si="1"/>
        <v>1.7946951767155189E-7</v>
      </c>
      <c r="M18" s="220">
        <f t="shared" si="3"/>
        <v>4.2363842799202234E-6</v>
      </c>
    </row>
    <row r="19" spans="1:13" ht="17.100000000000001" customHeight="1" x14ac:dyDescent="0.25">
      <c r="A19" s="251">
        <v>340</v>
      </c>
      <c r="B19" s="252" t="s">
        <v>141</v>
      </c>
      <c r="C19" s="251">
        <v>50121</v>
      </c>
      <c r="D19" s="252" t="s">
        <v>153</v>
      </c>
      <c r="E19" s="253">
        <v>11166064</v>
      </c>
      <c r="F19" s="253">
        <v>35421839</v>
      </c>
      <c r="G19" s="253">
        <v>55794845</v>
      </c>
      <c r="H19" s="253">
        <f t="shared" si="0"/>
        <v>102382748</v>
      </c>
      <c r="I19" s="253">
        <v>105014746</v>
      </c>
      <c r="J19" s="253">
        <v>5659665</v>
      </c>
      <c r="K19" s="231">
        <f t="shared" si="2"/>
        <v>5.3894002657493452E-2</v>
      </c>
      <c r="L19" s="181">
        <f t="shared" si="1"/>
        <v>38.119886822359192</v>
      </c>
      <c r="M19" s="217">
        <f t="shared" si="3"/>
        <v>6.1741304507079528E-2</v>
      </c>
    </row>
    <row r="20" spans="1:13" ht="17.100000000000001" customHeight="1" x14ac:dyDescent="0.25">
      <c r="A20" s="254">
        <v>50016</v>
      </c>
      <c r="B20" s="255" t="s">
        <v>158</v>
      </c>
      <c r="C20" s="254">
        <v>50016</v>
      </c>
      <c r="D20" s="255" t="s">
        <v>158</v>
      </c>
      <c r="E20" s="256">
        <v>1527255</v>
      </c>
      <c r="F20" s="256">
        <v>1045364</v>
      </c>
      <c r="G20" s="256">
        <v>24578633</v>
      </c>
      <c r="H20" s="256">
        <f t="shared" si="0"/>
        <v>27151252</v>
      </c>
      <c r="I20" s="256">
        <v>27612118</v>
      </c>
      <c r="J20" s="256">
        <v>592726</v>
      </c>
      <c r="K20" s="238">
        <f t="shared" si="2"/>
        <v>2.1466154823762525E-2</v>
      </c>
      <c r="L20" s="186">
        <f t="shared" si="1"/>
        <v>2.6808823759591549</v>
      </c>
      <c r="M20" s="220">
        <f t="shared" si="3"/>
        <v>1.6373400306470109E-2</v>
      </c>
    </row>
    <row r="21" spans="1:13" ht="17.100000000000001" customHeight="1" thickBot="1" x14ac:dyDescent="0.3">
      <c r="A21" s="261">
        <v>50050</v>
      </c>
      <c r="B21" s="262" t="s">
        <v>4</v>
      </c>
      <c r="C21" s="261">
        <v>50050</v>
      </c>
      <c r="D21" s="262" t="s">
        <v>4</v>
      </c>
      <c r="E21" s="263">
        <v>948160</v>
      </c>
      <c r="F21" s="263">
        <v>30524384</v>
      </c>
      <c r="G21" s="263">
        <v>36465089</v>
      </c>
      <c r="H21" s="263">
        <f t="shared" si="0"/>
        <v>67937633</v>
      </c>
      <c r="I21" s="263">
        <v>69873498</v>
      </c>
      <c r="J21" s="263">
        <v>2363583</v>
      </c>
      <c r="K21" s="264">
        <f t="shared" si="2"/>
        <v>3.3826601897045429E-2</v>
      </c>
      <c r="L21" s="194">
        <f t="shared" si="1"/>
        <v>16.784904003343033</v>
      </c>
      <c r="M21" s="248">
        <f t="shared" si="3"/>
        <v>4.0969383694831232E-2</v>
      </c>
    </row>
    <row r="22" spans="1:13" ht="17.100000000000001" customHeight="1" thickTop="1" thickBot="1" x14ac:dyDescent="0.25">
      <c r="A22" s="137" t="s">
        <v>19</v>
      </c>
      <c r="B22" s="138"/>
      <c r="C22" s="139"/>
      <c r="D22" s="138"/>
      <c r="E22" s="102">
        <f>SUM(E4:E21)</f>
        <v>133738014</v>
      </c>
      <c r="F22" s="102">
        <f t="shared" ref="F22:J22" si="4">SUM(F4:F21)</f>
        <v>240190617</v>
      </c>
      <c r="G22" s="102">
        <f t="shared" si="4"/>
        <v>1284325091</v>
      </c>
      <c r="H22" s="102">
        <f t="shared" si="4"/>
        <v>1658253722</v>
      </c>
      <c r="I22" s="102">
        <f t="shared" si="4"/>
        <v>1653274455</v>
      </c>
      <c r="J22" s="102">
        <f t="shared" si="4"/>
        <v>111281024</v>
      </c>
      <c r="K22" s="140">
        <f>IF(I22&lt;&gt;0,J22/I22,"")</f>
        <v>6.7309467985459198E-2</v>
      </c>
      <c r="L22" s="102">
        <f t="shared" ref="L22" si="5">SUM(L4:L21)</f>
        <v>1420.2059798308728</v>
      </c>
      <c r="M22" s="103">
        <f t="shared" ref="M22" si="6">SUM(M4:M21)</f>
        <v>1</v>
      </c>
    </row>
    <row r="23" spans="1:13" ht="13.5" thickTop="1" x14ac:dyDescent="0.2"/>
    <row r="28" spans="1:13" x14ac:dyDescent="0.2">
      <c r="K28" s="85"/>
      <c r="L28" s="85"/>
      <c r="M28" s="85"/>
    </row>
    <row r="29" spans="1:13" x14ac:dyDescent="0.2">
      <c r="K29" s="85"/>
      <c r="L29" s="85"/>
      <c r="M29" s="85"/>
    </row>
  </sheetData>
  <pageMargins left="0.7" right="0.7" top="0.75" bottom="0.75" header="0.3" footer="0.3"/>
  <pageSetup scale="53" fitToHeight="0" orientation="landscape" r:id="rId1"/>
  <headerFooter>
    <oddFooter>&amp;LCalifornia Department of Insurance&amp;CPage &amp;P of &amp;N&amp;RRate Specialist Bureau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Summary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GrpHHITemplate</vt:lpstr>
      <vt:lpstr>2009</vt:lpstr>
      <vt:lpstr>2008</vt:lpstr>
      <vt:lpstr>2007</vt:lpstr>
      <vt:lpstr>2006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 Title Market Share 2025</dc:title>
  <dc:subject>CA Title Market Share 2025</dc:subject>
  <dc:creator>CDI</dc:creator>
  <cp:keywords>Title</cp:keywords>
  <cp:lastModifiedBy>Lee, Jia</cp:lastModifiedBy>
  <cp:lastPrinted>2026-06-25T23:47:02Z</cp:lastPrinted>
  <dcterms:created xsi:type="dcterms:W3CDTF">2003-04-17T22:25:26Z</dcterms:created>
  <dcterms:modified xsi:type="dcterms:W3CDTF">2026-06-26T16:28:53Z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{8784F317-35C6-4DF4-8579-DFBC6C298805}</vt:lpwstr>
  </property>
</Properties>
</file>