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S:\Roy\Title Insurance Martket Share HHI\"/>
    </mc:Choice>
  </mc:AlternateContent>
  <xr:revisionPtr revIDLastSave="0" documentId="13_ncr:1_{AFC2DF98-3D8C-4863-A795-9769585DC089}" xr6:coauthVersionLast="36" xr6:coauthVersionMax="36" xr10:uidLastSave="{00000000-0000-0000-0000-000000000000}"/>
  <bookViews>
    <workbookView xWindow="0" yWindow="0" windowWidth="20490" windowHeight="7545" tabRatio="730" xr2:uid="{00000000-000D-0000-FFFF-FFFF00000000}"/>
  </bookViews>
  <sheets>
    <sheet name="2023" sheetId="69" r:id="rId1"/>
    <sheet name="2022" sheetId="65" r:id="rId2"/>
    <sheet name="2021" sheetId="61" r:id="rId3"/>
    <sheet name="2020" sheetId="60" r:id="rId4"/>
    <sheet name="2019" sheetId="58" r:id="rId5"/>
    <sheet name="Sheet1" sheetId="59" state="hidden" r:id="rId6"/>
    <sheet name="2018" sheetId="57" r:id="rId7"/>
    <sheet name="2017" sheetId="55" r:id="rId8"/>
    <sheet name="2016" sheetId="54" r:id="rId9"/>
    <sheet name="2015" sheetId="52" r:id="rId10"/>
    <sheet name="2014" sheetId="50" r:id="rId11"/>
    <sheet name="2013" sheetId="49" r:id="rId12"/>
    <sheet name="2012" sheetId="47" r:id="rId13"/>
    <sheet name="2011" sheetId="46" r:id="rId14"/>
    <sheet name="2010" sheetId="45" r:id="rId15"/>
    <sheet name="2009" sheetId="44" state="hidden" r:id="rId16"/>
    <sheet name="2008" sheetId="41" state="hidden" r:id="rId17"/>
    <sheet name="2007" sheetId="38" state="hidden" r:id="rId18"/>
    <sheet name="2006" sheetId="37" state="hidden" r:id="rId19"/>
    <sheet name="Title WP" sheetId="68" r:id="rId20"/>
    <sheet name="Chart_WP" sheetId="34" r:id="rId21"/>
    <sheet name="Chart_MktShr" sheetId="35" r:id="rId22"/>
    <sheet name="Title Loss Ratio" sheetId="39" r:id="rId23"/>
    <sheet name="Chart Loss Ratio" sheetId="40" r:id="rId24"/>
    <sheet name="1993" sheetId="9" state="hidden" r:id="rId25"/>
    <sheet name="1994" sheetId="20" state="hidden" r:id="rId26"/>
    <sheet name="1995" sheetId="21" state="hidden" r:id="rId27"/>
    <sheet name="1996" sheetId="22" state="hidden" r:id="rId28"/>
    <sheet name="1997" sheetId="23" state="hidden" r:id="rId29"/>
    <sheet name="1998" sheetId="24" state="hidden" r:id="rId30"/>
    <sheet name="1999" sheetId="25" state="hidden" r:id="rId31"/>
    <sheet name="2000" sheetId="26" state="hidden" r:id="rId32"/>
    <sheet name="2001" sheetId="27" state="hidden" r:id="rId33"/>
    <sheet name="2002" sheetId="28" state="hidden" r:id="rId34"/>
    <sheet name="2003" sheetId="29" state="hidden" r:id="rId35"/>
    <sheet name="2004" sheetId="30" state="hidden" r:id="rId36"/>
    <sheet name="2005" sheetId="33" state="hidden" r:id="rId37"/>
  </sheets>
  <definedNames>
    <definedName name="_xlnm._FilterDatabase" localSheetId="36" hidden="1">'2005'!$A$3:$K$35</definedName>
    <definedName name="_xlnm._FilterDatabase" localSheetId="18" hidden="1">'2006'!$A$3:$K$35</definedName>
    <definedName name="_xlnm._FilterDatabase" localSheetId="17" hidden="1">'2007'!$A$3:$K$35</definedName>
    <definedName name="_xlnm._FilterDatabase" localSheetId="16" hidden="1">'2008'!$A$3:$K$33</definedName>
    <definedName name="_xlnm._FilterDatabase" localSheetId="15" hidden="1">'2009'!$A$2:$K$33</definedName>
    <definedName name="_xlnm._FilterDatabase" localSheetId="1" hidden="1">'2022'!$A$2:$K$43</definedName>
    <definedName name="_xlnm._FilterDatabase" localSheetId="0" hidden="1">'2023'!$A$2:$K$42</definedName>
    <definedName name="_xlnm._FilterDatabase" localSheetId="5" hidden="1">Sheet1!$B$1:$B$21</definedName>
    <definedName name="_xlnm.Extract" localSheetId="5">Sheet1!$B$24</definedName>
  </definedNames>
  <calcPr calcId="191029"/>
</workbook>
</file>

<file path=xl/calcChain.xml><?xml version="1.0" encoding="utf-8"?>
<calcChain xmlns="http://schemas.openxmlformats.org/spreadsheetml/2006/main">
  <c r="AG102" i="39" l="1"/>
  <c r="AG73" i="39"/>
  <c r="AG88" i="39"/>
  <c r="AG87" i="39"/>
  <c r="AG86" i="39"/>
  <c r="AG85" i="39"/>
  <c r="AG84" i="39"/>
  <c r="AG83" i="39"/>
  <c r="AG82" i="39"/>
  <c r="AG81" i="39"/>
  <c r="AG80" i="39"/>
  <c r="AG79" i="39"/>
  <c r="AG78" i="39"/>
  <c r="AG77" i="39"/>
  <c r="AG76" i="39"/>
  <c r="AG75" i="39"/>
  <c r="AG74" i="39"/>
  <c r="AG72" i="39"/>
  <c r="AG69" i="39"/>
  <c r="J31" i="69"/>
  <c r="AG35" i="39"/>
  <c r="I4" i="69"/>
  <c r="I39" i="69"/>
  <c r="AG52" i="68" l="1"/>
  <c r="AG31" i="68"/>
  <c r="BL31" i="68"/>
  <c r="AG32" i="68"/>
  <c r="BL32" i="68" s="1"/>
  <c r="AG33" i="68"/>
  <c r="AG34" i="68"/>
  <c r="AG35" i="68"/>
  <c r="AG36" i="68"/>
  <c r="BL36" i="68" s="1"/>
  <c r="AG37" i="68"/>
  <c r="AG38" i="68"/>
  <c r="BL38" i="68" s="1"/>
  <c r="AG39" i="68"/>
  <c r="BL39" i="68" s="1"/>
  <c r="AG40" i="68"/>
  <c r="BL40" i="68" s="1"/>
  <c r="AG41" i="68"/>
  <c r="AG42" i="68"/>
  <c r="AG43" i="68"/>
  <c r="BL43" i="68" s="1"/>
  <c r="AG44" i="68"/>
  <c r="BL44" i="68" s="1"/>
  <c r="AG45" i="68"/>
  <c r="AG46" i="68"/>
  <c r="BL46" i="68" s="1"/>
  <c r="AG30" i="68"/>
  <c r="BL30" i="68"/>
  <c r="BL45" i="68"/>
  <c r="BL42" i="68"/>
  <c r="BL41" i="68"/>
  <c r="BL37" i="68"/>
  <c r="BL34" i="68"/>
  <c r="AG51" i="68"/>
  <c r="BL35" i="68"/>
  <c r="BL33" i="68"/>
  <c r="AF30" i="68"/>
  <c r="BL50" i="68"/>
  <c r="BL49" i="68"/>
  <c r="BL48" i="68"/>
  <c r="BL47" i="68"/>
  <c r="AG26" i="68"/>
  <c r="H33" i="69"/>
  <c r="BL51" i="68" l="1"/>
  <c r="K4" i="69"/>
  <c r="K5" i="69"/>
  <c r="K6" i="69"/>
  <c r="K7" i="69"/>
  <c r="K8" i="69"/>
  <c r="K9" i="69"/>
  <c r="K10" i="69"/>
  <c r="K11" i="69"/>
  <c r="K12" i="69"/>
  <c r="K13" i="69"/>
  <c r="K14" i="69"/>
  <c r="K15" i="69"/>
  <c r="K16" i="69"/>
  <c r="K17" i="69"/>
  <c r="K18" i="69"/>
  <c r="K19" i="69"/>
  <c r="K20" i="69"/>
  <c r="K21" i="69"/>
  <c r="K22" i="69"/>
  <c r="K23" i="69"/>
  <c r="K24" i="69"/>
  <c r="K25" i="69"/>
  <c r="K26" i="69"/>
  <c r="K27" i="69"/>
  <c r="K28" i="69"/>
  <c r="K29" i="69"/>
  <c r="K30" i="69"/>
  <c r="K31" i="69"/>
  <c r="K32" i="69"/>
  <c r="K33" i="69"/>
  <c r="K34" i="69"/>
  <c r="K35" i="69"/>
  <c r="K36" i="69"/>
  <c r="K37" i="69"/>
  <c r="K38" i="69"/>
  <c r="K39" i="69"/>
  <c r="K40" i="69"/>
  <c r="K41" i="69"/>
  <c r="K42" i="69"/>
  <c r="K43" i="69"/>
  <c r="K44" i="69"/>
  <c r="H4" i="69"/>
  <c r="H5" i="69"/>
  <c r="H6" i="69"/>
  <c r="H7" i="69"/>
  <c r="H8" i="69"/>
  <c r="H9" i="69"/>
  <c r="H10" i="69"/>
  <c r="H11" i="69"/>
  <c r="H12" i="69"/>
  <c r="H13" i="69"/>
  <c r="H14" i="69"/>
  <c r="H15" i="69"/>
  <c r="H16" i="69"/>
  <c r="H17" i="69"/>
  <c r="H18" i="69"/>
  <c r="H19" i="69"/>
  <c r="H20" i="69"/>
  <c r="H21" i="69"/>
  <c r="H22" i="69"/>
  <c r="H23" i="69"/>
  <c r="H24" i="69"/>
  <c r="H25" i="69"/>
  <c r="H26" i="69"/>
  <c r="H27" i="69"/>
  <c r="H28" i="69"/>
  <c r="H29" i="69"/>
  <c r="H30" i="69"/>
  <c r="H31" i="69"/>
  <c r="H32" i="69"/>
  <c r="H34" i="69"/>
  <c r="H35" i="69"/>
  <c r="H36" i="69"/>
  <c r="H37" i="69"/>
  <c r="H38" i="69"/>
  <c r="H39" i="69"/>
  <c r="H40" i="69"/>
  <c r="H41" i="69"/>
  <c r="H42" i="69"/>
  <c r="H43" i="69"/>
  <c r="H44" i="69"/>
  <c r="J44" i="69"/>
  <c r="I44" i="69"/>
  <c r="G44" i="69"/>
  <c r="F44" i="69"/>
  <c r="E44" i="69"/>
  <c r="J43" i="69"/>
  <c r="I43" i="69"/>
  <c r="G43" i="69"/>
  <c r="F43" i="69"/>
  <c r="E43" i="69"/>
  <c r="J41" i="69"/>
  <c r="I41" i="69"/>
  <c r="G41" i="69"/>
  <c r="F41" i="69"/>
  <c r="E41" i="69"/>
  <c r="J39" i="69"/>
  <c r="G39" i="69"/>
  <c r="F39" i="69"/>
  <c r="E39" i="69"/>
  <c r="J37" i="69"/>
  <c r="I37" i="69"/>
  <c r="G37" i="69"/>
  <c r="F37" i="69"/>
  <c r="E37" i="69"/>
  <c r="J35" i="69"/>
  <c r="I35" i="69"/>
  <c r="G35" i="69"/>
  <c r="F35" i="69"/>
  <c r="E35" i="69"/>
  <c r="J33" i="69"/>
  <c r="I33" i="69"/>
  <c r="G33" i="69"/>
  <c r="F33" i="69"/>
  <c r="E33" i="69"/>
  <c r="I31" i="69"/>
  <c r="G31" i="69"/>
  <c r="F31" i="69"/>
  <c r="E31" i="69"/>
  <c r="J28" i="69"/>
  <c r="I28" i="69"/>
  <c r="G28" i="69"/>
  <c r="F28" i="69"/>
  <c r="E28" i="69"/>
  <c r="J26" i="69"/>
  <c r="I26" i="69"/>
  <c r="G26" i="69"/>
  <c r="F26" i="69"/>
  <c r="E26" i="69"/>
  <c r="J24" i="69"/>
  <c r="I24" i="69"/>
  <c r="G24" i="69"/>
  <c r="F24" i="69"/>
  <c r="E24" i="69"/>
  <c r="J21" i="69"/>
  <c r="I21" i="69"/>
  <c r="G21" i="69"/>
  <c r="F21" i="69"/>
  <c r="E21" i="69"/>
  <c r="J16" i="69"/>
  <c r="I16" i="69"/>
  <c r="G16" i="69"/>
  <c r="F16" i="69"/>
  <c r="E16" i="69"/>
  <c r="J14" i="69"/>
  <c r="I14" i="69"/>
  <c r="G14" i="69"/>
  <c r="F14" i="69"/>
  <c r="E14" i="69"/>
  <c r="J12" i="69"/>
  <c r="I12" i="69"/>
  <c r="G12" i="69"/>
  <c r="F12" i="69"/>
  <c r="E12" i="69"/>
  <c r="J10" i="69"/>
  <c r="I10" i="69"/>
  <c r="G10" i="69"/>
  <c r="F10" i="69"/>
  <c r="E10" i="69"/>
  <c r="J8" i="69"/>
  <c r="I8" i="69"/>
  <c r="G8" i="69"/>
  <c r="F8" i="69"/>
  <c r="E8" i="69"/>
  <c r="J6" i="69"/>
  <c r="I6" i="69"/>
  <c r="G6" i="69"/>
  <c r="F6" i="69"/>
  <c r="E6" i="69"/>
  <c r="J4" i="69"/>
  <c r="G4" i="69"/>
  <c r="F4" i="69"/>
  <c r="E4" i="69"/>
  <c r="K3" i="69" l="1"/>
  <c r="H3" i="69"/>
  <c r="T73" i="39" l="1"/>
  <c r="U73" i="39"/>
  <c r="V73" i="39"/>
  <c r="W73" i="39"/>
  <c r="X73" i="39"/>
  <c r="Y73" i="39"/>
  <c r="Z73" i="39"/>
  <c r="AA73" i="39"/>
  <c r="AB73" i="39"/>
  <c r="AC73" i="39"/>
  <c r="AD73" i="39"/>
  <c r="AE73" i="39"/>
  <c r="AF73" i="39"/>
  <c r="T74" i="39"/>
  <c r="U74" i="39"/>
  <c r="V74" i="39"/>
  <c r="W74" i="39"/>
  <c r="X74" i="39"/>
  <c r="Y74" i="39"/>
  <c r="Z74" i="39"/>
  <c r="AA74" i="39"/>
  <c r="AB74" i="39"/>
  <c r="AC74" i="39"/>
  <c r="AD74" i="39"/>
  <c r="AE74" i="39"/>
  <c r="AF74" i="39"/>
  <c r="T75" i="39"/>
  <c r="U75" i="39"/>
  <c r="V75" i="39"/>
  <c r="W75" i="39"/>
  <c r="X75" i="39"/>
  <c r="Y75" i="39"/>
  <c r="Z75" i="39"/>
  <c r="AA75" i="39"/>
  <c r="AB75" i="39"/>
  <c r="AC75" i="39"/>
  <c r="AD75" i="39"/>
  <c r="AE75" i="39"/>
  <c r="AF75" i="39"/>
  <c r="T76" i="39"/>
  <c r="U76" i="39"/>
  <c r="V76" i="39"/>
  <c r="W76" i="39"/>
  <c r="X76" i="39"/>
  <c r="Y76" i="39"/>
  <c r="Z76" i="39"/>
  <c r="AA76" i="39"/>
  <c r="AB76" i="39"/>
  <c r="AC76" i="39"/>
  <c r="AD76" i="39"/>
  <c r="AE76" i="39"/>
  <c r="AF76" i="39"/>
  <c r="T77" i="39"/>
  <c r="U77" i="39"/>
  <c r="V77" i="39"/>
  <c r="W77" i="39"/>
  <c r="X77" i="39"/>
  <c r="Y77" i="39"/>
  <c r="Z77" i="39"/>
  <c r="AA77" i="39"/>
  <c r="AB77" i="39"/>
  <c r="AC77" i="39"/>
  <c r="AD77" i="39"/>
  <c r="AE77" i="39"/>
  <c r="AF77" i="39"/>
  <c r="T78" i="39"/>
  <c r="U78" i="39"/>
  <c r="V78" i="39"/>
  <c r="W78" i="39"/>
  <c r="X78" i="39"/>
  <c r="Y78" i="39"/>
  <c r="Z78" i="39"/>
  <c r="AA78" i="39"/>
  <c r="AB78" i="39"/>
  <c r="AC78" i="39"/>
  <c r="AD78" i="39"/>
  <c r="AE78" i="39"/>
  <c r="AF78" i="39"/>
  <c r="T79" i="39"/>
  <c r="U79" i="39"/>
  <c r="V79" i="39"/>
  <c r="W79" i="39"/>
  <c r="X79" i="39"/>
  <c r="Y79" i="39"/>
  <c r="Z79" i="39"/>
  <c r="AA79" i="39"/>
  <c r="AB79" i="39"/>
  <c r="AC79" i="39"/>
  <c r="AD79" i="39"/>
  <c r="AE79" i="39"/>
  <c r="AF79" i="39"/>
  <c r="T80" i="39"/>
  <c r="U80" i="39"/>
  <c r="V80" i="39"/>
  <c r="W80" i="39"/>
  <c r="X80" i="39"/>
  <c r="Y80" i="39"/>
  <c r="Z80" i="39"/>
  <c r="AA80" i="39"/>
  <c r="AB80" i="39"/>
  <c r="AC80" i="39"/>
  <c r="AD80" i="39"/>
  <c r="AE80" i="39"/>
  <c r="AF80" i="39"/>
  <c r="T81" i="39"/>
  <c r="U81" i="39"/>
  <c r="V81" i="39"/>
  <c r="W81" i="39"/>
  <c r="X81" i="39"/>
  <c r="Y81" i="39"/>
  <c r="Z81" i="39"/>
  <c r="AA81" i="39"/>
  <c r="AB81" i="39"/>
  <c r="AC81" i="39"/>
  <c r="AD81" i="39"/>
  <c r="AE81" i="39"/>
  <c r="AF81" i="39"/>
  <c r="T82" i="39"/>
  <c r="U82" i="39"/>
  <c r="V82" i="39"/>
  <c r="W82" i="39"/>
  <c r="X82" i="39"/>
  <c r="Y82" i="39"/>
  <c r="Z82" i="39"/>
  <c r="AA82" i="39"/>
  <c r="AB82" i="39"/>
  <c r="AC82" i="39"/>
  <c r="AD82" i="39"/>
  <c r="AE82" i="39"/>
  <c r="AF82" i="39"/>
  <c r="T83" i="39"/>
  <c r="U83" i="39"/>
  <c r="V83" i="39"/>
  <c r="W83" i="39"/>
  <c r="X83" i="39"/>
  <c r="Y83" i="39"/>
  <c r="Z83" i="39"/>
  <c r="AA83" i="39"/>
  <c r="AB83" i="39"/>
  <c r="AC83" i="39"/>
  <c r="AD83" i="39"/>
  <c r="AE83" i="39"/>
  <c r="AF83" i="39"/>
  <c r="T84" i="39"/>
  <c r="U84" i="39"/>
  <c r="V84" i="39"/>
  <c r="W84" i="39"/>
  <c r="X84" i="39"/>
  <c r="Y84" i="39"/>
  <c r="Z84" i="39"/>
  <c r="AA84" i="39"/>
  <c r="AB84" i="39"/>
  <c r="AC84" i="39"/>
  <c r="AD84" i="39"/>
  <c r="AE84" i="39"/>
  <c r="AF84" i="39"/>
  <c r="T85" i="39"/>
  <c r="U85" i="39"/>
  <c r="V85" i="39"/>
  <c r="W85" i="39"/>
  <c r="X85" i="39"/>
  <c r="Y85" i="39"/>
  <c r="Z85" i="39"/>
  <c r="AA85" i="39"/>
  <c r="AB85" i="39"/>
  <c r="AC85" i="39"/>
  <c r="AD85" i="39"/>
  <c r="AE85" i="39"/>
  <c r="AF85" i="39"/>
  <c r="T86" i="39"/>
  <c r="U86" i="39"/>
  <c r="V86" i="39"/>
  <c r="W86" i="39"/>
  <c r="X86" i="39"/>
  <c r="Y86" i="39"/>
  <c r="Z86" i="39"/>
  <c r="AA86" i="39"/>
  <c r="AB86" i="39"/>
  <c r="AC86" i="39"/>
  <c r="AD86" i="39"/>
  <c r="AE86" i="39"/>
  <c r="AF86" i="39"/>
  <c r="T87" i="39"/>
  <c r="U87" i="39"/>
  <c r="V87" i="39"/>
  <c r="W87" i="39"/>
  <c r="X87" i="39"/>
  <c r="Y87" i="39"/>
  <c r="Z87" i="39"/>
  <c r="AA87" i="39"/>
  <c r="AB87" i="39"/>
  <c r="AC87" i="39"/>
  <c r="AD87" i="39"/>
  <c r="AE87" i="39"/>
  <c r="AF87" i="39"/>
  <c r="T88" i="39"/>
  <c r="U88" i="39"/>
  <c r="V88" i="39"/>
  <c r="W88" i="39"/>
  <c r="X88" i="39"/>
  <c r="Y88" i="39"/>
  <c r="Z88" i="39"/>
  <c r="AA88" i="39"/>
  <c r="AB88" i="39"/>
  <c r="AC88" i="39"/>
  <c r="AD88" i="39"/>
  <c r="AE88" i="39"/>
  <c r="AF88" i="39"/>
  <c r="T89" i="39"/>
  <c r="U89" i="39"/>
  <c r="V89" i="39"/>
  <c r="W89" i="39"/>
  <c r="X89" i="39"/>
  <c r="Y89" i="39"/>
  <c r="Z89" i="39"/>
  <c r="AA89" i="39"/>
  <c r="AB89" i="39"/>
  <c r="AC89" i="39"/>
  <c r="AD89" i="39"/>
  <c r="AE89" i="39"/>
  <c r="AF89" i="39"/>
  <c r="T90" i="39"/>
  <c r="U90" i="39"/>
  <c r="V90" i="39"/>
  <c r="W90" i="39"/>
  <c r="X90" i="39"/>
  <c r="Y90" i="39"/>
  <c r="Z90" i="39"/>
  <c r="AA90" i="39"/>
  <c r="AB90" i="39"/>
  <c r="AC90" i="39"/>
  <c r="AD90" i="39"/>
  <c r="AE90" i="39"/>
  <c r="AF90" i="39"/>
  <c r="T91" i="39"/>
  <c r="U91" i="39"/>
  <c r="V91" i="39"/>
  <c r="W91" i="39"/>
  <c r="X91" i="39"/>
  <c r="Y91" i="39"/>
  <c r="Z91" i="39"/>
  <c r="AA91" i="39"/>
  <c r="AB91" i="39"/>
  <c r="AC91" i="39"/>
  <c r="AD91" i="39"/>
  <c r="AE91" i="39"/>
  <c r="AF91" i="39"/>
  <c r="T92" i="39"/>
  <c r="U92" i="39"/>
  <c r="V92" i="39"/>
  <c r="W92" i="39"/>
  <c r="X92" i="39"/>
  <c r="Y92" i="39"/>
  <c r="Z92" i="39"/>
  <c r="AA92" i="39"/>
  <c r="AB92" i="39"/>
  <c r="AC92" i="39"/>
  <c r="AD92" i="39"/>
  <c r="AE92" i="39"/>
  <c r="AF92" i="39"/>
  <c r="T93" i="39"/>
  <c r="U93" i="39"/>
  <c r="V93" i="39"/>
  <c r="W93" i="39"/>
  <c r="X93" i="39"/>
  <c r="Y93" i="39"/>
  <c r="Z93" i="39"/>
  <c r="AA93" i="39"/>
  <c r="AB93" i="39"/>
  <c r="AC93" i="39"/>
  <c r="AD93" i="39"/>
  <c r="AE93" i="39"/>
  <c r="AF93" i="39"/>
  <c r="T94" i="39"/>
  <c r="U94" i="39"/>
  <c r="V94" i="39"/>
  <c r="W94" i="39"/>
  <c r="X94" i="39"/>
  <c r="Y94" i="39"/>
  <c r="Z94" i="39"/>
  <c r="AA94" i="39"/>
  <c r="AB94" i="39"/>
  <c r="AC94" i="39"/>
  <c r="AD94" i="39"/>
  <c r="AE94" i="39"/>
  <c r="AF94" i="39"/>
  <c r="T95" i="39"/>
  <c r="U95" i="39"/>
  <c r="V95" i="39"/>
  <c r="W95" i="39"/>
  <c r="X95" i="39"/>
  <c r="Y95" i="39"/>
  <c r="Z95" i="39"/>
  <c r="AA95" i="39"/>
  <c r="AB95" i="39"/>
  <c r="AC95" i="39"/>
  <c r="AD95" i="39"/>
  <c r="AE95" i="39"/>
  <c r="AF95" i="39"/>
  <c r="T96" i="39"/>
  <c r="U96" i="39"/>
  <c r="V96" i="39"/>
  <c r="W96" i="39"/>
  <c r="X96" i="39"/>
  <c r="Y96" i="39"/>
  <c r="Z96" i="39"/>
  <c r="AA96" i="39"/>
  <c r="AB96" i="39"/>
  <c r="AC96" i="39"/>
  <c r="AD96" i="39"/>
  <c r="AE96" i="39"/>
  <c r="AF96" i="39"/>
  <c r="T97" i="39"/>
  <c r="U97" i="39"/>
  <c r="V97" i="39"/>
  <c r="W97" i="39"/>
  <c r="X97" i="39"/>
  <c r="Y97" i="39"/>
  <c r="Z97" i="39"/>
  <c r="AA97" i="39"/>
  <c r="AB97" i="39"/>
  <c r="AC97" i="39"/>
  <c r="AD97" i="39"/>
  <c r="AE97" i="39"/>
  <c r="AF97" i="39"/>
  <c r="T98" i="39"/>
  <c r="U98" i="39"/>
  <c r="V98" i="39"/>
  <c r="W98" i="39"/>
  <c r="X98" i="39"/>
  <c r="Y98" i="39"/>
  <c r="Z98" i="39"/>
  <c r="AA98" i="39"/>
  <c r="AB98" i="39"/>
  <c r="AC98" i="39"/>
  <c r="AD98" i="39"/>
  <c r="AE98" i="39"/>
  <c r="AF98" i="39"/>
  <c r="T99" i="39"/>
  <c r="U99" i="39"/>
  <c r="V99" i="39"/>
  <c r="W99" i="39"/>
  <c r="X99" i="39"/>
  <c r="Y99" i="39"/>
  <c r="Z99" i="39"/>
  <c r="AA99" i="39"/>
  <c r="AB99" i="39"/>
  <c r="AC99" i="39"/>
  <c r="AD99" i="39"/>
  <c r="AE99" i="39"/>
  <c r="AF99" i="39"/>
  <c r="T100" i="39"/>
  <c r="U100" i="39"/>
  <c r="V100" i="39"/>
  <c r="W100" i="39"/>
  <c r="X100" i="39"/>
  <c r="Y100" i="39"/>
  <c r="Z100" i="39"/>
  <c r="AA100" i="39"/>
  <c r="AB100" i="39"/>
  <c r="AC100" i="39"/>
  <c r="AD100" i="39"/>
  <c r="AE100" i="39"/>
  <c r="AF100" i="39"/>
  <c r="T101" i="39"/>
  <c r="U101" i="39"/>
  <c r="V101" i="39"/>
  <c r="W101" i="39"/>
  <c r="X101" i="39"/>
  <c r="Y101" i="39"/>
  <c r="Z101" i="39"/>
  <c r="AA101" i="39"/>
  <c r="AB101" i="39"/>
  <c r="AC101" i="39"/>
  <c r="AD101" i="39"/>
  <c r="AE101" i="39"/>
  <c r="AF101" i="39"/>
  <c r="AF72" i="39"/>
  <c r="AF69" i="39" l="1"/>
  <c r="AF35" i="39"/>
  <c r="AF102" i="39" l="1"/>
  <c r="AF34" i="68"/>
  <c r="BK34" i="68" s="1"/>
  <c r="AF35" i="68"/>
  <c r="BK35" i="68" s="1"/>
  <c r="AF37" i="68"/>
  <c r="BK37" i="68" s="1"/>
  <c r="AF44" i="68"/>
  <c r="BK44" i="68" s="1"/>
  <c r="AF45" i="68"/>
  <c r="BK45" i="68" s="1"/>
  <c r="AF50" i="68"/>
  <c r="BK50" i="68" s="1"/>
  <c r="BK30" i="68"/>
  <c r="AF26" i="68"/>
  <c r="AF42" i="68" s="1"/>
  <c r="BK42" i="68" s="1"/>
  <c r="AH35" i="68"/>
  <c r="AI35" i="68"/>
  <c r="AJ35" i="68"/>
  <c r="AK35" i="68"/>
  <c r="AL35" i="68"/>
  <c r="AM35" i="68"/>
  <c r="AN35" i="68"/>
  <c r="AO35" i="68"/>
  <c r="AP35" i="68"/>
  <c r="AQ35" i="68"/>
  <c r="AR35" i="68"/>
  <c r="AS35" i="68"/>
  <c r="AT35" i="68"/>
  <c r="AU35" i="68"/>
  <c r="AV35" i="68"/>
  <c r="AW35" i="68"/>
  <c r="AX35" i="68"/>
  <c r="AH36" i="68"/>
  <c r="AI36" i="68"/>
  <c r="AJ36" i="68"/>
  <c r="AK36" i="68"/>
  <c r="AL36" i="68"/>
  <c r="AM36" i="68"/>
  <c r="AN36" i="68"/>
  <c r="AO36" i="68"/>
  <c r="AP36" i="68"/>
  <c r="AQ36" i="68"/>
  <c r="AR36" i="68"/>
  <c r="AS36" i="68"/>
  <c r="AT36" i="68"/>
  <c r="AU36" i="68"/>
  <c r="AV36" i="68"/>
  <c r="AW36" i="68"/>
  <c r="AX36" i="68"/>
  <c r="BH39" i="68"/>
  <c r="AH41" i="68"/>
  <c r="AI41" i="68"/>
  <c r="AJ41" i="68"/>
  <c r="AK41" i="68"/>
  <c r="AL41" i="68"/>
  <c r="AM41" i="68"/>
  <c r="AN41" i="68"/>
  <c r="AO41" i="68"/>
  <c r="AP41" i="68"/>
  <c r="AQ41" i="68"/>
  <c r="AR41" i="68"/>
  <c r="AS41" i="68"/>
  <c r="AT41" i="68"/>
  <c r="AU41" i="68"/>
  <c r="AV41" i="68"/>
  <c r="AH42" i="68"/>
  <c r="AI42" i="68"/>
  <c r="AJ42" i="68"/>
  <c r="AK42" i="68"/>
  <c r="AL42" i="68"/>
  <c r="AM42" i="68"/>
  <c r="AN42" i="68"/>
  <c r="AO42" i="68"/>
  <c r="AP42" i="68"/>
  <c r="AQ42" i="68"/>
  <c r="AR42" i="68"/>
  <c r="AS42" i="68"/>
  <c r="AT42" i="68"/>
  <c r="AU42" i="68"/>
  <c r="AV42" i="68"/>
  <c r="AH44" i="68"/>
  <c r="AI44" i="68"/>
  <c r="AJ44" i="68"/>
  <c r="AK44" i="68"/>
  <c r="AL44" i="68"/>
  <c r="AM44" i="68"/>
  <c r="AN44" i="68"/>
  <c r="AO44" i="68"/>
  <c r="AP44" i="68"/>
  <c r="AQ44" i="68"/>
  <c r="AR44" i="68"/>
  <c r="AS44" i="68"/>
  <c r="AT44" i="68"/>
  <c r="AU44" i="68"/>
  <c r="AV44" i="68"/>
  <c r="AW44" i="68"/>
  <c r="AX44" i="68"/>
  <c r="AH45" i="68"/>
  <c r="AI45" i="68"/>
  <c r="AJ45" i="68"/>
  <c r="AK45" i="68"/>
  <c r="AL45" i="68"/>
  <c r="AM45" i="68"/>
  <c r="AN45" i="68"/>
  <c r="AO45" i="68"/>
  <c r="AP45" i="68"/>
  <c r="AQ45" i="68"/>
  <c r="AR45" i="68"/>
  <c r="AS45" i="68"/>
  <c r="AT45" i="68"/>
  <c r="AU45" i="68"/>
  <c r="AV45" i="68"/>
  <c r="AW45" i="68"/>
  <c r="AX45" i="68"/>
  <c r="AH46" i="68"/>
  <c r="AI46" i="68"/>
  <c r="AJ46" i="68"/>
  <c r="AK46" i="68"/>
  <c r="AL46" i="68"/>
  <c r="AM46" i="68"/>
  <c r="AN46" i="68"/>
  <c r="AO46" i="68"/>
  <c r="AP46" i="68"/>
  <c r="AQ46" i="68"/>
  <c r="AR46" i="68"/>
  <c r="AS46" i="68"/>
  <c r="AT46" i="68"/>
  <c r="AU46" i="68"/>
  <c r="AV46" i="68"/>
  <c r="AW46" i="68"/>
  <c r="AX46" i="68"/>
  <c r="BG48" i="68"/>
  <c r="BH48" i="68"/>
  <c r="BG49" i="68"/>
  <c r="BH49" i="68"/>
  <c r="BG50" i="68"/>
  <c r="BH50" i="68"/>
  <c r="Z33" i="68"/>
  <c r="BE33" i="68" s="1"/>
  <c r="AC36" i="68"/>
  <c r="BH36" i="68" s="1"/>
  <c r="Z37" i="68"/>
  <c r="BE37" i="68" s="1"/>
  <c r="U38" i="68"/>
  <c r="AZ38" i="68" s="1"/>
  <c r="AC39" i="68"/>
  <c r="AC40" i="68"/>
  <c r="BH40" i="68" s="1"/>
  <c r="U41" i="68"/>
  <c r="AZ41" i="68" s="1"/>
  <c r="AC43" i="68"/>
  <c r="BH43" i="68" s="1"/>
  <c r="T45" i="68"/>
  <c r="AY45" i="68" s="1"/>
  <c r="U46" i="68"/>
  <c r="AZ46" i="68" s="1"/>
  <c r="Y46" i="68"/>
  <c r="BD46" i="68" s="1"/>
  <c r="AA46" i="68"/>
  <c r="BF46" i="68" s="1"/>
  <c r="U30" i="68"/>
  <c r="AZ30" i="68" s="1"/>
  <c r="E30" i="68"/>
  <c r="AE26" i="68"/>
  <c r="AE32" i="68" s="1"/>
  <c r="BJ32" i="68" s="1"/>
  <c r="AD26" i="68"/>
  <c r="AD36" i="68" s="1"/>
  <c r="BI36" i="68" s="1"/>
  <c r="AC26" i="68"/>
  <c r="AC30" i="68" s="1"/>
  <c r="AB26" i="68"/>
  <c r="AB31" i="68" s="1"/>
  <c r="BG31" i="68" s="1"/>
  <c r="AA26" i="68"/>
  <c r="AA43" i="68" s="1"/>
  <c r="BF43" i="68" s="1"/>
  <c r="Z26" i="68"/>
  <c r="Z39" i="68" s="1"/>
  <c r="BE39" i="68" s="1"/>
  <c r="Y26" i="68"/>
  <c r="Y32" i="68" s="1"/>
  <c r="BD32" i="68" s="1"/>
  <c r="X26" i="68"/>
  <c r="X42" i="68" s="1"/>
  <c r="BC42" i="68" s="1"/>
  <c r="W26" i="68"/>
  <c r="W40" i="68" s="1"/>
  <c r="BB40" i="68" s="1"/>
  <c r="V26" i="68"/>
  <c r="V42" i="68" s="1"/>
  <c r="BA42" i="68" s="1"/>
  <c r="U26" i="68"/>
  <c r="U40" i="68" s="1"/>
  <c r="AZ40" i="68" s="1"/>
  <c r="T26" i="68"/>
  <c r="T37" i="68" s="1"/>
  <c r="AY37" i="68" s="1"/>
  <c r="S26" i="68"/>
  <c r="S40" i="68" s="1"/>
  <c r="AX40" i="68" s="1"/>
  <c r="R26" i="68"/>
  <c r="R31" i="68" s="1"/>
  <c r="AW31" i="68" s="1"/>
  <c r="Q26" i="68"/>
  <c r="Q31" i="68" s="1"/>
  <c r="AV31" i="68" s="1"/>
  <c r="P26" i="68"/>
  <c r="O26" i="68"/>
  <c r="O49" i="68" s="1"/>
  <c r="AT49" i="68" s="1"/>
  <c r="N26" i="68"/>
  <c r="N38" i="68" s="1"/>
  <c r="AS38" i="68" s="1"/>
  <c r="M26" i="68"/>
  <c r="M34" i="68" s="1"/>
  <c r="AR34" i="68" s="1"/>
  <c r="L26" i="68"/>
  <c r="L33" i="68" s="1"/>
  <c r="AQ33" i="68" s="1"/>
  <c r="K26" i="68"/>
  <c r="K50" i="68" s="1"/>
  <c r="AP50" i="68" s="1"/>
  <c r="J26" i="68"/>
  <c r="J40" i="68" s="1"/>
  <c r="AO40" i="68" s="1"/>
  <c r="I26" i="68"/>
  <c r="H26" i="68"/>
  <c r="G26" i="68"/>
  <c r="G34" i="68" s="1"/>
  <c r="AL34" i="68" s="1"/>
  <c r="F26" i="68"/>
  <c r="F31" i="68" s="1"/>
  <c r="AK31" i="68" s="1"/>
  <c r="E26" i="68"/>
  <c r="E37" i="68" s="1"/>
  <c r="AJ37" i="68" s="1"/>
  <c r="D26" i="68"/>
  <c r="D32" i="68" s="1"/>
  <c r="AI32" i="68" s="1"/>
  <c r="C26" i="68"/>
  <c r="C30" i="68" s="1"/>
  <c r="Y35" i="68" l="1"/>
  <c r="BD35" i="68" s="1"/>
  <c r="Y31" i="68"/>
  <c r="BD31" i="68" s="1"/>
  <c r="Z46" i="68"/>
  <c r="BE46" i="68" s="1"/>
  <c r="U44" i="68"/>
  <c r="AZ44" i="68" s="1"/>
  <c r="AD40" i="68"/>
  <c r="BI40" i="68" s="1"/>
  <c r="AA37" i="68"/>
  <c r="BF37" i="68" s="1"/>
  <c r="Y34" i="68"/>
  <c r="BD34" i="68" s="1"/>
  <c r="U31" i="68"/>
  <c r="AZ31" i="68" s="1"/>
  <c r="X34" i="68"/>
  <c r="BC34" i="68" s="1"/>
  <c r="AB30" i="68"/>
  <c r="AD45" i="68"/>
  <c r="BI45" i="68" s="1"/>
  <c r="T43" i="68"/>
  <c r="AY43" i="68" s="1"/>
  <c r="AB39" i="68"/>
  <c r="BG39" i="68" s="1"/>
  <c r="Y36" i="68"/>
  <c r="BD36" i="68" s="1"/>
  <c r="Y33" i="68"/>
  <c r="BD33" i="68" s="1"/>
  <c r="Y43" i="68"/>
  <c r="BD43" i="68" s="1"/>
  <c r="AC45" i="68"/>
  <c r="BH45" i="68" s="1"/>
  <c r="U42" i="68"/>
  <c r="AZ42" i="68" s="1"/>
  <c r="AA39" i="68"/>
  <c r="BF39" i="68" s="1"/>
  <c r="AC35" i="68"/>
  <c r="BH35" i="68" s="1"/>
  <c r="U33" i="68"/>
  <c r="AZ33" i="68" s="1"/>
  <c r="D33" i="68"/>
  <c r="AI33" i="68" s="1"/>
  <c r="Y45" i="68"/>
  <c r="BD45" i="68" s="1"/>
  <c r="AC41" i="68"/>
  <c r="BH41" i="68" s="1"/>
  <c r="AC38" i="68"/>
  <c r="BH38" i="68" s="1"/>
  <c r="AA35" i="68"/>
  <c r="BF35" i="68" s="1"/>
  <c r="AC32" i="68"/>
  <c r="BH32" i="68" s="1"/>
  <c r="AC46" i="68"/>
  <c r="BH46" i="68" s="1"/>
  <c r="U45" i="68"/>
  <c r="AZ45" i="68" s="1"/>
  <c r="AB41" i="68"/>
  <c r="BG41" i="68" s="1"/>
  <c r="Y38" i="68"/>
  <c r="BD38" i="68" s="1"/>
  <c r="Z35" i="68"/>
  <c r="BE35" i="68" s="1"/>
  <c r="AA31" i="68"/>
  <c r="BF31" i="68" s="1"/>
  <c r="AE42" i="68"/>
  <c r="BJ42" i="68" s="1"/>
  <c r="W34" i="68"/>
  <c r="BB34" i="68" s="1"/>
  <c r="T31" i="68"/>
  <c r="AY31" i="68" s="1"/>
  <c r="G30" i="68"/>
  <c r="AL30" i="68" s="1"/>
  <c r="O34" i="68"/>
  <c r="AT34" i="68" s="1"/>
  <c r="X46" i="68"/>
  <c r="BC46" i="68" s="1"/>
  <c r="AB45" i="68"/>
  <c r="BG45" i="68" s="1"/>
  <c r="AD44" i="68"/>
  <c r="BI44" i="68" s="1"/>
  <c r="AB43" i="68"/>
  <c r="BG43" i="68" s="1"/>
  <c r="AC42" i="68"/>
  <c r="BH42" i="68" s="1"/>
  <c r="AA41" i="68"/>
  <c r="BF41" i="68" s="1"/>
  <c r="Y40" i="68"/>
  <c r="BD40" i="68" s="1"/>
  <c r="X38" i="68"/>
  <c r="BC38" i="68" s="1"/>
  <c r="Y37" i="68"/>
  <c r="BD37" i="68" s="1"/>
  <c r="W36" i="68"/>
  <c r="BB36" i="68" s="1"/>
  <c r="U35" i="68"/>
  <c r="AZ35" i="68" s="1"/>
  <c r="V34" i="68"/>
  <c r="BA34" i="68" s="1"/>
  <c r="T33" i="68"/>
  <c r="AY33" i="68" s="1"/>
  <c r="U32" i="68"/>
  <c r="AZ32" i="68" s="1"/>
  <c r="V32" i="68"/>
  <c r="BA32" i="68" s="1"/>
  <c r="Z32" i="68"/>
  <c r="BE32" i="68" s="1"/>
  <c r="Z34" i="68"/>
  <c r="BE34" i="68" s="1"/>
  <c r="Z36" i="68"/>
  <c r="BE36" i="68" s="1"/>
  <c r="Z38" i="68"/>
  <c r="BE38" i="68" s="1"/>
  <c r="Z40" i="68"/>
  <c r="BE40" i="68" s="1"/>
  <c r="Z42" i="68"/>
  <c r="BE42" i="68" s="1"/>
  <c r="Z44" i="68"/>
  <c r="BE44" i="68" s="1"/>
  <c r="L30" i="68"/>
  <c r="AE46" i="68"/>
  <c r="BJ46" i="68" s="1"/>
  <c r="W46" i="68"/>
  <c r="BB46" i="68" s="1"/>
  <c r="AA45" i="68"/>
  <c r="BF45" i="68" s="1"/>
  <c r="AC44" i="68"/>
  <c r="BH44" i="68" s="1"/>
  <c r="Y42" i="68"/>
  <c r="BD42" i="68" s="1"/>
  <c r="Z41" i="68"/>
  <c r="BE41" i="68" s="1"/>
  <c r="X40" i="68"/>
  <c r="BC40" i="68" s="1"/>
  <c r="Y39" i="68"/>
  <c r="BD39" i="68" s="1"/>
  <c r="W38" i="68"/>
  <c r="BB38" i="68" s="1"/>
  <c r="U37" i="68"/>
  <c r="AZ37" i="68" s="1"/>
  <c r="V36" i="68"/>
  <c r="BA36" i="68" s="1"/>
  <c r="T35" i="68"/>
  <c r="AY35" i="68" s="1"/>
  <c r="U34" i="68"/>
  <c r="AZ34" i="68" s="1"/>
  <c r="AC31" i="68"/>
  <c r="BH31" i="68" s="1"/>
  <c r="AF43" i="68"/>
  <c r="BK43" i="68" s="1"/>
  <c r="AE31" i="68"/>
  <c r="BJ31" i="68" s="1"/>
  <c r="AE33" i="68"/>
  <c r="BJ33" i="68" s="1"/>
  <c r="AE35" i="68"/>
  <c r="BJ35" i="68" s="1"/>
  <c r="AE37" i="68"/>
  <c r="BJ37" i="68" s="1"/>
  <c r="AE39" i="68"/>
  <c r="BJ39" i="68" s="1"/>
  <c r="AE41" i="68"/>
  <c r="BJ41" i="68" s="1"/>
  <c r="AE43" i="68"/>
  <c r="BJ43" i="68" s="1"/>
  <c r="AE44" i="68"/>
  <c r="BJ44" i="68" s="1"/>
  <c r="AD42" i="68"/>
  <c r="BI42" i="68" s="1"/>
  <c r="X36" i="68"/>
  <c r="BC36" i="68" s="1"/>
  <c r="AA32" i="68"/>
  <c r="BF32" i="68" s="1"/>
  <c r="AA34" i="68"/>
  <c r="BF34" i="68" s="1"/>
  <c r="AA36" i="68"/>
  <c r="BF36" i="68" s="1"/>
  <c r="AA38" i="68"/>
  <c r="BF38" i="68" s="1"/>
  <c r="AA40" i="68"/>
  <c r="BF40" i="68" s="1"/>
  <c r="AA42" i="68"/>
  <c r="BF42" i="68" s="1"/>
  <c r="AA44" i="68"/>
  <c r="BF44" i="68" s="1"/>
  <c r="T30" i="68"/>
  <c r="AD46" i="68"/>
  <c r="BI46" i="68" s="1"/>
  <c r="V46" i="68"/>
  <c r="BA46" i="68" s="1"/>
  <c r="Z45" i="68"/>
  <c r="BE45" i="68" s="1"/>
  <c r="Y44" i="68"/>
  <c r="BD44" i="68" s="1"/>
  <c r="Z43" i="68"/>
  <c r="BE43" i="68" s="1"/>
  <c r="Y41" i="68"/>
  <c r="BD41" i="68" s="1"/>
  <c r="U39" i="68"/>
  <c r="AZ39" i="68" s="1"/>
  <c r="V38" i="68"/>
  <c r="BA38" i="68" s="1"/>
  <c r="U36" i="68"/>
  <c r="AZ36" i="68" s="1"/>
  <c r="AE34" i="68"/>
  <c r="BJ34" i="68" s="1"/>
  <c r="AC33" i="68"/>
  <c r="BH33" i="68" s="1"/>
  <c r="AD32" i="68"/>
  <c r="BI32" i="68" s="1"/>
  <c r="AD34" i="68"/>
  <c r="BI34" i="68" s="1"/>
  <c r="W31" i="68"/>
  <c r="BB31" i="68" s="1"/>
  <c r="W33" i="68"/>
  <c r="BB33" i="68" s="1"/>
  <c r="W35" i="68"/>
  <c r="BB35" i="68" s="1"/>
  <c r="W37" i="68"/>
  <c r="BB37" i="68" s="1"/>
  <c r="W39" i="68"/>
  <c r="BB39" i="68" s="1"/>
  <c r="W41" i="68"/>
  <c r="BB41" i="68" s="1"/>
  <c r="W43" i="68"/>
  <c r="BB43" i="68" s="1"/>
  <c r="W45" i="68"/>
  <c r="BB45" i="68" s="1"/>
  <c r="W32" i="68"/>
  <c r="BB32" i="68" s="1"/>
  <c r="X31" i="68"/>
  <c r="BC31" i="68" s="1"/>
  <c r="X33" i="68"/>
  <c r="BC33" i="68" s="1"/>
  <c r="X35" i="68"/>
  <c r="BC35" i="68" s="1"/>
  <c r="X37" i="68"/>
  <c r="BC37" i="68" s="1"/>
  <c r="X39" i="68"/>
  <c r="BC39" i="68" s="1"/>
  <c r="X41" i="68"/>
  <c r="BC41" i="68" s="1"/>
  <c r="X43" i="68"/>
  <c r="BC43" i="68" s="1"/>
  <c r="X45" i="68"/>
  <c r="BC45" i="68" s="1"/>
  <c r="T32" i="68"/>
  <c r="AY32" i="68" s="1"/>
  <c r="T34" i="68"/>
  <c r="AY34" i="68" s="1"/>
  <c r="T36" i="68"/>
  <c r="AY36" i="68" s="1"/>
  <c r="T38" i="68"/>
  <c r="AY38" i="68" s="1"/>
  <c r="T40" i="68"/>
  <c r="AY40" i="68" s="1"/>
  <c r="T42" i="68"/>
  <c r="AY42" i="68" s="1"/>
  <c r="T44" i="68"/>
  <c r="AY44" i="68" s="1"/>
  <c r="AB32" i="68"/>
  <c r="BG32" i="68" s="1"/>
  <c r="AB34" i="68"/>
  <c r="BG34" i="68" s="1"/>
  <c r="AB36" i="68"/>
  <c r="BG36" i="68" s="1"/>
  <c r="AB38" i="68"/>
  <c r="BG38" i="68" s="1"/>
  <c r="AB40" i="68"/>
  <c r="BG40" i="68" s="1"/>
  <c r="AB42" i="68"/>
  <c r="BG42" i="68" s="1"/>
  <c r="AB44" i="68"/>
  <c r="BG44" i="68" s="1"/>
  <c r="X44" i="68"/>
  <c r="BC44" i="68" s="1"/>
  <c r="W42" i="68"/>
  <c r="BB42" i="68" s="1"/>
  <c r="V40" i="68"/>
  <c r="BA40" i="68" s="1"/>
  <c r="T39" i="68"/>
  <c r="AY39" i="68" s="1"/>
  <c r="AE36" i="68"/>
  <c r="BJ36" i="68" s="1"/>
  <c r="AB33" i="68"/>
  <c r="BG33" i="68" s="1"/>
  <c r="W30" i="68"/>
  <c r="BB30" i="68" s="1"/>
  <c r="AB46" i="68"/>
  <c r="BG46" i="68" s="1"/>
  <c r="T46" i="68"/>
  <c r="AY46" i="68" s="1"/>
  <c r="V45" i="68"/>
  <c r="BA45" i="68" s="1"/>
  <c r="W44" i="68"/>
  <c r="BB44" i="68" s="1"/>
  <c r="U43" i="68"/>
  <c r="AZ43" i="68" s="1"/>
  <c r="T41" i="68"/>
  <c r="AY41" i="68" s="1"/>
  <c r="AE38" i="68"/>
  <c r="BJ38" i="68" s="1"/>
  <c r="AC37" i="68"/>
  <c r="BH37" i="68" s="1"/>
  <c r="AB35" i="68"/>
  <c r="BG35" i="68" s="1"/>
  <c r="AC34" i="68"/>
  <c r="BH34" i="68" s="1"/>
  <c r="AA33" i="68"/>
  <c r="BF33" i="68" s="1"/>
  <c r="Z31" i="68"/>
  <c r="BE31" i="68" s="1"/>
  <c r="AF38" i="68"/>
  <c r="BK38" i="68" s="1"/>
  <c r="AF46" i="68"/>
  <c r="BK46" i="68" s="1"/>
  <c r="AF31" i="68"/>
  <c r="BK31" i="68" s="1"/>
  <c r="AF39" i="68"/>
  <c r="BK39" i="68" s="1"/>
  <c r="AF47" i="68"/>
  <c r="BK47" i="68" s="1"/>
  <c r="AF32" i="68"/>
  <c r="AF40" i="68"/>
  <c r="BK40" i="68" s="1"/>
  <c r="AF48" i="68"/>
  <c r="BK48" i="68" s="1"/>
  <c r="AF33" i="68"/>
  <c r="BK33" i="68" s="1"/>
  <c r="AF41" i="68"/>
  <c r="BK41" i="68" s="1"/>
  <c r="AF49" i="68"/>
  <c r="BK49" i="68" s="1"/>
  <c r="AF36" i="68"/>
  <c r="BK36" i="68" s="1"/>
  <c r="V31" i="68"/>
  <c r="BA31" i="68" s="1"/>
  <c r="V33" i="68"/>
  <c r="BA33" i="68" s="1"/>
  <c r="V35" i="68"/>
  <c r="BA35" i="68" s="1"/>
  <c r="V37" i="68"/>
  <c r="BA37" i="68" s="1"/>
  <c r="V39" i="68"/>
  <c r="BA39" i="68" s="1"/>
  <c r="V41" i="68"/>
  <c r="BA41" i="68" s="1"/>
  <c r="V43" i="68"/>
  <c r="BA43" i="68" s="1"/>
  <c r="AD31" i="68"/>
  <c r="BI31" i="68" s="1"/>
  <c r="AD33" i="68"/>
  <c r="BI33" i="68" s="1"/>
  <c r="AD35" i="68"/>
  <c r="BI35" i="68" s="1"/>
  <c r="AD37" i="68"/>
  <c r="BI37" i="68" s="1"/>
  <c r="AD39" i="68"/>
  <c r="BI39" i="68" s="1"/>
  <c r="AD41" i="68"/>
  <c r="BI41" i="68" s="1"/>
  <c r="AD43" i="68"/>
  <c r="BI43" i="68" s="1"/>
  <c r="AE45" i="68"/>
  <c r="BJ45" i="68" s="1"/>
  <c r="V44" i="68"/>
  <c r="BA44" i="68" s="1"/>
  <c r="AE40" i="68"/>
  <c r="BJ40" i="68" s="1"/>
  <c r="AD38" i="68"/>
  <c r="BI38" i="68" s="1"/>
  <c r="AB37" i="68"/>
  <c r="BG37" i="68" s="1"/>
  <c r="X32" i="68"/>
  <c r="BC32" i="68" s="1"/>
  <c r="BK32" i="68"/>
  <c r="C31" i="68"/>
  <c r="AH31" i="68" s="1"/>
  <c r="K30" i="68"/>
  <c r="AP30" i="68" s="1"/>
  <c r="AA30" i="68"/>
  <c r="BF30" i="68" s="1"/>
  <c r="E31" i="68"/>
  <c r="AJ31" i="68" s="1"/>
  <c r="S31" i="68"/>
  <c r="AX31" i="68" s="1"/>
  <c r="C32" i="68"/>
  <c r="AH32" i="68" s="1"/>
  <c r="G33" i="68"/>
  <c r="AL33" i="68" s="1"/>
  <c r="E43" i="68"/>
  <c r="AJ43" i="68" s="1"/>
  <c r="N43" i="68"/>
  <c r="AS43" i="68" s="1"/>
  <c r="G31" i="68"/>
  <c r="AL31" i="68" s="1"/>
  <c r="G32" i="68"/>
  <c r="AL32" i="68" s="1"/>
  <c r="E39" i="68"/>
  <c r="AJ39" i="68" s="1"/>
  <c r="M30" i="68"/>
  <c r="J31" i="68"/>
  <c r="AO31" i="68" s="1"/>
  <c r="M32" i="68"/>
  <c r="AR32" i="68" s="1"/>
  <c r="N39" i="68"/>
  <c r="AS39" i="68" s="1"/>
  <c r="AA48" i="68"/>
  <c r="BF48" i="68" s="1"/>
  <c r="AE30" i="68"/>
  <c r="BJ30" i="68" s="1"/>
  <c r="K31" i="68"/>
  <c r="AP31" i="68" s="1"/>
  <c r="S32" i="68"/>
  <c r="AX32" i="68" s="1"/>
  <c r="S30" i="68"/>
  <c r="M31" i="68"/>
  <c r="AR31" i="68" s="1"/>
  <c r="J34" i="68"/>
  <c r="AO34" i="68" s="1"/>
  <c r="K37" i="68"/>
  <c r="AP37" i="68" s="1"/>
  <c r="E40" i="68"/>
  <c r="AJ40" i="68" s="1"/>
  <c r="E49" i="68"/>
  <c r="AJ49" i="68" s="1"/>
  <c r="O30" i="68"/>
  <c r="AT30" i="68" s="1"/>
  <c r="D30" i="68"/>
  <c r="AI30" i="68" s="1"/>
  <c r="O31" i="68"/>
  <c r="AT31" i="68" s="1"/>
  <c r="P49" i="68"/>
  <c r="AU49" i="68" s="1"/>
  <c r="P47" i="68"/>
  <c r="AU47" i="68" s="1"/>
  <c r="P37" i="68"/>
  <c r="AU37" i="68" s="1"/>
  <c r="P33" i="68"/>
  <c r="AU33" i="68" s="1"/>
  <c r="P39" i="68"/>
  <c r="AU39" i="68" s="1"/>
  <c r="P32" i="68"/>
  <c r="AU32" i="68" s="1"/>
  <c r="P50" i="68"/>
  <c r="AU50" i="68" s="1"/>
  <c r="P43" i="68"/>
  <c r="AU43" i="68" s="1"/>
  <c r="P34" i="68"/>
  <c r="AU34" i="68" s="1"/>
  <c r="P38" i="68"/>
  <c r="AU38" i="68" s="1"/>
  <c r="P31" i="68"/>
  <c r="AU31" i="68" s="1"/>
  <c r="P30" i="68"/>
  <c r="AX30" i="68"/>
  <c r="I48" i="68"/>
  <c r="AN48" i="68" s="1"/>
  <c r="I43" i="68"/>
  <c r="AN43" i="68" s="1"/>
  <c r="I40" i="68"/>
  <c r="AN40" i="68" s="1"/>
  <c r="I50" i="68"/>
  <c r="AN50" i="68" s="1"/>
  <c r="I39" i="68"/>
  <c r="AN39" i="68" s="1"/>
  <c r="I38" i="68"/>
  <c r="AN38" i="68" s="1"/>
  <c r="I49" i="68"/>
  <c r="AN49" i="68" s="1"/>
  <c r="I47" i="68"/>
  <c r="AN47" i="68" s="1"/>
  <c r="I37" i="68"/>
  <c r="AN37" i="68" s="1"/>
  <c r="I34" i="68"/>
  <c r="AN34" i="68" s="1"/>
  <c r="I30" i="68"/>
  <c r="I32" i="68"/>
  <c r="AN32" i="68" s="1"/>
  <c r="I33" i="68"/>
  <c r="AN33" i="68" s="1"/>
  <c r="Q48" i="68"/>
  <c r="AV48" i="68" s="1"/>
  <c r="Q43" i="68"/>
  <c r="AV43" i="68" s="1"/>
  <c r="Q40" i="68"/>
  <c r="AV40" i="68" s="1"/>
  <c r="Q50" i="68"/>
  <c r="AV50" i="68" s="1"/>
  <c r="Q49" i="68"/>
  <c r="AV49" i="68" s="1"/>
  <c r="Q39" i="68"/>
  <c r="AV39" i="68" s="1"/>
  <c r="Q37" i="68"/>
  <c r="AV37" i="68" s="1"/>
  <c r="Q33" i="68"/>
  <c r="AV33" i="68" s="1"/>
  <c r="Q32" i="68"/>
  <c r="AV32" i="68" s="1"/>
  <c r="Q30" i="68"/>
  <c r="Q34" i="68"/>
  <c r="AV34" i="68" s="1"/>
  <c r="Q47" i="68"/>
  <c r="AV47" i="68" s="1"/>
  <c r="P40" i="68"/>
  <c r="AU40" i="68" s="1"/>
  <c r="H49" i="68"/>
  <c r="AM49" i="68" s="1"/>
  <c r="H33" i="68"/>
  <c r="AM33" i="68" s="1"/>
  <c r="H50" i="68"/>
  <c r="AM50" i="68" s="1"/>
  <c r="H32" i="68"/>
  <c r="AM32" i="68" s="1"/>
  <c r="H43" i="68"/>
  <c r="AM43" i="68" s="1"/>
  <c r="H48" i="68"/>
  <c r="AM48" i="68" s="1"/>
  <c r="H40" i="68"/>
  <c r="AM40" i="68" s="1"/>
  <c r="H34" i="68"/>
  <c r="AM34" i="68" s="1"/>
  <c r="H31" i="68"/>
  <c r="AM31" i="68" s="1"/>
  <c r="H38" i="68"/>
  <c r="AM38" i="68" s="1"/>
  <c r="H47" i="68"/>
  <c r="AM47" i="68" s="1"/>
  <c r="H39" i="68"/>
  <c r="AM39" i="68" s="1"/>
  <c r="H30" i="68"/>
  <c r="H37" i="68"/>
  <c r="AM37" i="68" s="1"/>
  <c r="P48" i="68"/>
  <c r="AU48" i="68" s="1"/>
  <c r="I31" i="68"/>
  <c r="AN31" i="68" s="1"/>
  <c r="X49" i="68"/>
  <c r="BC49" i="68" s="1"/>
  <c r="X48" i="68"/>
  <c r="BC48" i="68" s="1"/>
  <c r="X47" i="68"/>
  <c r="BC47" i="68" s="1"/>
  <c r="X30" i="68"/>
  <c r="X50" i="68"/>
  <c r="BC50" i="68" s="1"/>
  <c r="AH30" i="68"/>
  <c r="Q38" i="68"/>
  <c r="AV38" i="68" s="1"/>
  <c r="R50" i="68"/>
  <c r="AW50" i="68" s="1"/>
  <c r="R42" i="68"/>
  <c r="AW42" i="68" s="1"/>
  <c r="R41" i="68"/>
  <c r="AW41" i="68" s="1"/>
  <c r="R39" i="68"/>
  <c r="AW39" i="68" s="1"/>
  <c r="R38" i="68"/>
  <c r="AW38" i="68" s="1"/>
  <c r="R43" i="68"/>
  <c r="AW43" i="68" s="1"/>
  <c r="R49" i="68"/>
  <c r="AW49" i="68" s="1"/>
  <c r="R48" i="68"/>
  <c r="AW48" i="68" s="1"/>
  <c r="R47" i="68"/>
  <c r="AW47" i="68" s="1"/>
  <c r="R40" i="68"/>
  <c r="AW40" i="68" s="1"/>
  <c r="R37" i="68"/>
  <c r="AW37" i="68" s="1"/>
  <c r="R33" i="68"/>
  <c r="AW33" i="68" s="1"/>
  <c r="Z50" i="68"/>
  <c r="BE50" i="68" s="1"/>
  <c r="Z48" i="68"/>
  <c r="BE48" i="68" s="1"/>
  <c r="J32" i="68"/>
  <c r="AO32" i="68" s="1"/>
  <c r="D38" i="68"/>
  <c r="AI38" i="68" s="1"/>
  <c r="C49" i="68"/>
  <c r="AH49" i="68" s="1"/>
  <c r="C47" i="68"/>
  <c r="AH47" i="68" s="1"/>
  <c r="C39" i="68"/>
  <c r="AH39" i="68" s="1"/>
  <c r="C38" i="68"/>
  <c r="AH38" i="68" s="1"/>
  <c r="C48" i="68"/>
  <c r="AH48" i="68" s="1"/>
  <c r="C43" i="68"/>
  <c r="AH43" i="68" s="1"/>
  <c r="C40" i="68"/>
  <c r="AH40" i="68" s="1"/>
  <c r="C37" i="68"/>
  <c r="AH37" i="68" s="1"/>
  <c r="C34" i="68"/>
  <c r="AH34" i="68" s="1"/>
  <c r="C50" i="68"/>
  <c r="AH50" i="68" s="1"/>
  <c r="K49" i="68"/>
  <c r="AP49" i="68" s="1"/>
  <c r="K47" i="68"/>
  <c r="AP47" i="68" s="1"/>
  <c r="K39" i="68"/>
  <c r="AP39" i="68" s="1"/>
  <c r="K43" i="68"/>
  <c r="AP43" i="68" s="1"/>
  <c r="K48" i="68"/>
  <c r="AP48" i="68" s="1"/>
  <c r="K34" i="68"/>
  <c r="AP34" i="68" s="1"/>
  <c r="K40" i="68"/>
  <c r="AP40" i="68" s="1"/>
  <c r="S49" i="68"/>
  <c r="AX49" i="68" s="1"/>
  <c r="S47" i="68"/>
  <c r="AX47" i="68" s="1"/>
  <c r="S42" i="68"/>
  <c r="AX42" i="68" s="1"/>
  <c r="S39" i="68"/>
  <c r="AX39" i="68" s="1"/>
  <c r="S50" i="68"/>
  <c r="AX50" i="68" s="1"/>
  <c r="S38" i="68"/>
  <c r="AX38" i="68" s="1"/>
  <c r="S43" i="68"/>
  <c r="AX43" i="68" s="1"/>
  <c r="S34" i="68"/>
  <c r="AX34" i="68" s="1"/>
  <c r="S48" i="68"/>
  <c r="AX48" i="68" s="1"/>
  <c r="AA49" i="68"/>
  <c r="BF49" i="68" s="1"/>
  <c r="AA47" i="68"/>
  <c r="BF47" i="68" s="1"/>
  <c r="AA50" i="68"/>
  <c r="BF50" i="68" s="1"/>
  <c r="F30" i="68"/>
  <c r="N30" i="68"/>
  <c r="V30" i="68"/>
  <c r="AD30" i="68"/>
  <c r="D31" i="68"/>
  <c r="AI31" i="68" s="1"/>
  <c r="L31" i="68"/>
  <c r="AQ31" i="68" s="1"/>
  <c r="K32" i="68"/>
  <c r="AP32" i="68" s="1"/>
  <c r="K33" i="68"/>
  <c r="AP33" i="68" s="1"/>
  <c r="J37" i="68"/>
  <c r="AO37" i="68" s="1"/>
  <c r="G38" i="68"/>
  <c r="AL38" i="68" s="1"/>
  <c r="D39" i="68"/>
  <c r="AI39" i="68" s="1"/>
  <c r="Z47" i="68"/>
  <c r="BE47" i="68" s="1"/>
  <c r="E50" i="68"/>
  <c r="AJ50" i="68" s="1"/>
  <c r="E38" i="68"/>
  <c r="AJ38" i="68" s="1"/>
  <c r="E47" i="68"/>
  <c r="AJ47" i="68" s="1"/>
  <c r="E33" i="68"/>
  <c r="AJ33" i="68" s="1"/>
  <c r="AC47" i="68"/>
  <c r="BH47" i="68" s="1"/>
  <c r="N31" i="68"/>
  <c r="AS31" i="68" s="1"/>
  <c r="N32" i="68"/>
  <c r="AS32" i="68" s="1"/>
  <c r="O33" i="68"/>
  <c r="AT33" i="68" s="1"/>
  <c r="E34" i="68"/>
  <c r="AJ34" i="68" s="1"/>
  <c r="N37" i="68"/>
  <c r="AS37" i="68" s="1"/>
  <c r="K38" i="68"/>
  <c r="AP38" i="68" s="1"/>
  <c r="G40" i="68"/>
  <c r="AL40" i="68" s="1"/>
  <c r="Y48" i="68"/>
  <c r="BD48" i="68" s="1"/>
  <c r="Y49" i="68"/>
  <c r="BD49" i="68" s="1"/>
  <c r="Y47" i="68"/>
  <c r="BD47" i="68" s="1"/>
  <c r="Y50" i="68"/>
  <c r="BD50" i="68" s="1"/>
  <c r="D49" i="68"/>
  <c r="AI49" i="68" s="1"/>
  <c r="D48" i="68"/>
  <c r="AI48" i="68" s="1"/>
  <c r="D43" i="68"/>
  <c r="AI43" i="68" s="1"/>
  <c r="D40" i="68"/>
  <c r="AI40" i="68" s="1"/>
  <c r="D37" i="68"/>
  <c r="AI37" i="68" s="1"/>
  <c r="D34" i="68"/>
  <c r="AI34" i="68" s="1"/>
  <c r="D50" i="68"/>
  <c r="AI50" i="68" s="1"/>
  <c r="D47" i="68"/>
  <c r="AI47" i="68" s="1"/>
  <c r="T50" i="68"/>
  <c r="AY50" i="68" s="1"/>
  <c r="T49" i="68"/>
  <c r="AY49" i="68" s="1"/>
  <c r="T48" i="68"/>
  <c r="AY48" i="68" s="1"/>
  <c r="T47" i="68"/>
  <c r="AY47" i="68" s="1"/>
  <c r="R34" i="68"/>
  <c r="AW34" i="68" s="1"/>
  <c r="M50" i="68"/>
  <c r="AR50" i="68" s="1"/>
  <c r="M38" i="68"/>
  <c r="AR38" i="68" s="1"/>
  <c r="M43" i="68"/>
  <c r="AR43" i="68" s="1"/>
  <c r="M49" i="68"/>
  <c r="AR49" i="68" s="1"/>
  <c r="M48" i="68"/>
  <c r="AR48" i="68" s="1"/>
  <c r="M40" i="68"/>
  <c r="AR40" i="68" s="1"/>
  <c r="M37" i="68"/>
  <c r="AR37" i="68" s="1"/>
  <c r="M47" i="68"/>
  <c r="AR47" i="68" s="1"/>
  <c r="M33" i="68"/>
  <c r="AR33" i="68" s="1"/>
  <c r="V50" i="68"/>
  <c r="BA50" i="68" s="1"/>
  <c r="V48" i="68"/>
  <c r="BA48" i="68" s="1"/>
  <c r="V49" i="68"/>
  <c r="BA49" i="68" s="1"/>
  <c r="V47" i="68"/>
  <c r="BA47" i="68" s="1"/>
  <c r="AQ30" i="68"/>
  <c r="BG30" i="68"/>
  <c r="E32" i="68"/>
  <c r="AJ32" i="68" s="1"/>
  <c r="J39" i="68"/>
  <c r="AO39" i="68" s="1"/>
  <c r="Z49" i="68"/>
  <c r="BE49" i="68" s="1"/>
  <c r="J50" i="68"/>
  <c r="AO50" i="68" s="1"/>
  <c r="J38" i="68"/>
  <c r="AO38" i="68" s="1"/>
  <c r="J49" i="68"/>
  <c r="AO49" i="68" s="1"/>
  <c r="J43" i="68"/>
  <c r="AO43" i="68" s="1"/>
  <c r="J48" i="68"/>
  <c r="AO48" i="68" s="1"/>
  <c r="J47" i="68"/>
  <c r="AO47" i="68" s="1"/>
  <c r="J33" i="68"/>
  <c r="AO33" i="68" s="1"/>
  <c r="L38" i="68"/>
  <c r="AQ38" i="68" s="1"/>
  <c r="L43" i="68"/>
  <c r="AQ43" i="68" s="1"/>
  <c r="L49" i="68"/>
  <c r="AQ49" i="68" s="1"/>
  <c r="L48" i="68"/>
  <c r="AQ48" i="68" s="1"/>
  <c r="L34" i="68"/>
  <c r="AQ34" i="68" s="1"/>
  <c r="L40" i="68"/>
  <c r="AQ40" i="68" s="1"/>
  <c r="L37" i="68"/>
  <c r="AQ37" i="68" s="1"/>
  <c r="L47" i="68"/>
  <c r="AQ47" i="68" s="1"/>
  <c r="L50" i="68"/>
  <c r="AQ50" i="68" s="1"/>
  <c r="L39" i="68"/>
  <c r="AQ39" i="68" s="1"/>
  <c r="L32" i="68"/>
  <c r="AQ32" i="68" s="1"/>
  <c r="AB47" i="68"/>
  <c r="BG47" i="68" s="1"/>
  <c r="U50" i="68"/>
  <c r="AZ50" i="68" s="1"/>
  <c r="U49" i="68"/>
  <c r="AZ49" i="68" s="1"/>
  <c r="U48" i="68"/>
  <c r="AZ48" i="68" s="1"/>
  <c r="U47" i="68"/>
  <c r="AZ47" i="68" s="1"/>
  <c r="F50" i="68"/>
  <c r="AK50" i="68" s="1"/>
  <c r="F48" i="68"/>
  <c r="AK48" i="68" s="1"/>
  <c r="F40" i="68"/>
  <c r="AK40" i="68" s="1"/>
  <c r="F37" i="68"/>
  <c r="AK37" i="68" s="1"/>
  <c r="F34" i="68"/>
  <c r="AK34" i="68" s="1"/>
  <c r="F47" i="68"/>
  <c r="AK47" i="68" s="1"/>
  <c r="F33" i="68"/>
  <c r="AK33" i="68" s="1"/>
  <c r="F39" i="68"/>
  <c r="AK39" i="68" s="1"/>
  <c r="F49" i="68"/>
  <c r="AK49" i="68" s="1"/>
  <c r="F43" i="68"/>
  <c r="AK43" i="68" s="1"/>
  <c r="F38" i="68"/>
  <c r="AK38" i="68" s="1"/>
  <c r="N50" i="68"/>
  <c r="AS50" i="68" s="1"/>
  <c r="N48" i="68"/>
  <c r="AS48" i="68" s="1"/>
  <c r="N49" i="68"/>
  <c r="AS49" i="68" s="1"/>
  <c r="N34" i="68"/>
  <c r="AS34" i="68" s="1"/>
  <c r="N47" i="68"/>
  <c r="AS47" i="68" s="1"/>
  <c r="N33" i="68"/>
  <c r="AS33" i="68" s="1"/>
  <c r="AD49" i="68"/>
  <c r="BI49" i="68" s="1"/>
  <c r="AD50" i="68"/>
  <c r="BI50" i="68" s="1"/>
  <c r="AD47" i="68"/>
  <c r="BI47" i="68" s="1"/>
  <c r="AD48" i="68"/>
  <c r="BI48" i="68" s="1"/>
  <c r="Y30" i="68"/>
  <c r="AY30" i="68"/>
  <c r="G37" i="68"/>
  <c r="AL37" i="68" s="1"/>
  <c r="G47" i="68"/>
  <c r="AL47" i="68" s="1"/>
  <c r="G50" i="68"/>
  <c r="AL50" i="68" s="1"/>
  <c r="G39" i="68"/>
  <c r="AL39" i="68" s="1"/>
  <c r="G49" i="68"/>
  <c r="AL49" i="68" s="1"/>
  <c r="G43" i="68"/>
  <c r="AL43" i="68" s="1"/>
  <c r="G48" i="68"/>
  <c r="AL48" i="68" s="1"/>
  <c r="O37" i="68"/>
  <c r="AT37" i="68" s="1"/>
  <c r="O48" i="68"/>
  <c r="AT48" i="68" s="1"/>
  <c r="O40" i="68"/>
  <c r="AT40" i="68" s="1"/>
  <c r="O47" i="68"/>
  <c r="AT47" i="68" s="1"/>
  <c r="O39" i="68"/>
  <c r="AT39" i="68" s="1"/>
  <c r="O32" i="68"/>
  <c r="AT32" i="68" s="1"/>
  <c r="O50" i="68"/>
  <c r="AT50" i="68" s="1"/>
  <c r="O43" i="68"/>
  <c r="AT43" i="68" s="1"/>
  <c r="O38" i="68"/>
  <c r="AT38" i="68" s="1"/>
  <c r="W50" i="68"/>
  <c r="BB50" i="68" s="1"/>
  <c r="W49" i="68"/>
  <c r="BB49" i="68" s="1"/>
  <c r="W48" i="68"/>
  <c r="BB48" i="68" s="1"/>
  <c r="W47" i="68"/>
  <c r="BB47" i="68" s="1"/>
  <c r="AE50" i="68"/>
  <c r="BJ50" i="68" s="1"/>
  <c r="AE47" i="68"/>
  <c r="BJ47" i="68" s="1"/>
  <c r="AE48" i="68"/>
  <c r="BJ48" i="68" s="1"/>
  <c r="AE49" i="68"/>
  <c r="BJ49" i="68" s="1"/>
  <c r="J30" i="68"/>
  <c r="R30" i="68"/>
  <c r="Z30" i="68"/>
  <c r="AJ30" i="68"/>
  <c r="AR30" i="68"/>
  <c r="BH30" i="68"/>
  <c r="F32" i="68"/>
  <c r="AK32" i="68" s="1"/>
  <c r="R32" i="68"/>
  <c r="AW32" i="68" s="1"/>
  <c r="C33" i="68"/>
  <c r="AH33" i="68" s="1"/>
  <c r="S33" i="68"/>
  <c r="AX33" i="68" s="1"/>
  <c r="S37" i="68"/>
  <c r="AX37" i="68" s="1"/>
  <c r="M39" i="68"/>
  <c r="AR39" i="68" s="1"/>
  <c r="N40" i="68"/>
  <c r="AS40" i="68" s="1"/>
  <c r="S41" i="68"/>
  <c r="AX41" i="68" s="1"/>
  <c r="E48" i="68"/>
  <c r="AJ48" i="68" s="1"/>
  <c r="BK51" i="68" l="1"/>
  <c r="AF52" i="68" s="1"/>
  <c r="AF51" i="68"/>
  <c r="AL51" i="68"/>
  <c r="G52" i="68" s="1"/>
  <c r="BJ51" i="68"/>
  <c r="AE52" i="68" s="1"/>
  <c r="BB51" i="68"/>
  <c r="W52" i="68" s="1"/>
  <c r="AT51" i="68"/>
  <c r="O52" i="68" s="1"/>
  <c r="AZ51" i="68"/>
  <c r="U52" i="68" s="1"/>
  <c r="F51" i="68"/>
  <c r="AK30" i="68"/>
  <c r="AK51" i="68" s="1"/>
  <c r="F52" i="68" s="1"/>
  <c r="W51" i="68"/>
  <c r="AR51" i="68"/>
  <c r="M52" i="68" s="1"/>
  <c r="U51" i="68"/>
  <c r="AQ51" i="68"/>
  <c r="L52" i="68" s="1"/>
  <c r="G51" i="68"/>
  <c r="AC51" i="68"/>
  <c r="AP51" i="68"/>
  <c r="K52" i="68" s="1"/>
  <c r="X51" i="68"/>
  <c r="BC30" i="68"/>
  <c r="BC51" i="68" s="1"/>
  <c r="X52" i="68" s="1"/>
  <c r="J51" i="68"/>
  <c r="AO30" i="68"/>
  <c r="AO51" i="68" s="1"/>
  <c r="J52" i="68" s="1"/>
  <c r="C51" i="68"/>
  <c r="BG51" i="68"/>
  <c r="AB52" i="68" s="1"/>
  <c r="AJ51" i="68"/>
  <c r="E52" i="68" s="1"/>
  <c r="AD51" i="68"/>
  <c r="BI30" i="68"/>
  <c r="BI51" i="68" s="1"/>
  <c r="AD52" i="68" s="1"/>
  <c r="M51" i="68"/>
  <c r="K51" i="68"/>
  <c r="AX51" i="68"/>
  <c r="S52" i="68" s="1"/>
  <c r="BH51" i="68"/>
  <c r="AC52" i="68" s="1"/>
  <c r="Z51" i="68"/>
  <c r="BE30" i="68"/>
  <c r="BE51" i="68" s="1"/>
  <c r="Z52" i="68" s="1"/>
  <c r="AY51" i="68"/>
  <c r="T52" i="68" s="1"/>
  <c r="AE51" i="68"/>
  <c r="V51" i="68"/>
  <c r="BA30" i="68"/>
  <c r="BA51" i="68" s="1"/>
  <c r="V52" i="68" s="1"/>
  <c r="E51" i="68"/>
  <c r="H51" i="68"/>
  <c r="AM30" i="68"/>
  <c r="AM51" i="68" s="1"/>
  <c r="H52" i="68" s="1"/>
  <c r="Q51" i="68"/>
  <c r="AV30" i="68"/>
  <c r="AV51" i="68" s="1"/>
  <c r="Q52" i="68" s="1"/>
  <c r="S51" i="68"/>
  <c r="D51" i="68"/>
  <c r="R51" i="68"/>
  <c r="AW30" i="68"/>
  <c r="AW51" i="68" s="1"/>
  <c r="R52" i="68" s="1"/>
  <c r="AI51" i="68"/>
  <c r="D52" i="68" s="1"/>
  <c r="O51" i="68"/>
  <c r="T51" i="68"/>
  <c r="N51" i="68"/>
  <c r="AS30" i="68"/>
  <c r="AS51" i="68" s="1"/>
  <c r="N52" i="68" s="1"/>
  <c r="AH51" i="68"/>
  <c r="C52" i="68" s="1"/>
  <c r="P51" i="68"/>
  <c r="AU30" i="68"/>
  <c r="AU51" i="68" s="1"/>
  <c r="P52" i="68" s="1"/>
  <c r="Y51" i="68"/>
  <c r="BD30" i="68"/>
  <c r="BD51" i="68" s="1"/>
  <c r="Y52" i="68" s="1"/>
  <c r="AB51" i="68"/>
  <c r="BF51" i="68"/>
  <c r="AA52" i="68" s="1"/>
  <c r="L51" i="68"/>
  <c r="AA51" i="68"/>
  <c r="I51" i="68"/>
  <c r="AN30" i="68"/>
  <c r="AN51" i="68" s="1"/>
  <c r="I52" i="68" s="1"/>
  <c r="H3" i="65" l="1"/>
  <c r="K3" i="65"/>
  <c r="E4" i="65"/>
  <c r="F4" i="65"/>
  <c r="G4" i="65"/>
  <c r="I4" i="65"/>
  <c r="J4" i="65"/>
  <c r="H5" i="65"/>
  <c r="K5" i="65"/>
  <c r="E6" i="65"/>
  <c r="F6" i="65"/>
  <c r="G6" i="65"/>
  <c r="I6" i="65"/>
  <c r="J6" i="65"/>
  <c r="H7" i="65"/>
  <c r="K7" i="65"/>
  <c r="E8" i="65"/>
  <c r="F8" i="65"/>
  <c r="G8" i="65"/>
  <c r="I8" i="65"/>
  <c r="J8" i="65"/>
  <c r="H9" i="65"/>
  <c r="K9" i="65"/>
  <c r="E10" i="65"/>
  <c r="F10" i="65"/>
  <c r="G10" i="65"/>
  <c r="I10" i="65"/>
  <c r="J10" i="65"/>
  <c r="H11" i="65"/>
  <c r="K11" i="65"/>
  <c r="E12" i="65"/>
  <c r="F12" i="65"/>
  <c r="G12" i="65"/>
  <c r="I12" i="65"/>
  <c r="J12" i="65"/>
  <c r="H13" i="65"/>
  <c r="K13" i="65"/>
  <c r="E14" i="65"/>
  <c r="F14" i="65"/>
  <c r="G14" i="65"/>
  <c r="I14" i="65"/>
  <c r="K14" i="65" s="1"/>
  <c r="J14" i="65"/>
  <c r="H15" i="65"/>
  <c r="K15" i="65"/>
  <c r="E16" i="65"/>
  <c r="F16" i="65"/>
  <c r="G16" i="65"/>
  <c r="I16" i="65"/>
  <c r="J16" i="65"/>
  <c r="H17" i="65"/>
  <c r="K17" i="65"/>
  <c r="H18" i="65"/>
  <c r="K18" i="65"/>
  <c r="H19" i="65"/>
  <c r="K19" i="65"/>
  <c r="H20" i="65"/>
  <c r="K20" i="65"/>
  <c r="E21" i="65"/>
  <c r="F21" i="65"/>
  <c r="G21" i="65"/>
  <c r="I21" i="65"/>
  <c r="J21" i="65"/>
  <c r="H22" i="65"/>
  <c r="K22" i="65"/>
  <c r="H23" i="65"/>
  <c r="K23" i="65"/>
  <c r="E24" i="65"/>
  <c r="F24" i="65"/>
  <c r="G24" i="65"/>
  <c r="I24" i="65"/>
  <c r="J24" i="65"/>
  <c r="H25" i="65"/>
  <c r="K25" i="65"/>
  <c r="E26" i="65"/>
  <c r="F26" i="65"/>
  <c r="G26" i="65"/>
  <c r="I26" i="65"/>
  <c r="J26" i="65"/>
  <c r="H27" i="65"/>
  <c r="K27" i="65"/>
  <c r="E28" i="65"/>
  <c r="F28" i="65"/>
  <c r="G28" i="65"/>
  <c r="I28" i="65"/>
  <c r="J28" i="65"/>
  <c r="H29" i="65"/>
  <c r="K29" i="65"/>
  <c r="H30" i="65"/>
  <c r="K30" i="65"/>
  <c r="E31" i="65"/>
  <c r="F31" i="65"/>
  <c r="G31" i="65"/>
  <c r="I31" i="65"/>
  <c r="J31" i="65"/>
  <c r="H32" i="65"/>
  <c r="K32" i="65"/>
  <c r="E33" i="65"/>
  <c r="F33" i="65"/>
  <c r="G33" i="65"/>
  <c r="I33" i="65"/>
  <c r="J33" i="65"/>
  <c r="H34" i="65"/>
  <c r="K34" i="65"/>
  <c r="E35" i="65"/>
  <c r="F35" i="65"/>
  <c r="G35" i="65"/>
  <c r="I35" i="65"/>
  <c r="J35" i="65"/>
  <c r="H36" i="65"/>
  <c r="K36" i="65"/>
  <c r="E37" i="65"/>
  <c r="F37" i="65"/>
  <c r="G37" i="65"/>
  <c r="I37" i="65"/>
  <c r="J37" i="65"/>
  <c r="H38" i="65"/>
  <c r="K38" i="65"/>
  <c r="E39" i="65"/>
  <c r="F39" i="65"/>
  <c r="G39" i="65"/>
  <c r="I39" i="65"/>
  <c r="J39" i="65"/>
  <c r="H40" i="65"/>
  <c r="K40" i="65"/>
  <c r="E41" i="65"/>
  <c r="F41" i="65"/>
  <c r="G41" i="65"/>
  <c r="I41" i="65"/>
  <c r="J41" i="65"/>
  <c r="H42" i="65"/>
  <c r="K42" i="65"/>
  <c r="E43" i="65"/>
  <c r="F43" i="65"/>
  <c r="G43" i="65"/>
  <c r="I43" i="65"/>
  <c r="J43" i="65"/>
  <c r="K3" i="61"/>
  <c r="H41" i="65" l="1"/>
  <c r="K31" i="65"/>
  <c r="K26" i="65"/>
  <c r="H31" i="65"/>
  <c r="H6" i="65"/>
  <c r="K39" i="65"/>
  <c r="K37" i="65"/>
  <c r="H33" i="65"/>
  <c r="K12" i="65"/>
  <c r="H8" i="65"/>
  <c r="H37" i="65"/>
  <c r="K16" i="65"/>
  <c r="H39" i="65"/>
  <c r="K24" i="65"/>
  <c r="H35" i="65"/>
  <c r="H43" i="65"/>
  <c r="K33" i="65"/>
  <c r="K21" i="65"/>
  <c r="K6" i="65"/>
  <c r="K35" i="65"/>
  <c r="J44" i="65"/>
  <c r="H12" i="65"/>
  <c r="K4" i="65"/>
  <c r="H28" i="65"/>
  <c r="H26" i="65"/>
  <c r="H21" i="65"/>
  <c r="K8" i="65"/>
  <c r="K41" i="65"/>
  <c r="K28" i="65"/>
  <c r="I44" i="65"/>
  <c r="K44" i="65" s="1"/>
  <c r="H10" i="65"/>
  <c r="F44" i="65"/>
  <c r="E44" i="65"/>
  <c r="H24" i="65"/>
  <c r="H16" i="65"/>
  <c r="H14" i="65"/>
  <c r="K43" i="65"/>
  <c r="H4" i="65"/>
  <c r="G44" i="65"/>
  <c r="K10" i="65"/>
  <c r="H44" i="65" l="1"/>
  <c r="AE72" i="39"/>
  <c r="AE69" i="39"/>
  <c r="AE35" i="39"/>
  <c r="AE102" i="39" l="1"/>
  <c r="J39" i="61"/>
  <c r="K39" i="61" s="1"/>
  <c r="I39" i="61"/>
  <c r="G39" i="61"/>
  <c r="F39" i="61"/>
  <c r="E39" i="61"/>
  <c r="K38" i="61"/>
  <c r="H38" i="61"/>
  <c r="J37" i="61"/>
  <c r="I37" i="61"/>
  <c r="G37" i="61"/>
  <c r="F37" i="61"/>
  <c r="E37" i="61"/>
  <c r="K36" i="61"/>
  <c r="H36" i="61"/>
  <c r="J35" i="61"/>
  <c r="I35" i="61"/>
  <c r="G35" i="61"/>
  <c r="F35" i="61"/>
  <c r="E35" i="61"/>
  <c r="K34" i="61"/>
  <c r="H34" i="61"/>
  <c r="J33" i="61"/>
  <c r="I33" i="61"/>
  <c r="G33" i="61"/>
  <c r="F33" i="61"/>
  <c r="E33" i="61"/>
  <c r="K32" i="61"/>
  <c r="H32" i="61"/>
  <c r="J31" i="61"/>
  <c r="I31" i="61"/>
  <c r="G31" i="61"/>
  <c r="F31" i="61"/>
  <c r="E31" i="61"/>
  <c r="K30" i="61"/>
  <c r="H30" i="61"/>
  <c r="J29" i="61"/>
  <c r="I29" i="61"/>
  <c r="G29" i="61"/>
  <c r="F29" i="61"/>
  <c r="E29" i="61"/>
  <c r="K28" i="61"/>
  <c r="H28" i="61"/>
  <c r="J27" i="61"/>
  <c r="I27" i="61"/>
  <c r="G27" i="61"/>
  <c r="F27" i="61"/>
  <c r="E27" i="61"/>
  <c r="K26" i="61"/>
  <c r="H26" i="61"/>
  <c r="J25" i="61"/>
  <c r="I25" i="61"/>
  <c r="G25" i="61"/>
  <c r="F25" i="61"/>
  <c r="E25" i="61"/>
  <c r="K24" i="61"/>
  <c r="H24" i="61"/>
  <c r="K23" i="61"/>
  <c r="H23" i="61"/>
  <c r="J22" i="61"/>
  <c r="I22" i="61"/>
  <c r="G22" i="61"/>
  <c r="F22" i="61"/>
  <c r="E22" i="61"/>
  <c r="K21" i="61"/>
  <c r="H21" i="61"/>
  <c r="K20" i="61"/>
  <c r="H20" i="61"/>
  <c r="J19" i="61"/>
  <c r="I19" i="61"/>
  <c r="K19" i="61" s="1"/>
  <c r="G19" i="61"/>
  <c r="F19" i="61"/>
  <c r="E19" i="61"/>
  <c r="K18" i="61"/>
  <c r="H18" i="61"/>
  <c r="J17" i="61"/>
  <c r="I17" i="61"/>
  <c r="K17" i="61" s="1"/>
  <c r="G17" i="61"/>
  <c r="F17" i="61"/>
  <c r="E17" i="61"/>
  <c r="K16" i="61"/>
  <c r="H16" i="61"/>
  <c r="K15" i="61"/>
  <c r="H15" i="61"/>
  <c r="K14" i="61"/>
  <c r="H14" i="61"/>
  <c r="K13" i="61"/>
  <c r="H13" i="61"/>
  <c r="J12" i="61"/>
  <c r="I12" i="61"/>
  <c r="G12" i="61"/>
  <c r="F12" i="61"/>
  <c r="E12" i="61"/>
  <c r="K11" i="61"/>
  <c r="H11" i="61"/>
  <c r="J10" i="61"/>
  <c r="I10" i="61"/>
  <c r="K10" i="61" s="1"/>
  <c r="G10" i="61"/>
  <c r="F10" i="61"/>
  <c r="E10" i="61"/>
  <c r="K9" i="61"/>
  <c r="H9" i="61"/>
  <c r="J8" i="61"/>
  <c r="I8" i="61"/>
  <c r="G8" i="61"/>
  <c r="F8" i="61"/>
  <c r="E8" i="61"/>
  <c r="K7" i="61"/>
  <c r="H7" i="61"/>
  <c r="J6" i="61"/>
  <c r="I6" i="61"/>
  <c r="G6" i="61"/>
  <c r="F6" i="61"/>
  <c r="E6" i="61"/>
  <c r="K5" i="61"/>
  <c r="H5" i="61"/>
  <c r="J4" i="61"/>
  <c r="I4" i="61"/>
  <c r="G4" i="61"/>
  <c r="F4" i="61"/>
  <c r="E4" i="61"/>
  <c r="H3" i="61"/>
  <c r="K31" i="61" l="1"/>
  <c r="H10" i="61"/>
  <c r="K22" i="61"/>
  <c r="K25" i="61"/>
  <c r="K8" i="61"/>
  <c r="K37" i="61"/>
  <c r="K29" i="61"/>
  <c r="K27" i="61"/>
  <c r="H35" i="61"/>
  <c r="H22" i="61"/>
  <c r="H33" i="61"/>
  <c r="K4" i="61"/>
  <c r="H29" i="61"/>
  <c r="H31" i="61"/>
  <c r="H8" i="61"/>
  <c r="K12" i="61"/>
  <c r="G40" i="61"/>
  <c r="H19" i="61"/>
  <c r="H6" i="61"/>
  <c r="H12" i="61"/>
  <c r="H25" i="61"/>
  <c r="H27" i="61"/>
  <c r="E40" i="61"/>
  <c r="H4" i="61"/>
  <c r="H39" i="61"/>
  <c r="I40" i="61"/>
  <c r="H37" i="61"/>
  <c r="J40" i="61"/>
  <c r="K6" i="61"/>
  <c r="H17" i="61"/>
  <c r="K33" i="61"/>
  <c r="K35" i="61"/>
  <c r="F40" i="61"/>
  <c r="J37" i="60"/>
  <c r="I37" i="60"/>
  <c r="G37" i="60"/>
  <c r="F37" i="60"/>
  <c r="F35" i="60"/>
  <c r="G35" i="60"/>
  <c r="I35" i="60"/>
  <c r="J35" i="60"/>
  <c r="F33" i="60"/>
  <c r="G33" i="60"/>
  <c r="I33" i="60"/>
  <c r="J33" i="60"/>
  <c r="F31" i="60"/>
  <c r="G31" i="60"/>
  <c r="I31" i="60"/>
  <c r="J31" i="60"/>
  <c r="F29" i="60"/>
  <c r="G29" i="60"/>
  <c r="I29" i="60"/>
  <c r="J29" i="60"/>
  <c r="F27" i="60"/>
  <c r="G27" i="60"/>
  <c r="I27" i="60"/>
  <c r="J27" i="60"/>
  <c r="F25" i="60"/>
  <c r="G25" i="60"/>
  <c r="I25" i="60"/>
  <c r="J25" i="60"/>
  <c r="F23" i="60"/>
  <c r="G23" i="60"/>
  <c r="I23" i="60"/>
  <c r="J23" i="60"/>
  <c r="E23" i="60"/>
  <c r="F20" i="60"/>
  <c r="G20" i="60"/>
  <c r="I20" i="60"/>
  <c r="J20" i="60"/>
  <c r="F18" i="60"/>
  <c r="G18" i="60"/>
  <c r="I18" i="60"/>
  <c r="J18" i="60"/>
  <c r="F16" i="60"/>
  <c r="G16" i="60"/>
  <c r="I16" i="60"/>
  <c r="J16" i="60"/>
  <c r="E16" i="60"/>
  <c r="F13" i="60"/>
  <c r="G13" i="60"/>
  <c r="I13" i="60"/>
  <c r="J13" i="60"/>
  <c r="F8" i="60"/>
  <c r="G8" i="60"/>
  <c r="I8" i="60"/>
  <c r="J8" i="60"/>
  <c r="F6" i="60"/>
  <c r="G6" i="60"/>
  <c r="I6" i="60"/>
  <c r="J6" i="60"/>
  <c r="F4" i="60"/>
  <c r="G4" i="60"/>
  <c r="I4" i="60"/>
  <c r="J4" i="60"/>
  <c r="H40" i="61" l="1"/>
  <c r="K40" i="61"/>
  <c r="K5" i="60"/>
  <c r="K6" i="60" s="1"/>
  <c r="K7" i="60"/>
  <c r="K8" i="60" s="1"/>
  <c r="K9" i="60"/>
  <c r="K10" i="60"/>
  <c r="K11" i="60"/>
  <c r="K12" i="60"/>
  <c r="K14" i="60"/>
  <c r="K16" i="60" s="1"/>
  <c r="K15" i="60"/>
  <c r="K17" i="60"/>
  <c r="K18" i="60" s="1"/>
  <c r="K19" i="60"/>
  <c r="K20" i="60" s="1"/>
  <c r="K21" i="60"/>
  <c r="K23" i="60" s="1"/>
  <c r="K22" i="60"/>
  <c r="K24" i="60"/>
  <c r="K25" i="60" s="1"/>
  <c r="K26" i="60"/>
  <c r="K27" i="60" s="1"/>
  <c r="K28" i="60"/>
  <c r="K29" i="60" s="1"/>
  <c r="K30" i="60"/>
  <c r="K31" i="60" s="1"/>
  <c r="K32" i="60"/>
  <c r="K33" i="60" s="1"/>
  <c r="K34" i="60"/>
  <c r="K35" i="60" s="1"/>
  <c r="K36" i="60"/>
  <c r="K37" i="60" s="1"/>
  <c r="K3" i="60"/>
  <c r="K4" i="60" s="1"/>
  <c r="AD72" i="39"/>
  <c r="AC72" i="39"/>
  <c r="AD69" i="39"/>
  <c r="AD35" i="39"/>
  <c r="E13" i="60"/>
  <c r="K13" i="60" l="1"/>
  <c r="AD102" i="39"/>
  <c r="E37" i="60" l="1"/>
  <c r="E6" i="60"/>
  <c r="E35" i="60"/>
  <c r="E20" i="60"/>
  <c r="E18" i="60"/>
  <c r="E29" i="60"/>
  <c r="E31" i="60"/>
  <c r="E33" i="60"/>
  <c r="E8" i="60"/>
  <c r="E25" i="60"/>
  <c r="E27" i="60"/>
  <c r="E4" i="60"/>
  <c r="H26" i="60"/>
  <c r="H27" i="60" s="1"/>
  <c r="H24" i="60"/>
  <c r="H25" i="60" s="1"/>
  <c r="H7" i="60"/>
  <c r="H8" i="60" s="1"/>
  <c r="H9" i="60"/>
  <c r="H10" i="60"/>
  <c r="H32" i="60"/>
  <c r="H33" i="60" s="1"/>
  <c r="H21" i="60"/>
  <c r="H30" i="60"/>
  <c r="H31" i="60" s="1"/>
  <c r="H22" i="60"/>
  <c r="H28" i="60"/>
  <c r="H29" i="60" s="1"/>
  <c r="H17" i="60"/>
  <c r="H18" i="60" s="1"/>
  <c r="H19" i="60"/>
  <c r="H20" i="60" s="1"/>
  <c r="H14" i="60"/>
  <c r="H34" i="60"/>
  <c r="H35" i="60" s="1"/>
  <c r="H15" i="60"/>
  <c r="H5" i="60"/>
  <c r="H6" i="60" s="1"/>
  <c r="H11" i="60"/>
  <c r="H12" i="60"/>
  <c r="H36" i="60"/>
  <c r="H37" i="60" s="1"/>
  <c r="H3" i="60"/>
  <c r="H4" i="60" s="1"/>
  <c r="H23" i="60" l="1"/>
  <c r="E38" i="60"/>
  <c r="H16" i="60"/>
  <c r="H13" i="60"/>
  <c r="J38" i="60"/>
  <c r="F38" i="60"/>
  <c r="G38" i="60"/>
  <c r="I38" i="60"/>
  <c r="AC69" i="39"/>
  <c r="AC35" i="39"/>
  <c r="H15" i="58"/>
  <c r="H38" i="60" l="1"/>
  <c r="K38" i="60"/>
  <c r="AC102" i="39"/>
  <c r="K18" i="58"/>
  <c r="K20" i="58"/>
  <c r="K22" i="58"/>
  <c r="K24" i="58"/>
  <c r="K26" i="58"/>
  <c r="K28" i="58"/>
  <c r="K30" i="58"/>
  <c r="K32" i="58"/>
  <c r="K15" i="58"/>
  <c r="J33" i="58"/>
  <c r="I33" i="58"/>
  <c r="G33" i="58"/>
  <c r="F33" i="58"/>
  <c r="E33" i="58"/>
  <c r="J31" i="58"/>
  <c r="I31" i="58"/>
  <c r="G31" i="58"/>
  <c r="F31" i="58"/>
  <c r="E31" i="58"/>
  <c r="J29" i="58"/>
  <c r="I29" i="58"/>
  <c r="K29" i="58" s="1"/>
  <c r="G29" i="58"/>
  <c r="F29" i="58"/>
  <c r="E29" i="58"/>
  <c r="J27" i="58"/>
  <c r="I27" i="58"/>
  <c r="G27" i="58"/>
  <c r="F27" i="58"/>
  <c r="E27" i="58"/>
  <c r="J25" i="58"/>
  <c r="I25" i="58"/>
  <c r="G25" i="58"/>
  <c r="F25" i="58"/>
  <c r="E25" i="58"/>
  <c r="J23" i="58"/>
  <c r="I23" i="58"/>
  <c r="G23" i="58"/>
  <c r="F23" i="58"/>
  <c r="E23" i="58"/>
  <c r="J21" i="58"/>
  <c r="I21" i="58"/>
  <c r="G21" i="58"/>
  <c r="F21" i="58"/>
  <c r="E21" i="58"/>
  <c r="J19" i="58"/>
  <c r="I19" i="58"/>
  <c r="G19" i="58"/>
  <c r="F19" i="58"/>
  <c r="E19" i="58"/>
  <c r="J16" i="58"/>
  <c r="I16" i="58"/>
  <c r="H16" i="58"/>
  <c r="G16" i="58"/>
  <c r="F16" i="58"/>
  <c r="E16" i="58"/>
  <c r="J14" i="58"/>
  <c r="I14" i="58"/>
  <c r="G14" i="58"/>
  <c r="F14" i="58"/>
  <c r="E14" i="58"/>
  <c r="J12" i="58"/>
  <c r="I12" i="58"/>
  <c r="G12" i="58"/>
  <c r="F12" i="58"/>
  <c r="E12" i="58"/>
  <c r="J9" i="58"/>
  <c r="I9" i="58"/>
  <c r="G9" i="58"/>
  <c r="F9" i="58"/>
  <c r="E9" i="58"/>
  <c r="J4" i="58"/>
  <c r="I4" i="58"/>
  <c r="G4" i="58"/>
  <c r="F4" i="58"/>
  <c r="E4" i="58"/>
  <c r="H20" i="58"/>
  <c r="H21" i="58" s="1"/>
  <c r="H17" i="58"/>
  <c r="H8" i="58"/>
  <c r="H3" i="58"/>
  <c r="H4" i="58" s="1"/>
  <c r="H7" i="58"/>
  <c r="H18" i="58"/>
  <c r="H6" i="58"/>
  <c r="H5" i="58"/>
  <c r="H30" i="58"/>
  <c r="H31" i="58" s="1"/>
  <c r="H28" i="58"/>
  <c r="H29" i="58" s="1"/>
  <c r="H13" i="58"/>
  <c r="H14" i="58" s="1"/>
  <c r="H10" i="58"/>
  <c r="H24" i="58"/>
  <c r="H25" i="58" s="1"/>
  <c r="H26" i="58"/>
  <c r="H27" i="58" s="1"/>
  <c r="H11" i="58"/>
  <c r="H32" i="58"/>
  <c r="H33" i="58" s="1"/>
  <c r="H22" i="58"/>
  <c r="H23" i="58" s="1"/>
  <c r="K11" i="58"/>
  <c r="K10" i="58"/>
  <c r="K13" i="58"/>
  <c r="K5" i="58"/>
  <c r="K6" i="58"/>
  <c r="K7" i="58"/>
  <c r="K3" i="58"/>
  <c r="K8" i="58"/>
  <c r="K17" i="58"/>
  <c r="K14" i="58" l="1"/>
  <c r="K21" i="58"/>
  <c r="H12" i="58"/>
  <c r="K9" i="58"/>
  <c r="K33" i="58"/>
  <c r="K4" i="58"/>
  <c r="K31" i="58"/>
  <c r="K12" i="58"/>
  <c r="K19" i="58"/>
  <c r="K25" i="58"/>
  <c r="H19" i="58"/>
  <c r="J34" i="58"/>
  <c r="H9" i="58"/>
  <c r="F34" i="58"/>
  <c r="K23" i="58"/>
  <c r="K16" i="58"/>
  <c r="K27" i="58"/>
  <c r="G34" i="58"/>
  <c r="E34" i="58"/>
  <c r="I34" i="58"/>
  <c r="AB72" i="39"/>
  <c r="AB69" i="39"/>
  <c r="AB35" i="39"/>
  <c r="H5" i="57"/>
  <c r="K5" i="57"/>
  <c r="H6" i="57"/>
  <c r="K6" i="57"/>
  <c r="K7" i="57"/>
  <c r="K8" i="57"/>
  <c r="K10" i="57"/>
  <c r="K11" i="57"/>
  <c r="K13" i="57"/>
  <c r="K15" i="57"/>
  <c r="K17" i="57"/>
  <c r="K18" i="57"/>
  <c r="K20" i="57"/>
  <c r="K22" i="57"/>
  <c r="K24" i="57"/>
  <c r="K26" i="57"/>
  <c r="K28" i="57"/>
  <c r="K30" i="57"/>
  <c r="K32" i="57"/>
  <c r="J33" i="57"/>
  <c r="I33" i="57"/>
  <c r="G33" i="57"/>
  <c r="F33" i="57"/>
  <c r="E33" i="57"/>
  <c r="J31" i="57"/>
  <c r="I31" i="57"/>
  <c r="G31" i="57"/>
  <c r="F31" i="57"/>
  <c r="E31" i="57"/>
  <c r="J29" i="57"/>
  <c r="I29" i="57"/>
  <c r="K29" i="57" s="1"/>
  <c r="G29" i="57"/>
  <c r="F29" i="57"/>
  <c r="E29" i="57"/>
  <c r="J27" i="57"/>
  <c r="I27" i="57"/>
  <c r="K27" i="57" s="1"/>
  <c r="G27" i="57"/>
  <c r="F27" i="57"/>
  <c r="E27" i="57"/>
  <c r="J25" i="57"/>
  <c r="I25" i="57"/>
  <c r="G25" i="57"/>
  <c r="F25" i="57"/>
  <c r="E25" i="57"/>
  <c r="J23" i="57"/>
  <c r="I23" i="57"/>
  <c r="G23" i="57"/>
  <c r="F23" i="57"/>
  <c r="E23" i="57"/>
  <c r="J21" i="57"/>
  <c r="I21" i="57"/>
  <c r="K21" i="57" s="1"/>
  <c r="G21" i="57"/>
  <c r="F21" i="57"/>
  <c r="E21" i="57"/>
  <c r="J19" i="57"/>
  <c r="I19" i="57"/>
  <c r="G19" i="57"/>
  <c r="F19" i="57"/>
  <c r="E19" i="57"/>
  <c r="J16" i="57"/>
  <c r="I16" i="57"/>
  <c r="G16" i="57"/>
  <c r="F16" i="57"/>
  <c r="E16" i="57"/>
  <c r="J14" i="57"/>
  <c r="I14" i="57"/>
  <c r="G14" i="57"/>
  <c r="F14" i="57"/>
  <c r="E14" i="57"/>
  <c r="J12" i="57"/>
  <c r="I12" i="57"/>
  <c r="K12" i="57" s="1"/>
  <c r="G12" i="57"/>
  <c r="F12" i="57"/>
  <c r="E12" i="57"/>
  <c r="J9" i="57"/>
  <c r="I9" i="57"/>
  <c r="G9" i="57"/>
  <c r="F9" i="57"/>
  <c r="E9" i="57"/>
  <c r="J4" i="57"/>
  <c r="I4" i="57"/>
  <c r="G4" i="57"/>
  <c r="F4" i="57"/>
  <c r="E4" i="57"/>
  <c r="H26" i="57"/>
  <c r="H27" i="57" s="1"/>
  <c r="H17" i="57"/>
  <c r="H13" i="57"/>
  <c r="H14" i="57" s="1"/>
  <c r="H32" i="57"/>
  <c r="H33" i="57" s="1"/>
  <c r="H30" i="57"/>
  <c r="H31" i="57" s="1"/>
  <c r="H28" i="57"/>
  <c r="H29" i="57"/>
  <c r="H24" i="57"/>
  <c r="H25" i="57" s="1"/>
  <c r="H20" i="57"/>
  <c r="H21" i="57" s="1"/>
  <c r="H22" i="57"/>
  <c r="H23" i="57" s="1"/>
  <c r="H18" i="57"/>
  <c r="H15" i="57"/>
  <c r="H16" i="57" s="1"/>
  <c r="H11" i="57"/>
  <c r="H12" i="57" s="1"/>
  <c r="H10" i="57"/>
  <c r="H7" i="57"/>
  <c r="H8" i="57"/>
  <c r="K3" i="57"/>
  <c r="H3" i="57"/>
  <c r="H4" i="57" s="1"/>
  <c r="AA72" i="39"/>
  <c r="AA69" i="39"/>
  <c r="AA35" i="39"/>
  <c r="H18" i="55"/>
  <c r="J33" i="55"/>
  <c r="I33" i="55"/>
  <c r="G33" i="55"/>
  <c r="F33" i="55"/>
  <c r="E33" i="55"/>
  <c r="K32" i="55"/>
  <c r="H32" i="55"/>
  <c r="H33" i="55" s="1"/>
  <c r="J31" i="55"/>
  <c r="I31" i="55"/>
  <c r="G31" i="55"/>
  <c r="F31" i="55"/>
  <c r="E31" i="55"/>
  <c r="K30" i="55"/>
  <c r="H30" i="55"/>
  <c r="H31" i="55" s="1"/>
  <c r="J29" i="55"/>
  <c r="I29" i="55"/>
  <c r="G29" i="55"/>
  <c r="F29" i="55"/>
  <c r="E29" i="55"/>
  <c r="K28" i="55"/>
  <c r="H28" i="55"/>
  <c r="H29" i="55" s="1"/>
  <c r="J27" i="55"/>
  <c r="I27" i="55"/>
  <c r="G27" i="55"/>
  <c r="F27" i="55"/>
  <c r="E27" i="55"/>
  <c r="K26" i="55"/>
  <c r="H26" i="55"/>
  <c r="H27" i="55" s="1"/>
  <c r="J25" i="55"/>
  <c r="I25" i="55"/>
  <c r="G25" i="55"/>
  <c r="F25" i="55"/>
  <c r="E25" i="55"/>
  <c r="K24" i="55"/>
  <c r="H24" i="55"/>
  <c r="H25" i="55" s="1"/>
  <c r="J23" i="55"/>
  <c r="I23" i="55"/>
  <c r="G23" i="55"/>
  <c r="F23" i="55"/>
  <c r="E23" i="55"/>
  <c r="K22" i="55"/>
  <c r="H22" i="55"/>
  <c r="H23" i="55" s="1"/>
  <c r="J21" i="55"/>
  <c r="I21" i="55"/>
  <c r="G21" i="55"/>
  <c r="F21" i="55"/>
  <c r="E21" i="55"/>
  <c r="K20" i="55"/>
  <c r="H20" i="55"/>
  <c r="H21" i="55" s="1"/>
  <c r="J19" i="55"/>
  <c r="I19" i="55"/>
  <c r="G19" i="55"/>
  <c r="F19" i="55"/>
  <c r="E19" i="55"/>
  <c r="K18" i="55"/>
  <c r="K17" i="55"/>
  <c r="H17" i="55"/>
  <c r="J16" i="55"/>
  <c r="I16" i="55"/>
  <c r="G16" i="55"/>
  <c r="F16" i="55"/>
  <c r="E16" i="55"/>
  <c r="K15" i="55"/>
  <c r="H15" i="55"/>
  <c r="H16" i="55" s="1"/>
  <c r="J14" i="55"/>
  <c r="I14" i="55"/>
  <c r="G14" i="55"/>
  <c r="F14" i="55"/>
  <c r="E14" i="55"/>
  <c r="K13" i="55"/>
  <c r="H13" i="55"/>
  <c r="K12" i="55"/>
  <c r="H12" i="55"/>
  <c r="J11" i="55"/>
  <c r="I11" i="55"/>
  <c r="G11" i="55"/>
  <c r="F11" i="55"/>
  <c r="E11" i="55"/>
  <c r="K10" i="55"/>
  <c r="H10" i="55"/>
  <c r="K9" i="55"/>
  <c r="H9" i="55"/>
  <c r="K8" i="55"/>
  <c r="H8" i="55"/>
  <c r="K7" i="55"/>
  <c r="H7" i="55"/>
  <c r="J6" i="55"/>
  <c r="I6" i="55"/>
  <c r="K6" i="55" s="1"/>
  <c r="G6" i="55"/>
  <c r="F6" i="55"/>
  <c r="E6" i="55"/>
  <c r="K5" i="55"/>
  <c r="H5" i="55"/>
  <c r="H6" i="55" s="1"/>
  <c r="J4" i="55"/>
  <c r="I4" i="55"/>
  <c r="G4" i="55"/>
  <c r="F4" i="55"/>
  <c r="E4" i="55"/>
  <c r="K3" i="55"/>
  <c r="H3" i="55"/>
  <c r="H4" i="55" s="1"/>
  <c r="Z72" i="39"/>
  <c r="Z69" i="39"/>
  <c r="Z35" i="39"/>
  <c r="K5" i="54"/>
  <c r="K7" i="54"/>
  <c r="K8" i="54"/>
  <c r="K9" i="54"/>
  <c r="K10" i="54"/>
  <c r="K12" i="54"/>
  <c r="K13" i="54"/>
  <c r="K15" i="54"/>
  <c r="K17" i="54"/>
  <c r="K18" i="54"/>
  <c r="K20" i="54"/>
  <c r="K22" i="54"/>
  <c r="K24" i="54"/>
  <c r="K26" i="54"/>
  <c r="K28" i="54"/>
  <c r="K30" i="54"/>
  <c r="K32" i="54"/>
  <c r="J33" i="54"/>
  <c r="I33" i="54"/>
  <c r="G33" i="54"/>
  <c r="F33" i="54"/>
  <c r="E33" i="54"/>
  <c r="J31" i="54"/>
  <c r="I31" i="54"/>
  <c r="G31" i="54"/>
  <c r="F31" i="54"/>
  <c r="E31" i="54"/>
  <c r="J29" i="54"/>
  <c r="I29" i="54"/>
  <c r="G29" i="54"/>
  <c r="F29" i="54"/>
  <c r="E29" i="54"/>
  <c r="J27" i="54"/>
  <c r="I27" i="54"/>
  <c r="K27" i="54" s="1"/>
  <c r="G27" i="54"/>
  <c r="F27" i="54"/>
  <c r="E27" i="54"/>
  <c r="J25" i="54"/>
  <c r="I25" i="54"/>
  <c r="G25" i="54"/>
  <c r="F25" i="54"/>
  <c r="E25" i="54"/>
  <c r="J23" i="54"/>
  <c r="I23" i="54"/>
  <c r="G23" i="54"/>
  <c r="F23" i="54"/>
  <c r="E23" i="54"/>
  <c r="J21" i="54"/>
  <c r="I21" i="54"/>
  <c r="G21" i="54"/>
  <c r="F21" i="54"/>
  <c r="E21" i="54"/>
  <c r="J19" i="54"/>
  <c r="I19" i="54"/>
  <c r="G19" i="54"/>
  <c r="F19" i="54"/>
  <c r="E19" i="54"/>
  <c r="J16" i="54"/>
  <c r="I16" i="54"/>
  <c r="G16" i="54"/>
  <c r="F16" i="54"/>
  <c r="E16" i="54"/>
  <c r="J14" i="54"/>
  <c r="I14" i="54"/>
  <c r="G14" i="54"/>
  <c r="F14" i="54"/>
  <c r="E14" i="54"/>
  <c r="J11" i="54"/>
  <c r="I11" i="54"/>
  <c r="G11" i="54"/>
  <c r="F11" i="54"/>
  <c r="E11" i="54"/>
  <c r="J6" i="54"/>
  <c r="I6" i="54"/>
  <c r="K6" i="54" s="1"/>
  <c r="G6" i="54"/>
  <c r="F6" i="54"/>
  <c r="E6" i="54"/>
  <c r="J4" i="54"/>
  <c r="I4" i="54"/>
  <c r="G4" i="54"/>
  <c r="F4" i="54"/>
  <c r="E4" i="54"/>
  <c r="H30" i="54"/>
  <c r="H31" i="54" s="1"/>
  <c r="H5" i="54"/>
  <c r="H6" i="54" s="1"/>
  <c r="H13" i="54"/>
  <c r="H20" i="54"/>
  <c r="H21" i="54" s="1"/>
  <c r="H12" i="54"/>
  <c r="H24" i="54"/>
  <c r="H25" i="54" s="1"/>
  <c r="H32" i="54"/>
  <c r="H33" i="54" s="1"/>
  <c r="H15" i="54"/>
  <c r="H16" i="54" s="1"/>
  <c r="H18" i="54"/>
  <c r="K3" i="54"/>
  <c r="H3" i="54"/>
  <c r="H10" i="54"/>
  <c r="H9" i="54"/>
  <c r="H17" i="54"/>
  <c r="H28" i="54"/>
  <c r="H29" i="54"/>
  <c r="H8" i="54"/>
  <c r="H26" i="54"/>
  <c r="H27" i="54" s="1"/>
  <c r="H7" i="54"/>
  <c r="H22" i="54"/>
  <c r="H23" i="54" s="1"/>
  <c r="C73" i="39"/>
  <c r="D73" i="39"/>
  <c r="E73" i="39"/>
  <c r="F73" i="39"/>
  <c r="G73" i="39"/>
  <c r="H73" i="39"/>
  <c r="I73" i="39"/>
  <c r="J73" i="39"/>
  <c r="K73" i="39"/>
  <c r="L73" i="39"/>
  <c r="M73" i="39"/>
  <c r="N73" i="39"/>
  <c r="O73" i="39"/>
  <c r="P73" i="39"/>
  <c r="Q73" i="39"/>
  <c r="R73" i="39"/>
  <c r="S73" i="39"/>
  <c r="C74" i="39"/>
  <c r="D74" i="39"/>
  <c r="E74" i="39"/>
  <c r="F74" i="39"/>
  <c r="G74" i="39"/>
  <c r="H74" i="39"/>
  <c r="I74" i="39"/>
  <c r="J74" i="39"/>
  <c r="K74" i="39"/>
  <c r="L74" i="39"/>
  <c r="M74" i="39"/>
  <c r="N74" i="39"/>
  <c r="O74" i="39"/>
  <c r="P74" i="39"/>
  <c r="Q74" i="39"/>
  <c r="R74" i="39"/>
  <c r="S74" i="39"/>
  <c r="C77" i="39"/>
  <c r="D77" i="39"/>
  <c r="E77" i="39"/>
  <c r="F77" i="39"/>
  <c r="G77" i="39"/>
  <c r="H77" i="39"/>
  <c r="I77" i="39"/>
  <c r="J77" i="39"/>
  <c r="K77" i="39"/>
  <c r="L77" i="39"/>
  <c r="M77" i="39"/>
  <c r="N77" i="39"/>
  <c r="O77" i="39"/>
  <c r="P77" i="39"/>
  <c r="Q77" i="39"/>
  <c r="R77" i="39"/>
  <c r="S77" i="39"/>
  <c r="C76" i="39"/>
  <c r="D76" i="39"/>
  <c r="E76" i="39"/>
  <c r="F76" i="39"/>
  <c r="G76" i="39"/>
  <c r="H76" i="39"/>
  <c r="I76" i="39"/>
  <c r="J76" i="39"/>
  <c r="K76" i="39"/>
  <c r="L76" i="39"/>
  <c r="M76" i="39"/>
  <c r="N76" i="39"/>
  <c r="O76" i="39"/>
  <c r="P76" i="39"/>
  <c r="Q76" i="39"/>
  <c r="R76" i="39"/>
  <c r="S76" i="39"/>
  <c r="C75" i="39"/>
  <c r="D75" i="39"/>
  <c r="E75" i="39"/>
  <c r="F75" i="39"/>
  <c r="G75" i="39"/>
  <c r="H75" i="39"/>
  <c r="I75" i="39"/>
  <c r="J75" i="39"/>
  <c r="K75" i="39"/>
  <c r="L75" i="39"/>
  <c r="M75" i="39"/>
  <c r="N75" i="39"/>
  <c r="O75" i="39"/>
  <c r="P75" i="39"/>
  <c r="Q75" i="39"/>
  <c r="R75" i="39"/>
  <c r="S75" i="39"/>
  <c r="C78" i="39"/>
  <c r="D78" i="39"/>
  <c r="E78" i="39"/>
  <c r="F78" i="39"/>
  <c r="G78" i="39"/>
  <c r="H78" i="39"/>
  <c r="I78" i="39"/>
  <c r="J78" i="39"/>
  <c r="K78" i="39"/>
  <c r="L78" i="39"/>
  <c r="M78" i="39"/>
  <c r="N78" i="39"/>
  <c r="O78" i="39"/>
  <c r="P78" i="39"/>
  <c r="Q78" i="39"/>
  <c r="R78" i="39"/>
  <c r="S78" i="39"/>
  <c r="C80" i="39"/>
  <c r="D80" i="39"/>
  <c r="E80" i="39"/>
  <c r="F80" i="39"/>
  <c r="G80" i="39"/>
  <c r="H80" i="39"/>
  <c r="I80" i="39"/>
  <c r="J80" i="39"/>
  <c r="K80" i="39"/>
  <c r="L80" i="39"/>
  <c r="M80" i="39"/>
  <c r="N80" i="39"/>
  <c r="O80" i="39"/>
  <c r="P80" i="39"/>
  <c r="Q80" i="39"/>
  <c r="R80" i="39"/>
  <c r="S80" i="39"/>
  <c r="C81" i="39"/>
  <c r="D81" i="39"/>
  <c r="E81" i="39"/>
  <c r="F81" i="39"/>
  <c r="G81" i="39"/>
  <c r="H81" i="39"/>
  <c r="I81" i="39"/>
  <c r="J81" i="39"/>
  <c r="K81" i="39"/>
  <c r="L81" i="39"/>
  <c r="M81" i="39"/>
  <c r="N81" i="39"/>
  <c r="O81" i="39"/>
  <c r="P81" i="39"/>
  <c r="Q81" i="39"/>
  <c r="R81" i="39"/>
  <c r="S81" i="39"/>
  <c r="C79" i="39"/>
  <c r="D79" i="39"/>
  <c r="E79" i="39"/>
  <c r="F79" i="39"/>
  <c r="G79" i="39"/>
  <c r="H79" i="39"/>
  <c r="I79" i="39"/>
  <c r="J79" i="39"/>
  <c r="K79" i="39"/>
  <c r="L79" i="39"/>
  <c r="M79" i="39"/>
  <c r="N79" i="39"/>
  <c r="O79" i="39"/>
  <c r="P79" i="39"/>
  <c r="Q79" i="39"/>
  <c r="R79" i="39"/>
  <c r="S79" i="39"/>
  <c r="C83" i="39"/>
  <c r="D83" i="39"/>
  <c r="E83" i="39"/>
  <c r="F83" i="39"/>
  <c r="G83" i="39"/>
  <c r="H83" i="39"/>
  <c r="I83" i="39"/>
  <c r="J83" i="39"/>
  <c r="K83" i="39"/>
  <c r="L83" i="39"/>
  <c r="M83" i="39"/>
  <c r="N83" i="39"/>
  <c r="O83" i="39"/>
  <c r="C82" i="39"/>
  <c r="D82" i="39"/>
  <c r="E82" i="39"/>
  <c r="F82" i="39"/>
  <c r="G82" i="39"/>
  <c r="H82" i="39"/>
  <c r="I82" i="39"/>
  <c r="J82" i="39"/>
  <c r="K82" i="39"/>
  <c r="L82" i="39"/>
  <c r="M82" i="39"/>
  <c r="N82" i="39"/>
  <c r="O82" i="39"/>
  <c r="P82" i="39"/>
  <c r="Q82" i="39"/>
  <c r="R82" i="39"/>
  <c r="S82" i="39"/>
  <c r="C87" i="39"/>
  <c r="D87" i="39"/>
  <c r="E87" i="39"/>
  <c r="F87" i="39"/>
  <c r="G87" i="39"/>
  <c r="H87" i="39"/>
  <c r="I87" i="39"/>
  <c r="J87" i="39"/>
  <c r="K87" i="39"/>
  <c r="L87" i="39"/>
  <c r="M87" i="39"/>
  <c r="N87" i="39"/>
  <c r="O87" i="39"/>
  <c r="P87" i="39"/>
  <c r="Q87" i="39"/>
  <c r="R87" i="39"/>
  <c r="S87" i="39"/>
  <c r="C88" i="39"/>
  <c r="D88" i="39"/>
  <c r="E88" i="39"/>
  <c r="F88" i="39"/>
  <c r="G88" i="39"/>
  <c r="H88" i="39"/>
  <c r="I88" i="39"/>
  <c r="J88" i="39"/>
  <c r="K88" i="39"/>
  <c r="L88" i="39"/>
  <c r="M88" i="39"/>
  <c r="N88" i="39"/>
  <c r="O88" i="39"/>
  <c r="P88" i="39"/>
  <c r="Q88" i="39"/>
  <c r="R88" i="39"/>
  <c r="S88" i="39"/>
  <c r="C91" i="39"/>
  <c r="D91" i="39"/>
  <c r="E91" i="39"/>
  <c r="F91" i="39"/>
  <c r="G91" i="39"/>
  <c r="H91" i="39"/>
  <c r="I91" i="39"/>
  <c r="J91" i="39"/>
  <c r="K91" i="39"/>
  <c r="L91" i="39"/>
  <c r="M91" i="39"/>
  <c r="N91" i="39"/>
  <c r="O91" i="39"/>
  <c r="P91" i="39"/>
  <c r="Q91" i="39"/>
  <c r="R91" i="39"/>
  <c r="S91" i="39"/>
  <c r="C92" i="39"/>
  <c r="D92" i="39"/>
  <c r="E92" i="39"/>
  <c r="F92" i="39"/>
  <c r="G92" i="39"/>
  <c r="H92" i="39"/>
  <c r="I92" i="39"/>
  <c r="J92" i="39"/>
  <c r="K92" i="39"/>
  <c r="L92" i="39"/>
  <c r="M92" i="39"/>
  <c r="N92" i="39"/>
  <c r="O92" i="39"/>
  <c r="P92" i="39"/>
  <c r="Q92" i="39"/>
  <c r="R92" i="39"/>
  <c r="S92" i="39"/>
  <c r="C93" i="39"/>
  <c r="D93" i="39"/>
  <c r="E93" i="39"/>
  <c r="F93" i="39"/>
  <c r="G93" i="39"/>
  <c r="H93" i="39"/>
  <c r="I93" i="39"/>
  <c r="J93" i="39"/>
  <c r="K93" i="39"/>
  <c r="L93" i="39"/>
  <c r="M93" i="39"/>
  <c r="N93" i="39"/>
  <c r="O93" i="39"/>
  <c r="P93" i="39"/>
  <c r="Q93" i="39"/>
  <c r="R93" i="39"/>
  <c r="S93" i="39"/>
  <c r="C94" i="39"/>
  <c r="D94" i="39"/>
  <c r="E94" i="39"/>
  <c r="F94" i="39"/>
  <c r="G94" i="39"/>
  <c r="H94" i="39"/>
  <c r="I94" i="39"/>
  <c r="J94" i="39"/>
  <c r="K94" i="39"/>
  <c r="L94" i="39"/>
  <c r="M94" i="39"/>
  <c r="N94" i="39"/>
  <c r="O94" i="39"/>
  <c r="P94" i="39"/>
  <c r="Q94" i="39"/>
  <c r="R94" i="39"/>
  <c r="S94" i="39"/>
  <c r="C95" i="39"/>
  <c r="D95" i="39"/>
  <c r="E95" i="39"/>
  <c r="F95" i="39"/>
  <c r="G95" i="39"/>
  <c r="H95" i="39"/>
  <c r="I95" i="39"/>
  <c r="J95" i="39"/>
  <c r="K95" i="39"/>
  <c r="L95" i="39"/>
  <c r="M95" i="39"/>
  <c r="N95" i="39"/>
  <c r="O95" i="39"/>
  <c r="P95" i="39"/>
  <c r="Q95" i="39"/>
  <c r="R95" i="39"/>
  <c r="S95" i="39"/>
  <c r="C96" i="39"/>
  <c r="D96" i="39"/>
  <c r="E96" i="39"/>
  <c r="F96" i="39"/>
  <c r="G96" i="39"/>
  <c r="H96" i="39"/>
  <c r="I96" i="39"/>
  <c r="J96" i="39"/>
  <c r="K96" i="39"/>
  <c r="L96" i="39"/>
  <c r="M96" i="39"/>
  <c r="N96" i="39"/>
  <c r="O96" i="39"/>
  <c r="P96" i="39"/>
  <c r="Q96" i="39"/>
  <c r="R96" i="39"/>
  <c r="S96" i="39"/>
  <c r="C97" i="39"/>
  <c r="D97" i="39"/>
  <c r="E97" i="39"/>
  <c r="F97" i="39"/>
  <c r="G97" i="39"/>
  <c r="H97" i="39"/>
  <c r="I97" i="39"/>
  <c r="J97" i="39"/>
  <c r="K97" i="39"/>
  <c r="L97" i="39"/>
  <c r="M97" i="39"/>
  <c r="N97" i="39"/>
  <c r="O97" i="39"/>
  <c r="P97" i="39"/>
  <c r="Q97" i="39"/>
  <c r="R97" i="39"/>
  <c r="S97" i="39"/>
  <c r="C98" i="39"/>
  <c r="D98" i="39"/>
  <c r="E98" i="39"/>
  <c r="F98" i="39"/>
  <c r="G98" i="39"/>
  <c r="H98" i="39"/>
  <c r="I98" i="39"/>
  <c r="J98" i="39"/>
  <c r="K98" i="39"/>
  <c r="L98" i="39"/>
  <c r="M98" i="39"/>
  <c r="N98" i="39"/>
  <c r="O98" i="39"/>
  <c r="P98" i="39"/>
  <c r="Q98" i="39"/>
  <c r="R98" i="39"/>
  <c r="S98" i="39"/>
  <c r="C99" i="39"/>
  <c r="D99" i="39"/>
  <c r="E99" i="39"/>
  <c r="F99" i="39"/>
  <c r="G99" i="39"/>
  <c r="H99" i="39"/>
  <c r="I99" i="39"/>
  <c r="J99" i="39"/>
  <c r="K99" i="39"/>
  <c r="L99" i="39"/>
  <c r="M99" i="39"/>
  <c r="N99" i="39"/>
  <c r="O99" i="39"/>
  <c r="P99" i="39"/>
  <c r="Q99" i="39"/>
  <c r="R99" i="39"/>
  <c r="S99" i="39"/>
  <c r="C100" i="39"/>
  <c r="D100" i="39"/>
  <c r="E100" i="39"/>
  <c r="F100" i="39"/>
  <c r="G100" i="39"/>
  <c r="H100" i="39"/>
  <c r="I100" i="39"/>
  <c r="J100" i="39"/>
  <c r="K100" i="39"/>
  <c r="L100" i="39"/>
  <c r="M100" i="39"/>
  <c r="N100" i="39"/>
  <c r="O100" i="39"/>
  <c r="P100" i="39"/>
  <c r="Q100" i="39"/>
  <c r="R100" i="39"/>
  <c r="S100" i="39"/>
  <c r="C101" i="39"/>
  <c r="D101" i="39"/>
  <c r="E101" i="39"/>
  <c r="F101" i="39"/>
  <c r="G101" i="39"/>
  <c r="H101" i="39"/>
  <c r="I101" i="39"/>
  <c r="J101" i="39"/>
  <c r="K101" i="39"/>
  <c r="L101" i="39"/>
  <c r="M101" i="39"/>
  <c r="N101" i="39"/>
  <c r="O101" i="39"/>
  <c r="P101" i="39"/>
  <c r="Q101" i="39"/>
  <c r="R101" i="39"/>
  <c r="S101" i="39"/>
  <c r="D72" i="39"/>
  <c r="E72" i="39"/>
  <c r="F72" i="39"/>
  <c r="G72" i="39"/>
  <c r="H72" i="39"/>
  <c r="I72" i="39"/>
  <c r="J72" i="39"/>
  <c r="K72" i="39"/>
  <c r="L72" i="39"/>
  <c r="M72" i="39"/>
  <c r="N72" i="39"/>
  <c r="O72" i="39"/>
  <c r="P72" i="39"/>
  <c r="Q72" i="39"/>
  <c r="R72" i="39"/>
  <c r="S72" i="39"/>
  <c r="T72" i="39"/>
  <c r="U72" i="39"/>
  <c r="V72" i="39"/>
  <c r="W72" i="39"/>
  <c r="X72" i="39"/>
  <c r="Y72" i="39"/>
  <c r="Y69" i="39"/>
  <c r="Y35" i="39"/>
  <c r="K7" i="52"/>
  <c r="K8" i="52"/>
  <c r="K9" i="52"/>
  <c r="K10" i="52"/>
  <c r="K12" i="52"/>
  <c r="K13" i="52"/>
  <c r="K15" i="52"/>
  <c r="K17" i="52"/>
  <c r="K18" i="52"/>
  <c r="K20" i="52"/>
  <c r="K22" i="52"/>
  <c r="K24" i="52"/>
  <c r="K26" i="52"/>
  <c r="K28" i="52"/>
  <c r="K30" i="52"/>
  <c r="K32" i="52"/>
  <c r="K5" i="52"/>
  <c r="J33" i="52"/>
  <c r="I33" i="52"/>
  <c r="G33" i="52"/>
  <c r="F33" i="52"/>
  <c r="E33" i="52"/>
  <c r="J31" i="52"/>
  <c r="I31" i="52"/>
  <c r="G31" i="52"/>
  <c r="F31" i="52"/>
  <c r="E31" i="52"/>
  <c r="J29" i="52"/>
  <c r="I29" i="52"/>
  <c r="G29" i="52"/>
  <c r="F29" i="52"/>
  <c r="E29" i="52"/>
  <c r="J27" i="52"/>
  <c r="I27" i="52"/>
  <c r="K27" i="52" s="1"/>
  <c r="G27" i="52"/>
  <c r="F27" i="52"/>
  <c r="E27" i="52"/>
  <c r="J25" i="52"/>
  <c r="I25" i="52"/>
  <c r="G25" i="52"/>
  <c r="F25" i="52"/>
  <c r="E25" i="52"/>
  <c r="J23" i="52"/>
  <c r="I23" i="52"/>
  <c r="G23" i="52"/>
  <c r="F23" i="52"/>
  <c r="E23" i="52"/>
  <c r="J21" i="52"/>
  <c r="I21" i="52"/>
  <c r="G21" i="52"/>
  <c r="F21" i="52"/>
  <c r="E21" i="52"/>
  <c r="J19" i="52"/>
  <c r="I19" i="52"/>
  <c r="G19" i="52"/>
  <c r="F19" i="52"/>
  <c r="E19" i="52"/>
  <c r="J16" i="52"/>
  <c r="I16" i="52"/>
  <c r="K16" i="52" s="1"/>
  <c r="G16" i="52"/>
  <c r="F16" i="52"/>
  <c r="E16" i="52"/>
  <c r="J14" i="52"/>
  <c r="K14" i="52" s="1"/>
  <c r="I14" i="52"/>
  <c r="G14" i="52"/>
  <c r="F14" i="52"/>
  <c r="E14" i="52"/>
  <c r="J11" i="52"/>
  <c r="I11" i="52"/>
  <c r="G11" i="52"/>
  <c r="F11" i="52"/>
  <c r="E11" i="52"/>
  <c r="J6" i="52"/>
  <c r="I6" i="52"/>
  <c r="K6" i="52" s="1"/>
  <c r="G6" i="52"/>
  <c r="F6" i="52"/>
  <c r="E6" i="52"/>
  <c r="J4" i="52"/>
  <c r="I4" i="52"/>
  <c r="G4" i="52"/>
  <c r="F4" i="52"/>
  <c r="E4" i="52"/>
  <c r="H10" i="52"/>
  <c r="H13" i="52"/>
  <c r="H24" i="52"/>
  <c r="H25" i="52" s="1"/>
  <c r="K3" i="52"/>
  <c r="H3" i="52"/>
  <c r="H4" i="52" s="1"/>
  <c r="H9" i="52"/>
  <c r="H8" i="52"/>
  <c r="H7" i="52"/>
  <c r="H20" i="52"/>
  <c r="H21" i="52" s="1"/>
  <c r="H15" i="52"/>
  <c r="H16" i="52" s="1"/>
  <c r="H30" i="52"/>
  <c r="H31" i="52" s="1"/>
  <c r="H26" i="52"/>
  <c r="H27" i="52" s="1"/>
  <c r="H18" i="52"/>
  <c r="H17" i="52"/>
  <c r="H28" i="52"/>
  <c r="H29" i="52" s="1"/>
  <c r="H22" i="52"/>
  <c r="H23" i="52" s="1"/>
  <c r="H32" i="52"/>
  <c r="H33" i="52" s="1"/>
  <c r="H5" i="52"/>
  <c r="H6" i="52" s="1"/>
  <c r="H12" i="52"/>
  <c r="H14" i="52" s="1"/>
  <c r="X69" i="39"/>
  <c r="X35" i="39"/>
  <c r="H20" i="50"/>
  <c r="H21" i="50" s="1"/>
  <c r="H13" i="50"/>
  <c r="K30" i="50"/>
  <c r="J25" i="50"/>
  <c r="I25" i="50"/>
  <c r="G25" i="50"/>
  <c r="F25" i="50"/>
  <c r="E25" i="50"/>
  <c r="K24" i="50"/>
  <c r="H24" i="50"/>
  <c r="H25" i="50" s="1"/>
  <c r="F17" i="50"/>
  <c r="G17" i="50"/>
  <c r="I17" i="50"/>
  <c r="J17" i="50"/>
  <c r="E17" i="50"/>
  <c r="H4" i="50"/>
  <c r="J31" i="50"/>
  <c r="I31" i="50"/>
  <c r="G31" i="50"/>
  <c r="F31" i="50"/>
  <c r="E31" i="50"/>
  <c r="H30" i="50"/>
  <c r="H31" i="50" s="1"/>
  <c r="K13" i="50"/>
  <c r="J29" i="50"/>
  <c r="I29" i="50"/>
  <c r="G29" i="50"/>
  <c r="F29" i="50"/>
  <c r="E29" i="50"/>
  <c r="K28" i="50"/>
  <c r="H28" i="50"/>
  <c r="H29" i="50" s="1"/>
  <c r="J27" i="50"/>
  <c r="I27" i="50"/>
  <c r="G27" i="50"/>
  <c r="F27" i="50"/>
  <c r="E27" i="50"/>
  <c r="K26" i="50"/>
  <c r="H26" i="50"/>
  <c r="H27" i="50" s="1"/>
  <c r="J23" i="50"/>
  <c r="I23" i="50"/>
  <c r="K23" i="50" s="1"/>
  <c r="G23" i="50"/>
  <c r="F23" i="50"/>
  <c r="E23" i="50"/>
  <c r="K22" i="50"/>
  <c r="H22" i="50"/>
  <c r="H23" i="50" s="1"/>
  <c r="J21" i="50"/>
  <c r="I21" i="50"/>
  <c r="G21" i="50"/>
  <c r="F21" i="50"/>
  <c r="E21" i="50"/>
  <c r="K20" i="50"/>
  <c r="J19" i="50"/>
  <c r="I19" i="50"/>
  <c r="G19" i="50"/>
  <c r="F19" i="50"/>
  <c r="E19" i="50"/>
  <c r="K18" i="50"/>
  <c r="H18" i="50"/>
  <c r="H19" i="50" s="1"/>
  <c r="K16" i="50"/>
  <c r="H16" i="50"/>
  <c r="K15" i="50"/>
  <c r="H15" i="50"/>
  <c r="K14" i="50"/>
  <c r="H14" i="50"/>
  <c r="J12" i="50"/>
  <c r="I12" i="50"/>
  <c r="K12" i="50" s="1"/>
  <c r="G12" i="50"/>
  <c r="F12" i="50"/>
  <c r="E12" i="50"/>
  <c r="K11" i="50"/>
  <c r="H11" i="50"/>
  <c r="H12" i="50" s="1"/>
  <c r="J10" i="50"/>
  <c r="I10" i="50"/>
  <c r="G10" i="50"/>
  <c r="F10" i="50"/>
  <c r="E10" i="50"/>
  <c r="K9" i="50"/>
  <c r="H9" i="50"/>
  <c r="H10" i="50" s="1"/>
  <c r="J8" i="50"/>
  <c r="I8" i="50"/>
  <c r="G8" i="50"/>
  <c r="F8" i="50"/>
  <c r="E8" i="50"/>
  <c r="K7" i="50"/>
  <c r="H7" i="50"/>
  <c r="K6" i="50"/>
  <c r="H6" i="50"/>
  <c r="J5" i="50"/>
  <c r="I5" i="50"/>
  <c r="G5" i="50"/>
  <c r="F5" i="50"/>
  <c r="E5" i="50"/>
  <c r="K4" i="50"/>
  <c r="K3" i="50"/>
  <c r="H3" i="50"/>
  <c r="W69" i="39"/>
  <c r="W35" i="39"/>
  <c r="J30" i="49"/>
  <c r="I30" i="49"/>
  <c r="K30" i="49" s="1"/>
  <c r="G30" i="49"/>
  <c r="F30" i="49"/>
  <c r="E30" i="49"/>
  <c r="K29" i="49"/>
  <c r="H29" i="49"/>
  <c r="H30" i="49" s="1"/>
  <c r="J28" i="49"/>
  <c r="I28" i="49"/>
  <c r="G28" i="49"/>
  <c r="F28" i="49"/>
  <c r="E28" i="49"/>
  <c r="K27" i="49"/>
  <c r="H27" i="49"/>
  <c r="H28" i="49" s="1"/>
  <c r="J26" i="49"/>
  <c r="I26" i="49"/>
  <c r="G26" i="49"/>
  <c r="F26" i="49"/>
  <c r="E26" i="49"/>
  <c r="K25" i="49"/>
  <c r="H25" i="49"/>
  <c r="H26" i="49" s="1"/>
  <c r="J24" i="49"/>
  <c r="I24" i="49"/>
  <c r="G24" i="49"/>
  <c r="F24" i="49"/>
  <c r="E24" i="49"/>
  <c r="K23" i="49"/>
  <c r="H23" i="49"/>
  <c r="H24" i="49" s="1"/>
  <c r="J22" i="49"/>
  <c r="I22" i="49"/>
  <c r="G22" i="49"/>
  <c r="F22" i="49"/>
  <c r="E22" i="49"/>
  <c r="K21" i="49"/>
  <c r="H21" i="49"/>
  <c r="H22" i="49" s="1"/>
  <c r="J20" i="49"/>
  <c r="I20" i="49"/>
  <c r="H20" i="49"/>
  <c r="G20" i="49"/>
  <c r="F20" i="49"/>
  <c r="E20" i="49"/>
  <c r="K19" i="49"/>
  <c r="J18" i="49"/>
  <c r="I18" i="49"/>
  <c r="G18" i="49"/>
  <c r="F18" i="49"/>
  <c r="E18" i="49"/>
  <c r="K17" i="49"/>
  <c r="H17" i="49"/>
  <c r="H18" i="49" s="1"/>
  <c r="J16" i="49"/>
  <c r="K16" i="49" s="1"/>
  <c r="I16" i="49"/>
  <c r="G16" i="49"/>
  <c r="F16" i="49"/>
  <c r="E16" i="49"/>
  <c r="K15" i="49"/>
  <c r="H15" i="49"/>
  <c r="K14" i="49"/>
  <c r="H14" i="49"/>
  <c r="K13" i="49"/>
  <c r="H13" i="49"/>
  <c r="J12" i="49"/>
  <c r="I12" i="49"/>
  <c r="K12" i="49" s="1"/>
  <c r="G12" i="49"/>
  <c r="F12" i="49"/>
  <c r="E12" i="49"/>
  <c r="K11" i="49"/>
  <c r="H11" i="49"/>
  <c r="H12" i="49" s="1"/>
  <c r="J10" i="49"/>
  <c r="I10" i="49"/>
  <c r="G10" i="49"/>
  <c r="F10" i="49"/>
  <c r="E10" i="49"/>
  <c r="K9" i="49"/>
  <c r="H9" i="49"/>
  <c r="H10" i="49" s="1"/>
  <c r="J8" i="49"/>
  <c r="I8" i="49"/>
  <c r="K8" i="49" s="1"/>
  <c r="G8" i="49"/>
  <c r="F8" i="49"/>
  <c r="E8" i="49"/>
  <c r="K7" i="49"/>
  <c r="H7" i="49"/>
  <c r="K6" i="49"/>
  <c r="H6" i="49"/>
  <c r="J5" i="49"/>
  <c r="I5" i="49"/>
  <c r="G5" i="49"/>
  <c r="F5" i="49"/>
  <c r="E5" i="49"/>
  <c r="K4" i="49"/>
  <c r="H4" i="49"/>
  <c r="K3" i="49"/>
  <c r="H3" i="49"/>
  <c r="V69" i="39"/>
  <c r="V35" i="39"/>
  <c r="J30" i="47"/>
  <c r="K30" i="47" s="1"/>
  <c r="I30" i="47"/>
  <c r="G30" i="47"/>
  <c r="F30" i="47"/>
  <c r="E30" i="47"/>
  <c r="K29" i="47"/>
  <c r="H29" i="47"/>
  <c r="H30" i="47" s="1"/>
  <c r="J28" i="47"/>
  <c r="K28" i="47" s="1"/>
  <c r="I28" i="47"/>
  <c r="G28" i="47"/>
  <c r="F28" i="47"/>
  <c r="E28" i="47"/>
  <c r="K27" i="47"/>
  <c r="H27" i="47"/>
  <c r="H28" i="47" s="1"/>
  <c r="J26" i="47"/>
  <c r="I26" i="47"/>
  <c r="G26" i="47"/>
  <c r="F26" i="47"/>
  <c r="E26" i="47"/>
  <c r="K25" i="47"/>
  <c r="H25" i="47"/>
  <c r="H26" i="47" s="1"/>
  <c r="J24" i="47"/>
  <c r="I24" i="47"/>
  <c r="G24" i="47"/>
  <c r="F24" i="47"/>
  <c r="E24" i="47"/>
  <c r="K23" i="47"/>
  <c r="H23" i="47"/>
  <c r="H24" i="47" s="1"/>
  <c r="J22" i="47"/>
  <c r="I22" i="47"/>
  <c r="G22" i="47"/>
  <c r="F22" i="47"/>
  <c r="E22" i="47"/>
  <c r="K21" i="47"/>
  <c r="H21" i="47"/>
  <c r="H22" i="47" s="1"/>
  <c r="J20" i="47"/>
  <c r="I20" i="47"/>
  <c r="G20" i="47"/>
  <c r="F20" i="47"/>
  <c r="E20" i="47"/>
  <c r="K19" i="47"/>
  <c r="H19" i="47"/>
  <c r="H20" i="47" s="1"/>
  <c r="J18" i="47"/>
  <c r="I18" i="47"/>
  <c r="G18" i="47"/>
  <c r="F18" i="47"/>
  <c r="E18" i="47"/>
  <c r="K17" i="47"/>
  <c r="H17" i="47"/>
  <c r="H18" i="47" s="1"/>
  <c r="J16" i="47"/>
  <c r="I16" i="47"/>
  <c r="G16" i="47"/>
  <c r="F16" i="47"/>
  <c r="E16" i="47"/>
  <c r="K15" i="47"/>
  <c r="H15" i="47"/>
  <c r="K14" i="47"/>
  <c r="H14" i="47"/>
  <c r="K13" i="47"/>
  <c r="H13" i="47"/>
  <c r="J12" i="47"/>
  <c r="I12" i="47"/>
  <c r="K12" i="47" s="1"/>
  <c r="G12" i="47"/>
  <c r="F12" i="47"/>
  <c r="E12" i="47"/>
  <c r="K11" i="47"/>
  <c r="H11" i="47"/>
  <c r="H12" i="47" s="1"/>
  <c r="J10" i="47"/>
  <c r="I10" i="47"/>
  <c r="K10" i="47" s="1"/>
  <c r="G10" i="47"/>
  <c r="F10" i="47"/>
  <c r="E10" i="47"/>
  <c r="K9" i="47"/>
  <c r="H9" i="47"/>
  <c r="H10" i="47"/>
  <c r="J8" i="47"/>
  <c r="I8" i="47"/>
  <c r="K8" i="47" s="1"/>
  <c r="G8" i="47"/>
  <c r="F8" i="47"/>
  <c r="E8" i="47"/>
  <c r="K7" i="47"/>
  <c r="H7" i="47"/>
  <c r="K6" i="47"/>
  <c r="H6" i="47"/>
  <c r="H8" i="47"/>
  <c r="J5" i="47"/>
  <c r="I5" i="47"/>
  <c r="G5" i="47"/>
  <c r="F5" i="47"/>
  <c r="E5" i="47"/>
  <c r="K4" i="47"/>
  <c r="H4" i="47"/>
  <c r="K3" i="47"/>
  <c r="H3" i="47"/>
  <c r="U69" i="39"/>
  <c r="U35" i="39"/>
  <c r="K6" i="46"/>
  <c r="K7" i="46"/>
  <c r="K9" i="46"/>
  <c r="K10" i="46"/>
  <c r="K12" i="46"/>
  <c r="K14" i="46"/>
  <c r="K15" i="46"/>
  <c r="K16" i="46"/>
  <c r="K18" i="46"/>
  <c r="K20" i="46"/>
  <c r="K22" i="46"/>
  <c r="K24" i="46"/>
  <c r="K26" i="46"/>
  <c r="K28" i="46"/>
  <c r="K30" i="46"/>
  <c r="J31" i="46"/>
  <c r="I31" i="46"/>
  <c r="G31" i="46"/>
  <c r="F31" i="46"/>
  <c r="E31" i="46"/>
  <c r="J29" i="46"/>
  <c r="K29" i="46" s="1"/>
  <c r="I29" i="46"/>
  <c r="G29" i="46"/>
  <c r="F29" i="46"/>
  <c r="E29" i="46"/>
  <c r="J27" i="46"/>
  <c r="I27" i="46"/>
  <c r="G27" i="46"/>
  <c r="F27" i="46"/>
  <c r="E27" i="46"/>
  <c r="J25" i="46"/>
  <c r="I25" i="46"/>
  <c r="G25" i="46"/>
  <c r="F25" i="46"/>
  <c r="E25" i="46"/>
  <c r="J23" i="46"/>
  <c r="K23" i="46" s="1"/>
  <c r="I23" i="46"/>
  <c r="G23" i="46"/>
  <c r="F23" i="46"/>
  <c r="E23" i="46"/>
  <c r="J21" i="46"/>
  <c r="I21" i="46"/>
  <c r="G21" i="46"/>
  <c r="F21" i="46"/>
  <c r="E21" i="46"/>
  <c r="J19" i="46"/>
  <c r="I19" i="46"/>
  <c r="G19" i="46"/>
  <c r="F19" i="46"/>
  <c r="E19" i="46"/>
  <c r="J17" i="46"/>
  <c r="I17" i="46"/>
  <c r="G17" i="46"/>
  <c r="F17" i="46"/>
  <c r="E17" i="46"/>
  <c r="J13" i="46"/>
  <c r="I13" i="46"/>
  <c r="K13" i="46" s="1"/>
  <c r="G13" i="46"/>
  <c r="F13" i="46"/>
  <c r="E13" i="46"/>
  <c r="J11" i="46"/>
  <c r="I11" i="46"/>
  <c r="G11" i="46"/>
  <c r="F11" i="46"/>
  <c r="E11" i="46"/>
  <c r="J8" i="46"/>
  <c r="I8" i="46"/>
  <c r="G8" i="46"/>
  <c r="F8" i="46"/>
  <c r="E8" i="46"/>
  <c r="J5" i="46"/>
  <c r="I5" i="46"/>
  <c r="K5" i="46" s="1"/>
  <c r="G5" i="46"/>
  <c r="F5" i="46"/>
  <c r="E5" i="46"/>
  <c r="E32" i="46" s="1"/>
  <c r="K3" i="46"/>
  <c r="K4" i="46"/>
  <c r="H14" i="46"/>
  <c r="H15" i="46"/>
  <c r="H18" i="46"/>
  <c r="H19" i="46" s="1"/>
  <c r="H16" i="46"/>
  <c r="H22" i="46"/>
  <c r="H23" i="46" s="1"/>
  <c r="H9" i="46"/>
  <c r="H6" i="46"/>
  <c r="H3" i="46"/>
  <c r="H30" i="46"/>
  <c r="H31" i="46" s="1"/>
  <c r="H26" i="46"/>
  <c r="H27" i="46" s="1"/>
  <c r="H24" i="46"/>
  <c r="H25" i="46" s="1"/>
  <c r="H4" i="46"/>
  <c r="H12" i="46"/>
  <c r="H13" i="46" s="1"/>
  <c r="H7" i="46"/>
  <c r="H8" i="46" s="1"/>
  <c r="H20" i="46"/>
  <c r="H21" i="46" s="1"/>
  <c r="H10" i="46"/>
  <c r="H28" i="46"/>
  <c r="H29" i="46" s="1"/>
  <c r="J35" i="39"/>
  <c r="J69" i="39"/>
  <c r="K35" i="39"/>
  <c r="K69" i="39"/>
  <c r="L35" i="39"/>
  <c r="L69" i="39"/>
  <c r="M35" i="39"/>
  <c r="M69" i="39"/>
  <c r="N35" i="39"/>
  <c r="N69" i="39"/>
  <c r="O35" i="39"/>
  <c r="O69" i="39"/>
  <c r="P35" i="39"/>
  <c r="P69" i="39"/>
  <c r="Q35" i="39"/>
  <c r="Q69" i="39"/>
  <c r="R35" i="39"/>
  <c r="R69" i="39"/>
  <c r="S35" i="39"/>
  <c r="S69" i="39"/>
  <c r="T35" i="39"/>
  <c r="T69" i="39"/>
  <c r="J31" i="45"/>
  <c r="I31" i="45"/>
  <c r="K31" i="45"/>
  <c r="G31" i="45"/>
  <c r="F31" i="45"/>
  <c r="E31" i="45"/>
  <c r="J29" i="45"/>
  <c r="I29" i="45"/>
  <c r="G29" i="45"/>
  <c r="F29" i="45"/>
  <c r="E29" i="45"/>
  <c r="J27" i="45"/>
  <c r="I27" i="45"/>
  <c r="G27" i="45"/>
  <c r="F27" i="45"/>
  <c r="E27" i="45"/>
  <c r="J25" i="45"/>
  <c r="I25" i="45"/>
  <c r="G25" i="45"/>
  <c r="F25" i="45"/>
  <c r="E25" i="45"/>
  <c r="J23" i="45"/>
  <c r="K23" i="45" s="1"/>
  <c r="I23" i="45"/>
  <c r="G23" i="45"/>
  <c r="F23" i="45"/>
  <c r="E23" i="45"/>
  <c r="J21" i="45"/>
  <c r="K21" i="45" s="1"/>
  <c r="I21" i="45"/>
  <c r="G21" i="45"/>
  <c r="F21" i="45"/>
  <c r="E21" i="45"/>
  <c r="J19" i="45"/>
  <c r="I19" i="45"/>
  <c r="G19" i="45"/>
  <c r="F19" i="45"/>
  <c r="E19" i="45"/>
  <c r="J17" i="45"/>
  <c r="I17" i="45"/>
  <c r="G17" i="45"/>
  <c r="F17" i="45"/>
  <c r="E17" i="45"/>
  <c r="J13" i="45"/>
  <c r="I13" i="45"/>
  <c r="G13" i="45"/>
  <c r="F13" i="45"/>
  <c r="E13" i="45"/>
  <c r="J11" i="45"/>
  <c r="I11" i="45"/>
  <c r="K11" i="45" s="1"/>
  <c r="G11" i="45"/>
  <c r="F11" i="45"/>
  <c r="E11" i="45"/>
  <c r="J8" i="45"/>
  <c r="I8" i="45"/>
  <c r="G8" i="45"/>
  <c r="F8" i="45"/>
  <c r="E8" i="45"/>
  <c r="J5" i="45"/>
  <c r="I5" i="45"/>
  <c r="G5" i="45"/>
  <c r="F5" i="45"/>
  <c r="E5" i="45"/>
  <c r="H3" i="45"/>
  <c r="H5" i="45" s="1"/>
  <c r="H4" i="45"/>
  <c r="H6" i="45"/>
  <c r="H7" i="45"/>
  <c r="H9" i="45"/>
  <c r="H10" i="45"/>
  <c r="H12" i="45"/>
  <c r="H13" i="45" s="1"/>
  <c r="H14" i="45"/>
  <c r="H15" i="45"/>
  <c r="H16" i="45"/>
  <c r="H18" i="45"/>
  <c r="H19" i="45" s="1"/>
  <c r="H20" i="45"/>
  <c r="H21" i="45" s="1"/>
  <c r="H22" i="45"/>
  <c r="H23" i="45" s="1"/>
  <c r="H24" i="45"/>
  <c r="H25" i="45" s="1"/>
  <c r="H26" i="45"/>
  <c r="H27" i="45" s="1"/>
  <c r="H28" i="45"/>
  <c r="H29" i="45" s="1"/>
  <c r="H30" i="45"/>
  <c r="H31" i="45" s="1"/>
  <c r="K14" i="45"/>
  <c r="K22" i="45"/>
  <c r="K26" i="45"/>
  <c r="K9" i="45"/>
  <c r="K3" i="45"/>
  <c r="K24" i="45"/>
  <c r="K10" i="45"/>
  <c r="K6" i="45"/>
  <c r="K12" i="45"/>
  <c r="K18" i="45"/>
  <c r="K4" i="45"/>
  <c r="K15" i="45"/>
  <c r="K30" i="45"/>
  <c r="K16" i="45"/>
  <c r="K20" i="45"/>
  <c r="K7" i="45"/>
  <c r="K28" i="45"/>
  <c r="I5" i="44"/>
  <c r="I8" i="44"/>
  <c r="I11" i="44"/>
  <c r="I13" i="44"/>
  <c r="K13" i="44" s="1"/>
  <c r="I22" i="44"/>
  <c r="I24" i="44"/>
  <c r="I26" i="44"/>
  <c r="I28" i="44"/>
  <c r="I30" i="44"/>
  <c r="I32" i="44"/>
  <c r="J5" i="44"/>
  <c r="J8" i="44"/>
  <c r="J11" i="44"/>
  <c r="K11" i="44" s="1"/>
  <c r="J13" i="44"/>
  <c r="J22" i="44"/>
  <c r="J24" i="44"/>
  <c r="J26" i="44"/>
  <c r="J28" i="44"/>
  <c r="J30" i="44"/>
  <c r="J32" i="44"/>
  <c r="K6" i="44"/>
  <c r="K7" i="44"/>
  <c r="K9" i="44"/>
  <c r="K10" i="44"/>
  <c r="K12" i="44"/>
  <c r="K14" i="44"/>
  <c r="K15" i="44"/>
  <c r="K16" i="44"/>
  <c r="K17" i="44"/>
  <c r="K18" i="44"/>
  <c r="K19" i="44"/>
  <c r="K20" i="44"/>
  <c r="K21" i="44"/>
  <c r="K23" i="44"/>
  <c r="K25" i="44"/>
  <c r="K27" i="44"/>
  <c r="K29" i="44"/>
  <c r="K31" i="44"/>
  <c r="K33" i="44"/>
  <c r="I34" i="44"/>
  <c r="K34" i="44" s="1"/>
  <c r="H3" i="44"/>
  <c r="H4" i="44"/>
  <c r="H6" i="44"/>
  <c r="H7" i="44"/>
  <c r="H9" i="44"/>
  <c r="H10" i="44"/>
  <c r="H12" i="44"/>
  <c r="H13" i="44" s="1"/>
  <c r="H14" i="44"/>
  <c r="H15" i="44"/>
  <c r="H16" i="44"/>
  <c r="H17" i="44"/>
  <c r="H18" i="44"/>
  <c r="H19" i="44"/>
  <c r="H20" i="44"/>
  <c r="H21" i="44"/>
  <c r="H23" i="44"/>
  <c r="H24" i="44" s="1"/>
  <c r="H25" i="44"/>
  <c r="H26" i="44" s="1"/>
  <c r="H27" i="44"/>
  <c r="H28" i="44" s="1"/>
  <c r="H29" i="44"/>
  <c r="H30" i="44" s="1"/>
  <c r="H31" i="44"/>
  <c r="H32" i="44" s="1"/>
  <c r="H33" i="44"/>
  <c r="G5" i="44"/>
  <c r="G8" i="44"/>
  <c r="G11" i="44"/>
  <c r="G13" i="44"/>
  <c r="G22" i="44"/>
  <c r="G24" i="44"/>
  <c r="G26" i="44"/>
  <c r="G28" i="44"/>
  <c r="G30" i="44"/>
  <c r="G32" i="44"/>
  <c r="F5" i="44"/>
  <c r="F8" i="44"/>
  <c r="F11" i="44"/>
  <c r="F13" i="44"/>
  <c r="F22" i="44"/>
  <c r="F24" i="44"/>
  <c r="F26" i="44"/>
  <c r="F28" i="44"/>
  <c r="F30" i="44"/>
  <c r="F32" i="44"/>
  <c r="E5" i="44"/>
  <c r="E8" i="44"/>
  <c r="E11" i="44"/>
  <c r="E13" i="44"/>
  <c r="E22" i="44"/>
  <c r="E24" i="44"/>
  <c r="E26" i="44"/>
  <c r="E28" i="44"/>
  <c r="E30" i="44"/>
  <c r="E32" i="44"/>
  <c r="J34" i="44"/>
  <c r="H34" i="44"/>
  <c r="G34" i="44"/>
  <c r="F34" i="44"/>
  <c r="E34" i="44"/>
  <c r="K3" i="44"/>
  <c r="K4" i="44"/>
  <c r="I24" i="41"/>
  <c r="K24" i="41" s="1"/>
  <c r="I36" i="41"/>
  <c r="K36" i="41" s="1"/>
  <c r="J36" i="41"/>
  <c r="G36" i="41"/>
  <c r="F36" i="41"/>
  <c r="E36" i="41"/>
  <c r="K35" i="41"/>
  <c r="H35" i="41"/>
  <c r="H36" i="41" s="1"/>
  <c r="J24" i="41"/>
  <c r="F24" i="41"/>
  <c r="G24" i="41"/>
  <c r="H16" i="41"/>
  <c r="H17" i="41"/>
  <c r="H18" i="41"/>
  <c r="H19" i="41"/>
  <c r="H20" i="41"/>
  <c r="H21" i="41"/>
  <c r="H22" i="41"/>
  <c r="H23" i="41"/>
  <c r="E24" i="41"/>
  <c r="K23" i="41"/>
  <c r="K22" i="41"/>
  <c r="K21" i="41"/>
  <c r="H5" i="41"/>
  <c r="H4" i="41"/>
  <c r="K4" i="41"/>
  <c r="K5" i="41"/>
  <c r="H6" i="41"/>
  <c r="K6" i="41"/>
  <c r="E7" i="41"/>
  <c r="F7" i="41"/>
  <c r="G7" i="41"/>
  <c r="I7" i="41"/>
  <c r="K7" i="41" s="1"/>
  <c r="J7" i="41"/>
  <c r="H8" i="41"/>
  <c r="K8" i="41"/>
  <c r="H9" i="41"/>
  <c r="K9" i="41"/>
  <c r="E10" i="41"/>
  <c r="F10" i="41"/>
  <c r="G10" i="41"/>
  <c r="I10" i="41"/>
  <c r="J10" i="41"/>
  <c r="H11" i="41"/>
  <c r="K11" i="41"/>
  <c r="H12" i="41"/>
  <c r="K12" i="41"/>
  <c r="E13" i="41"/>
  <c r="F13" i="41"/>
  <c r="G13" i="41"/>
  <c r="I13" i="41"/>
  <c r="J13" i="41"/>
  <c r="H14" i="41"/>
  <c r="H15" i="41" s="1"/>
  <c r="K14" i="41"/>
  <c r="E15" i="41"/>
  <c r="F15" i="41"/>
  <c r="G15" i="41"/>
  <c r="I15" i="41"/>
  <c r="K15" i="41" s="1"/>
  <c r="J15" i="41"/>
  <c r="K16" i="41"/>
  <c r="K17" i="41"/>
  <c r="K18" i="41"/>
  <c r="K19" i="41"/>
  <c r="K20" i="41"/>
  <c r="H25" i="41"/>
  <c r="H26" i="41" s="1"/>
  <c r="K25" i="41"/>
  <c r="E26" i="41"/>
  <c r="F26" i="41"/>
  <c r="G26" i="41"/>
  <c r="I26" i="41"/>
  <c r="J26" i="41"/>
  <c r="H27" i="41"/>
  <c r="H28" i="41" s="1"/>
  <c r="K27" i="41"/>
  <c r="E28" i="41"/>
  <c r="F28" i="41"/>
  <c r="G28" i="41"/>
  <c r="I28" i="41"/>
  <c r="J28" i="41"/>
  <c r="H29" i="41"/>
  <c r="H30" i="41" s="1"/>
  <c r="K29" i="41"/>
  <c r="E30" i="41"/>
  <c r="F30" i="41"/>
  <c r="G30" i="41"/>
  <c r="I30" i="41"/>
  <c r="K30" i="41" s="1"/>
  <c r="J30" i="41"/>
  <c r="H31" i="41"/>
  <c r="H32" i="41" s="1"/>
  <c r="K31" i="41"/>
  <c r="E32" i="41"/>
  <c r="F32" i="41"/>
  <c r="G32" i="41"/>
  <c r="I32" i="41"/>
  <c r="J32" i="41"/>
  <c r="K32" i="41" s="1"/>
  <c r="H33" i="41"/>
  <c r="H34" i="41" s="1"/>
  <c r="K33" i="41"/>
  <c r="E34" i="41"/>
  <c r="F34" i="41"/>
  <c r="G34" i="41"/>
  <c r="I34" i="41"/>
  <c r="J34" i="41"/>
  <c r="C72" i="39"/>
  <c r="C35" i="39"/>
  <c r="C69" i="39"/>
  <c r="D35" i="39"/>
  <c r="D69" i="39"/>
  <c r="E35" i="39"/>
  <c r="E69" i="39"/>
  <c r="F35" i="39"/>
  <c r="F69" i="39"/>
  <c r="G35" i="39"/>
  <c r="G69" i="39"/>
  <c r="H35" i="39"/>
  <c r="H69" i="39"/>
  <c r="I35" i="39"/>
  <c r="I69" i="39"/>
  <c r="K33" i="30"/>
  <c r="K6" i="30"/>
  <c r="K7" i="30"/>
  <c r="K8" i="30"/>
  <c r="K9" i="30"/>
  <c r="K11" i="30"/>
  <c r="K13" i="30"/>
  <c r="K14" i="30"/>
  <c r="K16" i="30"/>
  <c r="K18" i="30"/>
  <c r="K20" i="30"/>
  <c r="K21" i="30"/>
  <c r="K22" i="30"/>
  <c r="K23" i="30"/>
  <c r="K24" i="30"/>
  <c r="K25" i="30"/>
  <c r="K27" i="30"/>
  <c r="K29" i="30"/>
  <c r="K31" i="30"/>
  <c r="K35" i="30"/>
  <c r="J36" i="30"/>
  <c r="I36" i="30"/>
  <c r="G36" i="30"/>
  <c r="F36" i="30"/>
  <c r="E36" i="30"/>
  <c r="J34" i="30"/>
  <c r="I34" i="30"/>
  <c r="K34" i="30" s="1"/>
  <c r="G34" i="30"/>
  <c r="F34" i="30"/>
  <c r="E34" i="30"/>
  <c r="J32" i="30"/>
  <c r="I32" i="30"/>
  <c r="G32" i="30"/>
  <c r="F32" i="30"/>
  <c r="E32" i="30"/>
  <c r="J30" i="30"/>
  <c r="I30" i="30"/>
  <c r="K30" i="30" s="1"/>
  <c r="G30" i="30"/>
  <c r="F30" i="30"/>
  <c r="E30" i="30"/>
  <c r="J28" i="30"/>
  <c r="I28" i="30"/>
  <c r="K28" i="30" s="1"/>
  <c r="G28" i="30"/>
  <c r="F28" i="30"/>
  <c r="E28" i="30"/>
  <c r="J26" i="30"/>
  <c r="I26" i="30"/>
  <c r="K26" i="30" s="1"/>
  <c r="G26" i="30"/>
  <c r="F26" i="30"/>
  <c r="E26" i="30"/>
  <c r="J19" i="30"/>
  <c r="I19" i="30"/>
  <c r="G19" i="30"/>
  <c r="F19" i="30"/>
  <c r="E19" i="30"/>
  <c r="J17" i="30"/>
  <c r="I17" i="30"/>
  <c r="K17" i="30" s="1"/>
  <c r="G17" i="30"/>
  <c r="F17" i="30"/>
  <c r="E17" i="30"/>
  <c r="J15" i="30"/>
  <c r="I15" i="30"/>
  <c r="G15" i="30"/>
  <c r="F15" i="30"/>
  <c r="E15" i="30"/>
  <c r="J12" i="30"/>
  <c r="K12" i="30" s="1"/>
  <c r="I12" i="30"/>
  <c r="G12" i="30"/>
  <c r="F12" i="30"/>
  <c r="E12" i="30"/>
  <c r="J10" i="30"/>
  <c r="I10" i="30"/>
  <c r="G10" i="30"/>
  <c r="F10" i="30"/>
  <c r="E10" i="30"/>
  <c r="J5" i="30"/>
  <c r="I5" i="30"/>
  <c r="K5" i="30" s="1"/>
  <c r="G5" i="30"/>
  <c r="F5" i="30"/>
  <c r="E5" i="30"/>
  <c r="K6" i="29"/>
  <c r="K7" i="29"/>
  <c r="K8" i="29"/>
  <c r="K9" i="29"/>
  <c r="K11" i="29"/>
  <c r="K13" i="29"/>
  <c r="K14" i="29"/>
  <c r="K16" i="29"/>
  <c r="K18" i="29"/>
  <c r="K20" i="29"/>
  <c r="K21" i="29"/>
  <c r="K22" i="29"/>
  <c r="K23" i="29"/>
  <c r="K24" i="29"/>
  <c r="K25" i="29"/>
  <c r="K27" i="29"/>
  <c r="K29" i="29"/>
  <c r="K31" i="29"/>
  <c r="K33" i="29"/>
  <c r="K35" i="29"/>
  <c r="K37" i="29"/>
  <c r="J38" i="29"/>
  <c r="I38" i="29"/>
  <c r="K38" i="29" s="1"/>
  <c r="G38" i="29"/>
  <c r="F38" i="29"/>
  <c r="E38" i="29"/>
  <c r="J36" i="29"/>
  <c r="I36" i="29"/>
  <c r="G36" i="29"/>
  <c r="F36" i="29"/>
  <c r="E36" i="29"/>
  <c r="J34" i="29"/>
  <c r="I34" i="29"/>
  <c r="K34" i="29" s="1"/>
  <c r="G34" i="29"/>
  <c r="F34" i="29"/>
  <c r="E34" i="29"/>
  <c r="J32" i="29"/>
  <c r="I32" i="29"/>
  <c r="K32" i="29"/>
  <c r="G32" i="29"/>
  <c r="F32" i="29"/>
  <c r="E32" i="29"/>
  <c r="J30" i="29"/>
  <c r="K30" i="29" s="1"/>
  <c r="I30" i="29"/>
  <c r="G30" i="29"/>
  <c r="F30" i="29"/>
  <c r="E30" i="29"/>
  <c r="J28" i="29"/>
  <c r="I28" i="29"/>
  <c r="K28" i="29" s="1"/>
  <c r="G28" i="29"/>
  <c r="F28" i="29"/>
  <c r="E28" i="29"/>
  <c r="J26" i="29"/>
  <c r="I26" i="29"/>
  <c r="G26" i="29"/>
  <c r="F26" i="29"/>
  <c r="E26" i="29"/>
  <c r="J19" i="29"/>
  <c r="I19" i="29"/>
  <c r="G19" i="29"/>
  <c r="F19" i="29"/>
  <c r="E19" i="29"/>
  <c r="J17" i="29"/>
  <c r="I17" i="29"/>
  <c r="K17" i="29" s="1"/>
  <c r="G17" i="29"/>
  <c r="F17" i="29"/>
  <c r="E17" i="29"/>
  <c r="J15" i="29"/>
  <c r="I15" i="29"/>
  <c r="G15" i="29"/>
  <c r="F15" i="29"/>
  <c r="E15" i="29"/>
  <c r="J12" i="29"/>
  <c r="I12" i="29"/>
  <c r="K12" i="29" s="1"/>
  <c r="G12" i="29"/>
  <c r="F12" i="29"/>
  <c r="E12" i="29"/>
  <c r="J10" i="29"/>
  <c r="I10" i="29"/>
  <c r="K10" i="29" s="1"/>
  <c r="G10" i="29"/>
  <c r="F10" i="29"/>
  <c r="E10" i="29"/>
  <c r="J5" i="29"/>
  <c r="I5" i="29"/>
  <c r="G5" i="29"/>
  <c r="F5" i="29"/>
  <c r="E5" i="29"/>
  <c r="K6" i="28"/>
  <c r="K7" i="28"/>
  <c r="K8" i="28"/>
  <c r="K9" i="28"/>
  <c r="K11" i="28"/>
  <c r="K13" i="28"/>
  <c r="K14" i="28"/>
  <c r="K16" i="28"/>
  <c r="K18" i="28"/>
  <c r="K20" i="28"/>
  <c r="K21" i="28"/>
  <c r="K22" i="28"/>
  <c r="K23" i="28"/>
  <c r="K24" i="28"/>
  <c r="K25" i="28"/>
  <c r="K27" i="28"/>
  <c r="K29" i="28"/>
  <c r="K31" i="28"/>
  <c r="K33" i="28"/>
  <c r="K35" i="28"/>
  <c r="K37" i="28"/>
  <c r="J38" i="28"/>
  <c r="K38" i="28" s="1"/>
  <c r="I38" i="28"/>
  <c r="G38" i="28"/>
  <c r="F38" i="28"/>
  <c r="E38" i="28"/>
  <c r="J36" i="28"/>
  <c r="I36" i="28"/>
  <c r="G36" i="28"/>
  <c r="F36" i="28"/>
  <c r="E36" i="28"/>
  <c r="J34" i="28"/>
  <c r="I34" i="28"/>
  <c r="G34" i="28"/>
  <c r="F34" i="28"/>
  <c r="E34" i="28"/>
  <c r="J32" i="28"/>
  <c r="I32" i="28"/>
  <c r="K32" i="28" s="1"/>
  <c r="G32" i="28"/>
  <c r="F32" i="28"/>
  <c r="E32" i="28"/>
  <c r="J30" i="28"/>
  <c r="K30" i="28" s="1"/>
  <c r="I30" i="28"/>
  <c r="G30" i="28"/>
  <c r="F30" i="28"/>
  <c r="E30" i="28"/>
  <c r="J28" i="28"/>
  <c r="I28" i="28"/>
  <c r="G28" i="28"/>
  <c r="F28" i="28"/>
  <c r="E28" i="28"/>
  <c r="J26" i="28"/>
  <c r="I26" i="28"/>
  <c r="G26" i="28"/>
  <c r="F26" i="28"/>
  <c r="E26" i="28"/>
  <c r="J19" i="28"/>
  <c r="I19" i="28"/>
  <c r="K19" i="28" s="1"/>
  <c r="G19" i="28"/>
  <c r="F19" i="28"/>
  <c r="E19" i="28"/>
  <c r="J17" i="28"/>
  <c r="I17" i="28"/>
  <c r="K17" i="28" s="1"/>
  <c r="G17" i="28"/>
  <c r="F17" i="28"/>
  <c r="E17" i="28"/>
  <c r="J15" i="28"/>
  <c r="I15" i="28"/>
  <c r="G15" i="28"/>
  <c r="F15" i="28"/>
  <c r="E15" i="28"/>
  <c r="J12" i="28"/>
  <c r="I12" i="28"/>
  <c r="G12" i="28"/>
  <c r="F12" i="28"/>
  <c r="E12" i="28"/>
  <c r="J10" i="28"/>
  <c r="I10" i="28"/>
  <c r="K10" i="28" s="1"/>
  <c r="G10" i="28"/>
  <c r="F10" i="28"/>
  <c r="E10" i="28"/>
  <c r="J5" i="28"/>
  <c r="I5" i="28"/>
  <c r="K5" i="28" s="1"/>
  <c r="G5" i="28"/>
  <c r="F5" i="28"/>
  <c r="E5" i="28"/>
  <c r="K6" i="27"/>
  <c r="K7" i="27"/>
  <c r="K8" i="27"/>
  <c r="K9" i="27"/>
  <c r="K11" i="27"/>
  <c r="K13" i="27"/>
  <c r="K14" i="27"/>
  <c r="K16" i="27"/>
  <c r="K18" i="27"/>
  <c r="K19" i="27"/>
  <c r="K20" i="27"/>
  <c r="K21" i="27"/>
  <c r="K22" i="27"/>
  <c r="K23" i="27"/>
  <c r="K25" i="27"/>
  <c r="K27" i="27"/>
  <c r="K29" i="27"/>
  <c r="K31" i="27"/>
  <c r="K33" i="27"/>
  <c r="K35" i="27"/>
  <c r="J36" i="27"/>
  <c r="I36" i="27"/>
  <c r="K36" i="27" s="1"/>
  <c r="G36" i="27"/>
  <c r="F36" i="27"/>
  <c r="E36" i="27"/>
  <c r="J34" i="27"/>
  <c r="I34" i="27"/>
  <c r="G34" i="27"/>
  <c r="F34" i="27"/>
  <c r="E34" i="27"/>
  <c r="J32" i="27"/>
  <c r="I32" i="27"/>
  <c r="K32" i="27" s="1"/>
  <c r="G32" i="27"/>
  <c r="F32" i="27"/>
  <c r="E32" i="27"/>
  <c r="J30" i="27"/>
  <c r="I30" i="27"/>
  <c r="G30" i="27"/>
  <c r="F30" i="27"/>
  <c r="E30" i="27"/>
  <c r="J28" i="27"/>
  <c r="I28" i="27"/>
  <c r="K28" i="27" s="1"/>
  <c r="G28" i="27"/>
  <c r="F28" i="27"/>
  <c r="E28" i="27"/>
  <c r="J26" i="27"/>
  <c r="I26" i="27"/>
  <c r="G26" i="27"/>
  <c r="F26" i="27"/>
  <c r="E26" i="27"/>
  <c r="J24" i="27"/>
  <c r="I24" i="27"/>
  <c r="G24" i="27"/>
  <c r="F24" i="27"/>
  <c r="E24" i="27"/>
  <c r="J17" i="27"/>
  <c r="K17" i="27" s="1"/>
  <c r="I17" i="27"/>
  <c r="G17" i="27"/>
  <c r="F17" i="27"/>
  <c r="E17" i="27"/>
  <c r="J15" i="27"/>
  <c r="I15" i="27"/>
  <c r="K15" i="27" s="1"/>
  <c r="G15" i="27"/>
  <c r="F15" i="27"/>
  <c r="E15" i="27"/>
  <c r="J12" i="27"/>
  <c r="I12" i="27"/>
  <c r="G12" i="27"/>
  <c r="F12" i="27"/>
  <c r="E12" i="27"/>
  <c r="J10" i="27"/>
  <c r="I10" i="27"/>
  <c r="K10" i="27" s="1"/>
  <c r="G10" i="27"/>
  <c r="F10" i="27"/>
  <c r="E10" i="27"/>
  <c r="J5" i="27"/>
  <c r="I5" i="27"/>
  <c r="K5" i="27" s="1"/>
  <c r="G5" i="27"/>
  <c r="F5" i="27"/>
  <c r="E5" i="27"/>
  <c r="K6" i="26"/>
  <c r="K7" i="26"/>
  <c r="K8" i="26"/>
  <c r="K9" i="26"/>
  <c r="K11" i="26"/>
  <c r="K13" i="26"/>
  <c r="K14" i="26"/>
  <c r="K16" i="26"/>
  <c r="K18" i="26"/>
  <c r="K19" i="26"/>
  <c r="K20" i="26"/>
  <c r="K21" i="26"/>
  <c r="K22" i="26"/>
  <c r="K23" i="26"/>
  <c r="K25" i="26"/>
  <c r="K27" i="26"/>
  <c r="K29" i="26"/>
  <c r="K31" i="26"/>
  <c r="K33" i="26"/>
  <c r="K35" i="26"/>
  <c r="J36" i="26"/>
  <c r="I36" i="26"/>
  <c r="K36" i="26" s="1"/>
  <c r="G36" i="26"/>
  <c r="F36" i="26"/>
  <c r="E36" i="26"/>
  <c r="J34" i="26"/>
  <c r="K34" i="26" s="1"/>
  <c r="I34" i="26"/>
  <c r="G34" i="26"/>
  <c r="F34" i="26"/>
  <c r="E34" i="26"/>
  <c r="J32" i="26"/>
  <c r="I32" i="26"/>
  <c r="K32" i="26" s="1"/>
  <c r="G32" i="26"/>
  <c r="F32" i="26"/>
  <c r="E32" i="26"/>
  <c r="J30" i="26"/>
  <c r="I30" i="26"/>
  <c r="G30" i="26"/>
  <c r="F30" i="26"/>
  <c r="E30" i="26"/>
  <c r="J28" i="26"/>
  <c r="I28" i="26"/>
  <c r="K28" i="26" s="1"/>
  <c r="G28" i="26"/>
  <c r="F28" i="26"/>
  <c r="E28" i="26"/>
  <c r="J26" i="26"/>
  <c r="I26" i="26"/>
  <c r="G26" i="26"/>
  <c r="F26" i="26"/>
  <c r="E26" i="26"/>
  <c r="J24" i="26"/>
  <c r="I24" i="26"/>
  <c r="G24" i="26"/>
  <c r="F24" i="26"/>
  <c r="E24" i="26"/>
  <c r="J17" i="26"/>
  <c r="K17" i="26" s="1"/>
  <c r="I17" i="26"/>
  <c r="G17" i="26"/>
  <c r="F17" i="26"/>
  <c r="E17" i="26"/>
  <c r="J15" i="26"/>
  <c r="I15" i="26"/>
  <c r="K15" i="26" s="1"/>
  <c r="G15" i="26"/>
  <c r="F15" i="26"/>
  <c r="E15" i="26"/>
  <c r="J12" i="26"/>
  <c r="I12" i="26"/>
  <c r="G12" i="26"/>
  <c r="F12" i="26"/>
  <c r="E12" i="26"/>
  <c r="J10" i="26"/>
  <c r="I10" i="26"/>
  <c r="G10" i="26"/>
  <c r="F10" i="26"/>
  <c r="E10" i="26"/>
  <c r="J5" i="26"/>
  <c r="I5" i="26"/>
  <c r="K5" i="26" s="1"/>
  <c r="G5" i="26"/>
  <c r="F5" i="26"/>
  <c r="E5" i="26"/>
  <c r="K6" i="25"/>
  <c r="K7" i="25"/>
  <c r="K8" i="25"/>
  <c r="K9" i="25"/>
  <c r="K11" i="25"/>
  <c r="K13" i="25"/>
  <c r="K14" i="25"/>
  <c r="K15" i="25"/>
  <c r="K17" i="25"/>
  <c r="K18" i="25"/>
  <c r="K20" i="25"/>
  <c r="K22" i="25"/>
  <c r="K23" i="25"/>
  <c r="K24" i="25"/>
  <c r="K26" i="25"/>
  <c r="K28" i="25"/>
  <c r="K30" i="25"/>
  <c r="K32" i="25"/>
  <c r="J33" i="25"/>
  <c r="I33" i="25"/>
  <c r="K33" i="25" s="1"/>
  <c r="G33" i="25"/>
  <c r="F33" i="25"/>
  <c r="E33" i="25"/>
  <c r="J31" i="25"/>
  <c r="I31" i="25"/>
  <c r="G31" i="25"/>
  <c r="F31" i="25"/>
  <c r="E31" i="25"/>
  <c r="J29" i="25"/>
  <c r="I29" i="25"/>
  <c r="K29" i="25" s="1"/>
  <c r="G29" i="25"/>
  <c r="F29" i="25"/>
  <c r="E29" i="25"/>
  <c r="J27" i="25"/>
  <c r="K27" i="25" s="1"/>
  <c r="I27" i="25"/>
  <c r="G27" i="25"/>
  <c r="F27" i="25"/>
  <c r="E27" i="25"/>
  <c r="J25" i="25"/>
  <c r="I25" i="25"/>
  <c r="G25" i="25"/>
  <c r="F25" i="25"/>
  <c r="E25" i="25"/>
  <c r="J21" i="25"/>
  <c r="I21" i="25"/>
  <c r="G21" i="25"/>
  <c r="F21" i="25"/>
  <c r="E21" i="25"/>
  <c r="J19" i="25"/>
  <c r="I19" i="25"/>
  <c r="K19" i="25" s="1"/>
  <c r="G19" i="25"/>
  <c r="F19" i="25"/>
  <c r="E19" i="25"/>
  <c r="J16" i="25"/>
  <c r="K16" i="25" s="1"/>
  <c r="I16" i="25"/>
  <c r="G16" i="25"/>
  <c r="F16" i="25"/>
  <c r="E16" i="25"/>
  <c r="J12" i="25"/>
  <c r="I12" i="25"/>
  <c r="K12" i="25" s="1"/>
  <c r="G12" i="25"/>
  <c r="F12" i="25"/>
  <c r="E12" i="25"/>
  <c r="J10" i="25"/>
  <c r="I10" i="25"/>
  <c r="G10" i="25"/>
  <c r="F10" i="25"/>
  <c r="E10" i="25"/>
  <c r="J5" i="25"/>
  <c r="I5" i="25"/>
  <c r="G5" i="25"/>
  <c r="F5" i="25"/>
  <c r="E5" i="25"/>
  <c r="G33" i="24"/>
  <c r="F33" i="24"/>
  <c r="E33" i="24"/>
  <c r="G31" i="24"/>
  <c r="F31" i="24"/>
  <c r="E31" i="24"/>
  <c r="G29" i="24"/>
  <c r="F29" i="24"/>
  <c r="E29" i="24"/>
  <c r="G27" i="24"/>
  <c r="F27" i="24"/>
  <c r="E27" i="24"/>
  <c r="G25" i="24"/>
  <c r="F25" i="24"/>
  <c r="E25" i="24"/>
  <c r="G21" i="24"/>
  <c r="F21" i="24"/>
  <c r="E21" i="24"/>
  <c r="G19" i="24"/>
  <c r="F19" i="24"/>
  <c r="E19" i="24"/>
  <c r="G16" i="24"/>
  <c r="F16" i="24"/>
  <c r="E16" i="24"/>
  <c r="G12" i="24"/>
  <c r="F12" i="24"/>
  <c r="E12" i="24"/>
  <c r="G10" i="24"/>
  <c r="F10" i="24"/>
  <c r="E10" i="24"/>
  <c r="G5" i="24"/>
  <c r="F5" i="24"/>
  <c r="E5" i="24"/>
  <c r="G35" i="23"/>
  <c r="F35" i="23"/>
  <c r="E35" i="23"/>
  <c r="G33" i="23"/>
  <c r="F33" i="23"/>
  <c r="E33" i="23"/>
  <c r="G31" i="23"/>
  <c r="F31" i="23"/>
  <c r="E31" i="23"/>
  <c r="G29" i="23"/>
  <c r="F29" i="23"/>
  <c r="E29" i="23"/>
  <c r="G27" i="23"/>
  <c r="F27" i="23"/>
  <c r="E27" i="23"/>
  <c r="G22" i="23"/>
  <c r="F22" i="23"/>
  <c r="E22" i="23"/>
  <c r="G20" i="23"/>
  <c r="F20" i="23"/>
  <c r="E20" i="23"/>
  <c r="G17" i="23"/>
  <c r="F17" i="23"/>
  <c r="E17" i="23"/>
  <c r="G13" i="23"/>
  <c r="F13" i="23"/>
  <c r="E13" i="23"/>
  <c r="G10" i="23"/>
  <c r="F10" i="23"/>
  <c r="E10" i="23"/>
  <c r="G8" i="23"/>
  <c r="F8" i="23"/>
  <c r="E8" i="23"/>
  <c r="G5" i="23"/>
  <c r="F5" i="23"/>
  <c r="E5" i="23"/>
  <c r="G33" i="22"/>
  <c r="F33" i="22"/>
  <c r="E33" i="22"/>
  <c r="G31" i="22"/>
  <c r="F31" i="22"/>
  <c r="E31" i="22"/>
  <c r="G29" i="22"/>
  <c r="F29" i="22"/>
  <c r="E29" i="22"/>
  <c r="G27" i="22"/>
  <c r="F27" i="22"/>
  <c r="E27" i="22"/>
  <c r="G22" i="22"/>
  <c r="F22" i="22"/>
  <c r="E22" i="22"/>
  <c r="G20" i="22"/>
  <c r="F20" i="22"/>
  <c r="E20" i="22"/>
  <c r="G17" i="22"/>
  <c r="F17" i="22"/>
  <c r="E17" i="22"/>
  <c r="E8" i="22"/>
  <c r="G10" i="22"/>
  <c r="F10" i="22"/>
  <c r="E10" i="22"/>
  <c r="G13" i="22"/>
  <c r="F13" i="22"/>
  <c r="E13" i="22"/>
  <c r="G8" i="22"/>
  <c r="F8" i="22"/>
  <c r="G5" i="22"/>
  <c r="F5" i="22"/>
  <c r="E5" i="22"/>
  <c r="G34" i="21"/>
  <c r="F34" i="21"/>
  <c r="E34" i="21"/>
  <c r="G32" i="21"/>
  <c r="F32" i="21"/>
  <c r="E32" i="21"/>
  <c r="G30" i="21"/>
  <c r="F30" i="21"/>
  <c r="E30" i="21"/>
  <c r="G28" i="21"/>
  <c r="F28" i="21"/>
  <c r="E28" i="21"/>
  <c r="G26" i="21"/>
  <c r="F26" i="21"/>
  <c r="E26" i="21"/>
  <c r="G22" i="21"/>
  <c r="F22" i="21"/>
  <c r="E22" i="21"/>
  <c r="G20" i="21"/>
  <c r="F20" i="21"/>
  <c r="E20" i="21"/>
  <c r="G17" i="21"/>
  <c r="F17" i="21"/>
  <c r="E17" i="21"/>
  <c r="G13" i="21"/>
  <c r="F13" i="21"/>
  <c r="E13" i="21"/>
  <c r="G10" i="21"/>
  <c r="F10" i="21"/>
  <c r="E10" i="21"/>
  <c r="G8" i="21"/>
  <c r="F8" i="21"/>
  <c r="E8" i="21"/>
  <c r="G5" i="21"/>
  <c r="F5" i="21"/>
  <c r="E5" i="21"/>
  <c r="K6" i="24"/>
  <c r="K7" i="24"/>
  <c r="K8" i="24"/>
  <c r="K9" i="24"/>
  <c r="K11" i="24"/>
  <c r="K13" i="24"/>
  <c r="K14" i="24"/>
  <c r="K15" i="24"/>
  <c r="K17" i="24"/>
  <c r="K18" i="24"/>
  <c r="K20" i="24"/>
  <c r="K22" i="24"/>
  <c r="K23" i="24"/>
  <c r="K24" i="24"/>
  <c r="K26" i="24"/>
  <c r="K28" i="24"/>
  <c r="K30" i="24"/>
  <c r="K32" i="24"/>
  <c r="J33" i="24"/>
  <c r="I33" i="24"/>
  <c r="K33" i="24" s="1"/>
  <c r="J31" i="24"/>
  <c r="K31" i="24" s="1"/>
  <c r="I31" i="24"/>
  <c r="J29" i="24"/>
  <c r="K29" i="24" s="1"/>
  <c r="I29" i="24"/>
  <c r="J27" i="24"/>
  <c r="I27" i="24"/>
  <c r="K27" i="24" s="1"/>
  <c r="J25" i="24"/>
  <c r="I25" i="24"/>
  <c r="K25" i="24" s="1"/>
  <c r="J21" i="24"/>
  <c r="I21" i="24"/>
  <c r="J19" i="24"/>
  <c r="K19" i="24" s="1"/>
  <c r="I19" i="24"/>
  <c r="J16" i="24"/>
  <c r="I16" i="24"/>
  <c r="J12" i="24"/>
  <c r="I12" i="24"/>
  <c r="J10" i="24"/>
  <c r="K10" i="24" s="1"/>
  <c r="I10" i="24"/>
  <c r="J5" i="24"/>
  <c r="K5" i="24" s="1"/>
  <c r="I5" i="24"/>
  <c r="K6" i="23"/>
  <c r="K7" i="23"/>
  <c r="K9" i="23"/>
  <c r="K11" i="23"/>
  <c r="K12" i="23"/>
  <c r="K14" i="23"/>
  <c r="K15" i="23"/>
  <c r="K16" i="23"/>
  <c r="K18" i="23"/>
  <c r="K19" i="23"/>
  <c r="K21" i="23"/>
  <c r="K23" i="23"/>
  <c r="K24" i="23"/>
  <c r="K25" i="23"/>
  <c r="K26" i="23"/>
  <c r="K28" i="23"/>
  <c r="K30" i="23"/>
  <c r="K32" i="23"/>
  <c r="K34" i="23"/>
  <c r="J35" i="23"/>
  <c r="I35" i="23"/>
  <c r="J33" i="23"/>
  <c r="I33" i="23"/>
  <c r="J31" i="23"/>
  <c r="I31" i="23"/>
  <c r="J29" i="23"/>
  <c r="I29" i="23"/>
  <c r="K29" i="23"/>
  <c r="J27" i="23"/>
  <c r="I27" i="23"/>
  <c r="J22" i="23"/>
  <c r="I22" i="23"/>
  <c r="J20" i="23"/>
  <c r="I20" i="23"/>
  <c r="J17" i="23"/>
  <c r="I17" i="23"/>
  <c r="K17" i="23" s="1"/>
  <c r="J13" i="23"/>
  <c r="I13" i="23"/>
  <c r="J10" i="23"/>
  <c r="I10" i="23"/>
  <c r="J8" i="23"/>
  <c r="I8" i="23"/>
  <c r="K8" i="23" s="1"/>
  <c r="J5" i="23"/>
  <c r="I5" i="23"/>
  <c r="K5" i="23" s="1"/>
  <c r="K6" i="22"/>
  <c r="K7" i="22"/>
  <c r="K9" i="22"/>
  <c r="K11" i="22"/>
  <c r="K12" i="22"/>
  <c r="K14" i="22"/>
  <c r="K15" i="22"/>
  <c r="K16" i="22"/>
  <c r="K18" i="22"/>
  <c r="K19" i="22"/>
  <c r="K21" i="22"/>
  <c r="K23" i="22"/>
  <c r="K24" i="22"/>
  <c r="K25" i="22"/>
  <c r="K26" i="22"/>
  <c r="K28" i="22"/>
  <c r="K30" i="22"/>
  <c r="K32" i="22"/>
  <c r="J33" i="22"/>
  <c r="I33" i="22"/>
  <c r="J31" i="22"/>
  <c r="I31" i="22"/>
  <c r="K31" i="22" s="1"/>
  <c r="J29" i="22"/>
  <c r="I29" i="22"/>
  <c r="J27" i="22"/>
  <c r="I27" i="22"/>
  <c r="J22" i="22"/>
  <c r="I22" i="22"/>
  <c r="J20" i="22"/>
  <c r="I20" i="22"/>
  <c r="K20" i="22" s="1"/>
  <c r="J17" i="22"/>
  <c r="I17" i="22"/>
  <c r="J13" i="22"/>
  <c r="K13" i="22" s="1"/>
  <c r="I13" i="22"/>
  <c r="J10" i="22"/>
  <c r="I10" i="22"/>
  <c r="J8" i="22"/>
  <c r="I8" i="22"/>
  <c r="J5" i="22"/>
  <c r="K5" i="22" s="1"/>
  <c r="I5" i="22"/>
  <c r="K6" i="21"/>
  <c r="K7" i="21"/>
  <c r="K9" i="21"/>
  <c r="K11" i="21"/>
  <c r="K12" i="21"/>
  <c r="K14" i="21"/>
  <c r="K15" i="21"/>
  <c r="K16" i="21"/>
  <c r="K18" i="21"/>
  <c r="K19" i="21"/>
  <c r="K21" i="21"/>
  <c r="K23" i="21"/>
  <c r="K24" i="21"/>
  <c r="K25" i="21"/>
  <c r="K27" i="21"/>
  <c r="K29" i="21"/>
  <c r="K31" i="21"/>
  <c r="K33" i="21"/>
  <c r="J34" i="21"/>
  <c r="I34" i="21"/>
  <c r="J32" i="21"/>
  <c r="I32" i="21"/>
  <c r="J30" i="21"/>
  <c r="K30" i="21" s="1"/>
  <c r="I30" i="21"/>
  <c r="J28" i="21"/>
  <c r="I28" i="21"/>
  <c r="J26" i="21"/>
  <c r="I26" i="21"/>
  <c r="J22" i="21"/>
  <c r="I22" i="21"/>
  <c r="J20" i="21"/>
  <c r="I20" i="21"/>
  <c r="J17" i="21"/>
  <c r="I17" i="21"/>
  <c r="J13" i="21"/>
  <c r="I13" i="21"/>
  <c r="J10" i="21"/>
  <c r="I10" i="21"/>
  <c r="J8" i="21"/>
  <c r="I8" i="21"/>
  <c r="J5" i="21"/>
  <c r="I5" i="21"/>
  <c r="H6" i="20"/>
  <c r="H7" i="20"/>
  <c r="H9" i="20"/>
  <c r="H11" i="20"/>
  <c r="H12" i="20"/>
  <c r="H14" i="20"/>
  <c r="H15" i="20"/>
  <c r="H16" i="20"/>
  <c r="H18" i="20"/>
  <c r="H19" i="20"/>
  <c r="H21" i="20"/>
  <c r="H23" i="20"/>
  <c r="H24" i="20"/>
  <c r="H25" i="20"/>
  <c r="H27" i="20"/>
  <c r="H29" i="20"/>
  <c r="H31" i="20"/>
  <c r="G32" i="20"/>
  <c r="F32" i="20"/>
  <c r="H32" i="20" s="1"/>
  <c r="E32" i="20"/>
  <c r="G30" i="20"/>
  <c r="F30" i="20"/>
  <c r="E30" i="20"/>
  <c r="G28" i="20"/>
  <c r="F28" i="20"/>
  <c r="E28" i="20"/>
  <c r="G26" i="20"/>
  <c r="F26" i="20"/>
  <c r="E26" i="20"/>
  <c r="G22" i="20"/>
  <c r="F22" i="20"/>
  <c r="E22" i="20"/>
  <c r="G20" i="20"/>
  <c r="F20" i="20"/>
  <c r="E20" i="20"/>
  <c r="G17" i="20"/>
  <c r="F17" i="20"/>
  <c r="E17" i="20"/>
  <c r="G13" i="20"/>
  <c r="H13" i="20" s="1"/>
  <c r="F13" i="20"/>
  <c r="E13" i="20"/>
  <c r="G10" i="20"/>
  <c r="F10" i="20"/>
  <c r="E10" i="20"/>
  <c r="G8" i="20"/>
  <c r="F8" i="20"/>
  <c r="E8" i="20"/>
  <c r="G5" i="20"/>
  <c r="F5" i="20"/>
  <c r="H5" i="20" s="1"/>
  <c r="E5" i="20"/>
  <c r="H7" i="9"/>
  <c r="H8" i="9"/>
  <c r="H10" i="9"/>
  <c r="H12" i="9"/>
  <c r="H13" i="9"/>
  <c r="H15" i="9"/>
  <c r="H16" i="9"/>
  <c r="H17" i="9"/>
  <c r="H19" i="9"/>
  <c r="H20" i="9"/>
  <c r="H22" i="9"/>
  <c r="H24" i="9"/>
  <c r="H25" i="9"/>
  <c r="H26" i="9"/>
  <c r="H28" i="9"/>
  <c r="H30" i="9"/>
  <c r="H32" i="9"/>
  <c r="G33" i="9"/>
  <c r="H33" i="9" s="1"/>
  <c r="F33" i="9"/>
  <c r="E33" i="9"/>
  <c r="G31" i="9"/>
  <c r="H31" i="9" s="1"/>
  <c r="F31" i="9"/>
  <c r="E31" i="9"/>
  <c r="G29" i="9"/>
  <c r="F29" i="9"/>
  <c r="E29" i="9"/>
  <c r="G27" i="9"/>
  <c r="F27" i="9"/>
  <c r="E27" i="9"/>
  <c r="G23" i="9"/>
  <c r="F23" i="9"/>
  <c r="E23" i="9"/>
  <c r="G21" i="9"/>
  <c r="F21" i="9"/>
  <c r="E21" i="9"/>
  <c r="G18" i="9"/>
  <c r="F18" i="9"/>
  <c r="E18" i="9"/>
  <c r="G14" i="9"/>
  <c r="F14" i="9"/>
  <c r="E14" i="9"/>
  <c r="G11" i="9"/>
  <c r="H11" i="9" s="1"/>
  <c r="F11" i="9"/>
  <c r="E11" i="9"/>
  <c r="G9" i="9"/>
  <c r="H9" i="9" s="1"/>
  <c r="F9" i="9"/>
  <c r="E9" i="9"/>
  <c r="G6" i="9"/>
  <c r="F6" i="9"/>
  <c r="E6" i="9"/>
  <c r="K5" i="38"/>
  <c r="K6" i="38"/>
  <c r="K8" i="38"/>
  <c r="K9" i="38"/>
  <c r="K10" i="38"/>
  <c r="K11" i="38"/>
  <c r="K13" i="38"/>
  <c r="K14" i="38"/>
  <c r="K16" i="38"/>
  <c r="K17" i="38"/>
  <c r="K19" i="38"/>
  <c r="K21" i="38"/>
  <c r="K22" i="38"/>
  <c r="K23" i="38"/>
  <c r="K24" i="38"/>
  <c r="K25" i="38"/>
  <c r="K27" i="38"/>
  <c r="K29" i="38"/>
  <c r="K31" i="38"/>
  <c r="K33" i="38"/>
  <c r="K35" i="38"/>
  <c r="J36" i="38"/>
  <c r="I36" i="38"/>
  <c r="K36" i="38" s="1"/>
  <c r="G36" i="38"/>
  <c r="F36" i="38"/>
  <c r="E36" i="38"/>
  <c r="J34" i="38"/>
  <c r="I34" i="38"/>
  <c r="G34" i="38"/>
  <c r="F34" i="38"/>
  <c r="E34" i="38"/>
  <c r="J32" i="38"/>
  <c r="I32" i="38"/>
  <c r="G32" i="38"/>
  <c r="F32" i="38"/>
  <c r="E32" i="38"/>
  <c r="J30" i="38"/>
  <c r="I30" i="38"/>
  <c r="G30" i="38"/>
  <c r="F30" i="38"/>
  <c r="E30" i="38"/>
  <c r="J28" i="38"/>
  <c r="I28" i="38"/>
  <c r="K28" i="38" s="1"/>
  <c r="G28" i="38"/>
  <c r="F28" i="38"/>
  <c r="E28" i="38"/>
  <c r="J26" i="38"/>
  <c r="I26" i="38"/>
  <c r="G26" i="38"/>
  <c r="F26" i="38"/>
  <c r="E26" i="38"/>
  <c r="J20" i="38"/>
  <c r="I20" i="38"/>
  <c r="K20" i="38" s="1"/>
  <c r="G20" i="38"/>
  <c r="F20" i="38"/>
  <c r="E20" i="38"/>
  <c r="J18" i="38"/>
  <c r="I18" i="38"/>
  <c r="K18" i="38" s="1"/>
  <c r="G18" i="38"/>
  <c r="F18" i="38"/>
  <c r="E18" i="38"/>
  <c r="J15" i="38"/>
  <c r="I15" i="38"/>
  <c r="G15" i="38"/>
  <c r="F15" i="38"/>
  <c r="E15" i="38"/>
  <c r="J12" i="38"/>
  <c r="I12" i="38"/>
  <c r="G12" i="38"/>
  <c r="F12" i="38"/>
  <c r="E12" i="38"/>
  <c r="J7" i="38"/>
  <c r="I7" i="38"/>
  <c r="K7" i="38" s="1"/>
  <c r="G7" i="38"/>
  <c r="F7" i="38"/>
  <c r="E7" i="38"/>
  <c r="J36" i="37"/>
  <c r="I36" i="37"/>
  <c r="G36" i="37"/>
  <c r="F36" i="37"/>
  <c r="E36" i="37"/>
  <c r="J34" i="37"/>
  <c r="I34" i="37"/>
  <c r="G34" i="37"/>
  <c r="F34" i="37"/>
  <c r="E34" i="37"/>
  <c r="J32" i="37"/>
  <c r="I32" i="37"/>
  <c r="K32" i="37" s="1"/>
  <c r="G32" i="37"/>
  <c r="F32" i="37"/>
  <c r="E32" i="37"/>
  <c r="J30" i="37"/>
  <c r="I30" i="37"/>
  <c r="G30" i="37"/>
  <c r="F30" i="37"/>
  <c r="E30" i="37"/>
  <c r="J28" i="37"/>
  <c r="I28" i="37"/>
  <c r="G28" i="37"/>
  <c r="F28" i="37"/>
  <c r="E28" i="37"/>
  <c r="J21" i="37"/>
  <c r="I21" i="37"/>
  <c r="K21" i="37" s="1"/>
  <c r="G21" i="37"/>
  <c r="F21" i="37"/>
  <c r="E21" i="37"/>
  <c r="J19" i="37"/>
  <c r="I19" i="37"/>
  <c r="G19" i="37"/>
  <c r="F19" i="37"/>
  <c r="E19" i="37"/>
  <c r="J16" i="37"/>
  <c r="K16" i="37" s="1"/>
  <c r="I16" i="37"/>
  <c r="G16" i="37"/>
  <c r="F16" i="37"/>
  <c r="E16" i="37"/>
  <c r="J13" i="37"/>
  <c r="I13" i="37"/>
  <c r="K13" i="37" s="1"/>
  <c r="G13" i="37"/>
  <c r="F13" i="37"/>
  <c r="E13" i="37"/>
  <c r="J7" i="37"/>
  <c r="I7" i="37"/>
  <c r="G7" i="37"/>
  <c r="F7" i="37"/>
  <c r="E7" i="37"/>
  <c r="K4" i="37"/>
  <c r="K5" i="37"/>
  <c r="K6" i="37"/>
  <c r="K8" i="37"/>
  <c r="K9" i="37"/>
  <c r="K10" i="37"/>
  <c r="K11" i="37"/>
  <c r="K12" i="37"/>
  <c r="K14" i="37"/>
  <c r="K15" i="37"/>
  <c r="K17" i="37"/>
  <c r="K18" i="37"/>
  <c r="K20" i="37"/>
  <c r="K22" i="37"/>
  <c r="K23" i="37"/>
  <c r="K24" i="37"/>
  <c r="K25" i="37"/>
  <c r="K26" i="37"/>
  <c r="K27" i="37"/>
  <c r="K29" i="37"/>
  <c r="K31" i="37"/>
  <c r="K33" i="37"/>
  <c r="K35" i="37"/>
  <c r="H17" i="38"/>
  <c r="H14" i="38"/>
  <c r="H6" i="38"/>
  <c r="H25" i="38"/>
  <c r="H19" i="38"/>
  <c r="H20" i="38" s="1"/>
  <c r="H27" i="38"/>
  <c r="H28" i="38" s="1"/>
  <c r="H24" i="38"/>
  <c r="H35" i="38"/>
  <c r="H36" i="38" s="1"/>
  <c r="H23" i="38"/>
  <c r="H29" i="38"/>
  <c r="H30" i="38" s="1"/>
  <c r="H31" i="38"/>
  <c r="H32" i="38" s="1"/>
  <c r="H5" i="38"/>
  <c r="H11" i="38"/>
  <c r="H33" i="38"/>
  <c r="H34" i="38" s="1"/>
  <c r="H9" i="38"/>
  <c r="H10" i="38"/>
  <c r="H13" i="38"/>
  <c r="H15" i="38" s="1"/>
  <c r="H8" i="38"/>
  <c r="H16" i="38"/>
  <c r="H21" i="38"/>
  <c r="H22" i="38"/>
  <c r="K4" i="38"/>
  <c r="H4" i="38"/>
  <c r="H4" i="37"/>
  <c r="H5" i="37"/>
  <c r="H6" i="37"/>
  <c r="H8" i="37"/>
  <c r="H9" i="37"/>
  <c r="H10" i="37"/>
  <c r="H11" i="37"/>
  <c r="H12" i="37"/>
  <c r="H14" i="37"/>
  <c r="H15" i="37"/>
  <c r="H17" i="37"/>
  <c r="H18" i="37"/>
  <c r="H20" i="37"/>
  <c r="H21" i="37" s="1"/>
  <c r="H22" i="37"/>
  <c r="H23" i="37"/>
  <c r="H24" i="37"/>
  <c r="H25" i="37"/>
  <c r="H26" i="37"/>
  <c r="H27" i="37"/>
  <c r="H29" i="37"/>
  <c r="H30" i="37" s="1"/>
  <c r="H31" i="37"/>
  <c r="H32" i="37" s="1"/>
  <c r="H33" i="37"/>
  <c r="H34" i="37" s="1"/>
  <c r="H35" i="37"/>
  <c r="H36" i="37"/>
  <c r="H4" i="9"/>
  <c r="H5" i="9"/>
  <c r="H4" i="20"/>
  <c r="K4" i="21"/>
  <c r="H23" i="21"/>
  <c r="H31" i="21"/>
  <c r="H32" i="21" s="1"/>
  <c r="H14" i="21"/>
  <c r="H11" i="21"/>
  <c r="H13" i="21" s="1"/>
  <c r="H24" i="21"/>
  <c r="H25" i="21"/>
  <c r="H4" i="21"/>
  <c r="H6" i="21"/>
  <c r="H7" i="21"/>
  <c r="H27" i="21"/>
  <c r="H28" i="21" s="1"/>
  <c r="H33" i="21"/>
  <c r="H34" i="21" s="1"/>
  <c r="H21" i="21"/>
  <c r="H22" i="21"/>
  <c r="H9" i="21"/>
  <c r="H10" i="21" s="1"/>
  <c r="H15" i="21"/>
  <c r="H18" i="21"/>
  <c r="H19" i="21"/>
  <c r="H16" i="21"/>
  <c r="H12" i="21"/>
  <c r="H29" i="21"/>
  <c r="H30" i="21" s="1"/>
  <c r="K4" i="22"/>
  <c r="H30" i="22"/>
  <c r="H31" i="22" s="1"/>
  <c r="H14" i="22"/>
  <c r="H11" i="22"/>
  <c r="H13" i="22" s="1"/>
  <c r="H23" i="22"/>
  <c r="H24" i="22"/>
  <c r="H4" i="22"/>
  <c r="H5" i="22" s="1"/>
  <c r="H6" i="22"/>
  <c r="H7" i="22"/>
  <c r="H25" i="22"/>
  <c r="H26" i="22"/>
  <c r="H32" i="22"/>
  <c r="H33" i="22" s="1"/>
  <c r="H21" i="22"/>
  <c r="H22" i="22" s="1"/>
  <c r="H9" i="22"/>
  <c r="H10" i="22" s="1"/>
  <c r="H15" i="22"/>
  <c r="H18" i="22"/>
  <c r="H19" i="22"/>
  <c r="H20" i="22" s="1"/>
  <c r="H16" i="22"/>
  <c r="H12" i="22"/>
  <c r="H28" i="22"/>
  <c r="H29" i="22"/>
  <c r="K4" i="23"/>
  <c r="H30" i="23"/>
  <c r="H31" i="23" s="1"/>
  <c r="H14" i="23"/>
  <c r="H11" i="23"/>
  <c r="H23" i="23"/>
  <c r="H24" i="23"/>
  <c r="H4" i="23"/>
  <c r="H6" i="23"/>
  <c r="H8" i="23" s="1"/>
  <c r="H7" i="23"/>
  <c r="H25" i="23"/>
  <c r="H26" i="23"/>
  <c r="H34" i="23"/>
  <c r="H35" i="23" s="1"/>
  <c r="H21" i="23"/>
  <c r="H22" i="23" s="1"/>
  <c r="H9" i="23"/>
  <c r="H10" i="23" s="1"/>
  <c r="H15" i="23"/>
  <c r="H18" i="23"/>
  <c r="H20" i="23" s="1"/>
  <c r="H19" i="23"/>
  <c r="H16" i="23"/>
  <c r="H12" i="23"/>
  <c r="H28" i="23"/>
  <c r="H29" i="23" s="1"/>
  <c r="H32" i="23"/>
  <c r="H33" i="23" s="1"/>
  <c r="K4" i="24"/>
  <c r="H28" i="24"/>
  <c r="H29" i="24" s="1"/>
  <c r="H13" i="24"/>
  <c r="H6" i="24"/>
  <c r="H22" i="24"/>
  <c r="H23" i="24"/>
  <c r="H4" i="24"/>
  <c r="H7" i="24"/>
  <c r="H8" i="24"/>
  <c r="H24" i="24"/>
  <c r="H32" i="24"/>
  <c r="H33" i="24" s="1"/>
  <c r="H20" i="24"/>
  <c r="H21" i="24" s="1"/>
  <c r="H11" i="24"/>
  <c r="H12" i="24" s="1"/>
  <c r="H14" i="24"/>
  <c r="H17" i="24"/>
  <c r="H19" i="24" s="1"/>
  <c r="H18" i="24"/>
  <c r="H15" i="24"/>
  <c r="H9" i="24"/>
  <c r="H26" i="24"/>
  <c r="H27" i="24" s="1"/>
  <c r="H30" i="24"/>
  <c r="H31" i="24" s="1"/>
  <c r="K4" i="25"/>
  <c r="H28" i="25"/>
  <c r="H29" i="25" s="1"/>
  <c r="H13" i="25"/>
  <c r="H6" i="25"/>
  <c r="H22" i="25"/>
  <c r="H23" i="25"/>
  <c r="H4" i="25"/>
  <c r="H5" i="25" s="1"/>
  <c r="H7" i="25"/>
  <c r="H8" i="25"/>
  <c r="H24" i="25"/>
  <c r="H32" i="25"/>
  <c r="H33" i="25" s="1"/>
  <c r="H20" i="25"/>
  <c r="H21" i="25" s="1"/>
  <c r="H11" i="25"/>
  <c r="H12" i="25" s="1"/>
  <c r="H14" i="25"/>
  <c r="H17" i="25"/>
  <c r="H18" i="25"/>
  <c r="H19" i="25" s="1"/>
  <c r="H15" i="25"/>
  <c r="H9" i="25"/>
  <c r="H26" i="25"/>
  <c r="H27" i="25" s="1"/>
  <c r="H30" i="25"/>
  <c r="H31" i="25" s="1"/>
  <c r="K4" i="27"/>
  <c r="K4" i="26"/>
  <c r="H27" i="26"/>
  <c r="H28" i="26" s="1"/>
  <c r="H29" i="26"/>
  <c r="H30" i="26" s="1"/>
  <c r="H18" i="26"/>
  <c r="H6" i="26"/>
  <c r="H19" i="26"/>
  <c r="H20" i="26"/>
  <c r="H4" i="26"/>
  <c r="H5" i="26" s="1"/>
  <c r="H7" i="26"/>
  <c r="H8" i="26"/>
  <c r="H21" i="26"/>
  <c r="H35" i="26"/>
  <c r="H36" i="26" s="1"/>
  <c r="H16" i="26"/>
  <c r="H17" i="26"/>
  <c r="H11" i="26"/>
  <c r="H12" i="26" s="1"/>
  <c r="H22" i="26"/>
  <c r="H13" i="26"/>
  <c r="H14" i="26"/>
  <c r="H23" i="26"/>
  <c r="H9" i="26"/>
  <c r="H25" i="26"/>
  <c r="H26" i="26" s="1"/>
  <c r="H31" i="26"/>
  <c r="H32" i="26" s="1"/>
  <c r="H33" i="26"/>
  <c r="H34" i="26" s="1"/>
  <c r="H27" i="27"/>
  <c r="H28" i="27" s="1"/>
  <c r="H29" i="27"/>
  <c r="H30" i="27" s="1"/>
  <c r="H18" i="27"/>
  <c r="H6" i="27"/>
  <c r="H19" i="27"/>
  <c r="H20" i="27"/>
  <c r="H4" i="27"/>
  <c r="H5" i="27" s="1"/>
  <c r="H7" i="27"/>
  <c r="H8" i="27"/>
  <c r="H21" i="27"/>
  <c r="H35" i="27"/>
  <c r="H36" i="27" s="1"/>
  <c r="H16" i="27"/>
  <c r="H17" i="27" s="1"/>
  <c r="H11" i="27"/>
  <c r="H12" i="27"/>
  <c r="H22" i="27"/>
  <c r="H13" i="27"/>
  <c r="H14" i="27"/>
  <c r="H15" i="27"/>
  <c r="H23" i="27"/>
  <c r="H9" i="27"/>
  <c r="H25" i="27"/>
  <c r="H26" i="27"/>
  <c r="H31" i="27"/>
  <c r="H32" i="27" s="1"/>
  <c r="H33" i="27"/>
  <c r="H34" i="27" s="1"/>
  <c r="K4" i="28"/>
  <c r="H16" i="28"/>
  <c r="H17" i="28" s="1"/>
  <c r="H27" i="28"/>
  <c r="H28" i="28" s="1"/>
  <c r="H29" i="28"/>
  <c r="H30" i="28" s="1"/>
  <c r="H20" i="28"/>
  <c r="H6" i="28"/>
  <c r="H10" i="28" s="1"/>
  <c r="H18" i="28"/>
  <c r="H19" i="28" s="1"/>
  <c r="H21" i="28"/>
  <c r="H22" i="28"/>
  <c r="H4" i="28"/>
  <c r="H5" i="28" s="1"/>
  <c r="H7" i="28"/>
  <c r="H8" i="28"/>
  <c r="H23" i="28"/>
  <c r="H35" i="28"/>
  <c r="H36" i="28" s="1"/>
  <c r="H11" i="28"/>
  <c r="H12" i="28" s="1"/>
  <c r="H24" i="28"/>
  <c r="H13" i="28"/>
  <c r="H14" i="28"/>
  <c r="H15" i="28" s="1"/>
  <c r="H25" i="28"/>
  <c r="H9" i="28"/>
  <c r="H37" i="28"/>
  <c r="H38" i="28" s="1"/>
  <c r="H31" i="28"/>
  <c r="H32" i="28" s="1"/>
  <c r="H33" i="28"/>
  <c r="H34" i="28" s="1"/>
  <c r="K4" i="29"/>
  <c r="H16" i="29"/>
  <c r="H17" i="29"/>
  <c r="H27" i="29"/>
  <c r="H28" i="29" s="1"/>
  <c r="H20" i="29"/>
  <c r="H29" i="29"/>
  <c r="H30" i="29" s="1"/>
  <c r="H6" i="29"/>
  <c r="H18" i="29"/>
  <c r="H19" i="29"/>
  <c r="H21" i="29"/>
  <c r="H22" i="29"/>
  <c r="H4" i="29"/>
  <c r="H5" i="29" s="1"/>
  <c r="H7" i="29"/>
  <c r="H8" i="29"/>
  <c r="H23" i="29"/>
  <c r="H35" i="29"/>
  <c r="H36" i="29" s="1"/>
  <c r="H11" i="29"/>
  <c r="H12" i="29" s="1"/>
  <c r="H24" i="29"/>
  <c r="H13" i="29"/>
  <c r="H14" i="29"/>
  <c r="H15" i="29" s="1"/>
  <c r="H25" i="29"/>
  <c r="H9" i="29"/>
  <c r="H37" i="29"/>
  <c r="H38" i="29"/>
  <c r="H31" i="29"/>
  <c r="H32" i="29" s="1"/>
  <c r="H33" i="29"/>
  <c r="H34" i="29" s="1"/>
  <c r="H16" i="30"/>
  <c r="H17" i="30" s="1"/>
  <c r="K4" i="30"/>
  <c r="H20" i="30"/>
  <c r="H27" i="30"/>
  <c r="H28" i="30" s="1"/>
  <c r="H6" i="30"/>
  <c r="H18" i="30"/>
  <c r="H19" i="30" s="1"/>
  <c r="H21" i="30"/>
  <c r="H4" i="30"/>
  <c r="H5" i="30" s="1"/>
  <c r="H7" i="30"/>
  <c r="H8" i="30"/>
  <c r="H22" i="30"/>
  <c r="H33" i="30"/>
  <c r="H34" i="30" s="1"/>
  <c r="H11" i="30"/>
  <c r="H12" i="30" s="1"/>
  <c r="H23" i="30"/>
  <c r="H13" i="30"/>
  <c r="H14" i="30"/>
  <c r="H24" i="30"/>
  <c r="H25" i="30"/>
  <c r="H9" i="30"/>
  <c r="H29" i="30"/>
  <c r="H30" i="30" s="1"/>
  <c r="H35" i="30"/>
  <c r="H36" i="30"/>
  <c r="H31" i="30"/>
  <c r="H32" i="30" s="1"/>
  <c r="K8" i="33"/>
  <c r="K9" i="33"/>
  <c r="K10" i="33"/>
  <c r="K11" i="33"/>
  <c r="I12" i="33"/>
  <c r="J12" i="33"/>
  <c r="K13" i="33"/>
  <c r="I14" i="33"/>
  <c r="J14" i="33"/>
  <c r="K15" i="33"/>
  <c r="K16" i="33"/>
  <c r="I17" i="33"/>
  <c r="K17" i="33" s="1"/>
  <c r="J17" i="33"/>
  <c r="K18" i="33"/>
  <c r="I19" i="33"/>
  <c r="K19" i="33" s="1"/>
  <c r="K20" i="33"/>
  <c r="K21" i="33"/>
  <c r="K22" i="33"/>
  <c r="K23" i="33"/>
  <c r="K24" i="33"/>
  <c r="K25" i="33"/>
  <c r="I26" i="33"/>
  <c r="J26" i="33"/>
  <c r="K27" i="33"/>
  <c r="I28" i="33"/>
  <c r="J28" i="33"/>
  <c r="K29" i="33"/>
  <c r="I30" i="33"/>
  <c r="J30" i="33"/>
  <c r="K31" i="33"/>
  <c r="I32" i="33"/>
  <c r="J32" i="33"/>
  <c r="K33" i="33"/>
  <c r="I34" i="33"/>
  <c r="J34" i="33"/>
  <c r="K34" i="33" s="1"/>
  <c r="K35" i="33"/>
  <c r="I36" i="33"/>
  <c r="J36" i="33"/>
  <c r="I7" i="33"/>
  <c r="J7" i="33"/>
  <c r="J19" i="33"/>
  <c r="H4" i="33"/>
  <c r="H7" i="33" s="1"/>
  <c r="H5" i="33"/>
  <c r="H6" i="33"/>
  <c r="H8" i="33"/>
  <c r="H9" i="33"/>
  <c r="H10" i="33"/>
  <c r="H11" i="33"/>
  <c r="H13" i="33"/>
  <c r="H14" i="33" s="1"/>
  <c r="H15" i="33"/>
  <c r="H17" i="33" s="1"/>
  <c r="H16" i="33"/>
  <c r="H18" i="33"/>
  <c r="H19" i="33" s="1"/>
  <c r="H20" i="33"/>
  <c r="H21" i="33"/>
  <c r="H22" i="33"/>
  <c r="H23" i="33"/>
  <c r="H24" i="33"/>
  <c r="H25" i="33"/>
  <c r="H27" i="33"/>
  <c r="H28" i="33"/>
  <c r="H29" i="33"/>
  <c r="H30" i="33"/>
  <c r="H31" i="33"/>
  <c r="H32" i="33" s="1"/>
  <c r="H33" i="33"/>
  <c r="H34" i="33" s="1"/>
  <c r="H35" i="33"/>
  <c r="H36" i="33" s="1"/>
  <c r="G7" i="33"/>
  <c r="G12" i="33"/>
  <c r="G14" i="33"/>
  <c r="G17" i="33"/>
  <c r="G19" i="33"/>
  <c r="G26" i="33"/>
  <c r="G28" i="33"/>
  <c r="G30" i="33"/>
  <c r="G32" i="33"/>
  <c r="G34" i="33"/>
  <c r="F7" i="33"/>
  <c r="F12" i="33"/>
  <c r="F14" i="33"/>
  <c r="F17" i="33"/>
  <c r="F19" i="33"/>
  <c r="F26" i="33"/>
  <c r="F28" i="33"/>
  <c r="F30" i="33"/>
  <c r="F32" i="33"/>
  <c r="F34" i="33"/>
  <c r="E7" i="33"/>
  <c r="E12" i="33"/>
  <c r="E14" i="33"/>
  <c r="E17" i="33"/>
  <c r="E19" i="33"/>
  <c r="E26" i="33"/>
  <c r="E28" i="33"/>
  <c r="E30" i="33"/>
  <c r="E32" i="33"/>
  <c r="E34" i="33"/>
  <c r="G36" i="33"/>
  <c r="F36" i="33"/>
  <c r="E36" i="33"/>
  <c r="K5" i="33"/>
  <c r="K6" i="33"/>
  <c r="K4" i="33"/>
  <c r="H5" i="23"/>
  <c r="K10" i="22"/>
  <c r="H5" i="24"/>
  <c r="H5" i="21"/>
  <c r="H10" i="41"/>
  <c r="K26" i="49"/>
  <c r="H8" i="49"/>
  <c r="K25" i="46"/>
  <c r="K19" i="50"/>
  <c r="K14" i="54"/>
  <c r="K21" i="54"/>
  <c r="K19" i="54"/>
  <c r="K4" i="55"/>
  <c r="K15" i="38"/>
  <c r="H8" i="45"/>
  <c r="K20" i="23"/>
  <c r="K10" i="25"/>
  <c r="K21" i="25"/>
  <c r="K36" i="30"/>
  <c r="K27" i="55"/>
  <c r="K23" i="57"/>
  <c r="K33" i="57"/>
  <c r="K16" i="57"/>
  <c r="K31" i="57"/>
  <c r="AA102" i="39" l="1"/>
  <c r="H12" i="33"/>
  <c r="H22" i="20"/>
  <c r="H19" i="37"/>
  <c r="H8" i="20"/>
  <c r="K29" i="22"/>
  <c r="K26" i="26"/>
  <c r="G39" i="28"/>
  <c r="K8" i="44"/>
  <c r="K25" i="52"/>
  <c r="K26" i="33"/>
  <c r="K12" i="33"/>
  <c r="H15" i="26"/>
  <c r="H25" i="24"/>
  <c r="F37" i="30"/>
  <c r="H13" i="41"/>
  <c r="E34" i="54"/>
  <c r="K33" i="54"/>
  <c r="E32" i="45"/>
  <c r="K30" i="33"/>
  <c r="K30" i="26"/>
  <c r="K24" i="44"/>
  <c r="H10" i="30"/>
  <c r="H37" i="30" s="1"/>
  <c r="K22" i="22"/>
  <c r="K17" i="45"/>
  <c r="K17" i="46"/>
  <c r="K22" i="47"/>
  <c r="K5" i="50"/>
  <c r="H19" i="52"/>
  <c r="K33" i="52"/>
  <c r="G34" i="9"/>
  <c r="K30" i="37"/>
  <c r="E37" i="38"/>
  <c r="K12" i="38"/>
  <c r="H28" i="20"/>
  <c r="K5" i="21"/>
  <c r="K17" i="21"/>
  <c r="K28" i="21"/>
  <c r="K27" i="22"/>
  <c r="K15" i="30"/>
  <c r="H7" i="41"/>
  <c r="K21" i="46"/>
  <c r="K21" i="50"/>
  <c r="K17" i="50"/>
  <c r="K21" i="55"/>
  <c r="K28" i="37"/>
  <c r="H23" i="9"/>
  <c r="K22" i="21"/>
  <c r="K12" i="24"/>
  <c r="G35" i="21"/>
  <c r="F34" i="25"/>
  <c r="K10" i="26"/>
  <c r="K34" i="27"/>
  <c r="K12" i="28"/>
  <c r="K13" i="41"/>
  <c r="K5" i="44"/>
  <c r="K5" i="45"/>
  <c r="F34" i="54"/>
  <c r="K19" i="57"/>
  <c r="H27" i="22"/>
  <c r="J34" i="22"/>
  <c r="G34" i="24"/>
  <c r="J34" i="25"/>
  <c r="G37" i="26"/>
  <c r="K28" i="28"/>
  <c r="K32" i="30"/>
  <c r="K19" i="45"/>
  <c r="G34" i="54"/>
  <c r="I37" i="33"/>
  <c r="H26" i="30"/>
  <c r="I37" i="38"/>
  <c r="K37" i="38" s="1"/>
  <c r="H18" i="9"/>
  <c r="F37" i="27"/>
  <c r="E39" i="29"/>
  <c r="I39" i="29"/>
  <c r="F39" i="29"/>
  <c r="G37" i="41"/>
  <c r="H24" i="41"/>
  <c r="F32" i="50"/>
  <c r="H14" i="54"/>
  <c r="I34" i="54"/>
  <c r="I36" i="23"/>
  <c r="K28" i="33"/>
  <c r="H16" i="37"/>
  <c r="H12" i="38"/>
  <c r="K32" i="38"/>
  <c r="K13" i="21"/>
  <c r="K26" i="21"/>
  <c r="K10" i="23"/>
  <c r="F34" i="22"/>
  <c r="G37" i="27"/>
  <c r="K16" i="47"/>
  <c r="K21" i="52"/>
  <c r="J34" i="54"/>
  <c r="K25" i="55"/>
  <c r="K29" i="55"/>
  <c r="K31" i="55"/>
  <c r="K9" i="57"/>
  <c r="I37" i="30"/>
  <c r="K32" i="33"/>
  <c r="H10" i="29"/>
  <c r="H10" i="25"/>
  <c r="H34" i="25" s="1"/>
  <c r="H17" i="23"/>
  <c r="H17" i="21"/>
  <c r="K36" i="37"/>
  <c r="E34" i="24"/>
  <c r="F39" i="28"/>
  <c r="I39" i="28"/>
  <c r="G39" i="29"/>
  <c r="E35" i="44"/>
  <c r="H4" i="54"/>
  <c r="H34" i="54" s="1"/>
  <c r="F37" i="33"/>
  <c r="K36" i="33"/>
  <c r="K14" i="33"/>
  <c r="H15" i="30"/>
  <c r="F34" i="9"/>
  <c r="E34" i="9"/>
  <c r="H21" i="9"/>
  <c r="F33" i="20"/>
  <c r="H30" i="20"/>
  <c r="K33" i="23"/>
  <c r="K21" i="24"/>
  <c r="E34" i="25"/>
  <c r="K15" i="28"/>
  <c r="K5" i="29"/>
  <c r="K19" i="30"/>
  <c r="K19" i="46"/>
  <c r="K26" i="47"/>
  <c r="K11" i="54"/>
  <c r="K23" i="54"/>
  <c r="F34" i="55"/>
  <c r="I34" i="55"/>
  <c r="K19" i="37"/>
  <c r="K17" i="22"/>
  <c r="K35" i="23"/>
  <c r="K31" i="25"/>
  <c r="K24" i="26"/>
  <c r="K24" i="27"/>
  <c r="K30" i="27"/>
  <c r="K36" i="28"/>
  <c r="K19" i="29"/>
  <c r="K8" i="45"/>
  <c r="H11" i="46"/>
  <c r="K5" i="47"/>
  <c r="K22" i="49"/>
  <c r="G32" i="50"/>
  <c r="K31" i="50"/>
  <c r="K11" i="52"/>
  <c r="K19" i="52"/>
  <c r="AB102" i="39"/>
  <c r="U102" i="39"/>
  <c r="X102" i="39"/>
  <c r="H34" i="58"/>
  <c r="K34" i="58"/>
  <c r="J37" i="37"/>
  <c r="K5" i="25"/>
  <c r="H24" i="27"/>
  <c r="H16" i="24"/>
  <c r="H26" i="21"/>
  <c r="H13" i="37"/>
  <c r="G37" i="38"/>
  <c r="K8" i="21"/>
  <c r="K20" i="21"/>
  <c r="G34" i="22"/>
  <c r="F34" i="24"/>
  <c r="J37" i="27"/>
  <c r="K15" i="29"/>
  <c r="K26" i="29"/>
  <c r="K22" i="44"/>
  <c r="M102" i="39"/>
  <c r="I31" i="49"/>
  <c r="K31" i="49" s="1"/>
  <c r="H28" i="37"/>
  <c r="I34" i="24"/>
  <c r="H10" i="27"/>
  <c r="H26" i="38"/>
  <c r="F37" i="37"/>
  <c r="K26" i="38"/>
  <c r="G33" i="20"/>
  <c r="K33" i="22"/>
  <c r="K31" i="23"/>
  <c r="K16" i="24"/>
  <c r="K26" i="27"/>
  <c r="K31" i="46"/>
  <c r="H16" i="47"/>
  <c r="H16" i="49"/>
  <c r="J34" i="52"/>
  <c r="K31" i="54"/>
  <c r="H19" i="57"/>
  <c r="G37" i="33"/>
  <c r="H26" i="29"/>
  <c r="E37" i="33"/>
  <c r="H10" i="26"/>
  <c r="E37" i="37"/>
  <c r="F35" i="21"/>
  <c r="K36" i="29"/>
  <c r="F37" i="41"/>
  <c r="H22" i="44"/>
  <c r="H8" i="50"/>
  <c r="K4" i="54"/>
  <c r="K25" i="54"/>
  <c r="H11" i="55"/>
  <c r="K33" i="55"/>
  <c r="J35" i="44"/>
  <c r="H26" i="28"/>
  <c r="H39" i="28" s="1"/>
  <c r="H24" i="26"/>
  <c r="H37" i="26" s="1"/>
  <c r="H18" i="38"/>
  <c r="I37" i="37"/>
  <c r="K34" i="37"/>
  <c r="H27" i="9"/>
  <c r="K10" i="21"/>
  <c r="K32" i="21"/>
  <c r="K22" i="23"/>
  <c r="K27" i="45"/>
  <c r="J32" i="46"/>
  <c r="K27" i="50"/>
  <c r="H26" i="33"/>
  <c r="H16" i="25"/>
  <c r="H25" i="25"/>
  <c r="H17" i="22"/>
  <c r="H8" i="22"/>
  <c r="H20" i="21"/>
  <c r="H7" i="37"/>
  <c r="H37" i="37" s="1"/>
  <c r="G37" i="37"/>
  <c r="K30" i="38"/>
  <c r="K8" i="22"/>
  <c r="K27" i="23"/>
  <c r="G36" i="23"/>
  <c r="K25" i="25"/>
  <c r="E37" i="26"/>
  <c r="K12" i="27"/>
  <c r="J39" i="28"/>
  <c r="K39" i="28" s="1"/>
  <c r="K34" i="28"/>
  <c r="K30" i="44"/>
  <c r="O102" i="39"/>
  <c r="K102" i="39"/>
  <c r="G34" i="52"/>
  <c r="K29" i="52"/>
  <c r="K23" i="55"/>
  <c r="H6" i="9"/>
  <c r="H29" i="9"/>
  <c r="E33" i="20"/>
  <c r="H17" i="20"/>
  <c r="K34" i="21"/>
  <c r="E35" i="21"/>
  <c r="K26" i="28"/>
  <c r="H37" i="41"/>
  <c r="H11" i="44"/>
  <c r="H11" i="45"/>
  <c r="K25" i="45"/>
  <c r="K27" i="46"/>
  <c r="V102" i="39"/>
  <c r="K24" i="49"/>
  <c r="K28" i="49"/>
  <c r="K19" i="55"/>
  <c r="J37" i="33"/>
  <c r="K37" i="33" s="1"/>
  <c r="H10" i="24"/>
  <c r="H13" i="23"/>
  <c r="H27" i="23"/>
  <c r="H8" i="21"/>
  <c r="H7" i="38"/>
  <c r="H37" i="38" s="1"/>
  <c r="F37" i="38"/>
  <c r="J37" i="38"/>
  <c r="K34" i="38"/>
  <c r="H14" i="9"/>
  <c r="H10" i="20"/>
  <c r="H26" i="20"/>
  <c r="K10" i="30"/>
  <c r="G37" i="30"/>
  <c r="H8" i="44"/>
  <c r="H37" i="33"/>
  <c r="H39" i="29"/>
  <c r="H34" i="22"/>
  <c r="I34" i="25"/>
  <c r="K34" i="25" s="1"/>
  <c r="I34" i="22"/>
  <c r="K34" i="22" s="1"/>
  <c r="K7" i="37"/>
  <c r="J39" i="29"/>
  <c r="K39" i="29" s="1"/>
  <c r="K26" i="41"/>
  <c r="F34" i="52"/>
  <c r="K7" i="33"/>
  <c r="J35" i="21"/>
  <c r="I31" i="47"/>
  <c r="I37" i="26"/>
  <c r="J34" i="24"/>
  <c r="E36" i="23"/>
  <c r="E37" i="30"/>
  <c r="J37" i="30"/>
  <c r="K37" i="30" s="1"/>
  <c r="I37" i="41"/>
  <c r="K10" i="41"/>
  <c r="H11" i="54"/>
  <c r="K16" i="54"/>
  <c r="K13" i="23"/>
  <c r="J36" i="23"/>
  <c r="K12" i="26"/>
  <c r="J37" i="26"/>
  <c r="I32" i="45"/>
  <c r="E34" i="22"/>
  <c r="F37" i="26"/>
  <c r="K28" i="41"/>
  <c r="J32" i="45"/>
  <c r="I37" i="27"/>
  <c r="I35" i="21"/>
  <c r="H20" i="20"/>
  <c r="F36" i="23"/>
  <c r="G34" i="25"/>
  <c r="E37" i="27"/>
  <c r="E39" i="28"/>
  <c r="K34" i="41"/>
  <c r="J37" i="41"/>
  <c r="E37" i="41"/>
  <c r="E31" i="49"/>
  <c r="J31" i="49"/>
  <c r="K20" i="49"/>
  <c r="H11" i="52"/>
  <c r="H34" i="52" s="1"/>
  <c r="H5" i="44"/>
  <c r="H35" i="44" s="1"/>
  <c r="K28" i="44"/>
  <c r="H17" i="46"/>
  <c r="F32" i="46"/>
  <c r="J31" i="47"/>
  <c r="K24" i="47"/>
  <c r="F31" i="49"/>
  <c r="K25" i="50"/>
  <c r="K23" i="52"/>
  <c r="E34" i="55"/>
  <c r="J34" i="55"/>
  <c r="K14" i="55"/>
  <c r="K16" i="55"/>
  <c r="H9" i="57"/>
  <c r="F35" i="44"/>
  <c r="G35" i="44"/>
  <c r="K26" i="44"/>
  <c r="F32" i="45"/>
  <c r="G32" i="46"/>
  <c r="I32" i="46"/>
  <c r="K32" i="46" s="1"/>
  <c r="F31" i="47"/>
  <c r="H17" i="50"/>
  <c r="I34" i="52"/>
  <c r="G34" i="55"/>
  <c r="H14" i="55"/>
  <c r="E34" i="57"/>
  <c r="K4" i="57"/>
  <c r="G34" i="57"/>
  <c r="K14" i="57"/>
  <c r="K25" i="57"/>
  <c r="K32" i="44"/>
  <c r="H17" i="45"/>
  <c r="H32" i="45" s="1"/>
  <c r="G32" i="45"/>
  <c r="K29" i="45"/>
  <c r="K11" i="46"/>
  <c r="G31" i="47"/>
  <c r="E31" i="47"/>
  <c r="K18" i="47"/>
  <c r="K20" i="47"/>
  <c r="G31" i="49"/>
  <c r="K10" i="49"/>
  <c r="K18" i="49"/>
  <c r="H5" i="50"/>
  <c r="E32" i="50"/>
  <c r="J32" i="50"/>
  <c r="K10" i="50"/>
  <c r="K29" i="50"/>
  <c r="E34" i="52"/>
  <c r="K31" i="52"/>
  <c r="H19" i="54"/>
  <c r="K29" i="54"/>
  <c r="H19" i="55"/>
  <c r="F34" i="57"/>
  <c r="G102" i="39"/>
  <c r="W102" i="39"/>
  <c r="Z102" i="39"/>
  <c r="R102" i="39"/>
  <c r="N102" i="39"/>
  <c r="J102" i="39"/>
  <c r="H102" i="39"/>
  <c r="F102" i="39"/>
  <c r="D102" i="39"/>
  <c r="S102" i="39"/>
  <c r="Q102" i="39"/>
  <c r="I102" i="39"/>
  <c r="E102" i="39"/>
  <c r="C102" i="39"/>
  <c r="T102" i="39"/>
  <c r="P102" i="39"/>
  <c r="Y102" i="39"/>
  <c r="L102" i="39"/>
  <c r="K8" i="50"/>
  <c r="K5" i="49"/>
  <c r="K8" i="46"/>
  <c r="H32" i="50"/>
  <c r="I32" i="50"/>
  <c r="K32" i="50" s="1"/>
  <c r="H5" i="46"/>
  <c r="H5" i="49"/>
  <c r="K4" i="52"/>
  <c r="I35" i="44"/>
  <c r="H5" i="47"/>
  <c r="H31" i="47" s="1"/>
  <c r="K11" i="55"/>
  <c r="I34" i="57"/>
  <c r="J34" i="57"/>
  <c r="K37" i="37" l="1"/>
  <c r="H36" i="23"/>
  <c r="H31" i="49"/>
  <c r="K34" i="55"/>
  <c r="H34" i="9"/>
  <c r="H34" i="57"/>
  <c r="H37" i="27"/>
  <c r="K34" i="54"/>
  <c r="K37" i="27"/>
  <c r="H34" i="55"/>
  <c r="K36" i="23"/>
  <c r="H32" i="46"/>
  <c r="K34" i="24"/>
  <c r="H33" i="20"/>
  <c r="H34" i="24"/>
  <c r="H35" i="21"/>
  <c r="K35" i="44"/>
  <c r="K34" i="52"/>
  <c r="K31" i="47"/>
  <c r="K32" i="45"/>
  <c r="K37" i="41"/>
  <c r="K37" i="26"/>
  <c r="K35" i="21"/>
  <c r="K34" i="5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ROY CHAN</author>
  </authors>
  <commentList>
    <comment ref="B43" authorId="0" shapeId="0" xr:uid="{95F70326-658B-45DB-A7D3-8021CED90558}">
      <text>
        <r>
          <rPr>
            <sz val="9"/>
            <color indexed="81"/>
            <rFont val="Tahoma"/>
            <family val="2"/>
          </rPr>
          <t xml:space="preserve">EnTitle Ins Co is part of PartnerRe Grp in 2013.
It was by itself.
</t>
        </r>
      </text>
    </comment>
  </commentList>
</comments>
</file>

<file path=xl/sharedStrings.xml><?xml version="1.0" encoding="utf-8"?>
<sst xmlns="http://schemas.openxmlformats.org/spreadsheetml/2006/main" count="2320" uniqueCount="251">
  <si>
    <t>LANDAMERICA GRP</t>
  </si>
  <si>
    <t>Benefit Land Title Ins Co</t>
  </si>
  <si>
    <t>ACE LTD</t>
  </si>
  <si>
    <t>United Title Ins Co</t>
  </si>
  <si>
    <t>Westcor Land Title Ins Co</t>
  </si>
  <si>
    <t>FIDELITY NATL FIN INC</t>
  </si>
  <si>
    <t>STEWART TITLE CO</t>
  </si>
  <si>
    <t>North American Title Ins Co</t>
  </si>
  <si>
    <t>OLD REPUBLIC GRP</t>
  </si>
  <si>
    <t>FIRST AMN TITLE</t>
  </si>
  <si>
    <t>T I CORP</t>
  </si>
  <si>
    <t>RELIANCE GRP INC</t>
  </si>
  <si>
    <t>PMI GRP OF CO</t>
  </si>
  <si>
    <t>United General Title Ins Co</t>
  </si>
  <si>
    <t>Group #</t>
  </si>
  <si>
    <t>Group Name</t>
  </si>
  <si>
    <t>ALLEGHANY CORP GRP</t>
  </si>
  <si>
    <t>Attorneys Title Inc</t>
  </si>
  <si>
    <t>UNITED COS GRP</t>
  </si>
  <si>
    <t>Total</t>
  </si>
  <si>
    <t>CALIFORNIA LICENSED TITLE INSURERS</t>
  </si>
  <si>
    <t>Direct Written Premium</t>
  </si>
  <si>
    <t>California Market Share</t>
  </si>
  <si>
    <t>Transamerica Title Ins Co</t>
  </si>
  <si>
    <t>Commonwealth Land Title Ins Co</t>
  </si>
  <si>
    <t>Old Republic Natl Title Ins Co</t>
  </si>
  <si>
    <t>Security Union Title Ins Co</t>
  </si>
  <si>
    <t>Chicago Title Ins Co</t>
  </si>
  <si>
    <t>Ticor Title Ins Co</t>
  </si>
  <si>
    <t>National Title Ins Of Ny Inc</t>
  </si>
  <si>
    <t>Stewart Title Ins Co</t>
  </si>
  <si>
    <t>Stewart Title Guaranty Co</t>
  </si>
  <si>
    <t>Fidelity Natl Title Ins Co</t>
  </si>
  <si>
    <t>Fidelity Natl Title Ins Co CA</t>
  </si>
  <si>
    <t>American Title Ins Co</t>
  </si>
  <si>
    <t>Land Title Ins Co</t>
  </si>
  <si>
    <t>Lawyers Title Ins Corp</t>
  </si>
  <si>
    <t>Nations Title Ins Co</t>
  </si>
  <si>
    <t>First American Title Ins Co</t>
  </si>
  <si>
    <t>Northern Counties Title Ins Co</t>
  </si>
  <si>
    <t>NAIC #</t>
  </si>
  <si>
    <t>Company Name</t>
  </si>
  <si>
    <t>Written Premium</t>
  </si>
  <si>
    <t>Direct Earned Premium</t>
  </si>
  <si>
    <t>Direct Incurred Losses</t>
  </si>
  <si>
    <t>Loss Ratio</t>
  </si>
  <si>
    <t>1993 CALIFORNIA LICENSED TITLE INSURERS</t>
  </si>
  <si>
    <t>1994 CALIFORNIA LICENSED TITLE INSURERS</t>
  </si>
  <si>
    <t>Transnation Title Ins Co</t>
  </si>
  <si>
    <t>1995 CALIFORNIA LICENSED TITLE INSURERS</t>
  </si>
  <si>
    <t>Fidelity Natl Title Ins Co Ca</t>
  </si>
  <si>
    <t>1996 CALIFORNIA LICENSED TITLE INSURERS</t>
  </si>
  <si>
    <t>1997 CALIFORNIA LICENSED TITLE INSURERS</t>
  </si>
  <si>
    <t>Fidelity Natl Title Ins Co Ny</t>
  </si>
  <si>
    <t>1998 CALIFORNIA LICENSED TITLE INSURERS</t>
  </si>
  <si>
    <t>1999 CALIFORNIA LICENSED TITLE INSURERS</t>
  </si>
  <si>
    <t>2000 CALIFORNIA LICENSED TITLE INSURERS</t>
  </si>
  <si>
    <t>American Pioneer Title Ins Co</t>
  </si>
  <si>
    <t>2001 CALIFORNIA LICENSED TITLE INSURERS</t>
  </si>
  <si>
    <t>Fidelity Natl Title Ins Co NY</t>
  </si>
  <si>
    <t>National Title Ins Of NY Inc</t>
  </si>
  <si>
    <t>2002 CALIFORNIA LICENSED TITLE INSURERS</t>
  </si>
  <si>
    <t>Diversified Title Ins Co</t>
  </si>
  <si>
    <t>Ace Capital Title Reins Co</t>
  </si>
  <si>
    <t>2003 CALIFORNIA LICENSED TITLE INSURERS</t>
  </si>
  <si>
    <t>50520</t>
  </si>
  <si>
    <t>150</t>
  </si>
  <si>
    <t>51535</t>
  </si>
  <si>
    <t>50814</t>
  </si>
  <si>
    <t>70</t>
  </si>
  <si>
    <t>50121</t>
  </si>
  <si>
    <t>340</t>
  </si>
  <si>
    <t>51420</t>
  </si>
  <si>
    <t>50229</t>
  </si>
  <si>
    <t>670</t>
  </si>
  <si>
    <t>51071</t>
  </si>
  <si>
    <t>50857</t>
  </si>
  <si>
    <t>51020</t>
  </si>
  <si>
    <t>50067</t>
  </si>
  <si>
    <t>51586</t>
  </si>
  <si>
    <t>50083</t>
  </si>
  <si>
    <t>99</t>
  </si>
  <si>
    <t>50822</t>
  </si>
  <si>
    <t>50012</t>
  </si>
  <si>
    <t>50024</t>
  </si>
  <si>
    <t>50849</t>
  </si>
  <si>
    <t>642</t>
  </si>
  <si>
    <t>51624</t>
  </si>
  <si>
    <t>50050</t>
  </si>
  <si>
    <t>50026</t>
  </si>
  <si>
    <t>Commerce Title Ins Co</t>
  </si>
  <si>
    <t>50130</t>
  </si>
  <si>
    <t>50041</t>
  </si>
  <si>
    <t>50028</t>
  </si>
  <si>
    <t>626</t>
  </si>
  <si>
    <t>Note:</t>
  </si>
  <si>
    <t>2004 CALIFORNIA LICENSED TITLE INSURERS</t>
  </si>
  <si>
    <t>Ticor Title Ins Co of FL</t>
  </si>
  <si>
    <t>United Capital Title Ins Co</t>
  </si>
  <si>
    <t>2005 CALIFORNIA LICENSED TITLE INSURERS</t>
  </si>
  <si>
    <t>First American Title Ins Co NC</t>
  </si>
  <si>
    <t>TransUnion Title Ins Co</t>
  </si>
  <si>
    <t>TransUnion Grp</t>
  </si>
  <si>
    <t>LANDAMERICA FINANCIAL GRP</t>
  </si>
  <si>
    <t>Grand Total</t>
  </si>
  <si>
    <t>FIRST AMN TITLE Total</t>
  </si>
  <si>
    <t>LANDAMERICA FINANCIAL GRP Total</t>
  </si>
  <si>
    <t>OLD REPUBLIC GRP Total</t>
  </si>
  <si>
    <t>STEWART TITLE CO Total</t>
  </si>
  <si>
    <t>ACE LTD Total</t>
  </si>
  <si>
    <t>FIDELITY NATL FIN INC Total</t>
  </si>
  <si>
    <t>TransUnion Grp Total</t>
  </si>
  <si>
    <t>Commerce Title Ins Co Total</t>
  </si>
  <si>
    <t>United Capital Title Ins Co Total</t>
  </si>
  <si>
    <t>Westcor Land Title Ins Co Total</t>
  </si>
  <si>
    <t>North American Title Ins Co Total</t>
  </si>
  <si>
    <t>(Direct Operation)
[1]</t>
  </si>
  <si>
    <t>(Non-Affiliated Agencies)
[2]</t>
  </si>
  <si>
    <t>(Affiliated Agencies)
[3]</t>
  </si>
  <si>
    <t>Direct Written Premium
[4]=[1]+[2]+[3]</t>
  </si>
  <si>
    <t>Direct Earned Premium
[5]</t>
  </si>
  <si>
    <t>Direct Incurred Losses
[6]</t>
  </si>
  <si>
    <t>Loss Ratio
[7]=[6]/[5]</t>
  </si>
  <si>
    <t>LANDAMERICA GRP Total</t>
  </si>
  <si>
    <t>T I CORP Total</t>
  </si>
  <si>
    <t>United General Title Ins Co Total</t>
  </si>
  <si>
    <t>PMI GRP OF CO Total</t>
  </si>
  <si>
    <t>United Title Ins Co Total</t>
  </si>
  <si>
    <t>Benefit Land Title Ins Co Total</t>
  </si>
  <si>
    <t>Attorneys Title Inc Total</t>
  </si>
  <si>
    <t>UNITED COS GRP Total</t>
  </si>
  <si>
    <t>ALLEGHANY CORP GRP Total</t>
  </si>
  <si>
    <t>RELIANCE GRP INC Total</t>
  </si>
  <si>
    <t>Bridge Title Ins Co</t>
  </si>
  <si>
    <t>American Guaranty Title Ins Co</t>
  </si>
  <si>
    <t>2006 CALIFORNIA LICENSED TITLE INSURERS</t>
  </si>
  <si>
    <t>HHI Index</t>
  </si>
  <si>
    <t>[2]  "HHI" stands for the Herfindahl-Hirschman Index.  It is a benchmark standard used to measure the competitiveness in a market.  HHI is used by the U.S. Department of Justice and the Federal</t>
  </si>
  <si>
    <t xml:space="preserve">      Trade Commission in reviewing merger and acquisition requests.  HHI of less than 1000 means the market is competitive.  HHI between 1000 and 1800 means the market is moderately</t>
  </si>
  <si>
    <t xml:space="preserve">      competitive. HHI greater than 1800 means the market is not competitive.</t>
  </si>
  <si>
    <t>2007 CALIFORNIA LICENSED TITLE INSURERS</t>
  </si>
  <si>
    <t>FIDELITY NATL FIN GRP</t>
  </si>
  <si>
    <t>American Guar Title Ins Co</t>
  </si>
  <si>
    <t>LANDAMERICA FIN GRP</t>
  </si>
  <si>
    <t>North Amer Title Ins Co</t>
  </si>
  <si>
    <t>FIRST AMER TITLE GRP</t>
  </si>
  <si>
    <t>Ace Ltd Grp</t>
  </si>
  <si>
    <t>STEWART TITLE GRP</t>
  </si>
  <si>
    <t>First Amer Title Ins Co</t>
  </si>
  <si>
    <t>Ace Ltd Grp Total</t>
  </si>
  <si>
    <t>FIDELITY NATL FIN GRP Total</t>
  </si>
  <si>
    <t>FIRST AMER TITLE GRP Total</t>
  </si>
  <si>
    <t>LANDAMERICA FIN GRP Total</t>
  </si>
  <si>
    <t>National Title Ins Of NY Inc Total</t>
  </si>
  <si>
    <t>North Amer Title Ins Co Total</t>
  </si>
  <si>
    <t>STEWART TITLE GRP Total</t>
  </si>
  <si>
    <t>2008 CALIFORNIA LICENSED TITLE INSURERS</t>
  </si>
  <si>
    <t>EnTitle Ins Co</t>
  </si>
  <si>
    <t>EnTitle Ins Co Total</t>
  </si>
  <si>
    <t>Stewart Title Guar Co</t>
  </si>
  <si>
    <t>United Gen Title Ins Co</t>
  </si>
  <si>
    <t>2009 CALIFORNIA LICENSED TITLE INSURERS</t>
  </si>
  <si>
    <t>WFG Title Ins Co</t>
  </si>
  <si>
    <t>GGC Opportunity Fund Grp</t>
  </si>
  <si>
    <t>Title Resources Guar Co</t>
  </si>
  <si>
    <t>Direct Losses and ALAE Incurred
[6]</t>
  </si>
  <si>
    <t>2010 CALIFORNIA LICENSED TITLE INSURERS</t>
  </si>
  <si>
    <t>GGC Opportunity Fund Grp Total</t>
  </si>
  <si>
    <t>Title Resources Guar Co Total</t>
  </si>
  <si>
    <t>Loss + ALAE Ratio
[7]=[6]/[5]</t>
  </si>
  <si>
    <t>Premier Land Title Ins Co</t>
  </si>
  <si>
    <t>2011 CALIFORNIA LICENSED TITLE INSURERS</t>
  </si>
  <si>
    <t>Net Earned Premium
[5]</t>
  </si>
  <si>
    <t>Premier Land Title Ins Co Total</t>
  </si>
  <si>
    <t>Earned Premium</t>
  </si>
  <si>
    <t xml:space="preserve"> (Note: Starting 2010, it includes ALAE)</t>
  </si>
  <si>
    <t xml:space="preserve"> (2011 Changed to Net Earned Premium from Direct)</t>
  </si>
  <si>
    <t>2012 CALIFORNIA LICENSED TITLE INSURERS</t>
  </si>
  <si>
    <t>PartnerRe Grp</t>
  </si>
  <si>
    <t>2013 CALIFORNIA LICENSED TITLE INSURERS</t>
  </si>
  <si>
    <t>PartnerRe Grp Total</t>
  </si>
  <si>
    <t>WFG Natl Title Ins Co</t>
  </si>
  <si>
    <t>Real Advantage Title Ins Co</t>
  </si>
  <si>
    <t>WFG Natl Title Ins co</t>
  </si>
  <si>
    <t>WFG Natl Title Ins Co Total</t>
  </si>
  <si>
    <t>2014 CALIFORNIA LICENSED TITLE INSURERS</t>
  </si>
  <si>
    <t>Chubb Ltd Grp</t>
  </si>
  <si>
    <t>California Members Title Ins Co</t>
  </si>
  <si>
    <t>First Amer Title Guar Co</t>
  </si>
  <si>
    <t>2015 CALIFORNIA LICENSED TITLE INSURERS</t>
  </si>
  <si>
    <t>Chubb Ltd Grp Total</t>
  </si>
  <si>
    <t>California Members Title Ins Co Total</t>
  </si>
  <si>
    <t>Real Advantage Title Ins Co Total</t>
  </si>
  <si>
    <t>2016 CALIFORNIA LICENSED TITLE INSURERS</t>
  </si>
  <si>
    <t>GGC Grp</t>
  </si>
  <si>
    <t>2017 CALIFORNIA LICENSED TITLE INSURERS</t>
  </si>
  <si>
    <t>GGC Grp Total</t>
  </si>
  <si>
    <t>States Title Grp</t>
  </si>
  <si>
    <t>States Title Ins Co of CA</t>
  </si>
  <si>
    <t>Radian Grp</t>
  </si>
  <si>
    <t>2018 CALIFORNIA LICENSED TITLE INSURERS</t>
  </si>
  <si>
    <t>Radian Grp Total</t>
  </si>
  <si>
    <t>States Title Grp Total</t>
  </si>
  <si>
    <t>Fidelity Natl Fin Inc GRP</t>
  </si>
  <si>
    <t>Radian Title Ins Inc</t>
  </si>
  <si>
    <t>Fidelity Natl Fin Inc GRP Total</t>
  </si>
  <si>
    <t>2019 CALIFORNIA LICENSED TITLE INSURERS</t>
  </si>
  <si>
    <t>GROUP_CODE</t>
  </si>
  <si>
    <t>GROUP_NAME</t>
  </si>
  <si>
    <t>COCODE</t>
  </si>
  <si>
    <t>SHORT_COMPANY_NAME</t>
  </si>
  <si>
    <t>LINE_NO</t>
  </si>
  <si>
    <t>DIRECT_OPER</t>
  </si>
  <si>
    <t>NON_AFF_AGENCIES</t>
  </si>
  <si>
    <t>AFF_AGENCIES</t>
  </si>
  <si>
    <t>NET_PREM_ERND</t>
  </si>
  <si>
    <t>DIR_LS_ALLCTD_LS_ADJ_EXPNS_INC</t>
  </si>
  <si>
    <t>ACTIVE_STATUS</t>
  </si>
  <si>
    <t>Atlas Natl Title Ins Co</t>
  </si>
  <si>
    <t>05</t>
  </si>
  <si>
    <t>L</t>
  </si>
  <si>
    <t>UFG Holdings LLC Grp</t>
  </si>
  <si>
    <t>Agents Natl Title Ins Co</t>
  </si>
  <si>
    <t>Atlas Natl Title Ins Co Total</t>
  </si>
  <si>
    <t>UFG Holdings LLC Grp Total</t>
  </si>
  <si>
    <t>2020 CALIFORNIA LICENSED TITLE INSURERS</t>
  </si>
  <si>
    <t>[1]  16 groups/companies are listed here.</t>
  </si>
  <si>
    <t>2021 CALIFORNIA LICENSED TITLE INSURERS</t>
  </si>
  <si>
    <t>AmTrust Financial Serv Grp</t>
  </si>
  <si>
    <t>AmTrust Title Ins Co</t>
  </si>
  <si>
    <t>AmTrust Financial Serv Grp Total</t>
  </si>
  <si>
    <t>Doma Title Ins Inc</t>
  </si>
  <si>
    <t>Doma Title Ins Inc Total</t>
  </si>
  <si>
    <t>Finance of Amer Co Inc Grp</t>
  </si>
  <si>
    <t>Finance of Amer Co Inc Grp Total</t>
  </si>
  <si>
    <t>Munich Re Grp Total</t>
  </si>
  <si>
    <t>American Digital Title Ins Co</t>
  </si>
  <si>
    <t>Munich Re Grp</t>
  </si>
  <si>
    <t>Amrock Title Ins Co</t>
  </si>
  <si>
    <t>Amrock Title Ins Co Total</t>
  </si>
  <si>
    <t>Agents Natl Title Ins Co Total</t>
  </si>
  <si>
    <t>MUNICH RE GRP</t>
  </si>
  <si>
    <t>[3] Domo Title Ins Inc (was called North American Title Ins Co); Agents Natl Title Ins Co (was reported under Finance of Amer Co Inc Grp &amp; UFG Holdings LLC Grp); Premier Land Title Ins Co (was Commerce Title Ins Co)</t>
  </si>
  <si>
    <t>Domo Title Ins Inc</t>
  </si>
  <si>
    <t xml:space="preserve">Agents Natl Title Ins Co </t>
  </si>
  <si>
    <t>Note: [3] Domo Title Ins Inc (was called North American Title Ins Co); Agents Natl Title Ins Co (was reported under Finance of Amer Co Inc Grp &amp; UFG Holdings LLC Grp); Premier Land Title Ins Co (was Commerce Title Ins Co)</t>
  </si>
  <si>
    <t>2022 CALIFORNIA LICENSED TITLE INSURERS</t>
  </si>
  <si>
    <t>2023 CALIFORNIA LICENSED TITLE INSURERS</t>
  </si>
  <si>
    <t>Essent Grp</t>
  </si>
  <si>
    <t>Essent Grp Total</t>
  </si>
  <si>
    <t>(Sorted by 2023 WP)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</si>
</sst>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i/>
      <sz val="9"/>
      <color indexed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i/>
      <sz val="9"/>
      <color indexed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0"/>
      <color indexed="8"/>
      <name val="Arial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hair">
        <color indexed="22"/>
      </bottom>
      <diagonal/>
    </border>
    <border>
      <left style="thin">
        <color indexed="22"/>
      </left>
      <right/>
      <top style="thin">
        <color indexed="64"/>
      </top>
      <bottom style="hair">
        <color indexed="22"/>
      </bottom>
      <diagonal/>
    </border>
    <border>
      <left style="thin">
        <color indexed="22"/>
      </left>
      <right style="thin">
        <color indexed="22"/>
      </right>
      <top style="hair">
        <color indexed="22"/>
      </top>
      <bottom style="hair">
        <color indexed="22"/>
      </bottom>
      <diagonal/>
    </border>
    <border>
      <left style="thin">
        <color indexed="22"/>
      </left>
      <right/>
      <top style="hair">
        <color indexed="22"/>
      </top>
      <bottom style="hair">
        <color indexed="22"/>
      </bottom>
      <diagonal/>
    </border>
    <border>
      <left/>
      <right style="thin">
        <color indexed="22"/>
      </right>
      <top style="thin">
        <color indexed="64"/>
      </top>
      <bottom style="hair">
        <color indexed="22"/>
      </bottom>
      <diagonal/>
    </border>
    <border>
      <left/>
      <right style="thin">
        <color indexed="22"/>
      </right>
      <top style="hair">
        <color indexed="22"/>
      </top>
      <bottom style="hair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4">
    <xf numFmtId="0" fontId="0" fillId="0" borderId="0"/>
    <xf numFmtId="43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30" fillId="0" borderId="0"/>
    <xf numFmtId="0" fontId="18" fillId="0" borderId="0"/>
    <xf numFmtId="0" fontId="3" fillId="0" borderId="0"/>
    <xf numFmtId="0" fontId="3" fillId="0" borderId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303">
    <xf numFmtId="0" fontId="0" fillId="0" borderId="0" xfId="0"/>
    <xf numFmtId="0" fontId="0" fillId="0" borderId="0" xfId="0" applyFill="1" applyBorder="1"/>
    <xf numFmtId="164" fontId="0" fillId="0" borderId="0" xfId="1" applyNumberFormat="1" applyFont="1" applyFill="1" applyBorder="1"/>
    <xf numFmtId="0" fontId="0" fillId="0" borderId="0" xfId="0" applyFill="1" applyBorder="1" applyAlignment="1">
      <alignment horizontal="center"/>
    </xf>
    <xf numFmtId="0" fontId="7" fillId="0" borderId="1" xfId="6" applyFont="1" applyFill="1" applyBorder="1" applyAlignment="1">
      <alignment horizontal="center"/>
    </xf>
    <xf numFmtId="0" fontId="7" fillId="0" borderId="1" xfId="6" applyFont="1" applyFill="1" applyBorder="1" applyAlignment="1">
      <alignment horizontal="left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/>
    <xf numFmtId="164" fontId="6" fillId="0" borderId="2" xfId="1" applyNumberFormat="1" applyFont="1" applyFill="1" applyBorder="1"/>
    <xf numFmtId="0" fontId="4" fillId="0" borderId="3" xfId="6" applyFont="1" applyFill="1" applyBorder="1" applyAlignment="1">
      <alignment horizontal="left"/>
    </xf>
    <xf numFmtId="164" fontId="4" fillId="0" borderId="3" xfId="1" applyNumberFormat="1" applyFont="1" applyFill="1" applyBorder="1" applyAlignment="1">
      <alignment horizontal="right"/>
    </xf>
    <xf numFmtId="0" fontId="4" fillId="0" borderId="4" xfId="6" applyFont="1" applyFill="1" applyBorder="1" applyAlignment="1">
      <alignment horizontal="left"/>
    </xf>
    <xf numFmtId="164" fontId="4" fillId="0" borderId="4" xfId="1" applyNumberFormat="1" applyFont="1" applyFill="1" applyBorder="1" applyAlignment="1">
      <alignment horizontal="right"/>
    </xf>
    <xf numFmtId="10" fontId="4" fillId="0" borderId="3" xfId="8" applyNumberFormat="1" applyFont="1" applyFill="1" applyBorder="1" applyAlignment="1">
      <alignment horizontal="right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9" fontId="5" fillId="0" borderId="2" xfId="8" applyFont="1" applyFill="1" applyBorder="1"/>
    <xf numFmtId="0" fontId="7" fillId="0" borderId="1" xfId="1" applyNumberFormat="1" applyFont="1" applyFill="1" applyBorder="1" applyAlignment="1">
      <alignment horizontal="right"/>
    </xf>
    <xf numFmtId="0" fontId="14" fillId="0" borderId="0" xfId="7" applyFont="1" applyFill="1" applyBorder="1" applyAlignment="1">
      <alignment horizontal="left"/>
    </xf>
    <xf numFmtId="164" fontId="14" fillId="0" borderId="0" xfId="1" applyNumberFormat="1" applyFont="1" applyFill="1" applyBorder="1" applyAlignment="1">
      <alignment horizontal="right"/>
    </xf>
    <xf numFmtId="0" fontId="10" fillId="0" borderId="0" xfId="0" applyFont="1" applyBorder="1"/>
    <xf numFmtId="0" fontId="10" fillId="0" borderId="0" xfId="0" applyFont="1" applyBorder="1" applyAlignment="1"/>
    <xf numFmtId="0" fontId="10" fillId="0" borderId="0" xfId="0" applyFont="1" applyBorder="1" applyAlignment="1">
      <alignment horizontal="left"/>
    </xf>
    <xf numFmtId="0" fontId="16" fillId="0" borderId="0" xfId="0" applyFont="1" applyFill="1" applyBorder="1" applyAlignment="1">
      <alignment wrapText="1"/>
    </xf>
    <xf numFmtId="0" fontId="10" fillId="0" borderId="0" xfId="0" applyFont="1" applyBorder="1" applyAlignment="1">
      <alignment horizontal="right"/>
    </xf>
    <xf numFmtId="0" fontId="9" fillId="0" borderId="0" xfId="0" applyFont="1" applyBorder="1" applyAlignment="1">
      <alignment horizontal="center" vertical="center"/>
    </xf>
    <xf numFmtId="0" fontId="15" fillId="0" borderId="1" xfId="7" applyFont="1" applyFill="1" applyBorder="1" applyAlignment="1">
      <alignment horizontal="left" wrapText="1"/>
    </xf>
    <xf numFmtId="0" fontId="15" fillId="0" borderId="1" xfId="7" applyFont="1" applyFill="1" applyBorder="1" applyAlignment="1">
      <alignment horizontal="right" wrapText="1"/>
    </xf>
    <xf numFmtId="0" fontId="16" fillId="0" borderId="1" xfId="0" applyFont="1" applyFill="1" applyBorder="1" applyAlignment="1">
      <alignment horizontal="right" wrapText="1"/>
    </xf>
    <xf numFmtId="10" fontId="16" fillId="0" borderId="2" xfId="8" applyNumberFormat="1" applyFont="1" applyBorder="1"/>
    <xf numFmtId="0" fontId="14" fillId="0" borderId="3" xfId="7" applyFont="1" applyFill="1" applyBorder="1" applyAlignment="1">
      <alignment horizontal="left"/>
    </xf>
    <xf numFmtId="164" fontId="14" fillId="0" borderId="3" xfId="1" applyNumberFormat="1" applyFont="1" applyFill="1" applyBorder="1" applyAlignment="1">
      <alignment horizontal="right"/>
    </xf>
    <xf numFmtId="10" fontId="10" fillId="0" borderId="3" xfId="8" applyNumberFormat="1" applyFont="1" applyBorder="1"/>
    <xf numFmtId="0" fontId="14" fillId="0" borderId="4" xfId="7" applyFont="1" applyFill="1" applyBorder="1" applyAlignment="1">
      <alignment horizontal="left"/>
    </xf>
    <xf numFmtId="164" fontId="14" fillId="0" borderId="4" xfId="1" applyNumberFormat="1" applyFont="1" applyFill="1" applyBorder="1" applyAlignment="1">
      <alignment horizontal="right"/>
    </xf>
    <xf numFmtId="10" fontId="10" fillId="0" borderId="4" xfId="8" applyNumberFormat="1" applyFont="1" applyBorder="1"/>
    <xf numFmtId="0" fontId="15" fillId="0" borderId="5" xfId="7" applyFont="1" applyFill="1" applyBorder="1" applyAlignment="1">
      <alignment horizontal="left" wrapText="1"/>
    </xf>
    <xf numFmtId="0" fontId="15" fillId="0" borderId="5" xfId="7" applyFont="1" applyFill="1" applyBorder="1" applyAlignment="1">
      <alignment horizontal="right" wrapText="1"/>
    </xf>
    <xf numFmtId="0" fontId="16" fillId="0" borderId="5" xfId="0" applyFont="1" applyFill="1" applyBorder="1" applyAlignment="1">
      <alignment horizontal="right" wrapText="1"/>
    </xf>
    <xf numFmtId="0" fontId="4" fillId="0" borderId="0" xfId="6" applyFont="1" applyFill="1" applyBorder="1" applyAlignment="1">
      <alignment horizontal="left"/>
    </xf>
    <xf numFmtId="0" fontId="4" fillId="0" borderId="6" xfId="6" applyFont="1" applyFill="1" applyBorder="1" applyAlignment="1">
      <alignment horizontal="left"/>
    </xf>
    <xf numFmtId="164" fontId="4" fillId="0" borderId="6" xfId="1" applyNumberFormat="1" applyFont="1" applyFill="1" applyBorder="1" applyAlignment="1">
      <alignment horizontal="right"/>
    </xf>
    <xf numFmtId="164" fontId="4" fillId="0" borderId="0" xfId="1" applyNumberFormat="1" applyFont="1" applyFill="1" applyBorder="1" applyAlignment="1">
      <alignment horizontal="right"/>
    </xf>
    <xf numFmtId="0" fontId="15" fillId="0" borderId="2" xfId="7" applyFont="1" applyFill="1" applyBorder="1" applyAlignment="1">
      <alignment horizontal="left"/>
    </xf>
    <xf numFmtId="164" fontId="15" fillId="0" borderId="2" xfId="1" applyNumberFormat="1" applyFont="1" applyFill="1" applyBorder="1" applyAlignment="1">
      <alignment horizontal="right"/>
    </xf>
    <xf numFmtId="0" fontId="16" fillId="0" borderId="2" xfId="0" applyFont="1" applyBorder="1"/>
    <xf numFmtId="0" fontId="13" fillId="0" borderId="0" xfId="0" applyFont="1" applyBorder="1"/>
    <xf numFmtId="0" fontId="12" fillId="2" borderId="4" xfId="7" applyFont="1" applyFill="1" applyBorder="1" applyAlignment="1">
      <alignment horizontal="left"/>
    </xf>
    <xf numFmtId="0" fontId="12" fillId="2" borderId="4" xfId="7" applyNumberFormat="1" applyFont="1" applyFill="1" applyBorder="1" applyAlignment="1">
      <alignment horizontal="left"/>
    </xf>
    <xf numFmtId="164" fontId="12" fillId="2" borderId="4" xfId="1" applyNumberFormat="1" applyFont="1" applyFill="1" applyBorder="1" applyAlignment="1">
      <alignment horizontal="right"/>
    </xf>
    <xf numFmtId="10" fontId="13" fillId="3" borderId="4" xfId="8" applyNumberFormat="1" applyFont="1" applyFill="1" applyBorder="1"/>
    <xf numFmtId="0" fontId="12" fillId="2" borderId="0" xfId="7" applyFont="1" applyFill="1" applyBorder="1" applyAlignment="1">
      <alignment horizontal="left"/>
    </xf>
    <xf numFmtId="164" fontId="12" fillId="2" borderId="0" xfId="1" applyNumberFormat="1" applyFont="1" applyFill="1" applyBorder="1" applyAlignment="1">
      <alignment horizontal="right"/>
    </xf>
    <xf numFmtId="10" fontId="13" fillId="3" borderId="6" xfId="8" applyNumberFormat="1" applyFont="1" applyFill="1" applyBorder="1"/>
    <xf numFmtId="0" fontId="14" fillId="0" borderId="2" xfId="7" applyFont="1" applyFill="1" applyBorder="1" applyAlignment="1">
      <alignment horizontal="left"/>
    </xf>
    <xf numFmtId="0" fontId="15" fillId="2" borderId="4" xfId="7" applyNumberFormat="1" applyFont="1" applyFill="1" applyBorder="1" applyAlignment="1">
      <alignment horizontal="left"/>
    </xf>
    <xf numFmtId="0" fontId="15" fillId="2" borderId="4" xfId="7" applyFont="1" applyFill="1" applyBorder="1" applyAlignment="1">
      <alignment horizontal="left"/>
    </xf>
    <xf numFmtId="0" fontId="15" fillId="2" borderId="0" xfId="7" applyFont="1" applyFill="1" applyBorder="1" applyAlignment="1">
      <alignment horizontal="left"/>
    </xf>
    <xf numFmtId="0" fontId="14" fillId="0" borderId="6" xfId="7" applyFont="1" applyFill="1" applyBorder="1" applyAlignment="1">
      <alignment horizontal="left"/>
    </xf>
    <xf numFmtId="164" fontId="14" fillId="0" borderId="6" xfId="1" applyNumberFormat="1" applyFont="1" applyFill="1" applyBorder="1" applyAlignment="1">
      <alignment horizontal="right"/>
    </xf>
    <xf numFmtId="0" fontId="15" fillId="2" borderId="6" xfId="7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5" fillId="3" borderId="4" xfId="7" applyFont="1" applyFill="1" applyBorder="1" applyAlignment="1">
      <alignment horizontal="left"/>
    </xf>
    <xf numFmtId="10" fontId="10" fillId="0" borderId="4" xfId="8" applyNumberFormat="1" applyFont="1" applyFill="1" applyBorder="1"/>
    <xf numFmtId="0" fontId="15" fillId="2" borderId="3" xfId="7" applyNumberFormat="1" applyFont="1" applyFill="1" applyBorder="1" applyAlignment="1">
      <alignment horizontal="left"/>
    </xf>
    <xf numFmtId="164" fontId="15" fillId="2" borderId="6" xfId="1" applyNumberFormat="1" applyFont="1" applyFill="1" applyBorder="1" applyAlignment="1">
      <alignment horizontal="right"/>
    </xf>
    <xf numFmtId="10" fontId="16" fillId="3" borderId="6" xfId="8" applyNumberFormat="1" applyFont="1" applyFill="1" applyBorder="1"/>
    <xf numFmtId="164" fontId="6" fillId="0" borderId="1" xfId="1" applyNumberFormat="1" applyFont="1" applyFill="1" applyBorder="1"/>
    <xf numFmtId="10" fontId="13" fillId="3" borderId="0" xfId="8" applyNumberFormat="1" applyFont="1" applyFill="1" applyBorder="1"/>
    <xf numFmtId="0" fontId="15" fillId="0" borderId="8" xfId="7" applyFont="1" applyFill="1" applyBorder="1" applyAlignment="1">
      <alignment horizontal="left"/>
    </xf>
    <xf numFmtId="164" fontId="15" fillId="0" borderId="8" xfId="1" applyNumberFormat="1" applyFont="1" applyFill="1" applyBorder="1" applyAlignment="1">
      <alignment horizontal="right"/>
    </xf>
    <xf numFmtId="10" fontId="16" fillId="0" borderId="8" xfId="8" applyNumberFormat="1" applyFont="1" applyBorder="1"/>
    <xf numFmtId="10" fontId="16" fillId="0" borderId="9" xfId="8" applyNumberFormat="1" applyFont="1" applyFill="1" applyBorder="1"/>
    <xf numFmtId="164" fontId="2" fillId="0" borderId="0" xfId="1" applyNumberFormat="1" applyFill="1" applyBorder="1"/>
    <xf numFmtId="164" fontId="15" fillId="2" borderId="4" xfId="1" applyNumberFormat="1" applyFont="1" applyFill="1" applyBorder="1" applyAlignment="1">
      <alignment horizontal="right"/>
    </xf>
    <xf numFmtId="10" fontId="16" fillId="3" borderId="4" xfId="8" applyNumberFormat="1" applyFont="1" applyFill="1" applyBorder="1"/>
    <xf numFmtId="164" fontId="15" fillId="3" borderId="4" xfId="1" applyNumberFormat="1" applyFont="1" applyFill="1" applyBorder="1" applyAlignment="1">
      <alignment horizontal="right"/>
    </xf>
    <xf numFmtId="164" fontId="15" fillId="2" borderId="0" xfId="1" applyNumberFormat="1" applyFont="1" applyFill="1" applyBorder="1" applyAlignment="1">
      <alignment horizontal="right"/>
    </xf>
    <xf numFmtId="164" fontId="10" fillId="0" borderId="0" xfId="0" applyNumberFormat="1" applyFont="1" applyBorder="1"/>
    <xf numFmtId="0" fontId="15" fillId="2" borderId="3" xfId="7" applyFont="1" applyFill="1" applyBorder="1" applyAlignment="1">
      <alignment horizontal="left"/>
    </xf>
    <xf numFmtId="164" fontId="15" fillId="2" borderId="3" xfId="1" applyNumberFormat="1" applyFont="1" applyFill="1" applyBorder="1" applyAlignment="1">
      <alignment horizontal="right"/>
    </xf>
    <xf numFmtId="10" fontId="16" fillId="3" borderId="3" xfId="8" applyNumberFormat="1" applyFont="1" applyFill="1" applyBorder="1"/>
    <xf numFmtId="10" fontId="16" fillId="3" borderId="0" xfId="8" applyNumberFormat="1" applyFont="1" applyFill="1" applyBorder="1"/>
    <xf numFmtId="0" fontId="16" fillId="0" borderId="0" xfId="0" applyFont="1" applyFill="1" applyBorder="1"/>
    <xf numFmtId="10" fontId="10" fillId="0" borderId="3" xfId="8" applyNumberFormat="1" applyFont="1" applyFill="1" applyBorder="1"/>
    <xf numFmtId="164" fontId="15" fillId="2" borderId="4" xfId="7" applyNumberFormat="1" applyFont="1" applyFill="1" applyBorder="1" applyAlignment="1">
      <alignment horizontal="left"/>
    </xf>
    <xf numFmtId="0" fontId="15" fillId="0" borderId="0" xfId="7" applyFont="1" applyFill="1" applyBorder="1" applyAlignment="1">
      <alignment horizontal="left"/>
    </xf>
    <xf numFmtId="164" fontId="15" fillId="0" borderId="0" xfId="1" applyNumberFormat="1" applyFont="1" applyFill="1" applyBorder="1" applyAlignment="1">
      <alignment horizontal="right"/>
    </xf>
    <xf numFmtId="10" fontId="16" fillId="0" borderId="4" xfId="8" applyNumberFormat="1" applyFont="1" applyFill="1" applyBorder="1"/>
    <xf numFmtId="1" fontId="14" fillId="0" borderId="4" xfId="7" applyNumberFormat="1" applyFont="1" applyFill="1" applyBorder="1" applyAlignment="1">
      <alignment horizontal="left"/>
    </xf>
    <xf numFmtId="1" fontId="14" fillId="0" borderId="6" xfId="7" applyNumberFormat="1" applyFont="1" applyFill="1" applyBorder="1" applyAlignment="1">
      <alignment horizontal="left"/>
    </xf>
    <xf numFmtId="1" fontId="15" fillId="0" borderId="2" xfId="7" applyNumberFormat="1" applyFont="1" applyFill="1" applyBorder="1" applyAlignment="1">
      <alignment horizontal="left"/>
    </xf>
    <xf numFmtId="1" fontId="15" fillId="2" borderId="4" xfId="7" applyNumberFormat="1" applyFont="1" applyFill="1" applyBorder="1" applyAlignment="1">
      <alignment horizontal="left"/>
    </xf>
    <xf numFmtId="1" fontId="15" fillId="2" borderId="6" xfId="7" applyNumberFormat="1" applyFont="1" applyFill="1" applyBorder="1" applyAlignment="1">
      <alignment horizontal="left"/>
    </xf>
    <xf numFmtId="1" fontId="15" fillId="2" borderId="0" xfId="7" applyNumberFormat="1" applyFont="1" applyFill="1" applyBorder="1" applyAlignment="1">
      <alignment horizontal="left"/>
    </xf>
    <xf numFmtId="10" fontId="7" fillId="0" borderId="2" xfId="8" applyNumberFormat="1" applyFont="1" applyFill="1" applyBorder="1" applyAlignment="1">
      <alignment horizontal="right"/>
    </xf>
    <xf numFmtId="10" fontId="16" fillId="0" borderId="2" xfId="8" applyNumberFormat="1" applyFont="1" applyFill="1" applyBorder="1"/>
    <xf numFmtId="0" fontId="10" fillId="0" borderId="0" xfId="0" applyFont="1" applyFill="1" applyBorder="1"/>
    <xf numFmtId="164" fontId="19" fillId="0" borderId="4" xfId="1" applyNumberFormat="1" applyFont="1" applyFill="1" applyBorder="1" applyAlignment="1">
      <alignment horizontal="right"/>
    </xf>
    <xf numFmtId="0" fontId="20" fillId="0" borderId="0" xfId="0" applyFont="1" applyFill="1" applyBorder="1"/>
    <xf numFmtId="0" fontId="19" fillId="0" borderId="3" xfId="5" applyFont="1" applyFill="1" applyBorder="1" applyAlignment="1">
      <alignment horizontal="right"/>
    </xf>
    <xf numFmtId="0" fontId="19" fillId="0" borderId="3" xfId="5" applyFont="1" applyFill="1" applyBorder="1" applyAlignment="1"/>
    <xf numFmtId="164" fontId="19" fillId="0" borderId="3" xfId="1" applyNumberFormat="1" applyFont="1" applyFill="1" applyBorder="1" applyAlignment="1">
      <alignment horizontal="right"/>
    </xf>
    <xf numFmtId="0" fontId="20" fillId="0" borderId="3" xfId="0" applyFont="1" applyFill="1" applyBorder="1"/>
    <xf numFmtId="0" fontId="19" fillId="0" borderId="4" xfId="5" applyFont="1" applyFill="1" applyBorder="1" applyAlignment="1">
      <alignment horizontal="right"/>
    </xf>
    <xf numFmtId="0" fontId="19" fillId="0" borderId="4" xfId="5" applyFont="1" applyFill="1" applyBorder="1" applyAlignment="1"/>
    <xf numFmtId="0" fontId="20" fillId="0" borderId="4" xfId="0" applyFont="1" applyFill="1" applyBorder="1"/>
    <xf numFmtId="0" fontId="12" fillId="2" borderId="0" xfId="5" applyFont="1" applyFill="1" applyBorder="1" applyAlignment="1">
      <alignment horizontal="right"/>
    </xf>
    <xf numFmtId="0" fontId="12" fillId="2" borderId="0" xfId="5" applyFont="1" applyFill="1" applyBorder="1" applyAlignment="1"/>
    <xf numFmtId="164" fontId="12" fillId="3" borderId="0" xfId="1" applyNumberFormat="1" applyFont="1" applyFill="1" applyBorder="1" applyAlignment="1">
      <alignment horizontal="right"/>
    </xf>
    <xf numFmtId="0" fontId="15" fillId="0" borderId="2" xfId="5" applyFont="1" applyFill="1" applyBorder="1" applyAlignment="1">
      <alignment horizontal="right"/>
    </xf>
    <xf numFmtId="0" fontId="15" fillId="0" borderId="2" xfId="5" applyFont="1" applyFill="1" applyBorder="1" applyAlignment="1"/>
    <xf numFmtId="0" fontId="0" fillId="0" borderId="0" xfId="0" applyAlignment="1"/>
    <xf numFmtId="164" fontId="0" fillId="0" borderId="0" xfId="1" applyNumberFormat="1" applyFont="1" applyAlignment="1"/>
    <xf numFmtId="0" fontId="22" fillId="0" borderId="0" xfId="0" applyFont="1" applyAlignment="1"/>
    <xf numFmtId="0" fontId="12" fillId="2" borderId="0" xfId="5" applyFont="1" applyFill="1" applyBorder="1" applyAlignment="1">
      <alignment horizontal="left"/>
    </xf>
    <xf numFmtId="0" fontId="15" fillId="0" borderId="2" xfId="5" applyFont="1" applyFill="1" applyBorder="1" applyAlignment="1">
      <alignment horizontal="left"/>
    </xf>
    <xf numFmtId="0" fontId="19" fillId="0" borderId="10" xfId="5" applyFont="1" applyFill="1" applyBorder="1" applyAlignment="1">
      <alignment horizontal="left"/>
    </xf>
    <xf numFmtId="0" fontId="19" fillId="0" borderId="10" xfId="5" applyFont="1" applyFill="1" applyBorder="1" applyAlignment="1"/>
    <xf numFmtId="164" fontId="19" fillId="0" borderId="10" xfId="1" applyNumberFormat="1" applyFont="1" applyFill="1" applyBorder="1" applyAlignment="1">
      <alignment horizontal="right"/>
    </xf>
    <xf numFmtId="10" fontId="20" fillId="0" borderId="11" xfId="8" applyNumberFormat="1" applyFont="1" applyFill="1" applyBorder="1"/>
    <xf numFmtId="0" fontId="19" fillId="0" borderId="12" xfId="5" applyFont="1" applyFill="1" applyBorder="1" applyAlignment="1">
      <alignment horizontal="left"/>
    </xf>
    <xf numFmtId="0" fontId="19" fillId="0" borderId="12" xfId="5" applyFont="1" applyFill="1" applyBorder="1" applyAlignment="1"/>
    <xf numFmtId="164" fontId="19" fillId="0" borderId="12" xfId="1" applyNumberFormat="1" applyFont="1" applyFill="1" applyBorder="1" applyAlignment="1">
      <alignment horizontal="right"/>
    </xf>
    <xf numFmtId="10" fontId="20" fillId="0" borderId="13" xfId="8" applyNumberFormat="1" applyFont="1" applyFill="1" applyBorder="1"/>
    <xf numFmtId="0" fontId="21" fillId="2" borderId="12" xfId="5" applyFont="1" applyFill="1" applyBorder="1" applyAlignment="1">
      <alignment horizontal="left"/>
    </xf>
    <xf numFmtId="0" fontId="12" fillId="2" borderId="12" xfId="5" applyNumberFormat="1" applyFont="1" applyFill="1" applyBorder="1" applyAlignment="1"/>
    <xf numFmtId="0" fontId="21" fillId="2" borderId="12" xfId="5" applyFont="1" applyFill="1" applyBorder="1" applyAlignment="1"/>
    <xf numFmtId="164" fontId="12" fillId="2" borderId="12" xfId="1" applyNumberFormat="1" applyFont="1" applyFill="1" applyBorder="1" applyAlignment="1">
      <alignment horizontal="right"/>
    </xf>
    <xf numFmtId="164" fontId="12" fillId="3" borderId="12" xfId="1" applyNumberFormat="1" applyFont="1" applyFill="1" applyBorder="1" applyAlignment="1">
      <alignment horizontal="right"/>
    </xf>
    <xf numFmtId="10" fontId="12" fillId="2" borderId="12" xfId="8" applyNumberFormat="1" applyFont="1" applyFill="1" applyBorder="1" applyAlignment="1">
      <alignment horizontal="right"/>
    </xf>
    <xf numFmtId="0" fontId="12" fillId="2" borderId="12" xfId="5" applyFont="1" applyFill="1" applyBorder="1" applyAlignment="1">
      <alignment horizontal="left"/>
    </xf>
    <xf numFmtId="0" fontId="12" fillId="2" borderId="12" xfId="5" applyFont="1" applyFill="1" applyBorder="1" applyAlignment="1"/>
    <xf numFmtId="10" fontId="13" fillId="3" borderId="13" xfId="8" applyNumberFormat="1" applyFont="1" applyFill="1" applyBorder="1"/>
    <xf numFmtId="0" fontId="19" fillId="0" borderId="14" xfId="5" applyFont="1" applyFill="1" applyBorder="1" applyAlignment="1">
      <alignment horizontal="left"/>
    </xf>
    <xf numFmtId="0" fontId="19" fillId="0" borderId="15" xfId="5" applyFont="1" applyFill="1" applyBorder="1" applyAlignment="1">
      <alignment horizontal="left"/>
    </xf>
    <xf numFmtId="0" fontId="21" fillId="2" borderId="15" xfId="5" applyFont="1" applyFill="1" applyBorder="1" applyAlignment="1">
      <alignment horizontal="left"/>
    </xf>
    <xf numFmtId="0" fontId="12" fillId="2" borderId="15" xfId="5" applyFont="1" applyFill="1" applyBorder="1" applyAlignment="1">
      <alignment horizontal="left"/>
    </xf>
    <xf numFmtId="0" fontId="12" fillId="2" borderId="5" xfId="5" applyFont="1" applyFill="1" applyBorder="1" applyAlignment="1">
      <alignment horizontal="left"/>
    </xf>
    <xf numFmtId="0" fontId="0" fillId="0" borderId="0" xfId="0" applyBorder="1" applyAlignment="1"/>
    <xf numFmtId="0" fontId="24" fillId="0" borderId="0" xfId="5" applyFont="1" applyFill="1" applyBorder="1" applyAlignment="1"/>
    <xf numFmtId="0" fontId="24" fillId="0" borderId="0" xfId="5" applyFont="1" applyFill="1" applyBorder="1" applyAlignment="1">
      <alignment horizontal="right"/>
    </xf>
    <xf numFmtId="164" fontId="24" fillId="0" borderId="0" xfId="1" applyNumberFormat="1" applyFont="1" applyFill="1" applyBorder="1" applyAlignment="1">
      <alignment horizontal="right"/>
    </xf>
    <xf numFmtId="0" fontId="0" fillId="0" borderId="0" xfId="0" applyBorder="1"/>
    <xf numFmtId="164" fontId="0" fillId="0" borderId="0" xfId="1" applyNumberFormat="1" applyFont="1" applyBorder="1"/>
    <xf numFmtId="10" fontId="20" fillId="0" borderId="0" xfId="8" applyNumberFormat="1" applyFont="1" applyFill="1" applyBorder="1"/>
    <xf numFmtId="0" fontId="24" fillId="0" borderId="2" xfId="5" applyFont="1" applyFill="1" applyBorder="1" applyAlignment="1">
      <alignment horizontal="right"/>
    </xf>
    <xf numFmtId="0" fontId="25" fillId="0" borderId="2" xfId="5" applyFont="1" applyFill="1" applyBorder="1" applyAlignment="1"/>
    <xf numFmtId="0" fontId="24" fillId="0" borderId="2" xfId="5" applyFont="1" applyFill="1" applyBorder="1" applyAlignment="1"/>
    <xf numFmtId="164" fontId="24" fillId="0" borderId="2" xfId="1" applyNumberFormat="1" applyFont="1" applyFill="1" applyBorder="1" applyAlignment="1">
      <alignment horizontal="right"/>
    </xf>
    <xf numFmtId="10" fontId="20" fillId="0" borderId="2" xfId="8" applyNumberFormat="1" applyFont="1" applyFill="1" applyBorder="1"/>
    <xf numFmtId="0" fontId="24" fillId="4" borderId="0" xfId="5" applyFont="1" applyFill="1" applyBorder="1" applyAlignment="1">
      <alignment horizontal="right"/>
    </xf>
    <xf numFmtId="0" fontId="25" fillId="4" borderId="0" xfId="5" applyFont="1" applyFill="1" applyBorder="1" applyAlignment="1"/>
    <xf numFmtId="0" fontId="24" fillId="4" borderId="0" xfId="5" applyFont="1" applyFill="1" applyBorder="1" applyAlignment="1"/>
    <xf numFmtId="164" fontId="24" fillId="4" borderId="0" xfId="1" applyNumberFormat="1" applyFont="1" applyFill="1" applyBorder="1" applyAlignment="1">
      <alignment horizontal="right"/>
    </xf>
    <xf numFmtId="10" fontId="20" fillId="4" borderId="0" xfId="8" applyNumberFormat="1" applyFont="1" applyFill="1" applyBorder="1"/>
    <xf numFmtId="10" fontId="4" fillId="0" borderId="4" xfId="8" applyNumberFormat="1" applyFont="1" applyFill="1" applyBorder="1" applyAlignment="1">
      <alignment horizontal="right"/>
    </xf>
    <xf numFmtId="0" fontId="0" fillId="0" borderId="0" xfId="0" applyFill="1" applyBorder="1" applyAlignment="1"/>
    <xf numFmtId="0" fontId="23" fillId="0" borderId="0" xfId="0" applyFont="1" applyFill="1" applyBorder="1"/>
    <xf numFmtId="43" fontId="10" fillId="0" borderId="0" xfId="1" applyFont="1" applyFill="1" applyBorder="1"/>
    <xf numFmtId="43" fontId="15" fillId="0" borderId="0" xfId="1" applyFont="1" applyFill="1" applyBorder="1" applyAlignment="1">
      <alignment horizontal="right"/>
    </xf>
    <xf numFmtId="43" fontId="16" fillId="0" borderId="0" xfId="1" applyFont="1" applyFill="1" applyBorder="1"/>
    <xf numFmtId="43" fontId="10" fillId="0" borderId="2" xfId="1" applyFont="1" applyFill="1" applyBorder="1"/>
    <xf numFmtId="0" fontId="0" fillId="4" borderId="0" xfId="0" applyFill="1" applyBorder="1"/>
    <xf numFmtId="0" fontId="27" fillId="4" borderId="0" xfId="0" applyFont="1" applyFill="1" applyBorder="1"/>
    <xf numFmtId="164" fontId="28" fillId="4" borderId="0" xfId="1" applyNumberFormat="1" applyFont="1" applyFill="1" applyBorder="1"/>
    <xf numFmtId="0" fontId="15" fillId="0" borderId="1" xfId="1" applyNumberFormat="1" applyFont="1" applyFill="1" applyBorder="1" applyAlignment="1">
      <alignment horizontal="right"/>
    </xf>
    <xf numFmtId="38" fontId="4" fillId="0" borderId="4" xfId="8" applyNumberFormat="1" applyFont="1" applyFill="1" applyBorder="1" applyAlignment="1">
      <alignment horizontal="right"/>
    </xf>
    <xf numFmtId="0" fontId="0" fillId="0" borderId="4" xfId="0" applyFill="1" applyBorder="1"/>
    <xf numFmtId="0" fontId="25" fillId="4" borderId="0" xfId="5" applyFont="1" applyFill="1" applyBorder="1" applyAlignment="1">
      <alignment horizontal="right"/>
    </xf>
    <xf numFmtId="164" fontId="25" fillId="4" borderId="0" xfId="1" applyNumberFormat="1" applyFont="1" applyFill="1" applyBorder="1" applyAlignment="1">
      <alignment horizontal="right"/>
    </xf>
    <xf numFmtId="10" fontId="16" fillId="4" borderId="0" xfId="8" applyNumberFormat="1" applyFont="1" applyFill="1" applyBorder="1"/>
    <xf numFmtId="0" fontId="8" fillId="4" borderId="0" xfId="0" applyFont="1" applyFill="1" applyBorder="1"/>
    <xf numFmtId="0" fontId="25" fillId="0" borderId="2" xfId="5" applyFont="1" applyFill="1" applyBorder="1" applyAlignment="1">
      <alignment horizontal="right"/>
    </xf>
    <xf numFmtId="164" fontId="25" fillId="0" borderId="2" xfId="1" applyNumberFormat="1" applyFont="1" applyFill="1" applyBorder="1" applyAlignment="1">
      <alignment horizontal="right"/>
    </xf>
    <xf numFmtId="38" fontId="4" fillId="0" borderId="6" xfId="8" applyNumberFormat="1" applyFont="1" applyFill="1" applyBorder="1" applyAlignment="1">
      <alignment horizontal="right"/>
    </xf>
    <xf numFmtId="0" fontId="0" fillId="0" borderId="6" xfId="0" applyFill="1" applyBorder="1"/>
    <xf numFmtId="38" fontId="6" fillId="0" borderId="2" xfId="8" applyNumberFormat="1" applyFont="1" applyFill="1" applyBorder="1"/>
    <xf numFmtId="164" fontId="6" fillId="0" borderId="0" xfId="1" applyNumberFormat="1" applyFont="1" applyFill="1" applyBorder="1"/>
    <xf numFmtId="0" fontId="11" fillId="0" borderId="5" xfId="0" applyFont="1" applyFill="1" applyBorder="1" applyAlignment="1">
      <alignment vertical="center"/>
    </xf>
    <xf numFmtId="38" fontId="5" fillId="0" borderId="4" xfId="8" applyNumberFormat="1" applyFont="1" applyFill="1" applyBorder="1" applyAlignment="1">
      <alignment horizontal="right"/>
    </xf>
    <xf numFmtId="0" fontId="24" fillId="0" borderId="0" xfId="5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25" fillId="0" borderId="2" xfId="5" applyFont="1" applyFill="1" applyBorder="1" applyAlignment="1">
      <alignment horizontal="left"/>
    </xf>
    <xf numFmtId="0" fontId="24" fillId="4" borderId="0" xfId="5" applyFont="1" applyFill="1" applyBorder="1" applyAlignment="1">
      <alignment horizontal="left"/>
    </xf>
    <xf numFmtId="0" fontId="0" fillId="4" borderId="0" xfId="0" applyFill="1" applyBorder="1" applyAlignment="1">
      <alignment horizontal="left"/>
    </xf>
    <xf numFmtId="164" fontId="29" fillId="4" borderId="0" xfId="1" applyNumberFormat="1" applyFont="1" applyFill="1" applyBorder="1"/>
    <xf numFmtId="10" fontId="4" fillId="0" borderId="0" xfId="8" applyNumberFormat="1" applyFont="1" applyFill="1" applyBorder="1" applyAlignment="1">
      <alignment horizontal="right"/>
    </xf>
    <xf numFmtId="0" fontId="9" fillId="0" borderId="5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Fill="1" applyBorder="1" applyAlignment="1"/>
    <xf numFmtId="0" fontId="8" fillId="0" borderId="0" xfId="0" applyFont="1" applyFill="1" applyBorder="1" applyAlignment="1"/>
    <xf numFmtId="0" fontId="31" fillId="5" borderId="16" xfId="10" applyFont="1" applyFill="1" applyBorder="1" applyAlignment="1">
      <alignment horizontal="center"/>
    </xf>
    <xf numFmtId="0" fontId="31" fillId="0" borderId="17" xfId="10" applyFont="1" applyFill="1" applyBorder="1" applyAlignment="1"/>
    <xf numFmtId="0" fontId="31" fillId="0" borderId="17" xfId="10" applyFont="1" applyFill="1" applyBorder="1" applyAlignment="1">
      <alignment horizontal="right"/>
    </xf>
    <xf numFmtId="164" fontId="31" fillId="5" borderId="16" xfId="1" applyNumberFormat="1" applyFont="1" applyFill="1" applyBorder="1" applyAlignment="1">
      <alignment horizontal="center"/>
    </xf>
    <xf numFmtId="164" fontId="31" fillId="0" borderId="17" xfId="1" applyNumberFormat="1" applyFont="1" applyFill="1" applyBorder="1" applyAlignment="1">
      <alignment horizontal="right"/>
    </xf>
    <xf numFmtId="164" fontId="0" fillId="0" borderId="0" xfId="1" applyNumberFormat="1" applyFont="1"/>
    <xf numFmtId="43" fontId="4" fillId="0" borderId="4" xfId="1" applyFont="1" applyFill="1" applyBorder="1" applyAlignment="1">
      <alignment horizontal="right"/>
    </xf>
    <xf numFmtId="0" fontId="24" fillId="0" borderId="2" xfId="5" applyFont="1" applyFill="1" applyBorder="1" applyAlignment="1">
      <alignment horizontal="left"/>
    </xf>
    <xf numFmtId="0" fontId="24" fillId="4" borderId="5" xfId="5" applyFont="1" applyFill="1" applyBorder="1" applyAlignment="1">
      <alignment horizontal="left"/>
    </xf>
    <xf numFmtId="0" fontId="25" fillId="4" borderId="5" xfId="5" applyFont="1" applyFill="1" applyBorder="1" applyAlignment="1"/>
    <xf numFmtId="0" fontId="24" fillId="4" borderId="5" xfId="5" applyFont="1" applyFill="1" applyBorder="1" applyAlignment="1">
      <alignment horizontal="right"/>
    </xf>
    <xf numFmtId="0" fontId="24" fillId="4" borderId="5" xfId="5" applyFont="1" applyFill="1" applyBorder="1" applyAlignment="1"/>
    <xf numFmtId="164" fontId="24" fillId="4" borderId="5" xfId="1" applyNumberFormat="1" applyFont="1" applyFill="1" applyBorder="1" applyAlignment="1">
      <alignment horizontal="right"/>
    </xf>
    <xf numFmtId="10" fontId="20" fillId="4" borderId="5" xfId="8" applyNumberFormat="1" applyFont="1" applyFill="1" applyBorder="1"/>
    <xf numFmtId="164" fontId="0" fillId="4" borderId="0" xfId="1" applyNumberFormat="1" applyFont="1" applyFill="1" applyBorder="1"/>
    <xf numFmtId="0" fontId="0" fillId="0" borderId="2" xfId="0" applyFill="1" applyBorder="1" applyAlignment="1">
      <alignment horizontal="left"/>
    </xf>
    <xf numFmtId="164" fontId="0" fillId="0" borderId="2" xfId="1" applyNumberFormat="1" applyFont="1" applyFill="1" applyBorder="1"/>
    <xf numFmtId="164" fontId="0" fillId="0" borderId="0" xfId="0" applyNumberFormat="1" applyFill="1" applyBorder="1"/>
    <xf numFmtId="0" fontId="33" fillId="4" borderId="0" xfId="5" applyFont="1" applyFill="1" applyBorder="1" applyAlignment="1">
      <alignment horizontal="left"/>
    </xf>
    <xf numFmtId="0" fontId="34" fillId="4" borderId="0" xfId="5" applyFont="1" applyFill="1" applyBorder="1" applyAlignment="1"/>
    <xf numFmtId="0" fontId="33" fillId="4" borderId="0" xfId="5" applyFont="1" applyFill="1" applyBorder="1" applyAlignment="1">
      <alignment horizontal="right"/>
    </xf>
    <xf numFmtId="0" fontId="33" fillId="4" borderId="0" xfId="5" applyFont="1" applyFill="1" applyBorder="1" applyAlignment="1"/>
    <xf numFmtId="164" fontId="33" fillId="4" borderId="0" xfId="1" applyNumberFormat="1" applyFont="1" applyFill="1" applyBorder="1" applyAlignment="1">
      <alignment horizontal="right"/>
    </xf>
    <xf numFmtId="164" fontId="33" fillId="0" borderId="0" xfId="1" applyNumberFormat="1" applyFont="1" applyFill="1" applyBorder="1" applyAlignment="1">
      <alignment horizontal="right"/>
    </xf>
    <xf numFmtId="10" fontId="35" fillId="0" borderId="0" xfId="8" applyNumberFormat="1" applyFont="1" applyFill="1" applyBorder="1"/>
    <xf numFmtId="0" fontId="33" fillId="0" borderId="0" xfId="5" applyFont="1" applyFill="1" applyBorder="1" applyAlignment="1">
      <alignment horizontal="left"/>
    </xf>
    <xf numFmtId="0" fontId="33" fillId="0" borderId="0" xfId="5" applyFont="1" applyFill="1" applyBorder="1" applyAlignment="1"/>
    <xf numFmtId="0" fontId="33" fillId="0" borderId="0" xfId="5" applyFont="1" applyFill="1" applyBorder="1" applyAlignment="1">
      <alignment horizontal="right"/>
    </xf>
    <xf numFmtId="0" fontId="36" fillId="0" borderId="0" xfId="0" applyFont="1" applyFill="1" applyBorder="1" applyAlignment="1">
      <alignment horizontal="left"/>
    </xf>
    <xf numFmtId="0" fontId="36" fillId="0" borderId="0" xfId="0" applyFont="1" applyFill="1" applyBorder="1"/>
    <xf numFmtId="164" fontId="36" fillId="0" borderId="0" xfId="1" applyNumberFormat="1" applyFont="1" applyFill="1" applyBorder="1"/>
    <xf numFmtId="0" fontId="36" fillId="4" borderId="0" xfId="0" applyFont="1" applyFill="1" applyBorder="1" applyAlignment="1">
      <alignment horizontal="left"/>
    </xf>
    <xf numFmtId="0" fontId="37" fillId="4" borderId="0" xfId="0" applyFont="1" applyFill="1" applyBorder="1"/>
    <xf numFmtId="0" fontId="36" fillId="4" borderId="0" xfId="0" applyFont="1" applyFill="1" applyBorder="1"/>
    <xf numFmtId="164" fontId="36" fillId="4" borderId="0" xfId="1" applyNumberFormat="1" applyFont="1" applyFill="1" applyBorder="1"/>
    <xf numFmtId="10" fontId="10" fillId="0" borderId="0" xfId="8" applyNumberFormat="1" applyFont="1" applyFill="1" applyBorder="1"/>
    <xf numFmtId="164" fontId="38" fillId="4" borderId="0" xfId="1" applyNumberFormat="1" applyFont="1" applyFill="1" applyBorder="1" applyAlignment="1">
      <alignment horizontal="right"/>
    </xf>
    <xf numFmtId="0" fontId="35" fillId="4" borderId="0" xfId="0" applyFont="1" applyFill="1" applyBorder="1"/>
    <xf numFmtId="164" fontId="35" fillId="4" borderId="0" xfId="1" applyNumberFormat="1" applyFont="1" applyFill="1" applyBorder="1"/>
    <xf numFmtId="10" fontId="10" fillId="0" borderId="2" xfId="8" applyNumberFormat="1" applyFont="1" applyFill="1" applyBorder="1"/>
    <xf numFmtId="10" fontId="35" fillId="4" borderId="0" xfId="8" applyNumberFormat="1" applyFont="1" applyFill="1" applyBorder="1"/>
    <xf numFmtId="0" fontId="8" fillId="0" borderId="5" xfId="11" applyFont="1" applyFill="1" applyBorder="1" applyAlignment="1">
      <alignment vertical="center"/>
    </xf>
    <xf numFmtId="0" fontId="39" fillId="0" borderId="5" xfId="11" applyFont="1" applyFill="1" applyBorder="1" applyAlignment="1">
      <alignment vertical="center"/>
    </xf>
    <xf numFmtId="0" fontId="40" fillId="0" borderId="0" xfId="11" applyFont="1" applyFill="1" applyBorder="1" applyAlignment="1"/>
    <xf numFmtId="0" fontId="41" fillId="0" borderId="1" xfId="7" applyFont="1" applyFill="1" applyBorder="1" applyAlignment="1">
      <alignment horizontal="left" wrapText="1"/>
    </xf>
    <xf numFmtId="0" fontId="41" fillId="0" borderId="1" xfId="7" applyFont="1" applyFill="1" applyBorder="1" applyAlignment="1">
      <alignment horizontal="right" wrapText="1"/>
    </xf>
    <xf numFmtId="0" fontId="2" fillId="0" borderId="0" xfId="11" applyFont="1" applyFill="1" applyBorder="1" applyAlignment="1"/>
    <xf numFmtId="0" fontId="42" fillId="0" borderId="0" xfId="5" applyFont="1" applyFill="1" applyBorder="1" applyAlignment="1">
      <alignment horizontal="left"/>
    </xf>
    <xf numFmtId="0" fontId="42" fillId="0" borderId="0" xfId="5" applyFont="1" applyFill="1" applyBorder="1" applyAlignment="1"/>
    <xf numFmtId="0" fontId="42" fillId="0" borderId="0" xfId="5" applyFont="1" applyFill="1" applyBorder="1" applyAlignment="1">
      <alignment horizontal="right"/>
    </xf>
    <xf numFmtId="164" fontId="42" fillId="0" borderId="0" xfId="1" applyNumberFormat="1" applyFont="1" applyFill="1" applyBorder="1" applyAlignment="1">
      <alignment horizontal="right"/>
    </xf>
    <xf numFmtId="10" fontId="40" fillId="0" borderId="0" xfId="8" applyNumberFormat="1" applyFont="1" applyFill="1" applyBorder="1"/>
    <xf numFmtId="0" fontId="40" fillId="0" borderId="0" xfId="11" applyFont="1" applyFill="1" applyBorder="1"/>
    <xf numFmtId="0" fontId="42" fillId="4" borderId="0" xfId="5" applyFont="1" applyFill="1" applyBorder="1" applyAlignment="1">
      <alignment horizontal="left"/>
    </xf>
    <xf numFmtId="0" fontId="43" fillId="4" borderId="0" xfId="5" applyFont="1" applyFill="1" applyBorder="1" applyAlignment="1"/>
    <xf numFmtId="0" fontId="42" fillId="4" borderId="0" xfId="5" applyFont="1" applyFill="1" applyBorder="1" applyAlignment="1">
      <alignment horizontal="right"/>
    </xf>
    <xf numFmtId="0" fontId="42" fillId="4" borderId="0" xfId="5" applyFont="1" applyFill="1" applyBorder="1" applyAlignment="1"/>
    <xf numFmtId="164" fontId="42" fillId="4" borderId="0" xfId="1" applyNumberFormat="1" applyFont="1" applyFill="1" applyBorder="1" applyAlignment="1">
      <alignment horizontal="right"/>
    </xf>
    <xf numFmtId="10" fontId="40" fillId="4" borderId="0" xfId="8" applyNumberFormat="1" applyFont="1" applyFill="1" applyBorder="1"/>
    <xf numFmtId="0" fontId="40" fillId="0" borderId="2" xfId="0" applyFont="1" applyFill="1" applyBorder="1" applyAlignment="1">
      <alignment horizontal="left"/>
    </xf>
    <xf numFmtId="0" fontId="39" fillId="0" borderId="2" xfId="0" applyFont="1" applyFill="1" applyBorder="1"/>
    <xf numFmtId="0" fontId="40" fillId="0" borderId="2" xfId="0" applyFont="1" applyFill="1" applyBorder="1"/>
    <xf numFmtId="164" fontId="40" fillId="0" borderId="2" xfId="1" applyNumberFormat="1" applyFont="1" applyFill="1" applyBorder="1"/>
    <xf numFmtId="10" fontId="40" fillId="0" borderId="2" xfId="8" applyNumberFormat="1" applyFont="1" applyFill="1" applyBorder="1"/>
    <xf numFmtId="0" fontId="40" fillId="0" borderId="0" xfId="11" applyFont="1" applyFill="1" applyBorder="1" applyAlignment="1">
      <alignment horizontal="left"/>
    </xf>
    <xf numFmtId="164" fontId="40" fillId="0" borderId="0" xfId="11" applyNumberFormat="1" applyFont="1" applyFill="1" applyBorder="1"/>
    <xf numFmtId="164" fontId="40" fillId="0" borderId="0" xfId="1" applyNumberFormat="1" applyFont="1" applyFill="1" applyBorder="1"/>
    <xf numFmtId="0" fontId="1" fillId="0" borderId="0" xfId="12"/>
    <xf numFmtId="164" fontId="0" fillId="0" borderId="0" xfId="13" applyNumberFormat="1" applyFont="1"/>
    <xf numFmtId="0" fontId="42" fillId="0" borderId="17" xfId="5" applyFont="1" applyFill="1" applyBorder="1" applyAlignment="1">
      <alignment horizontal="right"/>
    </xf>
    <xf numFmtId="0" fontId="42" fillId="0" borderId="17" xfId="5" applyFont="1" applyFill="1" applyBorder="1" applyAlignment="1"/>
    <xf numFmtId="164" fontId="42" fillId="0" borderId="17" xfId="13" applyNumberFormat="1" applyFont="1" applyFill="1" applyBorder="1" applyAlignment="1">
      <alignment horizontal="right"/>
    </xf>
    <xf numFmtId="0" fontId="42" fillId="4" borderId="17" xfId="5" applyFont="1" applyFill="1" applyBorder="1" applyAlignment="1">
      <alignment horizontal="right"/>
    </xf>
    <xf numFmtId="0" fontId="43" fillId="4" borderId="17" xfId="5" applyFont="1" applyFill="1" applyBorder="1" applyAlignment="1"/>
    <xf numFmtId="0" fontId="42" fillId="4" borderId="17" xfId="5" applyFont="1" applyFill="1" applyBorder="1" applyAlignment="1"/>
    <xf numFmtId="164" fontId="42" fillId="4" borderId="17" xfId="13" applyNumberFormat="1" applyFont="1" applyFill="1" applyBorder="1" applyAlignment="1">
      <alignment horizontal="right"/>
    </xf>
    <xf numFmtId="164" fontId="42" fillId="4" borderId="0" xfId="13" applyNumberFormat="1" applyFont="1" applyFill="1" applyBorder="1" applyAlignment="1">
      <alignment horizontal="right"/>
    </xf>
    <xf numFmtId="164" fontId="42" fillId="4" borderId="18" xfId="13" applyNumberFormat="1" applyFont="1" applyFill="1" applyBorder="1" applyAlignment="1">
      <alignment horizontal="right"/>
    </xf>
    <xf numFmtId="0" fontId="42" fillId="0" borderId="2" xfId="5" applyFont="1" applyFill="1" applyBorder="1" applyAlignment="1">
      <alignment horizontal="right"/>
    </xf>
    <xf numFmtId="0" fontId="43" fillId="0" borderId="2" xfId="5" applyFont="1" applyFill="1" applyBorder="1" applyAlignment="1"/>
    <xf numFmtId="0" fontId="42" fillId="0" borderId="2" xfId="5" applyFont="1" applyFill="1" applyBorder="1" applyAlignment="1"/>
    <xf numFmtId="164" fontId="42" fillId="0" borderId="2" xfId="13" applyNumberFormat="1" applyFont="1" applyFill="1" applyBorder="1" applyAlignment="1">
      <alignment horizontal="right"/>
    </xf>
    <xf numFmtId="164" fontId="42" fillId="0" borderId="19" xfId="13" applyNumberFormat="1" applyFont="1" applyFill="1" applyBorder="1" applyAlignment="1">
      <alignment horizontal="right"/>
    </xf>
    <xf numFmtId="10" fontId="44" fillId="0" borderId="0" xfId="12" applyNumberFormat="1" applyFont="1"/>
    <xf numFmtId="10" fontId="44" fillId="4" borderId="0" xfId="12" applyNumberFormat="1" applyFont="1" applyFill="1"/>
    <xf numFmtId="10" fontId="44" fillId="0" borderId="2" xfId="12" applyNumberFormat="1" applyFont="1" applyBorder="1"/>
    <xf numFmtId="0" fontId="9" fillId="0" borderId="0" xfId="11" applyFont="1" applyFill="1" applyBorder="1" applyAlignment="1"/>
    <xf numFmtId="0" fontId="2" fillId="0" borderId="0" xfId="11" applyFill="1" applyBorder="1"/>
    <xf numFmtId="0" fontId="8" fillId="0" borderId="0" xfId="11" applyFont="1" applyFill="1" applyBorder="1" applyAlignment="1"/>
    <xf numFmtId="0" fontId="11" fillId="0" borderId="5" xfId="11" applyFont="1" applyFill="1" applyBorder="1" applyAlignment="1">
      <alignment vertical="center"/>
    </xf>
    <xf numFmtId="0" fontId="11" fillId="0" borderId="0" xfId="11" applyFont="1" applyFill="1" applyBorder="1" applyAlignment="1">
      <alignment vertical="center"/>
    </xf>
    <xf numFmtId="164" fontId="4" fillId="0" borderId="20" xfId="1" applyNumberFormat="1" applyFont="1" applyFill="1" applyBorder="1" applyAlignment="1">
      <alignment horizontal="right"/>
    </xf>
    <xf numFmtId="164" fontId="4" fillId="0" borderId="21" xfId="1" applyNumberFormat="1" applyFont="1" applyFill="1" applyBorder="1" applyAlignment="1">
      <alignment horizontal="right"/>
    </xf>
    <xf numFmtId="164" fontId="4" fillId="0" borderId="22" xfId="1" applyNumberFormat="1" applyFont="1" applyFill="1" applyBorder="1" applyAlignment="1">
      <alignment horizontal="right"/>
    </xf>
    <xf numFmtId="0" fontId="8" fillId="0" borderId="2" xfId="11" applyFont="1" applyFill="1" applyBorder="1" applyAlignment="1">
      <alignment horizontal="center"/>
    </xf>
    <xf numFmtId="0" fontId="8" fillId="0" borderId="2" xfId="11" applyFont="1" applyFill="1" applyBorder="1"/>
    <xf numFmtId="164" fontId="2" fillId="0" borderId="0" xfId="11" applyNumberFormat="1" applyFill="1" applyBorder="1"/>
    <xf numFmtId="0" fontId="8" fillId="0" borderId="0" xfId="11" applyFont="1" applyFill="1" applyBorder="1" applyAlignment="1">
      <alignment horizontal="center"/>
    </xf>
    <xf numFmtId="0" fontId="11" fillId="0" borderId="0" xfId="11" applyFont="1" applyFill="1" applyBorder="1" applyAlignment="1">
      <alignment horizontal="center" vertical="center"/>
    </xf>
    <xf numFmtId="0" fontId="2" fillId="0" borderId="2" xfId="11" applyFill="1" applyBorder="1" applyAlignment="1">
      <alignment horizontal="center"/>
    </xf>
    <xf numFmtId="0" fontId="2" fillId="0" borderId="2" xfId="11" applyFill="1" applyBorder="1"/>
    <xf numFmtId="0" fontId="8" fillId="0" borderId="7" xfId="11" applyFont="1" applyFill="1" applyBorder="1" applyAlignment="1">
      <alignment horizontal="center"/>
    </xf>
    <xf numFmtId="0" fontId="8" fillId="0" borderId="0" xfId="11" applyFont="1" applyFill="1" applyBorder="1"/>
    <xf numFmtId="0" fontId="2" fillId="0" borderId="0" xfId="11" applyFill="1" applyBorder="1" applyAlignment="1">
      <alignment horizontal="center"/>
    </xf>
    <xf numFmtId="0" fontId="5" fillId="0" borderId="0" xfId="11" applyFont="1" applyFill="1" applyBorder="1"/>
    <xf numFmtId="164" fontId="5" fillId="0" borderId="0" xfId="1" applyNumberFormat="1" applyFont="1" applyFill="1" applyBorder="1"/>
    <xf numFmtId="0" fontId="5" fillId="0" borderId="0" xfId="0" applyFont="1" applyFill="1" applyBorder="1"/>
    <xf numFmtId="3" fontId="5" fillId="0" borderId="0" xfId="0" applyNumberFormat="1" applyFont="1"/>
    <xf numFmtId="38" fontId="5" fillId="0" borderId="0" xfId="0" applyNumberFormat="1" applyFont="1" applyFill="1" applyBorder="1"/>
    <xf numFmtId="0" fontId="9" fillId="0" borderId="0" xfId="0" applyFont="1" applyBorder="1" applyAlignment="1">
      <alignment horizontal="center" vertical="center"/>
    </xf>
  </cellXfs>
  <cellStyles count="14">
    <cellStyle name="Comma" xfId="1" builtinId="3"/>
    <cellStyle name="Comma 2" xfId="2" xr:uid="{00000000-0005-0000-0000-000001000000}"/>
    <cellStyle name="Comma 3" xfId="13" xr:uid="{E8C7FB96-83B3-4568-8769-6D053F493608}"/>
    <cellStyle name="Normal" xfId="0" builtinId="0"/>
    <cellStyle name="Normal 2" xfId="3" xr:uid="{00000000-0005-0000-0000-000003000000}"/>
    <cellStyle name="Normal 3" xfId="4" xr:uid="{00000000-0005-0000-0000-000004000000}"/>
    <cellStyle name="Normal 4" xfId="11" xr:uid="{5A2AEDD4-42B0-4158-B1F5-C2EA0DD4F393}"/>
    <cellStyle name="Normal 5" xfId="12" xr:uid="{0D4E4E24-1EE5-44C8-B18E-11CFA436AA7D}"/>
    <cellStyle name="Normal_Sheet1" xfId="5" xr:uid="{00000000-0005-0000-0000-000005000000}"/>
    <cellStyle name="Normal_Sheet1_1" xfId="10" xr:uid="{00000000-0005-0000-0000-000006000000}"/>
    <cellStyle name="Normal_Sheet3" xfId="6" xr:uid="{00000000-0005-0000-0000-000007000000}"/>
    <cellStyle name="Normal_TEMP" xfId="7" xr:uid="{00000000-0005-0000-0000-000008000000}"/>
    <cellStyle name="Percent" xfId="8" builtinId="5"/>
    <cellStyle name="Percent 2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4.xml"/><Relationship Id="rId39" Type="http://schemas.openxmlformats.org/officeDocument/2006/relationships/styles" Target="styles.xml"/><Relationship Id="rId21" Type="http://schemas.openxmlformats.org/officeDocument/2006/relationships/chartsheet" Target="chartsheets/sheet1.xml"/><Relationship Id="rId34" Type="http://schemas.openxmlformats.org/officeDocument/2006/relationships/worksheet" Target="worksheets/sheet3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7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2.xml"/><Relationship Id="rId32" Type="http://schemas.openxmlformats.org/officeDocument/2006/relationships/worksheet" Target="worksheets/sheet30.xml"/><Relationship Id="rId37" Type="http://schemas.openxmlformats.org/officeDocument/2006/relationships/worksheet" Target="worksheets/sheet35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1.xml"/><Relationship Id="rId28" Type="http://schemas.openxmlformats.org/officeDocument/2006/relationships/worksheet" Target="worksheets/sheet26.xml"/><Relationship Id="rId36" Type="http://schemas.openxmlformats.org/officeDocument/2006/relationships/worksheet" Target="worksheets/sheet3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2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hartsheet" Target="chartsheets/sheet2.xml"/><Relationship Id="rId27" Type="http://schemas.openxmlformats.org/officeDocument/2006/relationships/worksheet" Target="worksheets/sheet25.xml"/><Relationship Id="rId30" Type="http://schemas.openxmlformats.org/officeDocument/2006/relationships/worksheet" Target="worksheets/sheet28.xml"/><Relationship Id="rId35" Type="http://schemas.openxmlformats.org/officeDocument/2006/relationships/worksheet" Target="worksheets/sheet3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3.xml"/><Relationship Id="rId33" Type="http://schemas.openxmlformats.org/officeDocument/2006/relationships/worksheet" Target="worksheets/sheet31.xml"/><Relationship Id="rId38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008550586141633E-2"/>
          <c:y val="2.9908969418314956E-2"/>
          <c:w val="0.8916189837202827"/>
          <c:h val="0.79413213686794082"/>
        </c:manualLayout>
      </c:layout>
      <c:lineChart>
        <c:grouping val="standard"/>
        <c:varyColors val="0"/>
        <c:ser>
          <c:idx val="3"/>
          <c:order val="0"/>
          <c:tx>
            <c:strRef>
              <c:f>'Title WP'!$B$6</c:f>
              <c:strCache>
                <c:ptCount val="1"/>
                <c:pt idx="0">
                  <c:v>FIRST AMN TITLE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'Title WP'!$T$4:$AG$4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'Title WP'!$C$6:$AG$6</c:f>
              <c:numCache>
                <c:formatCode>_(* #,##0_);_(* \(#,##0\);_(* "-"??_);_(@_)</c:formatCode>
                <c:ptCount val="14"/>
                <c:pt idx="0">
                  <c:v>327410581</c:v>
                </c:pt>
                <c:pt idx="1">
                  <c:v>301428908</c:v>
                </c:pt>
                <c:pt idx="2">
                  <c:v>397833547</c:v>
                </c:pt>
                <c:pt idx="3">
                  <c:v>410754707</c:v>
                </c:pt>
                <c:pt idx="4">
                  <c:v>372908313</c:v>
                </c:pt>
                <c:pt idx="5">
                  <c:v>419378964</c:v>
                </c:pt>
                <c:pt idx="6">
                  <c:v>441428992</c:v>
                </c:pt>
                <c:pt idx="7">
                  <c:v>418646617</c:v>
                </c:pt>
                <c:pt idx="8">
                  <c:v>392213876</c:v>
                </c:pt>
                <c:pt idx="9">
                  <c:v>403565344</c:v>
                </c:pt>
                <c:pt idx="10">
                  <c:v>452713894</c:v>
                </c:pt>
                <c:pt idx="11">
                  <c:v>543418908</c:v>
                </c:pt>
                <c:pt idx="12">
                  <c:v>432469066</c:v>
                </c:pt>
                <c:pt idx="13">
                  <c:v>306457085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DB-496E-B567-D6A82F736177}"/>
            </c:ext>
          </c:extLst>
        </c:ser>
        <c:ser>
          <c:idx val="4"/>
          <c:order val="1"/>
          <c:tx>
            <c:strRef>
              <c:f>'Title WP'!$B$7</c:f>
              <c:strCache>
                <c:ptCount val="1"/>
                <c:pt idx="0">
                  <c:v>OLD REPUBLIC GRP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'Title WP'!$T$4:$AG$4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'Title WP'!$C$7:$AG$7</c:f>
              <c:numCache>
                <c:formatCode>_(* #,##0_);_(* \(#,##0\);_(* "-"??_);_(@_)</c:formatCode>
                <c:ptCount val="14"/>
                <c:pt idx="0">
                  <c:v>119978751</c:v>
                </c:pt>
                <c:pt idx="1">
                  <c:v>129944008</c:v>
                </c:pt>
                <c:pt idx="2">
                  <c:v>174499502</c:v>
                </c:pt>
                <c:pt idx="3">
                  <c:v>182011641</c:v>
                </c:pt>
                <c:pt idx="4">
                  <c:v>151125745</c:v>
                </c:pt>
                <c:pt idx="5">
                  <c:v>184706350</c:v>
                </c:pt>
                <c:pt idx="6">
                  <c:v>204697540</c:v>
                </c:pt>
                <c:pt idx="7">
                  <c:v>207792401</c:v>
                </c:pt>
                <c:pt idx="8">
                  <c:v>208735325</c:v>
                </c:pt>
                <c:pt idx="9">
                  <c:v>229863876</c:v>
                </c:pt>
                <c:pt idx="10">
                  <c:v>243377055</c:v>
                </c:pt>
                <c:pt idx="11">
                  <c:v>299617704</c:v>
                </c:pt>
                <c:pt idx="12">
                  <c:v>203110562</c:v>
                </c:pt>
                <c:pt idx="13">
                  <c:v>133209932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DB-496E-B567-D6A82F736177}"/>
            </c:ext>
          </c:extLst>
        </c:ser>
        <c:ser>
          <c:idx val="5"/>
          <c:order val="2"/>
          <c:tx>
            <c:strRef>
              <c:f>'Title WP'!$B$8</c:f>
              <c:strCache>
                <c:ptCount val="1"/>
                <c:pt idx="0">
                  <c:v>Domo Title Ins Inc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'Title WP'!$T$4:$AG$4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'Title WP'!$C$8:$AG$8</c:f>
              <c:numCache>
                <c:formatCode>_(* #,##0_);_(* \(#,##0\);_(* "-"??_);_(@_)</c:formatCode>
                <c:ptCount val="14"/>
                <c:pt idx="0">
                  <c:v>37842079</c:v>
                </c:pt>
                <c:pt idx="1">
                  <c:v>34017561</c:v>
                </c:pt>
                <c:pt idx="2">
                  <c:v>39321906</c:v>
                </c:pt>
                <c:pt idx="3">
                  <c:v>41902679</c:v>
                </c:pt>
                <c:pt idx="4">
                  <c:v>56913342</c:v>
                </c:pt>
                <c:pt idx="5">
                  <c:v>84048100</c:v>
                </c:pt>
                <c:pt idx="6">
                  <c:v>99771918</c:v>
                </c:pt>
                <c:pt idx="7">
                  <c:v>104471837</c:v>
                </c:pt>
                <c:pt idx="8">
                  <c:v>95042875</c:v>
                </c:pt>
                <c:pt idx="9">
                  <c:v>107273275</c:v>
                </c:pt>
                <c:pt idx="10">
                  <c:v>141383568</c:v>
                </c:pt>
                <c:pt idx="11">
                  <c:v>194778325</c:v>
                </c:pt>
                <c:pt idx="12">
                  <c:v>112572436</c:v>
                </c:pt>
                <c:pt idx="13">
                  <c:v>75826462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DB-496E-B567-D6A82F736177}"/>
            </c:ext>
          </c:extLst>
        </c:ser>
        <c:ser>
          <c:idx val="6"/>
          <c:order val="3"/>
          <c:tx>
            <c:strRef>
              <c:f>'Title WP'!$B$9</c:f>
              <c:strCache>
                <c:ptCount val="1"/>
                <c:pt idx="0">
                  <c:v>Westcor Land Title Ins Co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'Title WP'!$T$4:$AG$4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'Title WP'!$C$9:$AG$9</c:f>
              <c:numCache>
                <c:formatCode>_(* #,##0_);_(* \(#,##0\);_(* "-"??_);_(@_)</c:formatCode>
                <c:ptCount val="14"/>
                <c:pt idx="0">
                  <c:v>29930105</c:v>
                </c:pt>
                <c:pt idx="1">
                  <c:v>35643782</c:v>
                </c:pt>
                <c:pt idx="2">
                  <c:v>47435357</c:v>
                </c:pt>
                <c:pt idx="3">
                  <c:v>50940806</c:v>
                </c:pt>
                <c:pt idx="4">
                  <c:v>54489619</c:v>
                </c:pt>
                <c:pt idx="5">
                  <c:v>73332371</c:v>
                </c:pt>
                <c:pt idx="6">
                  <c:v>108311161</c:v>
                </c:pt>
                <c:pt idx="7">
                  <c:v>88867366</c:v>
                </c:pt>
                <c:pt idx="8">
                  <c:v>67937633</c:v>
                </c:pt>
                <c:pt idx="9">
                  <c:v>89102859</c:v>
                </c:pt>
                <c:pt idx="10">
                  <c:v>221927921</c:v>
                </c:pt>
                <c:pt idx="11">
                  <c:v>258565340</c:v>
                </c:pt>
                <c:pt idx="12">
                  <c:v>101254809</c:v>
                </c:pt>
                <c:pt idx="13">
                  <c:v>32433045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DB-496E-B567-D6A82F736177}"/>
            </c:ext>
          </c:extLst>
        </c:ser>
        <c:ser>
          <c:idx val="7"/>
          <c:order val="4"/>
          <c:tx>
            <c:strRef>
              <c:f>'Title WP'!$B$10</c:f>
              <c:strCache>
                <c:ptCount val="1"/>
                <c:pt idx="0">
                  <c:v>STEWART TITLE CO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'Title WP'!$T$4:$AG$4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'Title WP'!$C$10:$AG$10</c:f>
              <c:numCache>
                <c:formatCode>_(* #,##0_);_(* \(#,##0\);_(* "-"??_);_(@_)</c:formatCode>
                <c:ptCount val="14"/>
                <c:pt idx="0">
                  <c:v>163191841</c:v>
                </c:pt>
                <c:pt idx="1">
                  <c:v>140927071</c:v>
                </c:pt>
                <c:pt idx="2">
                  <c:v>159974438</c:v>
                </c:pt>
                <c:pt idx="3">
                  <c:v>112445499</c:v>
                </c:pt>
                <c:pt idx="4">
                  <c:v>90183189</c:v>
                </c:pt>
                <c:pt idx="5">
                  <c:v>104965568</c:v>
                </c:pt>
                <c:pt idx="6">
                  <c:v>89067215</c:v>
                </c:pt>
                <c:pt idx="7">
                  <c:v>98823214</c:v>
                </c:pt>
                <c:pt idx="8">
                  <c:v>102382748</c:v>
                </c:pt>
                <c:pt idx="9">
                  <c:v>102286577</c:v>
                </c:pt>
                <c:pt idx="10">
                  <c:v>120121722</c:v>
                </c:pt>
                <c:pt idx="11">
                  <c:v>139472438</c:v>
                </c:pt>
                <c:pt idx="12">
                  <c:v>94439016</c:v>
                </c:pt>
                <c:pt idx="13">
                  <c:v>65243029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DB-496E-B567-D6A82F736177}"/>
            </c:ext>
          </c:extLst>
        </c:ser>
        <c:ser>
          <c:idx val="9"/>
          <c:order val="5"/>
          <c:tx>
            <c:strRef>
              <c:f>'Title WP'!$B$11</c:f>
              <c:strCache>
                <c:ptCount val="1"/>
                <c:pt idx="0">
                  <c:v>GGC Grp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cat>
            <c:numRef>
              <c:f>'Title WP'!$T$4:$AG$4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'Title WP'!$C$11:$AG$11</c:f>
              <c:numCache>
                <c:formatCode>_(* #,##0_);_(* \(#,##0\);_(* "-"??_);_(@_)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39922517</c:v>
                </c:pt>
                <c:pt idx="5">
                  <c:v>62224873</c:v>
                </c:pt>
                <c:pt idx="6">
                  <c:v>69957688</c:v>
                </c:pt>
                <c:pt idx="7">
                  <c:v>61950532</c:v>
                </c:pt>
                <c:pt idx="8">
                  <c:v>39453069</c:v>
                </c:pt>
                <c:pt idx="9">
                  <c:v>51431330</c:v>
                </c:pt>
                <c:pt idx="10">
                  <c:v>91434229</c:v>
                </c:pt>
                <c:pt idx="11">
                  <c:v>107477304</c:v>
                </c:pt>
                <c:pt idx="12">
                  <c:v>55770339</c:v>
                </c:pt>
                <c:pt idx="13">
                  <c:v>50367630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DB-496E-B567-D6A82F736177}"/>
            </c:ext>
          </c:extLst>
        </c:ser>
        <c:ser>
          <c:idx val="11"/>
          <c:order val="6"/>
          <c:tx>
            <c:strRef>
              <c:f>'Title WP'!$B$12</c:f>
              <c:strCache>
                <c:ptCount val="1"/>
                <c:pt idx="0">
                  <c:v>Real Advantage Title Ins Co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cat>
            <c:numRef>
              <c:f>'Title WP'!$T$4:$AG$4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'Title WP'!$C$12:$AG$12</c:f>
              <c:numCache>
                <c:formatCode>_(* #,##0_);_(* \(#,##0\);_(* "-"??_);_(@_)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1154638</c:v>
                </c:pt>
                <c:pt idx="5">
                  <c:v>5984606</c:v>
                </c:pt>
                <c:pt idx="6">
                  <c:v>12268551</c:v>
                </c:pt>
                <c:pt idx="7">
                  <c:v>23276903</c:v>
                </c:pt>
                <c:pt idx="8">
                  <c:v>30673353</c:v>
                </c:pt>
                <c:pt idx="9">
                  <c:v>43876756</c:v>
                </c:pt>
                <c:pt idx="10">
                  <c:v>72245937</c:v>
                </c:pt>
                <c:pt idx="11">
                  <c:v>74079605</c:v>
                </c:pt>
                <c:pt idx="12">
                  <c:v>47481105</c:v>
                </c:pt>
                <c:pt idx="13">
                  <c:v>35656353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DB-496E-B567-D6A82F736177}"/>
            </c:ext>
          </c:extLst>
        </c:ser>
        <c:ser>
          <c:idx val="12"/>
          <c:order val="7"/>
          <c:tx>
            <c:strRef>
              <c:f>'Title WP'!$B$13</c:f>
              <c:strCache>
                <c:ptCount val="1"/>
                <c:pt idx="0">
                  <c:v>Title Resources Guar Co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CCFF"/>
                </a:solidFill>
                <a:prstDash val="solid"/>
              </a:ln>
            </c:spPr>
          </c:marker>
          <c:cat>
            <c:numRef>
              <c:f>'Title WP'!$T$4:$AG$4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'Title WP'!$C$13:$AG$13</c:f>
              <c:numCache>
                <c:formatCode>_(* #,##0_);_(* \(#,##0\);_(* "-"??_);_(@_)</c:formatCode>
                <c:ptCount val="14"/>
                <c:pt idx="0">
                  <c:v>7705673</c:v>
                </c:pt>
                <c:pt idx="1">
                  <c:v>29432962</c:v>
                </c:pt>
                <c:pt idx="2">
                  <c:v>42211830</c:v>
                </c:pt>
                <c:pt idx="3">
                  <c:v>42159300</c:v>
                </c:pt>
                <c:pt idx="4">
                  <c:v>33952443</c:v>
                </c:pt>
                <c:pt idx="5">
                  <c:v>38511672</c:v>
                </c:pt>
                <c:pt idx="6">
                  <c:v>36284042</c:v>
                </c:pt>
                <c:pt idx="7">
                  <c:v>34133244</c:v>
                </c:pt>
                <c:pt idx="8">
                  <c:v>27151252</c:v>
                </c:pt>
                <c:pt idx="9">
                  <c:v>31358320</c:v>
                </c:pt>
                <c:pt idx="10">
                  <c:v>36681051</c:v>
                </c:pt>
                <c:pt idx="11">
                  <c:v>37897511</c:v>
                </c:pt>
                <c:pt idx="12">
                  <c:v>23794043</c:v>
                </c:pt>
                <c:pt idx="13">
                  <c:v>29128891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9DB-496E-B567-D6A82F736177}"/>
            </c:ext>
          </c:extLst>
        </c:ser>
        <c:ser>
          <c:idx val="8"/>
          <c:order val="8"/>
          <c:tx>
            <c:strRef>
              <c:f>'Title WP'!$B$14</c:f>
              <c:strCache>
                <c:ptCount val="1"/>
                <c:pt idx="0">
                  <c:v>Agents Natl Title Ins Co </c:v>
                </c:pt>
              </c:strCache>
            </c:strRef>
          </c:tx>
          <c:cat>
            <c:numRef>
              <c:f>'Title WP'!$T$4:$AG$4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'Title WP'!$C$14:$AG$14</c:f>
              <c:numCache>
                <c:formatCode>_(* #,##0_);_(* \(#,##0\);_(* "-"??_);_(@_)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9453923</c:v>
                </c:pt>
                <c:pt idx="11">
                  <c:v>17519662</c:v>
                </c:pt>
                <c:pt idx="12">
                  <c:v>5597179</c:v>
                </c:pt>
                <c:pt idx="13">
                  <c:v>1390491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9DB-496E-B567-D6A82F736177}"/>
            </c:ext>
          </c:extLst>
        </c:ser>
        <c:ser>
          <c:idx val="10"/>
          <c:order val="9"/>
          <c:tx>
            <c:strRef>
              <c:f>'Title WP'!$B$15</c:f>
              <c:strCache>
                <c:ptCount val="1"/>
                <c:pt idx="0">
                  <c:v>Atlas Natl Title Ins Co</c:v>
                </c:pt>
              </c:strCache>
            </c:strRef>
          </c:tx>
          <c:cat>
            <c:numRef>
              <c:f>'Title WP'!$T$4:$AG$4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'Title WP'!$C$15:$AG$15</c:f>
              <c:numCache>
                <c:formatCode>_(* #,##0_);_(* \(#,##0\);_(* "-"??_);_(@_)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33550</c:v>
                </c:pt>
                <c:pt idx="11">
                  <c:v>5351117</c:v>
                </c:pt>
                <c:pt idx="12">
                  <c:v>2621932</c:v>
                </c:pt>
                <c:pt idx="13">
                  <c:v>2536700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9DB-496E-B567-D6A82F736177}"/>
            </c:ext>
          </c:extLst>
        </c:ser>
        <c:ser>
          <c:idx val="13"/>
          <c:order val="10"/>
          <c:tx>
            <c:strRef>
              <c:f>'Title WP'!$B$16</c:f>
              <c:strCache>
                <c:ptCount val="1"/>
                <c:pt idx="0">
                  <c:v>California Members Title Ins Co</c:v>
                </c:pt>
              </c:strCache>
            </c:strRef>
          </c:tx>
          <c:cat>
            <c:numRef>
              <c:f>'Title WP'!$T$4:$AG$4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'Title WP'!$C$16:$AG$16</c:f>
              <c:numCache>
                <c:formatCode>_(* #,##0_);_(* \(#,##0\);_(* "-"??_);_(@_)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66823</c:v>
                </c:pt>
                <c:pt idx="6">
                  <c:v>563461</c:v>
                </c:pt>
                <c:pt idx="7">
                  <c:v>593130</c:v>
                </c:pt>
                <c:pt idx="8">
                  <c:v>1003181</c:v>
                </c:pt>
                <c:pt idx="9">
                  <c:v>2233974</c:v>
                </c:pt>
                <c:pt idx="10">
                  <c:v>3640847</c:v>
                </c:pt>
                <c:pt idx="11">
                  <c:v>4138961</c:v>
                </c:pt>
                <c:pt idx="12">
                  <c:v>1998712</c:v>
                </c:pt>
                <c:pt idx="13">
                  <c:v>727104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9F-42F3-B5C1-BD04BF87F2C6}"/>
            </c:ext>
          </c:extLst>
        </c:ser>
        <c:ser>
          <c:idx val="14"/>
          <c:order val="11"/>
          <c:tx>
            <c:strRef>
              <c:f>'Title WP'!$B$17</c:f>
              <c:strCache>
                <c:ptCount val="1"/>
                <c:pt idx="0">
                  <c:v>Premier Land Title Ins Co</c:v>
                </c:pt>
              </c:strCache>
            </c:strRef>
          </c:tx>
          <c:cat>
            <c:numRef>
              <c:f>'Title WP'!$T$4:$AG$4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'Title WP'!$C$17:$AG$17</c:f>
              <c:numCache>
                <c:formatCode>_(* #,##0_);_(* \(#,##0\);_(* "-"??_);_(@_)</c:formatCode>
                <c:ptCount val="14"/>
                <c:pt idx="0">
                  <c:v>1185879</c:v>
                </c:pt>
                <c:pt idx="1">
                  <c:v>917062</c:v>
                </c:pt>
                <c:pt idx="2">
                  <c:v>1005052</c:v>
                </c:pt>
                <c:pt idx="3">
                  <c:v>1348674</c:v>
                </c:pt>
                <c:pt idx="4">
                  <c:v>1232144</c:v>
                </c:pt>
                <c:pt idx="5">
                  <c:v>1043499</c:v>
                </c:pt>
                <c:pt idx="6">
                  <c:v>1292103</c:v>
                </c:pt>
                <c:pt idx="7">
                  <c:v>1907060</c:v>
                </c:pt>
                <c:pt idx="8">
                  <c:v>2464558</c:v>
                </c:pt>
                <c:pt idx="9">
                  <c:v>2044706</c:v>
                </c:pt>
                <c:pt idx="10">
                  <c:v>2136704</c:v>
                </c:pt>
                <c:pt idx="11">
                  <c:v>2012429</c:v>
                </c:pt>
                <c:pt idx="12">
                  <c:v>1702579</c:v>
                </c:pt>
                <c:pt idx="13">
                  <c:v>1354328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F9F-42F3-B5C1-BD04BF87F2C6}"/>
            </c:ext>
          </c:extLst>
        </c:ser>
        <c:ser>
          <c:idx val="15"/>
          <c:order val="12"/>
          <c:tx>
            <c:strRef>
              <c:f>'Title WP'!$B$18</c:f>
              <c:strCache>
                <c:ptCount val="1"/>
                <c:pt idx="0">
                  <c:v>AmTrust Financial Serv Grp</c:v>
                </c:pt>
              </c:strCache>
            </c:strRef>
          </c:tx>
          <c:cat>
            <c:numRef>
              <c:f>'Title WP'!$T$4:$AG$4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'Title WP'!$C$18:$AG$18</c:f>
              <c:numCache>
                <c:formatCode>_(* #,##0_);_(* \(#,##0\);_(* "-"??_);_(@_)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14751</c:v>
                </c:pt>
                <c:pt idx="12">
                  <c:v>924238</c:v>
                </c:pt>
                <c:pt idx="13">
                  <c:v>708145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C5-4E19-ACAB-A25083DB2C78}"/>
            </c:ext>
          </c:extLst>
        </c:ser>
        <c:ser>
          <c:idx val="16"/>
          <c:order val="13"/>
          <c:tx>
            <c:strRef>
              <c:f>'Title WP'!$B$19</c:f>
              <c:strCache>
                <c:ptCount val="1"/>
                <c:pt idx="0">
                  <c:v>Radian Grp</c:v>
                </c:pt>
              </c:strCache>
            </c:strRef>
          </c:tx>
          <c:cat>
            <c:numRef>
              <c:f>'Title WP'!$T$4:$AG$4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'Title WP'!$C$19:$AG$19</c:f>
              <c:numCache>
                <c:formatCode>_(* #,##0_);_(* \(#,##0\);_(* "-"??_);_(@_)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620326</c:v>
                </c:pt>
                <c:pt idx="9">
                  <c:v>1168793</c:v>
                </c:pt>
                <c:pt idx="10">
                  <c:v>1288279</c:v>
                </c:pt>
                <c:pt idx="11">
                  <c:v>3963417</c:v>
                </c:pt>
                <c:pt idx="12">
                  <c:v>753061</c:v>
                </c:pt>
                <c:pt idx="13">
                  <c:v>215318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C5-4E19-ACAB-A25083DB2C78}"/>
            </c:ext>
          </c:extLst>
        </c:ser>
        <c:ser>
          <c:idx val="17"/>
          <c:order val="14"/>
          <c:tx>
            <c:strRef>
              <c:f>'Title WP'!$B$20</c:f>
              <c:strCache>
                <c:ptCount val="1"/>
                <c:pt idx="0">
                  <c:v>Amrock Title Ins Co</c:v>
                </c:pt>
              </c:strCache>
            </c:strRef>
          </c:tx>
          <c:cat>
            <c:numRef>
              <c:f>'Title WP'!$T$4:$AG$4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'Title WP'!$C$20:$AG$20</c:f>
              <c:numCache>
                <c:formatCode>_(* #,##0_);_(* \(#,##0\);_(* "-"??_);_(@_)</c:formatCode>
                <c:ptCount val="14"/>
                <c:pt idx="12">
                  <c:v>455502</c:v>
                </c:pt>
                <c:pt idx="13">
                  <c:v>3099936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CC5-4E19-ACAB-A25083DB2C78}"/>
            </c:ext>
          </c:extLst>
        </c:ser>
        <c:ser>
          <c:idx val="0"/>
          <c:order val="15"/>
          <c:tx>
            <c:strRef>
              <c:f>'Title WP'!$B$21</c:f>
              <c:strCache>
                <c:ptCount val="1"/>
                <c:pt idx="0">
                  <c:v>MUNICH RE GRP</c:v>
                </c:pt>
              </c:strCache>
            </c:strRef>
          </c:tx>
          <c:cat>
            <c:numRef>
              <c:f>'Title WP'!$T$4:$AG$4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'Title WP'!$C$21:$AG$21</c:f>
              <c:numCache>
                <c:formatCode>_(* #,##0_);_(* \(#,##0\);_(* "-"??_);_(@_)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405</c:v>
                </c:pt>
                <c:pt idx="13">
                  <c:v>4671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CC5-4E19-ACAB-A25083DB2C78}"/>
            </c:ext>
          </c:extLst>
        </c:ser>
        <c:ser>
          <c:idx val="1"/>
          <c:order val="16"/>
          <c:tx>
            <c:strRef>
              <c:f>'Title WP'!$B$5</c:f>
              <c:strCache>
                <c:ptCount val="1"/>
                <c:pt idx="0">
                  <c:v>FIDELITY NATL FIN INC</c:v>
                </c:pt>
              </c:strCache>
            </c:strRef>
          </c:tx>
          <c:cat>
            <c:numRef>
              <c:f>'Title WP'!$T$4:$AG$4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'Title WP'!$T$5:$AG$5</c:f>
              <c:numCache>
                <c:formatCode>_(* #,##0_);_(* \(#,##0\);_(* "-"??_);_(@_)</c:formatCode>
                <c:ptCount val="14"/>
                <c:pt idx="0">
                  <c:v>555209601</c:v>
                </c:pt>
                <c:pt idx="1">
                  <c:v>529743931</c:v>
                </c:pt>
                <c:pt idx="2">
                  <c:v>658657975</c:v>
                </c:pt>
                <c:pt idx="3">
                  <c:v>638991674</c:v>
                </c:pt>
                <c:pt idx="4">
                  <c:v>566674514</c:v>
                </c:pt>
                <c:pt idx="5">
                  <c:v>655719434</c:v>
                </c:pt>
                <c:pt idx="6">
                  <c:v>683944776</c:v>
                </c:pt>
                <c:pt idx="7">
                  <c:v>708889165</c:v>
                </c:pt>
                <c:pt idx="8">
                  <c:v>690568501</c:v>
                </c:pt>
                <c:pt idx="9">
                  <c:v>762012388</c:v>
                </c:pt>
                <c:pt idx="10">
                  <c:v>943374363</c:v>
                </c:pt>
                <c:pt idx="11">
                  <c:v>1216156990</c:v>
                </c:pt>
                <c:pt idx="12">
                  <c:v>855408191</c:v>
                </c:pt>
                <c:pt idx="13">
                  <c:v>599173972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8E-437F-AB69-8C7E0A66E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21856"/>
        <c:axId val="158946368"/>
      </c:lineChart>
      <c:catAx>
        <c:axId val="4332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8946368"/>
        <c:crosses val="autoZero"/>
        <c:auto val="1"/>
        <c:lblAlgn val="ctr"/>
        <c:lblOffset val="100"/>
        <c:noMultiLvlLbl val="0"/>
      </c:catAx>
      <c:valAx>
        <c:axId val="158946368"/>
        <c:scaling>
          <c:orientation val="minMax"/>
          <c:max val="1300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218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2.2627146531457892E-2"/>
          <c:y val="0.8558134817068882"/>
          <c:w val="0.74648133376507475"/>
          <c:h val="0.1109748305439253"/>
        </c:manualLayout>
      </c:layout>
      <c:overlay val="0"/>
      <c:txPr>
        <a:bodyPr anchor="ctr" anchorCtr="1"/>
        <a:lstStyle/>
        <a:p>
          <a:pPr>
            <a:defRPr sz="825" spc="0" baseline="0"/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232736477335349E-2"/>
          <c:y val="8.486230639525244E-2"/>
          <c:w val="0.92106137936038546"/>
          <c:h val="0.6464921995000924"/>
        </c:manualLayout>
      </c:layout>
      <c:lineChart>
        <c:grouping val="standard"/>
        <c:varyColors val="0"/>
        <c:ser>
          <c:idx val="2"/>
          <c:order val="0"/>
          <c:tx>
            <c:strRef>
              <c:f>'Title WP'!$B$31</c:f>
              <c:strCache>
                <c:ptCount val="1"/>
                <c:pt idx="0">
                  <c:v>FIRST AMN TITLE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'Title WP'!$T$29:$AG$29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'Title WP'!$C$31:$AG$31</c:f>
              <c:numCache>
                <c:formatCode>0.00%</c:formatCode>
                <c:ptCount val="14"/>
                <c:pt idx="0">
                  <c:v>0.26351916980847856</c:v>
                </c:pt>
                <c:pt idx="1">
                  <c:v>0.2507612684386642</c:v>
                </c:pt>
                <c:pt idx="2">
                  <c:v>0.26157090338696137</c:v>
                </c:pt>
                <c:pt idx="3">
                  <c:v>0.27743293058931184</c:v>
                </c:pt>
                <c:pt idx="4">
                  <c:v>0.27248295763411046</c:v>
                </c:pt>
                <c:pt idx="5">
                  <c:v>0.25729050818013199</c:v>
                </c:pt>
                <c:pt idx="6">
                  <c:v>0.25259336393024573</c:v>
                </c:pt>
                <c:pt idx="7">
                  <c:v>0.23931532594722965</c:v>
                </c:pt>
                <c:pt idx="8">
                  <c:v>0.23652223468369818</c:v>
                </c:pt>
                <c:pt idx="9">
                  <c:v>0.22088240697382927</c:v>
                </c:pt>
                <c:pt idx="10">
                  <c:v>0.19348293461068633</c:v>
                </c:pt>
                <c:pt idx="11">
                  <c:v>0.18709779896077791</c:v>
                </c:pt>
                <c:pt idx="12">
                  <c:v>0.2228816235992708</c:v>
                </c:pt>
                <c:pt idx="13">
                  <c:v>0.2291211236813272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56-47E6-887C-B0A3A2F43C7E}"/>
            </c:ext>
          </c:extLst>
        </c:ser>
        <c:ser>
          <c:idx val="3"/>
          <c:order val="1"/>
          <c:tx>
            <c:strRef>
              <c:f>'Title WP'!$B$32</c:f>
              <c:strCache>
                <c:ptCount val="1"/>
                <c:pt idx="0">
                  <c:v>OLD REPUBLIC GRP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'Title WP'!$T$29:$AG$29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'Title WP'!$C$32:$AG$32</c:f>
              <c:numCache>
                <c:formatCode>0.00%</c:formatCode>
                <c:ptCount val="14"/>
                <c:pt idx="0">
                  <c:v>9.6565910489551848E-2</c:v>
                </c:pt>
                <c:pt idx="1">
                  <c:v>0.10810152379971442</c:v>
                </c:pt>
                <c:pt idx="2">
                  <c:v>0.11473138130986946</c:v>
                </c:pt>
                <c:pt idx="3">
                  <c:v>0.12293473964742599</c:v>
                </c:pt>
                <c:pt idx="4">
                  <c:v>0.1104271171671584</c:v>
                </c:pt>
                <c:pt idx="5">
                  <c:v>0.11331801243039295</c:v>
                </c:pt>
                <c:pt idx="6">
                  <c:v>0.11713150054459048</c:v>
                </c:pt>
                <c:pt idx="7">
                  <c:v>0.11878253437474319</c:v>
                </c:pt>
                <c:pt idx="8">
                  <c:v>0.12587659067530801</c:v>
                </c:pt>
                <c:pt idx="9">
                  <c:v>0.12581081840172537</c:v>
                </c:pt>
                <c:pt idx="10">
                  <c:v>0.1040155989078312</c:v>
                </c:pt>
                <c:pt idx="11">
                  <c:v>0.10315764159623586</c:v>
                </c:pt>
                <c:pt idx="12">
                  <c:v>0.10467710961948976</c:v>
                </c:pt>
                <c:pt idx="13">
                  <c:v>9.9593746724286655E-2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56-47E6-887C-B0A3A2F43C7E}"/>
            </c:ext>
          </c:extLst>
        </c:ser>
        <c:ser>
          <c:idx val="5"/>
          <c:order val="2"/>
          <c:tx>
            <c:strRef>
              <c:f>'Title WP'!$B$33</c:f>
              <c:strCache>
                <c:ptCount val="1"/>
                <c:pt idx="0">
                  <c:v>Domo Title Ins Inc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'Title WP'!$T$29:$AG$29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'Title WP'!$C$33:$AG$33</c:f>
              <c:numCache>
                <c:formatCode>0.00%</c:formatCode>
                <c:ptCount val="14"/>
                <c:pt idx="0">
                  <c:v>3.0457516710209374E-2</c:v>
                </c:pt>
                <c:pt idx="1">
                  <c:v>2.8299497888734794E-2</c:v>
                </c:pt>
                <c:pt idx="2">
                  <c:v>2.5853693216367137E-2</c:v>
                </c:pt>
                <c:pt idx="3">
                  <c:v>2.830200807537725E-2</c:v>
                </c:pt>
                <c:pt idx="4">
                  <c:v>4.1586403993631643E-2</c:v>
                </c:pt>
                <c:pt idx="5">
                  <c:v>5.156381272517653E-2</c:v>
                </c:pt>
                <c:pt idx="6">
                  <c:v>5.709123063985936E-2</c:v>
                </c:pt>
                <c:pt idx="7">
                  <c:v>5.9720324275212872E-2</c:v>
                </c:pt>
                <c:pt idx="8">
                  <c:v>5.7315037945682962E-2</c:v>
                </c:pt>
                <c:pt idx="9">
                  <c:v>5.8713612400685983E-2</c:v>
                </c:pt>
                <c:pt idx="10">
                  <c:v>6.0425155942683578E-2</c:v>
                </c:pt>
                <c:pt idx="11">
                  <c:v>6.7061700202686106E-2</c:v>
                </c:pt>
                <c:pt idx="12">
                  <c:v>5.8016467027967727E-2</c:v>
                </c:pt>
                <c:pt idx="13">
                  <c:v>5.6691279231542185E-2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856-47E6-887C-B0A3A2F43C7E}"/>
            </c:ext>
          </c:extLst>
        </c:ser>
        <c:ser>
          <c:idx val="7"/>
          <c:order val="3"/>
          <c:tx>
            <c:strRef>
              <c:f>'Title WP'!$B$34</c:f>
              <c:strCache>
                <c:ptCount val="1"/>
                <c:pt idx="0">
                  <c:v>Westcor Land Title Ins Co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'Title WP'!$T$29:$AG$29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'Title WP'!$C$34:$AG$34</c:f>
              <c:numCache>
                <c:formatCode>0.00%</c:formatCode>
                <c:ptCount val="14"/>
                <c:pt idx="0">
                  <c:v>2.4089497650903936E-2</c:v>
                </c:pt>
                <c:pt idx="1">
                  <c:v>2.9652364949254394E-2</c:v>
                </c:pt>
                <c:pt idx="2">
                  <c:v>3.1188192339579202E-2</c:v>
                </c:pt>
                <c:pt idx="3">
                  <c:v>3.4406561517897838E-2</c:v>
                </c:pt>
                <c:pt idx="4">
                  <c:v>3.9815397050362404E-2</c:v>
                </c:pt>
                <c:pt idx="5">
                  <c:v>4.4989674304798874E-2</c:v>
                </c:pt>
                <c:pt idx="6">
                  <c:v>6.1977534335081547E-2</c:v>
                </c:pt>
                <c:pt idx="7">
                  <c:v>5.0800177994419944E-2</c:v>
                </c:pt>
                <c:pt idx="8">
                  <c:v>4.0969383694831232E-2</c:v>
                </c:pt>
                <c:pt idx="9">
                  <c:v>4.8768444210535895E-2</c:v>
                </c:pt>
                <c:pt idx="10">
                  <c:v>9.4848569916275993E-2</c:v>
                </c:pt>
                <c:pt idx="11">
                  <c:v>8.9023413225704673E-2</c:v>
                </c:pt>
                <c:pt idx="12">
                  <c:v>5.2183700526580681E-2</c:v>
                </c:pt>
                <c:pt idx="13">
                  <c:v>2.4248405661128868E-2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856-47E6-887C-B0A3A2F43C7E}"/>
            </c:ext>
          </c:extLst>
        </c:ser>
        <c:ser>
          <c:idx val="9"/>
          <c:order val="4"/>
          <c:tx>
            <c:strRef>
              <c:f>'Title WP'!$B$35</c:f>
              <c:strCache>
                <c:ptCount val="1"/>
                <c:pt idx="0">
                  <c:v>STEWART TITLE CO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cat>
            <c:numRef>
              <c:f>'Title WP'!$T$29:$AG$29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'Title WP'!$C$35:$AG$35</c:f>
              <c:numCache>
                <c:formatCode>0.00%</c:formatCode>
                <c:ptCount val="14"/>
                <c:pt idx="0">
                  <c:v>0.13134633074010896</c:v>
                </c:pt>
                <c:pt idx="1">
                  <c:v>0.11723842718265658</c:v>
                </c:pt>
                <c:pt idx="2">
                  <c:v>0.10518132164073495</c:v>
                </c:pt>
                <c:pt idx="3">
                  <c:v>7.5948208961480107E-2</c:v>
                </c:pt>
                <c:pt idx="4">
                  <c:v>6.5896578893364532E-2</c:v>
                </c:pt>
                <c:pt idx="5">
                  <c:v>6.4396754845663165E-2</c:v>
                </c:pt>
                <c:pt idx="6">
                  <c:v>5.0965812985723509E-2</c:v>
                </c:pt>
                <c:pt idx="7">
                  <c:v>5.6491343078410278E-2</c:v>
                </c:pt>
                <c:pt idx="8">
                  <c:v>6.1741304507079528E-2</c:v>
                </c:pt>
                <c:pt idx="9">
                  <c:v>5.5984255498593864E-2</c:v>
                </c:pt>
                <c:pt idx="10">
                  <c:v>5.1338170953173883E-2</c:v>
                </c:pt>
                <c:pt idx="11">
                  <c:v>4.8020018776184288E-2</c:v>
                </c:pt>
                <c:pt idx="12">
                  <c:v>4.867104464113859E-2</c:v>
                </c:pt>
                <c:pt idx="13">
                  <c:v>4.8778627901043363E-2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856-47E6-887C-B0A3A2F43C7E}"/>
            </c:ext>
          </c:extLst>
        </c:ser>
        <c:ser>
          <c:idx val="11"/>
          <c:order val="5"/>
          <c:tx>
            <c:strRef>
              <c:f>'Title WP'!$B$36</c:f>
              <c:strCache>
                <c:ptCount val="1"/>
                <c:pt idx="0">
                  <c:v>GGC Grp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cat>
            <c:numRef>
              <c:f>'Title WP'!$T$29:$AG$29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'Title WP'!$C$36:$AG$36</c:f>
              <c:numCache>
                <c:formatCode>0.00%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2.917126041209506E-2</c:v>
                </c:pt>
                <c:pt idx="5">
                  <c:v>3.8175184188814423E-2</c:v>
                </c:pt>
                <c:pt idx="6">
                  <c:v>4.0031008531271513E-2</c:v>
                </c:pt>
                <c:pt idx="7">
                  <c:v>3.5413427831865844E-2</c:v>
                </c:pt>
                <c:pt idx="8">
                  <c:v>2.3791937552485109E-2</c:v>
                </c:pt>
                <c:pt idx="9">
                  <c:v>2.8149780780644323E-2</c:v>
                </c:pt>
                <c:pt idx="10">
                  <c:v>3.9077578985869429E-2</c:v>
                </c:pt>
                <c:pt idx="11">
                  <c:v>3.7004172509651455E-2</c:v>
                </c:pt>
                <c:pt idx="12">
                  <c:v>2.8742364904780802E-2</c:v>
                </c:pt>
                <c:pt idx="13">
                  <c:v>3.7657109421259834E-2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856-47E6-887C-B0A3A2F43C7E}"/>
            </c:ext>
          </c:extLst>
        </c:ser>
        <c:ser>
          <c:idx val="12"/>
          <c:order val="6"/>
          <c:tx>
            <c:strRef>
              <c:f>'Title WP'!$B$37</c:f>
              <c:strCache>
                <c:ptCount val="1"/>
                <c:pt idx="0">
                  <c:v>Real Advantage Title Ins Co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CCFF"/>
                </a:solidFill>
                <a:prstDash val="solid"/>
              </a:ln>
            </c:spPr>
          </c:marker>
          <c:cat>
            <c:numRef>
              <c:f>'Title WP'!$T$29:$AG$29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'Title WP'!$C$37:$AG$37</c:f>
              <c:numCache>
                <c:formatCode>0.00%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8.4369043614410924E-4</c:v>
                </c:pt>
                <c:pt idx="5">
                  <c:v>3.6715773826888152E-3</c:v>
                </c:pt>
                <c:pt idx="6">
                  <c:v>7.0202787397339326E-3</c:v>
                </c:pt>
                <c:pt idx="7">
                  <c:v>1.3306018494560168E-2</c:v>
                </c:pt>
                <c:pt idx="8">
                  <c:v>1.8497382272120118E-2</c:v>
                </c:pt>
                <c:pt idx="9">
                  <c:v>2.4014954751623581E-2</c:v>
                </c:pt>
                <c:pt idx="10">
                  <c:v>3.0876798988764335E-2</c:v>
                </c:pt>
                <c:pt idx="11">
                  <c:v>2.5505426549095784E-2</c:v>
                </c:pt>
                <c:pt idx="12">
                  <c:v>2.4470341591293038E-2</c:v>
                </c:pt>
                <c:pt idx="13">
                  <c:v>2.6658295942931332E-2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856-47E6-887C-B0A3A2F43C7E}"/>
            </c:ext>
          </c:extLst>
        </c:ser>
        <c:ser>
          <c:idx val="4"/>
          <c:order val="7"/>
          <c:tx>
            <c:strRef>
              <c:f>'Title WP'!$B$38</c:f>
              <c:strCache>
                <c:ptCount val="1"/>
                <c:pt idx="0">
                  <c:v>Title Resources Guar Co</c:v>
                </c:pt>
              </c:strCache>
            </c:strRef>
          </c:tx>
          <c:cat>
            <c:numRef>
              <c:f>'Title WP'!$T$29:$AG$29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'Title WP'!$C$38:$AG$38</c:f>
              <c:numCache>
                <c:formatCode>0.00%</c:formatCode>
                <c:ptCount val="14"/>
                <c:pt idx="0">
                  <c:v>6.2019759580574105E-3</c:v>
                </c:pt>
                <c:pt idx="1">
                  <c:v>2.4485531046103258E-2</c:v>
                </c:pt>
                <c:pt idx="2">
                  <c:v>2.7753784440699359E-2</c:v>
                </c:pt>
                <c:pt idx="3">
                  <c:v>2.8475335647447555E-2</c:v>
                </c:pt>
                <c:pt idx="4">
                  <c:v>2.4808945697983274E-2</c:v>
                </c:pt>
                <c:pt idx="5">
                  <c:v>2.362704978151112E-2</c:v>
                </c:pt>
                <c:pt idx="6">
                  <c:v>2.0762361312612474E-2</c:v>
                </c:pt>
                <c:pt idx="7">
                  <c:v>1.9511941770919222E-2</c:v>
                </c:pt>
                <c:pt idx="8">
                  <c:v>1.6373400306470109E-2</c:v>
                </c:pt>
                <c:pt idx="9">
                  <c:v>1.7163270591083187E-2</c:v>
                </c:pt>
                <c:pt idx="10">
                  <c:v>1.5676915345753117E-2</c:v>
                </c:pt>
                <c:pt idx="11">
                  <c:v>1.3048020210205622E-2</c:v>
                </c:pt>
                <c:pt idx="12">
                  <c:v>1.2262738199709442E-2</c:v>
                </c:pt>
                <c:pt idx="13">
                  <c:v>2.1778071267338783E-2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856-47E6-887C-B0A3A2F43C7E}"/>
            </c:ext>
          </c:extLst>
        </c:ser>
        <c:ser>
          <c:idx val="6"/>
          <c:order val="8"/>
          <c:tx>
            <c:strRef>
              <c:f>'Title WP'!$B$39</c:f>
              <c:strCache>
                <c:ptCount val="1"/>
                <c:pt idx="0">
                  <c:v>Agents Natl Title Ins Co</c:v>
                </c:pt>
              </c:strCache>
            </c:strRef>
          </c:tx>
          <c:cat>
            <c:numRef>
              <c:f>'Title WP'!$T$29:$AG$29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'Title WP'!$C$39:$AG$39</c:f>
              <c:numCache>
                <c:formatCode>0.00%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4.0404608514698322E-3</c:v>
                </c:pt>
                <c:pt idx="11">
                  <c:v>6.031976713509535E-3</c:v>
                </c:pt>
                <c:pt idx="12">
                  <c:v>2.8846186725774805E-3</c:v>
                </c:pt>
                <c:pt idx="13">
                  <c:v>1.0395937179549051E-3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856-47E6-887C-B0A3A2F43C7E}"/>
            </c:ext>
          </c:extLst>
        </c:ser>
        <c:ser>
          <c:idx val="8"/>
          <c:order val="9"/>
          <c:tx>
            <c:strRef>
              <c:f>'Title WP'!$B$40</c:f>
              <c:strCache>
                <c:ptCount val="1"/>
                <c:pt idx="0">
                  <c:v>Atlas Natl Title Ins Co</c:v>
                </c:pt>
              </c:strCache>
            </c:strRef>
          </c:tx>
          <c:cat>
            <c:numRef>
              <c:f>'Title WP'!$T$29:$AG$29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'Title WP'!$C$40:$AG$40</c:f>
              <c:numCache>
                <c:formatCode>0.00%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1.4338752448778446E-5</c:v>
                </c:pt>
                <c:pt idx="11">
                  <c:v>1.8423764759425726E-3</c:v>
                </c:pt>
                <c:pt idx="12">
                  <c:v>1.3512653437434141E-3</c:v>
                </c:pt>
                <c:pt idx="13">
                  <c:v>1.896551206973801E-3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856-47E6-887C-B0A3A2F43C7E}"/>
            </c:ext>
          </c:extLst>
        </c:ser>
        <c:ser>
          <c:idx val="10"/>
          <c:order val="10"/>
          <c:tx>
            <c:strRef>
              <c:f>'Title WP'!$B$41</c:f>
              <c:strCache>
                <c:ptCount val="1"/>
                <c:pt idx="0">
                  <c:v>California Members Title Ins Co</c:v>
                </c:pt>
              </c:strCache>
            </c:strRef>
          </c:tx>
          <c:cat>
            <c:numRef>
              <c:f>'Title WP'!$T$29:$AG$29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'Title WP'!$C$41:$AG$41</c:f>
              <c:numCache>
                <c:formatCode>0.00%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4.0996151700448568E-5</c:v>
                </c:pt>
                <c:pt idx="6">
                  <c:v>3.2242220609175618E-4</c:v>
                </c:pt>
                <c:pt idx="7">
                  <c:v>3.3905707944387935E-4</c:v>
                </c:pt>
                <c:pt idx="8">
                  <c:v>6.0496230865688956E-4</c:v>
                </c:pt>
                <c:pt idx="9">
                  <c:v>1.2227153832043449E-3</c:v>
                </c:pt>
                <c:pt idx="10">
                  <c:v>1.5560418431260108E-3</c:v>
                </c:pt>
                <c:pt idx="11">
                  <c:v>1.4250341342272551E-3</c:v>
                </c:pt>
                <c:pt idx="12">
                  <c:v>1.0300763931803292E-3</c:v>
                </c:pt>
                <c:pt idx="13">
                  <c:v>5.4361570891137254E-4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0856-47E6-887C-B0A3A2F43C7E}"/>
            </c:ext>
          </c:extLst>
        </c:ser>
        <c:ser>
          <c:idx val="13"/>
          <c:order val="11"/>
          <c:tx>
            <c:strRef>
              <c:f>'Title WP'!$B$42</c:f>
              <c:strCache>
                <c:ptCount val="1"/>
                <c:pt idx="0">
                  <c:v>Premier Land Title Ins Co</c:v>
                </c:pt>
              </c:strCache>
            </c:strRef>
          </c:tx>
          <c:cat>
            <c:numRef>
              <c:f>'Title WP'!$T$29:$AG$29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'Title WP'!$C$42:$AG$42</c:f>
              <c:numCache>
                <c:formatCode>0.00%</c:formatCode>
                <c:ptCount val="14"/>
                <c:pt idx="0">
                  <c:v>9.5446472321952455E-4</c:v>
                </c:pt>
                <c:pt idx="1">
                  <c:v>7.6291166591393501E-4</c:v>
                </c:pt>
                <c:pt idx="2">
                  <c:v>6.6080993313234163E-4</c:v>
                </c:pt>
                <c:pt idx="3">
                  <c:v>9.1092463178908765E-4</c:v>
                </c:pt>
                <c:pt idx="4">
                  <c:v>9.0032383201691562E-4</c:v>
                </c:pt>
                <c:pt idx="5">
                  <c:v>6.4019040305383446E-4</c:v>
                </c:pt>
                <c:pt idx="6">
                  <c:v>7.3936385971305274E-4</c:v>
                </c:pt>
                <c:pt idx="7">
                  <c:v>1.0901525701351212E-3</c:v>
                </c:pt>
                <c:pt idx="8">
                  <c:v>1.4862369776728294E-3</c:v>
                </c:pt>
                <c:pt idx="9">
                  <c:v>1.1191238037372964E-3</c:v>
                </c:pt>
                <c:pt idx="10">
                  <c:v>9.1319432823590773E-4</c:v>
                </c:pt>
                <c:pt idx="11">
                  <c:v>6.9287437540697309E-4</c:v>
                </c:pt>
                <c:pt idx="12">
                  <c:v>8.7745830085803837E-4</c:v>
                </c:pt>
                <c:pt idx="13">
                  <c:v>1.0125566298886009E-3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4F-492A-94FC-AE3A5AE03D8D}"/>
            </c:ext>
          </c:extLst>
        </c:ser>
        <c:ser>
          <c:idx val="14"/>
          <c:order val="12"/>
          <c:tx>
            <c:strRef>
              <c:f>'Title WP'!$B$43</c:f>
              <c:strCache>
                <c:ptCount val="1"/>
                <c:pt idx="0">
                  <c:v>AmTrust Financial Serv Grp</c:v>
                </c:pt>
              </c:strCache>
            </c:strRef>
          </c:tx>
          <c:cat>
            <c:numRef>
              <c:f>'Title WP'!$T$29:$AG$29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'Title WP'!$C$43:$AG$43</c:f>
              <c:numCache>
                <c:formatCode>0.00%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5.078733168538249E-6</c:v>
                </c:pt>
                <c:pt idx="12">
                  <c:v>4.7632462579911514E-4</c:v>
                </c:pt>
                <c:pt idx="13">
                  <c:v>5.2944110634385708E-4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4F-492A-94FC-AE3A5AE03D8D}"/>
            </c:ext>
          </c:extLst>
        </c:ser>
        <c:ser>
          <c:idx val="15"/>
          <c:order val="13"/>
          <c:tx>
            <c:strRef>
              <c:f>'Title WP'!$B$44</c:f>
              <c:strCache>
                <c:ptCount val="1"/>
                <c:pt idx="0">
                  <c:v>Radian Grp</c:v>
                </c:pt>
              </c:strCache>
            </c:strRef>
          </c:tx>
          <c:cat>
            <c:numRef>
              <c:f>'Title WP'!$T$29:$AG$29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'Title WP'!$C$44:$AG$44</c:f>
              <c:numCache>
                <c:formatCode>0.00%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3.7408388823142953E-4</c:v>
                </c:pt>
                <c:pt idx="9">
                  <c:v>6.3971253957367271E-4</c:v>
                </c:pt>
                <c:pt idx="10">
                  <c:v>5.5059057126556924E-4</c:v>
                </c:pt>
                <c:pt idx="11">
                  <c:v>1.3645947650090407E-3</c:v>
                </c:pt>
                <c:pt idx="12">
                  <c:v>3.8810511905905995E-4</c:v>
                </c:pt>
                <c:pt idx="13">
                  <c:v>1.6098143760917132E-4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78C2-4189-BF9B-B1DC81301B77}"/>
            </c:ext>
          </c:extLst>
        </c:ser>
        <c:ser>
          <c:idx val="16"/>
          <c:order val="14"/>
          <c:tx>
            <c:strRef>
              <c:f>'Title WP'!$B$45</c:f>
              <c:strCache>
                <c:ptCount val="1"/>
                <c:pt idx="0">
                  <c:v>Amrock Title Ins Co</c:v>
                </c:pt>
              </c:strCache>
            </c:strRef>
          </c:tx>
          <c:cat>
            <c:numRef>
              <c:f>'Title WP'!$T$29:$AG$29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'Title WP'!$C$45:$AG$45</c:f>
              <c:numCache>
                <c:formatCode>0.00%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2.3475210898139717E-4</c:v>
                </c:pt>
                <c:pt idx="13">
                  <c:v>2.3176518162737166E-3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78C2-4189-BF9B-B1DC81301B77}"/>
            </c:ext>
          </c:extLst>
        </c:ser>
        <c:ser>
          <c:idx val="17"/>
          <c:order val="15"/>
          <c:tx>
            <c:strRef>
              <c:f>'Title WP'!$B$46</c:f>
              <c:strCache>
                <c:ptCount val="1"/>
                <c:pt idx="0">
                  <c:v>MUNICH RE GRP</c:v>
                </c:pt>
              </c:strCache>
            </c:strRef>
          </c:tx>
          <c:cat>
            <c:numRef>
              <c:f>'Title WP'!$T$29:$AG$29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'Title WP'!$C$46:$AG$46</c:f>
              <c:numCache>
                <c:formatCode>0.00%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2.0872488844717662E-7</c:v>
                </c:pt>
                <c:pt idx="13">
                  <c:v>3.4922500444572179E-6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78C2-4189-BF9B-B1DC81301B77}"/>
            </c:ext>
          </c:extLst>
        </c:ser>
        <c:ser>
          <c:idx val="0"/>
          <c:order val="16"/>
          <c:tx>
            <c:strRef>
              <c:f>'Title WP'!$B$30</c:f>
              <c:strCache>
                <c:ptCount val="1"/>
                <c:pt idx="0">
                  <c:v>FIDELITY NATL FIN INC</c:v>
                </c:pt>
              </c:strCache>
            </c:strRef>
          </c:tx>
          <c:cat>
            <c:numRef>
              <c:f>'Title WP'!$T$29:$AG$29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'Title WP'!$T$30:$AG$30</c:f>
              <c:numCache>
                <c:formatCode>0.00%</c:formatCode>
                <c:ptCount val="14"/>
                <c:pt idx="0">
                  <c:v>0.44686513391947041</c:v>
                </c:pt>
                <c:pt idx="1">
                  <c:v>0.44069847502895843</c:v>
                </c:pt>
                <c:pt idx="2">
                  <c:v>0.43305991373265618</c:v>
                </c:pt>
                <c:pt idx="3">
                  <c:v>0.43158929092927034</c:v>
                </c:pt>
                <c:pt idx="4">
                  <c:v>0.41406732488313319</c:v>
                </c:pt>
                <c:pt idx="5">
                  <c:v>0.40228623960606785</c:v>
                </c:pt>
                <c:pt idx="6">
                  <c:v>0.39136512291507664</c:v>
                </c:pt>
                <c:pt idx="7">
                  <c:v>0.40522969658305985</c:v>
                </c:pt>
                <c:pt idx="8">
                  <c:v>0.41644320880348368</c:v>
                </c:pt>
                <c:pt idx="9">
                  <c:v>0.4170703280342018</c:v>
                </c:pt>
                <c:pt idx="10">
                  <c:v>0.40318365000241602</c:v>
                </c:pt>
                <c:pt idx="11">
                  <c:v>0.41871987277219436</c:v>
                </c:pt>
                <c:pt idx="12">
                  <c:v>0.44085180060068191</c:v>
                </c:pt>
                <c:pt idx="13">
                  <c:v>0.4479694562951419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93-44C3-9A6D-2F24EE09F8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81792"/>
        <c:axId val="158948672"/>
      </c:lineChart>
      <c:catAx>
        <c:axId val="43681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8948672"/>
        <c:crosses val="autoZero"/>
        <c:auto val="1"/>
        <c:lblAlgn val="ctr"/>
        <c:lblOffset val="100"/>
        <c:noMultiLvlLbl val="0"/>
      </c:catAx>
      <c:valAx>
        <c:axId val="158948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81792"/>
        <c:crosses val="autoZero"/>
        <c:crossBetween val="between"/>
      </c:valAx>
      <c:spPr>
        <a:solidFill>
          <a:srgbClr val="C0C0C0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3.8201939518936405E-2"/>
          <c:y val="0.80016457823901288"/>
          <c:w val="0.82601763569786846"/>
          <c:h val="0.14688178836486449"/>
        </c:manualLayout>
      </c:layout>
      <c:overlay val="0"/>
      <c:txPr>
        <a:bodyPr anchor="ctr" anchorCtr="1"/>
        <a:lstStyle/>
        <a:p>
          <a:pPr>
            <a:defRPr sz="825" spc="0" baseline="0"/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/>
              <a:t>Earned Premium</a:t>
            </a:r>
          </a:p>
        </c:rich>
      </c:tx>
      <c:layout>
        <c:manualLayout>
          <c:xMode val="edge"/>
          <c:yMode val="edge"/>
          <c:x val="0.4779874213836478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04063860667635"/>
          <c:y val="0.20879195567177367"/>
          <c:w val="0.81857764876632799"/>
          <c:h val="0.63736491731383538"/>
        </c:manualLayout>
      </c:layout>
      <c:lineChart>
        <c:grouping val="standard"/>
        <c:varyColors val="0"/>
        <c:ser>
          <c:idx val="0"/>
          <c:order val="0"/>
          <c:tx>
            <c:v>Direct Earned Premium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'Title Loss Ratio'!$C$4:$AG$4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'Title Loss Ratio'!$C$35:$AG$35</c:f>
              <c:numCache>
                <c:formatCode>_(* #,##0_);_(* \(#,##0\);_(* "-"??_);_(@_)</c:formatCode>
                <c:ptCount val="14"/>
                <c:pt idx="0">
                  <c:v>1391157302</c:v>
                </c:pt>
                <c:pt idx="1">
                  <c:v>1345602798</c:v>
                </c:pt>
                <c:pt idx="2">
                  <c:v>1651937310</c:v>
                </c:pt>
                <c:pt idx="3">
                  <c:v>1576042101</c:v>
                </c:pt>
                <c:pt idx="4">
                  <c:v>1401574464</c:v>
                </c:pt>
                <c:pt idx="5">
                  <c:v>1603846306</c:v>
                </c:pt>
                <c:pt idx="6">
                  <c:v>1722548937</c:v>
                </c:pt>
                <c:pt idx="7">
                  <c:v>1729395078</c:v>
                </c:pt>
                <c:pt idx="8">
                  <c:v>1653274455</c:v>
                </c:pt>
                <c:pt idx="9">
                  <c:v>1808413446</c:v>
                </c:pt>
                <c:pt idx="10">
                  <c:v>2290375690</c:v>
                </c:pt>
                <c:pt idx="11">
                  <c:v>2822136712</c:v>
                </c:pt>
                <c:pt idx="12">
                  <c:v>1935026471</c:v>
                </c:pt>
                <c:pt idx="13">
                  <c:v>1365182848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80-4171-B928-F117D9123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75360"/>
        <c:axId val="43937728"/>
      </c:lineChart>
      <c:catAx>
        <c:axId val="44175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37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37728"/>
        <c:scaling>
          <c:orientation val="minMax"/>
          <c:min val="12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75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247580978752989E-2"/>
          <c:y val="0.18237082066869301"/>
          <c:w val="0.88937535448416249"/>
          <c:h val="0.69300911854103342"/>
        </c:manualLayout>
      </c:layout>
      <c:lineChart>
        <c:grouping val="standard"/>
        <c:varyColors val="0"/>
        <c:ser>
          <c:idx val="0"/>
          <c:order val="0"/>
          <c:tx>
            <c:v>Loss Ratio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'Title Loss Ratio'!$C$71:$AG$71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'Title Loss Ratio'!$C$102:$AG$102</c:f>
              <c:numCache>
                <c:formatCode>0.00%</c:formatCode>
                <c:ptCount val="14"/>
                <c:pt idx="0">
                  <c:v>0.15419640661168021</c:v>
                </c:pt>
                <c:pt idx="1">
                  <c:v>0.1728825410780693</c:v>
                </c:pt>
                <c:pt idx="2">
                  <c:v>0.11257881026974323</c:v>
                </c:pt>
                <c:pt idx="3">
                  <c:v>9.8381446093107894E-2</c:v>
                </c:pt>
                <c:pt idx="4">
                  <c:v>9.5724719910422112E-2</c:v>
                </c:pt>
                <c:pt idx="5">
                  <c:v>8.1267428501344191E-2</c:v>
                </c:pt>
                <c:pt idx="6">
                  <c:v>6.9901752231031095E-2</c:v>
                </c:pt>
                <c:pt idx="7">
                  <c:v>6.8448941775003713E-2</c:v>
                </c:pt>
                <c:pt idx="8">
                  <c:v>6.7309467985459198E-2</c:v>
                </c:pt>
                <c:pt idx="9">
                  <c:v>5.9352351774097568E-2</c:v>
                </c:pt>
                <c:pt idx="10">
                  <c:v>4.414122601868866E-2</c:v>
                </c:pt>
                <c:pt idx="11">
                  <c:v>4.0678145928176423E-2</c:v>
                </c:pt>
                <c:pt idx="12">
                  <c:v>6.8099157285378548E-2</c:v>
                </c:pt>
                <c:pt idx="13">
                  <c:v>9.5016510931142314E-2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59-4DD5-B1A2-E6A51CE25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79744"/>
        <c:axId val="43938880"/>
      </c:lineChart>
      <c:catAx>
        <c:axId val="43679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38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38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797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589437221510102"/>
          <c:y val="3.1478353055400837E-2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Direct Incurred Losses</c:v>
          </c:tx>
          <c:spPr>
            <a:ln w="12700">
              <a:solidFill>
                <a:srgbClr val="000080"/>
              </a:solidFill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</a:ln>
            </c:spPr>
          </c:marker>
          <c:cat>
            <c:numRef>
              <c:f>'Title Loss Ratio'!$S$38:$AG$38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'Title Loss Ratio'!$S$69:$AG$69</c:f>
              <c:numCache>
                <c:formatCode>#,##0_);[Red]\(#,##0\)</c:formatCode>
                <c:ptCount val="14"/>
                <c:pt idx="0">
                  <c:v>214511457</c:v>
                </c:pt>
                <c:pt idx="1">
                  <c:v>232631231</c:v>
                </c:pt>
                <c:pt idx="2">
                  <c:v>185973137</c:v>
                </c:pt>
                <c:pt idx="3">
                  <c:v>155053301</c:v>
                </c:pt>
                <c:pt idx="4">
                  <c:v>134165323</c:v>
                </c:pt>
                <c:pt idx="5">
                  <c:v>130340465</c:v>
                </c:pt>
                <c:pt idx="6">
                  <c:v>120409189</c:v>
                </c:pt>
                <c:pt idx="7">
                  <c:v>118375263</c:v>
                </c:pt>
                <c:pt idx="8">
                  <c:v>111281024</c:v>
                </c:pt>
                <c:pt idx="9">
                  <c:v>107333591</c:v>
                </c:pt>
                <c:pt idx="10">
                  <c:v>101099991</c:v>
                </c:pt>
                <c:pt idx="11">
                  <c:v>114799289</c:v>
                </c:pt>
                <c:pt idx="12">
                  <c:v>131773672</c:v>
                </c:pt>
                <c:pt idx="13">
                  <c:v>129714911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11-4C4D-A9A4-CB962BF2D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22880"/>
        <c:axId val="43940608"/>
      </c:lineChart>
      <c:catAx>
        <c:axId val="43322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43940608"/>
        <c:crosses val="autoZero"/>
        <c:auto val="1"/>
        <c:lblAlgn val="ctr"/>
        <c:lblOffset val="100"/>
        <c:noMultiLvlLbl val="0"/>
      </c:catAx>
      <c:valAx>
        <c:axId val="43940608"/>
        <c:scaling>
          <c:orientation val="minMax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43322880"/>
        <c:crosses val="autoZero"/>
        <c:crossBetween val="between"/>
      </c:valAx>
      <c:spPr>
        <a:solidFill>
          <a:schemeClr val="bg1">
            <a:lumMod val="75000"/>
          </a:schemeClr>
        </a:solidFill>
      </c:spPr>
    </c:plotArea>
    <c:plotVisOnly val="1"/>
    <c:dispBlanksAs val="gap"/>
    <c:showDLblsOverMax val="0"/>
  </c:chart>
  <c:spPr>
    <a:ln>
      <a:solidFill>
        <a:srgbClr val="000080"/>
      </a:solidFill>
    </a:ln>
  </c:spPr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0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100-000000000000}">
  <sheetPr/>
  <sheetViews>
    <sheetView workbookViewId="0"/>
  </sheetViews>
  <pageMargins left="0.25" right="0.25" top="0.75" bottom="0.25" header="0.55000000000000004" footer="0.3"/>
  <pageSetup orientation="landscape" r:id="rId1"/>
  <headerFooter alignWithMargins="0">
    <oddHeader>&amp;C&amp;"Arial,Bold Italic"CALIFORNIA LICENSED TITLE INSURERS
(Direct Written Premium)</oddHead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200-000000000000}">
  <sheetPr/>
  <sheetViews>
    <sheetView workbookViewId="0"/>
  </sheetViews>
  <pageMargins left="0.75" right="0.75" top="0.87" bottom="0.5" header="0.42" footer="0.25"/>
  <pageSetup orientation="landscape" r:id="rId1"/>
  <headerFooter alignWithMargins="0">
    <oddHeader>&amp;C&amp;"Arial,Bold Italic"&amp;12CALIFORNIA LICENSED TITLE INSURERS
(Market Share)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496425" cy="6753225"/>
    <xdr:graphicFrame macro="">
      <xdr:nvGraphicFramePr>
        <xdr:cNvPr id="2" name="Chart 1" descr="Line Chart of Each Company's Written Premium by Year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6410325"/>
    <xdr:graphicFrame macro="">
      <xdr:nvGraphicFramePr>
        <xdr:cNvPr id="2" name="Chart 1" descr="Line Chart of Each Company's Market Share Percent by Year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10</xdr:col>
      <xdr:colOff>542925</xdr:colOff>
      <xdr:row>16</xdr:row>
      <xdr:rowOff>9525</xdr:rowOff>
    </xdr:to>
    <xdr:graphicFrame macro="">
      <xdr:nvGraphicFramePr>
        <xdr:cNvPr id="1723" name="Chart 1" descr="Line Chart of Total Earned Premium by Year">
          <a:extLst>
            <a:ext uri="{FF2B5EF4-FFF2-40B4-BE49-F238E27FC236}">
              <a16:creationId xmlns:a16="http://schemas.microsoft.com/office/drawing/2014/main" id="{00000000-0008-0000-1400-0000BB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34</xdr:row>
      <xdr:rowOff>85725</xdr:rowOff>
    </xdr:from>
    <xdr:to>
      <xdr:col>10</xdr:col>
      <xdr:colOff>523875</xdr:colOff>
      <xdr:row>53</xdr:row>
      <xdr:rowOff>142875</xdr:rowOff>
    </xdr:to>
    <xdr:graphicFrame macro="">
      <xdr:nvGraphicFramePr>
        <xdr:cNvPr id="1725" name="Chart 3" descr="Line Chart of Loss Ratio Percent by Year&#10;">
          <a:extLst>
            <a:ext uri="{FF2B5EF4-FFF2-40B4-BE49-F238E27FC236}">
              <a16:creationId xmlns:a16="http://schemas.microsoft.com/office/drawing/2014/main" id="{00000000-0008-0000-1400-0000BD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16</xdr:row>
      <xdr:rowOff>85725</xdr:rowOff>
    </xdr:from>
    <xdr:to>
      <xdr:col>10</xdr:col>
      <xdr:colOff>533400</xdr:colOff>
      <xdr:row>33</xdr:row>
      <xdr:rowOff>157163</xdr:rowOff>
    </xdr:to>
    <xdr:graphicFrame macro="">
      <xdr:nvGraphicFramePr>
        <xdr:cNvPr id="5" name="Chart 4" descr="Line Chart of Total Direct Incurred Losses by Year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0.41207</cdr:x>
      <cdr:y>0.0649</cdr:y>
    </cdr:from>
    <cdr:to>
      <cdr:x>0.69687</cdr:x>
      <cdr:y>0.11872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0003" y="202618"/>
          <a:ext cx="1865274" cy="1679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Loss Ratio</a:t>
          </a:r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548BC-9C82-4267-B946-7E9A96A24E11}">
  <sheetPr>
    <pageSetUpPr fitToPage="1"/>
  </sheetPr>
  <dimension ref="A1:K45"/>
  <sheetViews>
    <sheetView tabSelected="1" zoomScaleNormal="100" workbookViewId="0"/>
  </sheetViews>
  <sheetFormatPr defaultRowHeight="15" outlineLevelRow="2" x14ac:dyDescent="0.25"/>
  <cols>
    <col min="1" max="1" width="9.140625" style="260"/>
    <col min="2" max="2" width="36.7109375" style="260" customWidth="1"/>
    <col min="3" max="3" width="9.140625" style="260" customWidth="1"/>
    <col min="4" max="4" width="32.42578125" style="260" customWidth="1"/>
    <col min="5" max="7" width="15.28515625" style="261" bestFit="1" customWidth="1"/>
    <col min="8" max="8" width="15.28515625" style="261" customWidth="1"/>
    <col min="9" max="9" width="15.28515625" style="261" bestFit="1" customWidth="1"/>
    <col min="10" max="10" width="14.28515625" style="261" bestFit="1" customWidth="1"/>
    <col min="11" max="16384" width="9.140625" style="260"/>
  </cols>
  <sheetData>
    <row r="1" spans="1:11" s="236" customFormat="1" ht="45" customHeight="1" x14ac:dyDescent="0.2">
      <c r="A1" s="234" t="s">
        <v>247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</row>
    <row r="2" spans="1:11" s="239" customFormat="1" ht="51" x14ac:dyDescent="0.2">
      <c r="A2" s="237" t="s">
        <v>14</v>
      </c>
      <c r="B2" s="237" t="s">
        <v>15</v>
      </c>
      <c r="C2" s="237" t="s">
        <v>40</v>
      </c>
      <c r="D2" s="237" t="s">
        <v>41</v>
      </c>
      <c r="E2" s="238" t="s">
        <v>116</v>
      </c>
      <c r="F2" s="238" t="s">
        <v>117</v>
      </c>
      <c r="G2" s="238" t="s">
        <v>118</v>
      </c>
      <c r="H2" s="238" t="s">
        <v>119</v>
      </c>
      <c r="I2" s="238" t="s">
        <v>172</v>
      </c>
      <c r="J2" s="238" t="s">
        <v>165</v>
      </c>
      <c r="K2" s="238" t="s">
        <v>169</v>
      </c>
    </row>
    <row r="3" spans="1:11" outlineLevel="2" x14ac:dyDescent="0.25">
      <c r="A3" s="262">
        <v>11974</v>
      </c>
      <c r="B3" s="263" t="s">
        <v>238</v>
      </c>
      <c r="C3" s="262">
        <v>11974</v>
      </c>
      <c r="D3" s="263" t="s">
        <v>238</v>
      </c>
      <c r="E3" s="264">
        <v>0</v>
      </c>
      <c r="F3" s="264">
        <v>0</v>
      </c>
      <c r="G3" s="264">
        <v>3099936</v>
      </c>
      <c r="H3" s="264">
        <f t="shared" ref="H3:H44" si="0">SUM(E3:G3)</f>
        <v>3099936</v>
      </c>
      <c r="I3" s="264">
        <v>2721168</v>
      </c>
      <c r="J3" s="264">
        <v>12689</v>
      </c>
      <c r="K3" s="276">
        <f t="shared" ref="K3:K44" si="1">IF(I3&lt;&gt;0,J3/I3,"")</f>
        <v>4.6630711517995213E-3</v>
      </c>
    </row>
    <row r="4" spans="1:11" outlineLevel="1" x14ac:dyDescent="0.25">
      <c r="A4" s="265"/>
      <c r="B4" s="266" t="s">
        <v>239</v>
      </c>
      <c r="C4" s="265"/>
      <c r="D4" s="267"/>
      <c r="E4" s="268">
        <f>SUBTOTAL(9,E3:E3)</f>
        <v>0</v>
      </c>
      <c r="F4" s="268">
        <f>SUBTOTAL(9,F3:F3)</f>
        <v>0</v>
      </c>
      <c r="G4" s="268">
        <f>SUBTOTAL(9,G3:G3)</f>
        <v>3099936</v>
      </c>
      <c r="H4" s="268">
        <f t="shared" si="0"/>
        <v>3099936</v>
      </c>
      <c r="I4" s="268">
        <f>SUBTOTAL(9,I3:I3)</f>
        <v>2721168</v>
      </c>
      <c r="J4" s="268">
        <f>SUBTOTAL(9,J3:J3)</f>
        <v>12689</v>
      </c>
      <c r="K4" s="277">
        <f t="shared" si="1"/>
        <v>4.6630711517995213E-3</v>
      </c>
    </row>
    <row r="5" spans="1:11" outlineLevel="2" x14ac:dyDescent="0.25">
      <c r="A5" s="262">
        <v>2538</v>
      </c>
      <c r="B5" s="263" t="s">
        <v>228</v>
      </c>
      <c r="C5" s="262">
        <v>51578</v>
      </c>
      <c r="D5" s="263" t="s">
        <v>229</v>
      </c>
      <c r="E5" s="264">
        <v>411795</v>
      </c>
      <c r="F5" s="264">
        <v>25073</v>
      </c>
      <c r="G5" s="264">
        <v>271277</v>
      </c>
      <c r="H5" s="264">
        <f t="shared" si="0"/>
        <v>708145</v>
      </c>
      <c r="I5" s="264">
        <v>616586</v>
      </c>
      <c r="J5" s="264">
        <v>0</v>
      </c>
      <c r="K5" s="276">
        <f t="shared" si="1"/>
        <v>0</v>
      </c>
    </row>
    <row r="6" spans="1:11" outlineLevel="1" x14ac:dyDescent="0.25">
      <c r="A6" s="265"/>
      <c r="B6" s="266" t="s">
        <v>230</v>
      </c>
      <c r="C6" s="265"/>
      <c r="D6" s="267"/>
      <c r="E6" s="268">
        <f>SUBTOTAL(9,E5:E5)</f>
        <v>411795</v>
      </c>
      <c r="F6" s="268">
        <f>SUBTOTAL(9,F5:F5)</f>
        <v>25073</v>
      </c>
      <c r="G6" s="268">
        <f>SUBTOTAL(9,G5:G5)</f>
        <v>271277</v>
      </c>
      <c r="H6" s="268">
        <f t="shared" si="0"/>
        <v>708145</v>
      </c>
      <c r="I6" s="268">
        <f>SUBTOTAL(9,I5:I5)</f>
        <v>616586</v>
      </c>
      <c r="J6" s="268">
        <f>SUBTOTAL(9,J5:J5)</f>
        <v>0</v>
      </c>
      <c r="K6" s="277">
        <f t="shared" si="1"/>
        <v>0</v>
      </c>
    </row>
    <row r="7" spans="1:11" outlineLevel="2" x14ac:dyDescent="0.25">
      <c r="A7" s="262">
        <v>16827</v>
      </c>
      <c r="B7" s="263" t="s">
        <v>218</v>
      </c>
      <c r="C7" s="262">
        <v>16827</v>
      </c>
      <c r="D7" s="263" t="s">
        <v>218</v>
      </c>
      <c r="E7" s="264">
        <v>0</v>
      </c>
      <c r="F7" s="264">
        <v>0</v>
      </c>
      <c r="G7" s="264">
        <v>2536700</v>
      </c>
      <c r="H7" s="264">
        <f t="shared" si="0"/>
        <v>2536700</v>
      </c>
      <c r="I7" s="264">
        <v>2418284</v>
      </c>
      <c r="J7" s="264">
        <v>0</v>
      </c>
      <c r="K7" s="276">
        <f t="shared" si="1"/>
        <v>0</v>
      </c>
    </row>
    <row r="8" spans="1:11" outlineLevel="1" x14ac:dyDescent="0.25">
      <c r="A8" s="265"/>
      <c r="B8" s="266" t="s">
        <v>223</v>
      </c>
      <c r="C8" s="265"/>
      <c r="D8" s="267"/>
      <c r="E8" s="268">
        <f>SUBTOTAL(9,E7:E7)</f>
        <v>0</v>
      </c>
      <c r="F8" s="268">
        <f>SUBTOTAL(9,F7:F7)</f>
        <v>0</v>
      </c>
      <c r="G8" s="268">
        <f>SUBTOTAL(9,G7:G7)</f>
        <v>2536700</v>
      </c>
      <c r="H8" s="268">
        <f t="shared" si="0"/>
        <v>2536700</v>
      </c>
      <c r="I8" s="268">
        <f>SUBTOTAL(9,I7:I7)</f>
        <v>2418284</v>
      </c>
      <c r="J8" s="268">
        <f>SUBTOTAL(9,J7:J7)</f>
        <v>0</v>
      </c>
      <c r="K8" s="277">
        <f t="shared" si="1"/>
        <v>0</v>
      </c>
    </row>
    <row r="9" spans="1:11" outlineLevel="2" x14ac:dyDescent="0.25">
      <c r="A9" s="262">
        <v>15781</v>
      </c>
      <c r="B9" s="263" t="s">
        <v>187</v>
      </c>
      <c r="C9" s="262">
        <v>15781</v>
      </c>
      <c r="D9" s="263" t="s">
        <v>187</v>
      </c>
      <c r="E9" s="264">
        <v>0</v>
      </c>
      <c r="F9" s="264">
        <v>0</v>
      </c>
      <c r="G9" s="264">
        <v>727104</v>
      </c>
      <c r="H9" s="264">
        <f t="shared" si="0"/>
        <v>727104</v>
      </c>
      <c r="I9" s="264">
        <v>763602</v>
      </c>
      <c r="J9" s="264">
        <v>0</v>
      </c>
      <c r="K9" s="276">
        <f t="shared" si="1"/>
        <v>0</v>
      </c>
    </row>
    <row r="10" spans="1:11" outlineLevel="1" x14ac:dyDescent="0.25">
      <c r="A10" s="265"/>
      <c r="B10" s="266" t="s">
        <v>191</v>
      </c>
      <c r="C10" s="265"/>
      <c r="D10" s="267"/>
      <c r="E10" s="268">
        <f>SUBTOTAL(9,E9:E9)</f>
        <v>0</v>
      </c>
      <c r="F10" s="268">
        <f>SUBTOTAL(9,F9:F9)</f>
        <v>0</v>
      </c>
      <c r="G10" s="268">
        <f>SUBTOTAL(9,G9:G9)</f>
        <v>727104</v>
      </c>
      <c r="H10" s="268">
        <f t="shared" si="0"/>
        <v>727104</v>
      </c>
      <c r="I10" s="268">
        <f>SUBTOTAL(9,I9:I9)</f>
        <v>763602</v>
      </c>
      <c r="J10" s="268">
        <f>SUBTOTAL(9,J9:J9)</f>
        <v>0</v>
      </c>
      <c r="K10" s="277">
        <f t="shared" si="1"/>
        <v>0</v>
      </c>
    </row>
    <row r="11" spans="1:11" outlineLevel="2" x14ac:dyDescent="0.25">
      <c r="A11" s="262">
        <v>626</v>
      </c>
      <c r="B11" s="263" t="s">
        <v>186</v>
      </c>
      <c r="C11" s="262">
        <v>50028</v>
      </c>
      <c r="D11" s="263" t="s">
        <v>63</v>
      </c>
      <c r="E11" s="264">
        <v>0</v>
      </c>
      <c r="F11" s="264">
        <v>0</v>
      </c>
      <c r="G11" s="264">
        <v>0</v>
      </c>
      <c r="H11" s="264">
        <f t="shared" si="0"/>
        <v>0</v>
      </c>
      <c r="I11" s="264">
        <v>0</v>
      </c>
      <c r="J11" s="264">
        <v>0</v>
      </c>
      <c r="K11" s="276" t="str">
        <f t="shared" si="1"/>
        <v/>
      </c>
    </row>
    <row r="12" spans="1:11" outlineLevel="1" x14ac:dyDescent="0.25">
      <c r="A12" s="265"/>
      <c r="B12" s="266" t="s">
        <v>190</v>
      </c>
      <c r="C12" s="265"/>
      <c r="D12" s="267"/>
      <c r="E12" s="268">
        <f>SUBTOTAL(9,E11:E11)</f>
        <v>0</v>
      </c>
      <c r="F12" s="268">
        <f>SUBTOTAL(9,F11:F11)</f>
        <v>0</v>
      </c>
      <c r="G12" s="268">
        <f>SUBTOTAL(9,G11:G11)</f>
        <v>0</v>
      </c>
      <c r="H12" s="268">
        <f t="shared" si="0"/>
        <v>0</v>
      </c>
      <c r="I12" s="268">
        <f>SUBTOTAL(9,I11:I11)</f>
        <v>0</v>
      </c>
      <c r="J12" s="268">
        <f>SUBTOTAL(9,J11:J11)</f>
        <v>0</v>
      </c>
      <c r="K12" s="277" t="str">
        <f t="shared" si="1"/>
        <v/>
      </c>
    </row>
    <row r="13" spans="1:11" outlineLevel="2" x14ac:dyDescent="0.25">
      <c r="A13" s="262">
        <v>50130</v>
      </c>
      <c r="B13" s="263" t="s">
        <v>231</v>
      </c>
      <c r="C13" s="262">
        <v>50130</v>
      </c>
      <c r="D13" s="263" t="s">
        <v>231</v>
      </c>
      <c r="E13" s="264">
        <v>0</v>
      </c>
      <c r="F13" s="264">
        <v>51596967</v>
      </c>
      <c r="G13" s="264">
        <v>24229495</v>
      </c>
      <c r="H13" s="264">
        <f t="shared" si="0"/>
        <v>75826462</v>
      </c>
      <c r="I13" s="264">
        <v>76668827</v>
      </c>
      <c r="J13" s="264">
        <v>8307573</v>
      </c>
      <c r="K13" s="276">
        <f t="shared" si="1"/>
        <v>0.10835659452569947</v>
      </c>
    </row>
    <row r="14" spans="1:11" outlineLevel="1" x14ac:dyDescent="0.25">
      <c r="A14" s="265"/>
      <c r="B14" s="266" t="s">
        <v>232</v>
      </c>
      <c r="C14" s="265"/>
      <c r="D14" s="267"/>
      <c r="E14" s="268">
        <f>SUBTOTAL(9,E13:E13)</f>
        <v>0</v>
      </c>
      <c r="F14" s="268">
        <f>SUBTOTAL(9,F13:F13)</f>
        <v>51596967</v>
      </c>
      <c r="G14" s="268">
        <f>SUBTOTAL(9,G13:G13)</f>
        <v>24229495</v>
      </c>
      <c r="H14" s="268">
        <f t="shared" si="0"/>
        <v>75826462</v>
      </c>
      <c r="I14" s="268">
        <f>SUBTOTAL(9,I13:I13)</f>
        <v>76668827</v>
      </c>
      <c r="J14" s="268">
        <f>SUBTOTAL(9,J13:J13)</f>
        <v>8307573</v>
      </c>
      <c r="K14" s="277">
        <f t="shared" si="1"/>
        <v>0.10835659452569947</v>
      </c>
    </row>
    <row r="15" spans="1:11" outlineLevel="2" x14ac:dyDescent="0.25">
      <c r="A15" s="262">
        <v>4694</v>
      </c>
      <c r="B15" s="263" t="s">
        <v>248</v>
      </c>
      <c r="C15" s="262">
        <v>12522</v>
      </c>
      <c r="D15" s="263" t="s">
        <v>222</v>
      </c>
      <c r="E15" s="264">
        <v>0</v>
      </c>
      <c r="F15" s="264">
        <v>776550</v>
      </c>
      <c r="G15" s="264">
        <v>613941</v>
      </c>
      <c r="H15" s="264">
        <f t="shared" si="0"/>
        <v>1390491</v>
      </c>
      <c r="I15" s="264">
        <v>1605595</v>
      </c>
      <c r="J15" s="264">
        <v>-118840</v>
      </c>
      <c r="K15" s="276">
        <f t="shared" si="1"/>
        <v>-7.4016174689133934E-2</v>
      </c>
    </row>
    <row r="16" spans="1:11" outlineLevel="1" x14ac:dyDescent="0.25">
      <c r="A16" s="265"/>
      <c r="B16" s="266" t="s">
        <v>249</v>
      </c>
      <c r="C16" s="265"/>
      <c r="D16" s="267"/>
      <c r="E16" s="268">
        <f>SUBTOTAL(9,E15:E15)</f>
        <v>0</v>
      </c>
      <c r="F16" s="268">
        <f>SUBTOTAL(9,F15:F15)</f>
        <v>776550</v>
      </c>
      <c r="G16" s="268">
        <f>SUBTOTAL(9,G15:G15)</f>
        <v>613941</v>
      </c>
      <c r="H16" s="268">
        <f t="shared" si="0"/>
        <v>1390491</v>
      </c>
      <c r="I16" s="268">
        <f>SUBTOTAL(9,I15:I15)</f>
        <v>1605595</v>
      </c>
      <c r="J16" s="268">
        <f>SUBTOTAL(9,J15:J15)</f>
        <v>-118840</v>
      </c>
      <c r="K16" s="277">
        <f t="shared" si="1"/>
        <v>-7.4016174689133934E-2</v>
      </c>
    </row>
    <row r="17" spans="1:11" outlineLevel="2" x14ac:dyDescent="0.25">
      <c r="A17" s="262">
        <v>670</v>
      </c>
      <c r="B17" s="263" t="s">
        <v>203</v>
      </c>
      <c r="C17" s="262">
        <v>50229</v>
      </c>
      <c r="D17" s="263" t="s">
        <v>27</v>
      </c>
      <c r="E17" s="264">
        <v>1085422</v>
      </c>
      <c r="F17" s="264">
        <v>1343142</v>
      </c>
      <c r="G17" s="264">
        <v>271352397</v>
      </c>
      <c r="H17" s="264">
        <f t="shared" si="0"/>
        <v>273780961</v>
      </c>
      <c r="I17" s="264">
        <v>281950500</v>
      </c>
      <c r="J17" s="264">
        <v>39255026</v>
      </c>
      <c r="K17" s="276">
        <f t="shared" si="1"/>
        <v>0.13922665858014083</v>
      </c>
    </row>
    <row r="18" spans="1:11" outlineLevel="2" x14ac:dyDescent="0.25">
      <c r="A18" s="262">
        <v>670</v>
      </c>
      <c r="B18" s="263" t="s">
        <v>203</v>
      </c>
      <c r="C18" s="262">
        <v>50083</v>
      </c>
      <c r="D18" s="263" t="s">
        <v>24</v>
      </c>
      <c r="E18" s="264">
        <v>21758</v>
      </c>
      <c r="F18" s="264">
        <v>0</v>
      </c>
      <c r="G18" s="264">
        <v>114703726</v>
      </c>
      <c r="H18" s="264">
        <f t="shared" si="0"/>
        <v>114725484</v>
      </c>
      <c r="I18" s="264">
        <v>114887799</v>
      </c>
      <c r="J18" s="264">
        <v>10306991</v>
      </c>
      <c r="K18" s="276">
        <f t="shared" si="1"/>
        <v>8.9713538684817171E-2</v>
      </c>
    </row>
    <row r="19" spans="1:11" outlineLevel="2" x14ac:dyDescent="0.25">
      <c r="A19" s="262">
        <v>670</v>
      </c>
      <c r="B19" s="263" t="s">
        <v>203</v>
      </c>
      <c r="C19" s="262">
        <v>51586</v>
      </c>
      <c r="D19" s="263" t="s">
        <v>32</v>
      </c>
      <c r="E19" s="264">
        <v>1646740</v>
      </c>
      <c r="F19" s="264">
        <v>1587995</v>
      </c>
      <c r="G19" s="264">
        <v>197603799</v>
      </c>
      <c r="H19" s="264">
        <f t="shared" si="0"/>
        <v>200838534</v>
      </c>
      <c r="I19" s="264">
        <v>206591811</v>
      </c>
      <c r="J19" s="264">
        <v>18988401</v>
      </c>
      <c r="K19" s="276">
        <f t="shared" si="1"/>
        <v>9.1912650884308278E-2</v>
      </c>
    </row>
    <row r="20" spans="1:11" outlineLevel="2" x14ac:dyDescent="0.25">
      <c r="A20" s="262">
        <v>670</v>
      </c>
      <c r="B20" s="263" t="s">
        <v>203</v>
      </c>
      <c r="C20" s="262">
        <v>51020</v>
      </c>
      <c r="D20" s="263" t="s">
        <v>60</v>
      </c>
      <c r="E20" s="264">
        <v>661315</v>
      </c>
      <c r="F20" s="264">
        <v>524575</v>
      </c>
      <c r="G20" s="264">
        <v>8643103</v>
      </c>
      <c r="H20" s="264">
        <f t="shared" si="0"/>
        <v>9828993</v>
      </c>
      <c r="I20" s="264">
        <v>11896531</v>
      </c>
      <c r="J20" s="264">
        <v>140417</v>
      </c>
      <c r="K20" s="276">
        <f t="shared" si="1"/>
        <v>1.1803188677438826E-2</v>
      </c>
    </row>
    <row r="21" spans="1:11" outlineLevel="1" x14ac:dyDescent="0.25">
      <c r="A21" s="265"/>
      <c r="B21" s="266" t="s">
        <v>205</v>
      </c>
      <c r="C21" s="265"/>
      <c r="D21" s="267"/>
      <c r="E21" s="268">
        <f>SUBTOTAL(9,E17:E20)</f>
        <v>3415235</v>
      </c>
      <c r="F21" s="268">
        <f>SUBTOTAL(9,F17:F20)</f>
        <v>3455712</v>
      </c>
      <c r="G21" s="268">
        <f>SUBTOTAL(9,G17:G20)</f>
        <v>592303025</v>
      </c>
      <c r="H21" s="268">
        <f t="shared" si="0"/>
        <v>599173972</v>
      </c>
      <c r="I21" s="268">
        <f>SUBTOTAL(9,I17:I20)</f>
        <v>615326641</v>
      </c>
      <c r="J21" s="268">
        <f>SUBTOTAL(9,J17:J20)</f>
        <v>68690835</v>
      </c>
      <c r="K21" s="277">
        <f t="shared" si="1"/>
        <v>0.11163312365017526</v>
      </c>
    </row>
    <row r="22" spans="1:11" outlineLevel="2" x14ac:dyDescent="0.25">
      <c r="A22" s="262">
        <v>70</v>
      </c>
      <c r="B22" s="263" t="s">
        <v>145</v>
      </c>
      <c r="C22" s="262">
        <v>51624</v>
      </c>
      <c r="D22" s="263" t="s">
        <v>188</v>
      </c>
      <c r="E22" s="264">
        <v>0</v>
      </c>
      <c r="F22" s="264">
        <v>0</v>
      </c>
      <c r="G22" s="264">
        <v>0</v>
      </c>
      <c r="H22" s="264">
        <f t="shared" si="0"/>
        <v>0</v>
      </c>
      <c r="I22" s="264">
        <v>0</v>
      </c>
      <c r="J22" s="264">
        <v>0</v>
      </c>
      <c r="K22" s="276" t="str">
        <f t="shared" si="1"/>
        <v/>
      </c>
    </row>
    <row r="23" spans="1:11" outlineLevel="2" x14ac:dyDescent="0.25">
      <c r="A23" s="262">
        <v>70</v>
      </c>
      <c r="B23" s="263" t="s">
        <v>145</v>
      </c>
      <c r="C23" s="262">
        <v>50814</v>
      </c>
      <c r="D23" s="263" t="s">
        <v>148</v>
      </c>
      <c r="E23" s="264">
        <v>58132310</v>
      </c>
      <c r="F23" s="264">
        <v>38201065</v>
      </c>
      <c r="G23" s="264">
        <v>210123710</v>
      </c>
      <c r="H23" s="264">
        <f t="shared" si="0"/>
        <v>306457085</v>
      </c>
      <c r="I23" s="264">
        <v>306406232</v>
      </c>
      <c r="J23" s="264">
        <v>21641531</v>
      </c>
      <c r="K23" s="276">
        <f t="shared" si="1"/>
        <v>7.0630192012543655E-2</v>
      </c>
    </row>
    <row r="24" spans="1:11" outlineLevel="1" x14ac:dyDescent="0.25">
      <c r="A24" s="265"/>
      <c r="B24" s="266" t="s">
        <v>151</v>
      </c>
      <c r="C24" s="265"/>
      <c r="D24" s="267"/>
      <c r="E24" s="268">
        <f>SUBTOTAL(9,E22:E23)</f>
        <v>58132310</v>
      </c>
      <c r="F24" s="268">
        <f>SUBTOTAL(9,F22:F23)</f>
        <v>38201065</v>
      </c>
      <c r="G24" s="268">
        <f>SUBTOTAL(9,G22:G23)</f>
        <v>210123710</v>
      </c>
      <c r="H24" s="268">
        <f t="shared" si="0"/>
        <v>306457085</v>
      </c>
      <c r="I24" s="268">
        <f>SUBTOTAL(9,I22:I23)</f>
        <v>306406232</v>
      </c>
      <c r="J24" s="268">
        <f>SUBTOTAL(9,J22:J23)</f>
        <v>21641531</v>
      </c>
      <c r="K24" s="277">
        <f t="shared" si="1"/>
        <v>7.0630192012543655E-2</v>
      </c>
    </row>
    <row r="25" spans="1:11" outlineLevel="2" x14ac:dyDescent="0.25">
      <c r="A25" s="262">
        <v>4736</v>
      </c>
      <c r="B25" s="263" t="s">
        <v>194</v>
      </c>
      <c r="C25" s="262">
        <v>51152</v>
      </c>
      <c r="D25" s="263" t="s">
        <v>181</v>
      </c>
      <c r="E25" s="264">
        <v>17139730</v>
      </c>
      <c r="F25" s="264">
        <v>356070</v>
      </c>
      <c r="G25" s="264">
        <v>32871830</v>
      </c>
      <c r="H25" s="264">
        <f t="shared" si="0"/>
        <v>50367630</v>
      </c>
      <c r="I25" s="264">
        <v>50478346</v>
      </c>
      <c r="J25" s="264">
        <v>5212120</v>
      </c>
      <c r="K25" s="276">
        <f t="shared" si="1"/>
        <v>0.1032545717722209</v>
      </c>
    </row>
    <row r="26" spans="1:11" outlineLevel="1" x14ac:dyDescent="0.25">
      <c r="A26" s="265"/>
      <c r="B26" s="266" t="s">
        <v>196</v>
      </c>
      <c r="C26" s="265"/>
      <c r="D26" s="267"/>
      <c r="E26" s="268">
        <f>SUBTOTAL(9,E25:E25)</f>
        <v>17139730</v>
      </c>
      <c r="F26" s="268">
        <f>SUBTOTAL(9,F25:F25)</f>
        <v>356070</v>
      </c>
      <c r="G26" s="268">
        <f>SUBTOTAL(9,G25:G25)</f>
        <v>32871830</v>
      </c>
      <c r="H26" s="268">
        <f t="shared" si="0"/>
        <v>50367630</v>
      </c>
      <c r="I26" s="268">
        <f>SUBTOTAL(9,I25:I25)</f>
        <v>50478346</v>
      </c>
      <c r="J26" s="268">
        <f>SUBTOTAL(9,J25:J25)</f>
        <v>5212120</v>
      </c>
      <c r="K26" s="277">
        <f t="shared" si="1"/>
        <v>0.1032545717722209</v>
      </c>
    </row>
    <row r="27" spans="1:11" outlineLevel="2" x14ac:dyDescent="0.25">
      <c r="A27" s="262">
        <v>361</v>
      </c>
      <c r="B27" s="263" t="s">
        <v>237</v>
      </c>
      <c r="C27" s="262">
        <v>11865</v>
      </c>
      <c r="D27" s="263" t="s">
        <v>236</v>
      </c>
      <c r="E27" s="264">
        <v>0</v>
      </c>
      <c r="F27" s="264">
        <v>1116</v>
      </c>
      <c r="G27" s="264">
        <v>3555</v>
      </c>
      <c r="H27" s="264">
        <f t="shared" si="0"/>
        <v>4671</v>
      </c>
      <c r="I27" s="264">
        <v>9041</v>
      </c>
      <c r="J27" s="264">
        <v>0</v>
      </c>
      <c r="K27" s="276">
        <f t="shared" si="1"/>
        <v>0</v>
      </c>
    </row>
    <row r="28" spans="1:11" outlineLevel="1" x14ac:dyDescent="0.25">
      <c r="A28" s="265"/>
      <c r="B28" s="266" t="s">
        <v>235</v>
      </c>
      <c r="C28" s="265"/>
      <c r="D28" s="267"/>
      <c r="E28" s="268">
        <f>SUBTOTAL(9,E27:E27)</f>
        <v>0</v>
      </c>
      <c r="F28" s="268">
        <f>SUBTOTAL(9,F27:F27)</f>
        <v>1116</v>
      </c>
      <c r="G28" s="268">
        <f>SUBTOTAL(9,G27:G27)</f>
        <v>3555</v>
      </c>
      <c r="H28" s="268">
        <f t="shared" si="0"/>
        <v>4671</v>
      </c>
      <c r="I28" s="268">
        <f>SUBTOTAL(9,I27:I27)</f>
        <v>9041</v>
      </c>
      <c r="J28" s="268">
        <f>SUBTOTAL(9,J27:J27)</f>
        <v>0</v>
      </c>
      <c r="K28" s="277">
        <f t="shared" si="1"/>
        <v>0</v>
      </c>
    </row>
    <row r="29" spans="1:11" outlineLevel="2" x14ac:dyDescent="0.25">
      <c r="A29" s="262">
        <v>150</v>
      </c>
      <c r="B29" s="263" t="s">
        <v>8</v>
      </c>
      <c r="C29" s="262">
        <v>51411</v>
      </c>
      <c r="D29" s="263" t="s">
        <v>142</v>
      </c>
      <c r="E29" s="264">
        <v>78455</v>
      </c>
      <c r="F29" s="264">
        <v>309585</v>
      </c>
      <c r="G29" s="264">
        <v>0</v>
      </c>
      <c r="H29" s="264">
        <f t="shared" si="0"/>
        <v>388040</v>
      </c>
      <c r="I29" s="264">
        <v>727249</v>
      </c>
      <c r="J29" s="264">
        <v>1665</v>
      </c>
      <c r="K29" s="276">
        <f t="shared" si="1"/>
        <v>2.2894496932962436E-3</v>
      </c>
    </row>
    <row r="30" spans="1:11" outlineLevel="2" x14ac:dyDescent="0.25">
      <c r="A30" s="262">
        <v>150</v>
      </c>
      <c r="B30" s="263" t="s">
        <v>8</v>
      </c>
      <c r="C30" s="262">
        <v>50520</v>
      </c>
      <c r="D30" s="263" t="s">
        <v>25</v>
      </c>
      <c r="E30" s="264">
        <v>1049470</v>
      </c>
      <c r="F30" s="264">
        <v>31801694</v>
      </c>
      <c r="G30" s="264">
        <v>99970728</v>
      </c>
      <c r="H30" s="264">
        <f t="shared" si="0"/>
        <v>132821892</v>
      </c>
      <c r="I30" s="264">
        <v>137812541</v>
      </c>
      <c r="J30" s="264">
        <v>8529027</v>
      </c>
      <c r="K30" s="276">
        <f t="shared" si="1"/>
        <v>6.1888612880303832E-2</v>
      </c>
    </row>
    <row r="31" spans="1:11" outlineLevel="1" x14ac:dyDescent="0.25">
      <c r="A31" s="265"/>
      <c r="B31" s="266" t="s">
        <v>107</v>
      </c>
      <c r="C31" s="265"/>
      <c r="D31" s="267"/>
      <c r="E31" s="268">
        <f>SUBTOTAL(9,E29:E30)</f>
        <v>1127925</v>
      </c>
      <c r="F31" s="268">
        <f>SUBTOTAL(9,F29:F30)</f>
        <v>32111279</v>
      </c>
      <c r="G31" s="268">
        <f>SUBTOTAL(9,G29:G30)</f>
        <v>99970728</v>
      </c>
      <c r="H31" s="268">
        <f t="shared" si="0"/>
        <v>133209932</v>
      </c>
      <c r="I31" s="268">
        <f>SUBTOTAL(9,I29:I30)</f>
        <v>138539790</v>
      </c>
      <c r="J31" s="268">
        <f>SUBTOTAL(9,J29:J30)</f>
        <v>8530692</v>
      </c>
      <c r="K31" s="277">
        <f t="shared" si="1"/>
        <v>6.157575379607548E-2</v>
      </c>
    </row>
    <row r="32" spans="1:11" outlineLevel="2" x14ac:dyDescent="0.25">
      <c r="A32" s="262">
        <v>50026</v>
      </c>
      <c r="B32" s="263" t="s">
        <v>170</v>
      </c>
      <c r="C32" s="262">
        <v>50026</v>
      </c>
      <c r="D32" s="263" t="s">
        <v>170</v>
      </c>
      <c r="E32" s="264">
        <v>0</v>
      </c>
      <c r="F32" s="264">
        <v>1354328</v>
      </c>
      <c r="G32" s="264">
        <v>0</v>
      </c>
      <c r="H32" s="264">
        <f t="shared" si="0"/>
        <v>1354328</v>
      </c>
      <c r="I32" s="264">
        <v>1330640</v>
      </c>
      <c r="J32" s="264">
        <v>15616</v>
      </c>
      <c r="K32" s="276">
        <f t="shared" si="1"/>
        <v>1.1735706126375279E-2</v>
      </c>
    </row>
    <row r="33" spans="1:11" outlineLevel="1" x14ac:dyDescent="0.25">
      <c r="A33" s="265"/>
      <c r="B33" s="266" t="s">
        <v>173</v>
      </c>
      <c r="C33" s="265"/>
      <c r="D33" s="267"/>
      <c r="E33" s="268">
        <f>SUBTOTAL(9,E32:E32)</f>
        <v>0</v>
      </c>
      <c r="F33" s="268">
        <f>SUBTOTAL(9,F32:F32)</f>
        <v>1354328</v>
      </c>
      <c r="G33" s="268">
        <f>SUBTOTAL(9,G32:G32)</f>
        <v>0</v>
      </c>
      <c r="H33" s="268">
        <f t="shared" si="0"/>
        <v>1354328</v>
      </c>
      <c r="I33" s="268">
        <f>SUBTOTAL(9,I32:I32)</f>
        <v>1330640</v>
      </c>
      <c r="J33" s="268">
        <f>SUBTOTAL(9,J32:J32)</f>
        <v>15616</v>
      </c>
      <c r="K33" s="277">
        <f t="shared" si="1"/>
        <v>1.1735706126375279E-2</v>
      </c>
    </row>
    <row r="34" spans="1:11" outlineLevel="2" x14ac:dyDescent="0.25">
      <c r="A34" s="262">
        <v>766</v>
      </c>
      <c r="B34" s="263" t="s">
        <v>199</v>
      </c>
      <c r="C34" s="262">
        <v>51632</v>
      </c>
      <c r="D34" s="263" t="s">
        <v>204</v>
      </c>
      <c r="E34" s="264">
        <v>215318</v>
      </c>
      <c r="F34" s="264">
        <v>0</v>
      </c>
      <c r="G34" s="264">
        <v>0</v>
      </c>
      <c r="H34" s="264">
        <f t="shared" si="0"/>
        <v>215318</v>
      </c>
      <c r="I34" s="264">
        <v>320590</v>
      </c>
      <c r="J34" s="264">
        <v>85195</v>
      </c>
      <c r="K34" s="276">
        <f t="shared" si="1"/>
        <v>0.26574440874637389</v>
      </c>
    </row>
    <row r="35" spans="1:11" outlineLevel="1" x14ac:dyDescent="0.25">
      <c r="A35" s="265"/>
      <c r="B35" s="266" t="s">
        <v>201</v>
      </c>
      <c r="C35" s="265"/>
      <c r="D35" s="267"/>
      <c r="E35" s="268">
        <f>SUBTOTAL(9,E34:E34)</f>
        <v>215318</v>
      </c>
      <c r="F35" s="268">
        <f>SUBTOTAL(9,F34:F34)</f>
        <v>0</v>
      </c>
      <c r="G35" s="268">
        <f>SUBTOTAL(9,G34:G34)</f>
        <v>0</v>
      </c>
      <c r="H35" s="268">
        <f t="shared" si="0"/>
        <v>215318</v>
      </c>
      <c r="I35" s="268">
        <f>SUBTOTAL(9,I34:I34)</f>
        <v>320590</v>
      </c>
      <c r="J35" s="268">
        <f>SUBTOTAL(9,J34:J34)</f>
        <v>85195</v>
      </c>
      <c r="K35" s="277">
        <f t="shared" si="1"/>
        <v>0.26574440874637389</v>
      </c>
    </row>
    <row r="36" spans="1:11" outlineLevel="2" x14ac:dyDescent="0.25">
      <c r="A36" s="262">
        <v>50440</v>
      </c>
      <c r="B36" s="263" t="s">
        <v>182</v>
      </c>
      <c r="C36" s="262">
        <v>50440</v>
      </c>
      <c r="D36" s="263" t="s">
        <v>182</v>
      </c>
      <c r="E36" s="264">
        <v>0</v>
      </c>
      <c r="F36" s="264">
        <v>35656353</v>
      </c>
      <c r="G36" s="264">
        <v>0</v>
      </c>
      <c r="H36" s="264">
        <f t="shared" si="0"/>
        <v>35656353</v>
      </c>
      <c r="I36" s="264">
        <v>34451946</v>
      </c>
      <c r="J36" s="264">
        <v>4632013</v>
      </c>
      <c r="K36" s="276">
        <f t="shared" si="1"/>
        <v>0.13444851562231055</v>
      </c>
    </row>
    <row r="37" spans="1:11" outlineLevel="1" x14ac:dyDescent="0.25">
      <c r="A37" s="265"/>
      <c r="B37" s="266" t="s">
        <v>192</v>
      </c>
      <c r="C37" s="265"/>
      <c r="D37" s="267"/>
      <c r="E37" s="268">
        <f>SUBTOTAL(9,E36:E36)</f>
        <v>0</v>
      </c>
      <c r="F37" s="268">
        <f>SUBTOTAL(9,F36:F36)</f>
        <v>35656353</v>
      </c>
      <c r="G37" s="268">
        <f>SUBTOTAL(9,G36:G36)</f>
        <v>0</v>
      </c>
      <c r="H37" s="268">
        <f t="shared" si="0"/>
        <v>35656353</v>
      </c>
      <c r="I37" s="268">
        <f>SUBTOTAL(9,I36:I36)</f>
        <v>34451946</v>
      </c>
      <c r="J37" s="268">
        <f>SUBTOTAL(9,J36:J36)</f>
        <v>4632013</v>
      </c>
      <c r="K37" s="277">
        <f t="shared" si="1"/>
        <v>0.13444851562231055</v>
      </c>
    </row>
    <row r="38" spans="1:11" outlineLevel="2" x14ac:dyDescent="0.25">
      <c r="A38" s="262">
        <v>340</v>
      </c>
      <c r="B38" s="263" t="s">
        <v>147</v>
      </c>
      <c r="C38" s="262">
        <v>50121</v>
      </c>
      <c r="D38" s="263" t="s">
        <v>159</v>
      </c>
      <c r="E38" s="264">
        <v>16513025</v>
      </c>
      <c r="F38" s="264">
        <v>10734136</v>
      </c>
      <c r="G38" s="264">
        <v>37995868</v>
      </c>
      <c r="H38" s="264">
        <f t="shared" si="0"/>
        <v>65243029</v>
      </c>
      <c r="I38" s="264">
        <v>68754029</v>
      </c>
      <c r="J38" s="264">
        <v>9867727</v>
      </c>
      <c r="K38" s="276">
        <f t="shared" si="1"/>
        <v>0.14352216362476736</v>
      </c>
    </row>
    <row r="39" spans="1:11" outlineLevel="1" x14ac:dyDescent="0.25">
      <c r="A39" s="265"/>
      <c r="B39" s="266" t="s">
        <v>155</v>
      </c>
      <c r="C39" s="265"/>
      <c r="D39" s="267"/>
      <c r="E39" s="268">
        <f>SUBTOTAL(9,E38:E38)</f>
        <v>16513025</v>
      </c>
      <c r="F39" s="268">
        <f>SUBTOTAL(9,F38:F38)</f>
        <v>10734136</v>
      </c>
      <c r="G39" s="268">
        <f>SUBTOTAL(9,G38:G38)</f>
        <v>37995868</v>
      </c>
      <c r="H39" s="268">
        <f t="shared" si="0"/>
        <v>65243029</v>
      </c>
      <c r="I39" s="268">
        <f>SUBTOTAL(9,I38:I38)</f>
        <v>68754029</v>
      </c>
      <c r="J39" s="268">
        <f>SUBTOTAL(9,J38:J38)</f>
        <v>9867727</v>
      </c>
      <c r="K39" s="277">
        <f t="shared" si="1"/>
        <v>0.14352216362476736</v>
      </c>
    </row>
    <row r="40" spans="1:11" outlineLevel="2" x14ac:dyDescent="0.25">
      <c r="A40" s="262">
        <v>50016</v>
      </c>
      <c r="B40" s="263" t="s">
        <v>164</v>
      </c>
      <c r="C40" s="262">
        <v>50016</v>
      </c>
      <c r="D40" s="263" t="s">
        <v>164</v>
      </c>
      <c r="E40" s="264">
        <v>0</v>
      </c>
      <c r="F40" s="264">
        <v>6962021</v>
      </c>
      <c r="G40" s="264">
        <v>22166870</v>
      </c>
      <c r="H40" s="264">
        <f t="shared" si="0"/>
        <v>29128891</v>
      </c>
      <c r="I40" s="264">
        <v>29600402</v>
      </c>
      <c r="J40" s="264">
        <v>711202</v>
      </c>
      <c r="K40" s="276">
        <f t="shared" si="1"/>
        <v>2.4026768285106397E-2</v>
      </c>
    </row>
    <row r="41" spans="1:11" outlineLevel="1" x14ac:dyDescent="0.25">
      <c r="A41" s="265"/>
      <c r="B41" s="266" t="s">
        <v>168</v>
      </c>
      <c r="C41" s="265"/>
      <c r="D41" s="267"/>
      <c r="E41" s="268">
        <f>SUBTOTAL(9,E40:E40)</f>
        <v>0</v>
      </c>
      <c r="F41" s="268">
        <f>SUBTOTAL(9,F40:F40)</f>
        <v>6962021</v>
      </c>
      <c r="G41" s="268">
        <f>SUBTOTAL(9,G40:G40)</f>
        <v>22166870</v>
      </c>
      <c r="H41" s="268">
        <f t="shared" si="0"/>
        <v>29128891</v>
      </c>
      <c r="I41" s="268">
        <f>SUBTOTAL(9,I40:I40)</f>
        <v>29600402</v>
      </c>
      <c r="J41" s="268">
        <f>SUBTOTAL(9,J40:J40)</f>
        <v>711202</v>
      </c>
      <c r="K41" s="277">
        <f t="shared" si="1"/>
        <v>2.4026768285106397E-2</v>
      </c>
    </row>
    <row r="42" spans="1:11" outlineLevel="2" x14ac:dyDescent="0.25">
      <c r="A42" s="262">
        <v>50050</v>
      </c>
      <c r="B42" s="263" t="s">
        <v>4</v>
      </c>
      <c r="C42" s="262">
        <v>50050</v>
      </c>
      <c r="D42" s="263" t="s">
        <v>4</v>
      </c>
      <c r="E42" s="264">
        <v>299526</v>
      </c>
      <c r="F42" s="264">
        <v>32058117</v>
      </c>
      <c r="G42" s="264">
        <v>75402</v>
      </c>
      <c r="H42" s="264">
        <f t="shared" si="0"/>
        <v>32433045</v>
      </c>
      <c r="I42" s="264">
        <v>35171129</v>
      </c>
      <c r="J42" s="264">
        <v>2126558</v>
      </c>
      <c r="K42" s="276">
        <f t="shared" si="1"/>
        <v>6.0463171369903992E-2</v>
      </c>
    </row>
    <row r="43" spans="1:11" outlineLevel="1" x14ac:dyDescent="0.25">
      <c r="A43" s="248"/>
      <c r="B43" s="247" t="s">
        <v>114</v>
      </c>
      <c r="C43" s="248"/>
      <c r="D43" s="249"/>
      <c r="E43" s="269">
        <f>SUBTOTAL(9,E42:E42)</f>
        <v>299526</v>
      </c>
      <c r="F43" s="269">
        <f>SUBTOTAL(9,F42:F42)</f>
        <v>32058117</v>
      </c>
      <c r="G43" s="269">
        <f>SUBTOTAL(9,G42:G42)</f>
        <v>75402</v>
      </c>
      <c r="H43" s="270">
        <f t="shared" si="0"/>
        <v>32433045</v>
      </c>
      <c r="I43" s="269">
        <f>SUBTOTAL(9,I42:I42)</f>
        <v>35171129</v>
      </c>
      <c r="J43" s="269">
        <f>SUBTOTAL(9,J42:J42)</f>
        <v>2126558</v>
      </c>
      <c r="K43" s="277">
        <f t="shared" si="1"/>
        <v>6.0463171369903992E-2</v>
      </c>
    </row>
    <row r="44" spans="1:11" ht="15.75" thickBot="1" x14ac:dyDescent="0.3">
      <c r="A44" s="271"/>
      <c r="B44" s="272" t="s">
        <v>104</v>
      </c>
      <c r="C44" s="271"/>
      <c r="D44" s="273"/>
      <c r="E44" s="274">
        <f>SUBTOTAL(9,E3:E42)</f>
        <v>97254864</v>
      </c>
      <c r="F44" s="274">
        <f>SUBTOTAL(9,F3:F42)</f>
        <v>213288787</v>
      </c>
      <c r="G44" s="274">
        <f>SUBTOTAL(9,G3:G42)</f>
        <v>1026989441</v>
      </c>
      <c r="H44" s="275">
        <f t="shared" si="0"/>
        <v>1337533092</v>
      </c>
      <c r="I44" s="274">
        <f>SUBTOTAL(9,I3:I42)</f>
        <v>1365182848</v>
      </c>
      <c r="J44" s="274">
        <f>SUBTOTAL(9,J3:J42)</f>
        <v>129714911</v>
      </c>
      <c r="K44" s="278">
        <f t="shared" si="1"/>
        <v>9.5016510931142314E-2</v>
      </c>
    </row>
    <row r="45" spans="1:11" ht="15.75" thickTop="1" x14ac:dyDescent="0.25"/>
  </sheetData>
  <autoFilter ref="A2:K42" xr:uid="{A21F7564-11AF-4344-BCB5-4D7F556B5761}"/>
  <pageMargins left="0.7" right="0.7" top="0.75" bottom="0.75" header="0.3" footer="0.3"/>
  <pageSetup scale="6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43"/>
  <sheetViews>
    <sheetView topLeftCell="A19" workbookViewId="0">
      <selection activeCell="E34" sqref="E34"/>
    </sheetView>
  </sheetViews>
  <sheetFormatPr defaultRowHeight="12.75" outlineLevelRow="2" x14ac:dyDescent="0.2"/>
  <cols>
    <col min="1" max="1" width="8.42578125" style="1" bestFit="1" customWidth="1"/>
    <col min="2" max="2" width="30.5703125" style="1" bestFit="1" customWidth="1"/>
    <col min="3" max="3" width="13.28515625" style="1" bestFit="1" customWidth="1"/>
    <col min="4" max="4" width="30.5703125" style="1" bestFit="1" customWidth="1"/>
    <col min="5" max="5" width="14.42578125" style="1" bestFit="1" customWidth="1"/>
    <col min="6" max="6" width="14.28515625" style="2" bestFit="1" customWidth="1"/>
    <col min="7" max="7" width="19.7109375" style="2" bestFit="1" customWidth="1"/>
    <col min="8" max="8" width="15.28515625" style="2" bestFit="1" customWidth="1"/>
    <col min="9" max="9" width="16.5703125" style="2" bestFit="1" customWidth="1"/>
    <col min="10" max="10" width="20.85546875" style="2" customWidth="1"/>
    <col min="11" max="11" width="15" style="1" bestFit="1" customWidth="1"/>
    <col min="12" max="16384" width="9.140625" style="1"/>
  </cols>
  <sheetData>
    <row r="1" spans="1:12" s="157" customFormat="1" ht="45" customHeight="1" x14ac:dyDescent="0.2">
      <c r="A1" s="189" t="s">
        <v>189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2" s="157" customFormat="1" ht="36" x14ac:dyDescent="0.2">
      <c r="A2" s="26" t="s">
        <v>14</v>
      </c>
      <c r="B2" s="26" t="s">
        <v>15</v>
      </c>
      <c r="C2" s="26" t="s">
        <v>40</v>
      </c>
      <c r="D2" s="26" t="s">
        <v>41</v>
      </c>
      <c r="E2" s="27" t="s">
        <v>116</v>
      </c>
      <c r="F2" s="27" t="s">
        <v>117</v>
      </c>
      <c r="G2" s="27" t="s">
        <v>118</v>
      </c>
      <c r="H2" s="27" t="s">
        <v>119</v>
      </c>
      <c r="I2" s="27" t="s">
        <v>172</v>
      </c>
      <c r="J2" s="27" t="s">
        <v>165</v>
      </c>
      <c r="K2" s="27" t="s">
        <v>169</v>
      </c>
    </row>
    <row r="3" spans="1:12" ht="15" outlineLevel="2" x14ac:dyDescent="0.25">
      <c r="A3" s="141">
        <v>15781</v>
      </c>
      <c r="B3" s="140" t="s">
        <v>187</v>
      </c>
      <c r="C3" s="141">
        <v>15781</v>
      </c>
      <c r="D3" s="140" t="s">
        <v>187</v>
      </c>
      <c r="E3" s="142">
        <v>66823</v>
      </c>
      <c r="F3" s="142">
        <v>0</v>
      </c>
      <c r="G3" s="142">
        <v>0</v>
      </c>
      <c r="H3" s="142">
        <f>E3+F3+G3</f>
        <v>66823</v>
      </c>
      <c r="I3" s="142">
        <v>66823</v>
      </c>
      <c r="J3" s="142">
        <v>0</v>
      </c>
      <c r="K3" s="145">
        <f>IF(I3&lt;&gt;0,J3/I3,"")</f>
        <v>0</v>
      </c>
      <c r="L3" s="140"/>
    </row>
    <row r="4" spans="1:12" ht="15" outlineLevel="1" x14ac:dyDescent="0.25">
      <c r="A4" s="151"/>
      <c r="B4" s="152" t="s">
        <v>191</v>
      </c>
      <c r="C4" s="151"/>
      <c r="D4" s="153"/>
      <c r="E4" s="154">
        <f t="shared" ref="E4:J4" si="0">SUBTOTAL(9,E3:E3)</f>
        <v>66823</v>
      </c>
      <c r="F4" s="154">
        <f t="shared" si="0"/>
        <v>0</v>
      </c>
      <c r="G4" s="154">
        <f t="shared" si="0"/>
        <v>0</v>
      </c>
      <c r="H4" s="154">
        <f t="shared" si="0"/>
        <v>66823</v>
      </c>
      <c r="I4" s="154">
        <f t="shared" si="0"/>
        <v>66823</v>
      </c>
      <c r="J4" s="154">
        <f t="shared" si="0"/>
        <v>0</v>
      </c>
      <c r="K4" s="155">
        <f>IF(I4&lt;&gt;0,J4/I4,"")</f>
        <v>0</v>
      </c>
      <c r="L4" s="140"/>
    </row>
    <row r="5" spans="1:12" ht="15" outlineLevel="2" x14ac:dyDescent="0.25">
      <c r="A5" s="141">
        <v>626</v>
      </c>
      <c r="B5" s="140" t="s">
        <v>186</v>
      </c>
      <c r="C5" s="141">
        <v>50028</v>
      </c>
      <c r="D5" s="140" t="s">
        <v>63</v>
      </c>
      <c r="E5" s="142">
        <v>0</v>
      </c>
      <c r="F5" s="142">
        <v>0</v>
      </c>
      <c r="G5" s="142">
        <v>0</v>
      </c>
      <c r="H5" s="142">
        <f>E5+F5+G5</f>
        <v>0</v>
      </c>
      <c r="I5" s="142">
        <v>0</v>
      </c>
      <c r="J5" s="142">
        <v>0</v>
      </c>
      <c r="K5" s="145" t="str">
        <f>IF(I5&lt;&gt;0,J5/I5,"")</f>
        <v/>
      </c>
      <c r="L5" s="140"/>
    </row>
    <row r="6" spans="1:12" ht="15" outlineLevel="1" x14ac:dyDescent="0.25">
      <c r="A6" s="151"/>
      <c r="B6" s="152" t="s">
        <v>190</v>
      </c>
      <c r="C6" s="151"/>
      <c r="D6" s="153"/>
      <c r="E6" s="154">
        <f t="shared" ref="E6:J6" si="1">SUBTOTAL(9,E5:E5)</f>
        <v>0</v>
      </c>
      <c r="F6" s="154">
        <f t="shared" si="1"/>
        <v>0</v>
      </c>
      <c r="G6" s="154">
        <f t="shared" si="1"/>
        <v>0</v>
      </c>
      <c r="H6" s="154">
        <f t="shared" si="1"/>
        <v>0</v>
      </c>
      <c r="I6" s="154">
        <f t="shared" si="1"/>
        <v>0</v>
      </c>
      <c r="J6" s="154">
        <f t="shared" si="1"/>
        <v>0</v>
      </c>
      <c r="K6" s="155" t="str">
        <f t="shared" ref="K6:K34" si="2">IF(I6&lt;&gt;0,J6/I6,"")</f>
        <v/>
      </c>
      <c r="L6" s="140"/>
    </row>
    <row r="7" spans="1:12" ht="15" outlineLevel="2" x14ac:dyDescent="0.25">
      <c r="A7" s="141">
        <v>670</v>
      </c>
      <c r="B7" s="140" t="s">
        <v>141</v>
      </c>
      <c r="C7" s="141">
        <v>50083</v>
      </c>
      <c r="D7" s="140" t="s">
        <v>24</v>
      </c>
      <c r="E7" s="142">
        <v>4672641</v>
      </c>
      <c r="F7" s="142">
        <v>1525631</v>
      </c>
      <c r="G7" s="142">
        <v>114649209</v>
      </c>
      <c r="H7" s="142">
        <f>E7+F7+G7</f>
        <v>120847481</v>
      </c>
      <c r="I7" s="142">
        <v>120070152</v>
      </c>
      <c r="J7" s="142">
        <v>8016571</v>
      </c>
      <c r="K7" s="145">
        <f t="shared" si="2"/>
        <v>6.6765727089276944E-2</v>
      </c>
      <c r="L7" s="140"/>
    </row>
    <row r="8" spans="1:12" ht="15" outlineLevel="2" x14ac:dyDescent="0.25">
      <c r="A8" s="141">
        <v>670</v>
      </c>
      <c r="B8" s="140" t="s">
        <v>141</v>
      </c>
      <c r="C8" s="141">
        <v>50229</v>
      </c>
      <c r="D8" s="140" t="s">
        <v>27</v>
      </c>
      <c r="E8" s="142">
        <v>3886711</v>
      </c>
      <c r="F8" s="142">
        <v>1658228</v>
      </c>
      <c r="G8" s="142">
        <v>293623158</v>
      </c>
      <c r="H8" s="142">
        <f>E8+F8+G8</f>
        <v>299168097</v>
      </c>
      <c r="I8" s="142">
        <v>295940768</v>
      </c>
      <c r="J8" s="142">
        <v>22537189</v>
      </c>
      <c r="K8" s="145">
        <f t="shared" si="2"/>
        <v>7.6154391138161803E-2</v>
      </c>
      <c r="L8" s="140"/>
    </row>
    <row r="9" spans="1:12" ht="15" outlineLevel="2" x14ac:dyDescent="0.25">
      <c r="A9" s="141">
        <v>670</v>
      </c>
      <c r="B9" s="140" t="s">
        <v>141</v>
      </c>
      <c r="C9" s="141">
        <v>51586</v>
      </c>
      <c r="D9" s="140" t="s">
        <v>32</v>
      </c>
      <c r="E9" s="142">
        <v>6797226</v>
      </c>
      <c r="F9" s="142">
        <v>1094016</v>
      </c>
      <c r="G9" s="142">
        <v>208220223</v>
      </c>
      <c r="H9" s="142">
        <f>E9+F9+G9</f>
        <v>216111465</v>
      </c>
      <c r="I9" s="142">
        <v>217394160</v>
      </c>
      <c r="J9" s="142">
        <v>28364195</v>
      </c>
      <c r="K9" s="145">
        <f t="shared" si="2"/>
        <v>0.13047358309901241</v>
      </c>
      <c r="L9" s="140"/>
    </row>
    <row r="10" spans="1:12" ht="15" outlineLevel="2" x14ac:dyDescent="0.25">
      <c r="A10" s="1">
        <v>670</v>
      </c>
      <c r="B10" s="1" t="s">
        <v>141</v>
      </c>
      <c r="C10" s="1">
        <v>51020</v>
      </c>
      <c r="D10" s="1" t="s">
        <v>60</v>
      </c>
      <c r="E10" s="1">
        <v>0</v>
      </c>
      <c r="F10" s="2">
        <v>650</v>
      </c>
      <c r="G10" s="2">
        <v>19591741</v>
      </c>
      <c r="H10" s="142">
        <f>E10+F10+G10</f>
        <v>19592391</v>
      </c>
      <c r="I10" s="2">
        <v>19894217</v>
      </c>
      <c r="J10" s="2">
        <v>-239547</v>
      </c>
      <c r="K10" s="145">
        <f t="shared" si="2"/>
        <v>-1.204103685005547E-2</v>
      </c>
    </row>
    <row r="11" spans="1:12" ht="15" outlineLevel="1" x14ac:dyDescent="0.25">
      <c r="A11" s="163"/>
      <c r="B11" s="164" t="s">
        <v>150</v>
      </c>
      <c r="C11" s="163"/>
      <c r="D11" s="163"/>
      <c r="E11" s="163">
        <f t="shared" ref="E11:J11" si="3">SUBTOTAL(9,E7:E10)</f>
        <v>15356578</v>
      </c>
      <c r="F11" s="165">
        <f t="shared" si="3"/>
        <v>4278525</v>
      </c>
      <c r="G11" s="165">
        <f t="shared" si="3"/>
        <v>636084331</v>
      </c>
      <c r="H11" s="154">
        <f t="shared" si="3"/>
        <v>655719434</v>
      </c>
      <c r="I11" s="165">
        <f t="shared" si="3"/>
        <v>653299297</v>
      </c>
      <c r="J11" s="165">
        <f t="shared" si="3"/>
        <v>58678408</v>
      </c>
      <c r="K11" s="155">
        <f t="shared" si="2"/>
        <v>8.9818569022583838E-2</v>
      </c>
    </row>
    <row r="12" spans="1:12" ht="15" outlineLevel="2" x14ac:dyDescent="0.25">
      <c r="A12" s="141">
        <v>70</v>
      </c>
      <c r="B12" s="140" t="s">
        <v>145</v>
      </c>
      <c r="C12" s="141">
        <v>50814</v>
      </c>
      <c r="D12" s="140" t="s">
        <v>148</v>
      </c>
      <c r="E12" s="142">
        <v>24440816</v>
      </c>
      <c r="F12" s="142">
        <v>80638199</v>
      </c>
      <c r="G12" s="142">
        <v>314299949</v>
      </c>
      <c r="H12" s="142">
        <f>E12+F12+G12</f>
        <v>419378964</v>
      </c>
      <c r="I12" s="142">
        <v>401255864</v>
      </c>
      <c r="J12" s="142">
        <v>31213826</v>
      </c>
      <c r="K12" s="145">
        <f t="shared" si="2"/>
        <v>7.779032981309901E-2</v>
      </c>
      <c r="L12" s="140"/>
    </row>
    <row r="13" spans="1:12" ht="15" outlineLevel="2" x14ac:dyDescent="0.25">
      <c r="A13" s="141">
        <v>70</v>
      </c>
      <c r="B13" s="140" t="s">
        <v>145</v>
      </c>
      <c r="C13" s="141">
        <v>51624</v>
      </c>
      <c r="D13" s="140" t="s">
        <v>188</v>
      </c>
      <c r="E13" s="142">
        <v>0</v>
      </c>
      <c r="F13" s="142">
        <v>0</v>
      </c>
      <c r="G13" s="142">
        <v>0</v>
      </c>
      <c r="H13" s="142">
        <f>E13+F13+G13</f>
        <v>0</v>
      </c>
      <c r="I13" s="142">
        <v>0</v>
      </c>
      <c r="J13" s="142">
        <v>0</v>
      </c>
      <c r="K13" s="145" t="str">
        <f t="shared" si="2"/>
        <v/>
      </c>
      <c r="L13" s="140"/>
    </row>
    <row r="14" spans="1:12" ht="15" outlineLevel="1" x14ac:dyDescent="0.25">
      <c r="A14" s="151"/>
      <c r="B14" s="152" t="s">
        <v>151</v>
      </c>
      <c r="C14" s="151"/>
      <c r="D14" s="153"/>
      <c r="E14" s="154">
        <f t="shared" ref="E14:J14" si="4">SUBTOTAL(9,E12:E13)</f>
        <v>24440816</v>
      </c>
      <c r="F14" s="154">
        <f t="shared" si="4"/>
        <v>80638199</v>
      </c>
      <c r="G14" s="154">
        <f t="shared" si="4"/>
        <v>314299949</v>
      </c>
      <c r="H14" s="154">
        <f t="shared" si="4"/>
        <v>419378964</v>
      </c>
      <c r="I14" s="154">
        <f t="shared" si="4"/>
        <v>401255864</v>
      </c>
      <c r="J14" s="154">
        <f t="shared" si="4"/>
        <v>31213826</v>
      </c>
      <c r="K14" s="155">
        <f t="shared" si="2"/>
        <v>7.779032981309901E-2</v>
      </c>
      <c r="L14" s="140"/>
    </row>
    <row r="15" spans="1:12" ht="15" outlineLevel="2" x14ac:dyDescent="0.25">
      <c r="A15" s="141">
        <v>50130</v>
      </c>
      <c r="B15" s="140" t="s">
        <v>144</v>
      </c>
      <c r="C15" s="141">
        <v>50130</v>
      </c>
      <c r="D15" s="140" t="s">
        <v>144</v>
      </c>
      <c r="E15" s="142">
        <v>0</v>
      </c>
      <c r="F15" s="142">
        <v>34258154</v>
      </c>
      <c r="G15" s="142">
        <v>49789946</v>
      </c>
      <c r="H15" s="142">
        <f>E15+F15+G15</f>
        <v>84048100</v>
      </c>
      <c r="I15" s="142">
        <v>82431123</v>
      </c>
      <c r="J15" s="142">
        <v>4496965</v>
      </c>
      <c r="K15" s="145">
        <f t="shared" si="2"/>
        <v>5.4554212490833101E-2</v>
      </c>
      <c r="L15" s="140"/>
    </row>
    <row r="16" spans="1:12" ht="15" outlineLevel="1" x14ac:dyDescent="0.25">
      <c r="A16" s="151"/>
      <c r="B16" s="152" t="s">
        <v>154</v>
      </c>
      <c r="C16" s="151"/>
      <c r="D16" s="153"/>
      <c r="E16" s="154">
        <f t="shared" ref="E16:J16" si="5">SUBTOTAL(9,E15:E15)</f>
        <v>0</v>
      </c>
      <c r="F16" s="154">
        <f t="shared" si="5"/>
        <v>34258154</v>
      </c>
      <c r="G16" s="154">
        <f t="shared" si="5"/>
        <v>49789946</v>
      </c>
      <c r="H16" s="154">
        <f t="shared" si="5"/>
        <v>84048100</v>
      </c>
      <c r="I16" s="154">
        <f t="shared" si="5"/>
        <v>82431123</v>
      </c>
      <c r="J16" s="154">
        <f t="shared" si="5"/>
        <v>4496965</v>
      </c>
      <c r="K16" s="155">
        <f t="shared" si="2"/>
        <v>5.4554212490833101E-2</v>
      </c>
      <c r="L16" s="140"/>
    </row>
    <row r="17" spans="1:12" ht="15" outlineLevel="2" x14ac:dyDescent="0.25">
      <c r="A17" s="141">
        <v>150</v>
      </c>
      <c r="B17" s="140" t="s">
        <v>8</v>
      </c>
      <c r="C17" s="141">
        <v>50520</v>
      </c>
      <c r="D17" s="140" t="s">
        <v>25</v>
      </c>
      <c r="E17" s="142">
        <v>4318957</v>
      </c>
      <c r="F17" s="142">
        <v>32821623</v>
      </c>
      <c r="G17" s="142">
        <v>137490752</v>
      </c>
      <c r="H17" s="142">
        <f>E17+F17+G17</f>
        <v>174631332</v>
      </c>
      <c r="I17" s="142">
        <v>173636567</v>
      </c>
      <c r="J17" s="142">
        <v>13394378</v>
      </c>
      <c r="K17" s="145">
        <f t="shared" si="2"/>
        <v>7.7140306511588652E-2</v>
      </c>
      <c r="L17" s="140"/>
    </row>
    <row r="18" spans="1:12" ht="15" outlineLevel="2" x14ac:dyDescent="0.25">
      <c r="A18" s="141">
        <v>150</v>
      </c>
      <c r="B18" s="140" t="s">
        <v>8</v>
      </c>
      <c r="C18" s="141">
        <v>51411</v>
      </c>
      <c r="D18" s="140" t="s">
        <v>142</v>
      </c>
      <c r="E18" s="142">
        <v>0</v>
      </c>
      <c r="F18" s="142">
        <v>10075018</v>
      </c>
      <c r="G18" s="142">
        <v>0</v>
      </c>
      <c r="H18" s="142">
        <f>E18+F18+G18</f>
        <v>10075018</v>
      </c>
      <c r="I18" s="142">
        <v>9727874</v>
      </c>
      <c r="J18" s="142">
        <v>1170</v>
      </c>
      <c r="K18" s="145">
        <f t="shared" si="2"/>
        <v>1.2027293939045674E-4</v>
      </c>
      <c r="L18" s="140"/>
    </row>
    <row r="19" spans="1:12" ht="15" outlineLevel="1" x14ac:dyDescent="0.25">
      <c r="A19" s="151"/>
      <c r="B19" s="152" t="s">
        <v>107</v>
      </c>
      <c r="C19" s="151"/>
      <c r="D19" s="153"/>
      <c r="E19" s="154">
        <f t="shared" ref="E19:J19" si="6">SUBTOTAL(9,E17:E18)</f>
        <v>4318957</v>
      </c>
      <c r="F19" s="154">
        <f t="shared" si="6"/>
        <v>42896641</v>
      </c>
      <c r="G19" s="154">
        <f t="shared" si="6"/>
        <v>137490752</v>
      </c>
      <c r="H19" s="154">
        <f t="shared" si="6"/>
        <v>184706350</v>
      </c>
      <c r="I19" s="154">
        <f t="shared" si="6"/>
        <v>183364441</v>
      </c>
      <c r="J19" s="154">
        <f t="shared" si="6"/>
        <v>13395548</v>
      </c>
      <c r="K19" s="155">
        <f t="shared" si="2"/>
        <v>7.3054229745668081E-2</v>
      </c>
      <c r="L19" s="140"/>
    </row>
    <row r="20" spans="1:12" ht="15" outlineLevel="2" x14ac:dyDescent="0.25">
      <c r="A20" s="141">
        <v>3483</v>
      </c>
      <c r="B20" s="140" t="s">
        <v>178</v>
      </c>
      <c r="C20" s="141">
        <v>51632</v>
      </c>
      <c r="D20" s="140" t="s">
        <v>157</v>
      </c>
      <c r="E20" s="142">
        <v>1840326</v>
      </c>
      <c r="F20" s="142">
        <v>0</v>
      </c>
      <c r="G20" s="142">
        <v>0</v>
      </c>
      <c r="H20" s="142">
        <f>E20+F20+G20</f>
        <v>1840326</v>
      </c>
      <c r="I20" s="142">
        <v>1698085</v>
      </c>
      <c r="J20" s="142">
        <v>-62826</v>
      </c>
      <c r="K20" s="145">
        <f t="shared" si="2"/>
        <v>-3.6998147913679232E-2</v>
      </c>
      <c r="L20" s="140"/>
    </row>
    <row r="21" spans="1:12" ht="15" outlineLevel="1" x14ac:dyDescent="0.25">
      <c r="A21" s="151"/>
      <c r="B21" s="152" t="s">
        <v>180</v>
      </c>
      <c r="C21" s="151"/>
      <c r="D21" s="153"/>
      <c r="E21" s="154">
        <f t="shared" ref="E21:J21" si="7">SUBTOTAL(9,E20:E20)</f>
        <v>1840326</v>
      </c>
      <c r="F21" s="154">
        <f t="shared" si="7"/>
        <v>0</v>
      </c>
      <c r="G21" s="154">
        <f t="shared" si="7"/>
        <v>0</v>
      </c>
      <c r="H21" s="154">
        <f t="shared" si="7"/>
        <v>1840326</v>
      </c>
      <c r="I21" s="154">
        <f t="shared" si="7"/>
        <v>1698085</v>
      </c>
      <c r="J21" s="154">
        <f t="shared" si="7"/>
        <v>-62826</v>
      </c>
      <c r="K21" s="155">
        <f t="shared" si="2"/>
        <v>-3.6998147913679232E-2</v>
      </c>
      <c r="L21" s="140"/>
    </row>
    <row r="22" spans="1:12" ht="15" outlineLevel="2" x14ac:dyDescent="0.25">
      <c r="A22" s="141">
        <v>50026</v>
      </c>
      <c r="B22" s="140" t="s">
        <v>170</v>
      </c>
      <c r="C22" s="141">
        <v>50026</v>
      </c>
      <c r="D22" s="140" t="s">
        <v>170</v>
      </c>
      <c r="E22" s="142">
        <v>0</v>
      </c>
      <c r="F22" s="142">
        <v>1043499</v>
      </c>
      <c r="G22" s="142">
        <v>0</v>
      </c>
      <c r="H22" s="142">
        <f>E22+F22+G22</f>
        <v>1043499</v>
      </c>
      <c r="I22" s="142">
        <v>1047388</v>
      </c>
      <c r="J22" s="142">
        <v>-166993</v>
      </c>
      <c r="K22" s="145">
        <f t="shared" si="2"/>
        <v>-0.15943757232276864</v>
      </c>
      <c r="L22" s="140"/>
    </row>
    <row r="23" spans="1:12" ht="15" outlineLevel="1" x14ac:dyDescent="0.25">
      <c r="A23" s="151"/>
      <c r="B23" s="152" t="s">
        <v>173</v>
      </c>
      <c r="C23" s="151"/>
      <c r="D23" s="153"/>
      <c r="E23" s="154">
        <f t="shared" ref="E23:J23" si="8">SUBTOTAL(9,E22:E22)</f>
        <v>0</v>
      </c>
      <c r="F23" s="154">
        <f t="shared" si="8"/>
        <v>1043499</v>
      </c>
      <c r="G23" s="154">
        <f t="shared" si="8"/>
        <v>0</v>
      </c>
      <c r="H23" s="154">
        <f t="shared" si="8"/>
        <v>1043499</v>
      </c>
      <c r="I23" s="154">
        <f t="shared" si="8"/>
        <v>1047388</v>
      </c>
      <c r="J23" s="154">
        <f t="shared" si="8"/>
        <v>-166993</v>
      </c>
      <c r="K23" s="155">
        <f t="shared" si="2"/>
        <v>-0.15943757232276864</v>
      </c>
      <c r="L23" s="140"/>
    </row>
    <row r="24" spans="1:12" ht="15" outlineLevel="2" x14ac:dyDescent="0.25">
      <c r="A24" s="141">
        <v>50440</v>
      </c>
      <c r="B24" s="140" t="s">
        <v>182</v>
      </c>
      <c r="C24" s="141">
        <v>50440</v>
      </c>
      <c r="D24" s="140" t="s">
        <v>182</v>
      </c>
      <c r="E24" s="142">
        <v>978165</v>
      </c>
      <c r="F24" s="142">
        <v>0</v>
      </c>
      <c r="G24" s="142">
        <v>5006441</v>
      </c>
      <c r="H24" s="142">
        <f>E24+F24+G24</f>
        <v>5984606</v>
      </c>
      <c r="I24" s="142">
        <v>5583096</v>
      </c>
      <c r="J24" s="142">
        <v>0</v>
      </c>
      <c r="K24" s="145">
        <f t="shared" si="2"/>
        <v>0</v>
      </c>
      <c r="L24" s="140"/>
    </row>
    <row r="25" spans="1:12" ht="15" outlineLevel="1" x14ac:dyDescent="0.25">
      <c r="A25" s="151"/>
      <c r="B25" s="152" t="s">
        <v>192</v>
      </c>
      <c r="C25" s="151"/>
      <c r="D25" s="153"/>
      <c r="E25" s="154">
        <f t="shared" ref="E25:J25" si="9">SUBTOTAL(9,E24:E24)</f>
        <v>978165</v>
      </c>
      <c r="F25" s="154">
        <f t="shared" si="9"/>
        <v>0</v>
      </c>
      <c r="G25" s="154">
        <f t="shared" si="9"/>
        <v>5006441</v>
      </c>
      <c r="H25" s="154">
        <f t="shared" si="9"/>
        <v>5984606</v>
      </c>
      <c r="I25" s="154">
        <f t="shared" si="9"/>
        <v>5583096</v>
      </c>
      <c r="J25" s="154">
        <f t="shared" si="9"/>
        <v>0</v>
      </c>
      <c r="K25" s="155">
        <f t="shared" si="2"/>
        <v>0</v>
      </c>
      <c r="L25" s="140"/>
    </row>
    <row r="26" spans="1:12" ht="15" outlineLevel="2" x14ac:dyDescent="0.25">
      <c r="A26" s="141">
        <v>340</v>
      </c>
      <c r="B26" s="140" t="s">
        <v>147</v>
      </c>
      <c r="C26" s="141">
        <v>50121</v>
      </c>
      <c r="D26" s="140" t="s">
        <v>159</v>
      </c>
      <c r="E26" s="142">
        <v>12050495</v>
      </c>
      <c r="F26" s="142">
        <v>43714063</v>
      </c>
      <c r="G26" s="142">
        <v>49201010</v>
      </c>
      <c r="H26" s="142">
        <f>E26+F26+G26</f>
        <v>104965568</v>
      </c>
      <c r="I26" s="142">
        <v>108502364</v>
      </c>
      <c r="J26" s="142">
        <v>19516586</v>
      </c>
      <c r="K26" s="145">
        <f t="shared" si="2"/>
        <v>0.17987244959934698</v>
      </c>
      <c r="L26" s="140"/>
    </row>
    <row r="27" spans="1:12" ht="15" outlineLevel="1" x14ac:dyDescent="0.25">
      <c r="A27" s="151"/>
      <c r="B27" s="152" t="s">
        <v>155</v>
      </c>
      <c r="C27" s="151"/>
      <c r="D27" s="153"/>
      <c r="E27" s="154">
        <f t="shared" ref="E27:J27" si="10">SUBTOTAL(9,E26:E26)</f>
        <v>12050495</v>
      </c>
      <c r="F27" s="154">
        <f t="shared" si="10"/>
        <v>43714063</v>
      </c>
      <c r="G27" s="154">
        <f t="shared" si="10"/>
        <v>49201010</v>
      </c>
      <c r="H27" s="154">
        <f t="shared" si="10"/>
        <v>104965568</v>
      </c>
      <c r="I27" s="154">
        <f t="shared" si="10"/>
        <v>108502364</v>
      </c>
      <c r="J27" s="154">
        <f t="shared" si="10"/>
        <v>19516586</v>
      </c>
      <c r="K27" s="155">
        <f t="shared" si="2"/>
        <v>0.17987244959934698</v>
      </c>
      <c r="L27" s="140"/>
    </row>
    <row r="28" spans="1:12" ht="15" outlineLevel="2" x14ac:dyDescent="0.25">
      <c r="A28" s="141">
        <v>50016</v>
      </c>
      <c r="B28" s="140" t="s">
        <v>164</v>
      </c>
      <c r="C28" s="141">
        <v>50016</v>
      </c>
      <c r="D28" s="140" t="s">
        <v>164</v>
      </c>
      <c r="E28" s="142">
        <v>2504626</v>
      </c>
      <c r="F28" s="142">
        <v>3414102</v>
      </c>
      <c r="G28" s="142">
        <v>32592944</v>
      </c>
      <c r="H28" s="142">
        <f>E28+F28+G28</f>
        <v>38511672</v>
      </c>
      <c r="I28" s="142">
        <v>37341411</v>
      </c>
      <c r="J28" s="142">
        <v>765707</v>
      </c>
      <c r="K28" s="145">
        <f t="shared" si="2"/>
        <v>2.0505572218468125E-2</v>
      </c>
      <c r="L28" s="140"/>
    </row>
    <row r="29" spans="1:12" ht="15" outlineLevel="1" x14ac:dyDescent="0.25">
      <c r="A29" s="151"/>
      <c r="B29" s="152" t="s">
        <v>168</v>
      </c>
      <c r="C29" s="151"/>
      <c r="D29" s="153"/>
      <c r="E29" s="154">
        <f t="shared" ref="E29:J29" si="11">SUBTOTAL(9,E28:E28)</f>
        <v>2504626</v>
      </c>
      <c r="F29" s="154">
        <f t="shared" si="11"/>
        <v>3414102</v>
      </c>
      <c r="G29" s="154">
        <f t="shared" si="11"/>
        <v>32592944</v>
      </c>
      <c r="H29" s="154">
        <f t="shared" si="11"/>
        <v>38511672</v>
      </c>
      <c r="I29" s="154">
        <f t="shared" si="11"/>
        <v>37341411</v>
      </c>
      <c r="J29" s="154">
        <f t="shared" si="11"/>
        <v>765707</v>
      </c>
      <c r="K29" s="155">
        <f t="shared" si="2"/>
        <v>2.0505572218468125E-2</v>
      </c>
      <c r="L29" s="140"/>
    </row>
    <row r="30" spans="1:12" ht="15" outlineLevel="2" x14ac:dyDescent="0.25">
      <c r="A30" s="141">
        <v>50050</v>
      </c>
      <c r="B30" s="140" t="s">
        <v>4</v>
      </c>
      <c r="C30" s="141">
        <v>50050</v>
      </c>
      <c r="D30" s="140" t="s">
        <v>4</v>
      </c>
      <c r="E30" s="142">
        <v>297366</v>
      </c>
      <c r="F30" s="142">
        <v>37168947</v>
      </c>
      <c r="G30" s="142">
        <v>35866058</v>
      </c>
      <c r="H30" s="142">
        <f>E30+F30+G30</f>
        <v>73332371</v>
      </c>
      <c r="I30" s="142">
        <v>70754179</v>
      </c>
      <c r="J30" s="142">
        <v>1066510</v>
      </c>
      <c r="K30" s="145">
        <f t="shared" si="2"/>
        <v>1.5073455943853153E-2</v>
      </c>
      <c r="L30" s="140"/>
    </row>
    <row r="31" spans="1:12" ht="15" outlineLevel="1" x14ac:dyDescent="0.25">
      <c r="A31" s="151"/>
      <c r="B31" s="152" t="s">
        <v>114</v>
      </c>
      <c r="C31" s="151"/>
      <c r="D31" s="153"/>
      <c r="E31" s="154">
        <f t="shared" ref="E31:J31" si="12">SUBTOTAL(9,E30:E30)</f>
        <v>297366</v>
      </c>
      <c r="F31" s="154">
        <f t="shared" si="12"/>
        <v>37168947</v>
      </c>
      <c r="G31" s="154">
        <f t="shared" si="12"/>
        <v>35866058</v>
      </c>
      <c r="H31" s="154">
        <f t="shared" si="12"/>
        <v>73332371</v>
      </c>
      <c r="I31" s="154">
        <f t="shared" si="12"/>
        <v>70754179</v>
      </c>
      <c r="J31" s="154">
        <f t="shared" si="12"/>
        <v>1066510</v>
      </c>
      <c r="K31" s="155">
        <f t="shared" si="2"/>
        <v>1.5073455943853153E-2</v>
      </c>
      <c r="L31" s="140"/>
    </row>
    <row r="32" spans="1:12" ht="15" outlineLevel="2" x14ac:dyDescent="0.25">
      <c r="A32" s="141">
        <v>51152</v>
      </c>
      <c r="B32" s="140" t="s">
        <v>181</v>
      </c>
      <c r="C32" s="141">
        <v>51152</v>
      </c>
      <c r="D32" s="140" t="s">
        <v>181</v>
      </c>
      <c r="E32" s="142">
        <v>12363104</v>
      </c>
      <c r="F32" s="142">
        <v>30807777</v>
      </c>
      <c r="G32" s="142">
        <v>19053992</v>
      </c>
      <c r="H32" s="142">
        <f>E32+F32+G32</f>
        <v>62224873</v>
      </c>
      <c r="I32" s="142">
        <v>60200320</v>
      </c>
      <c r="J32" s="142">
        <v>1373908</v>
      </c>
      <c r="K32" s="145">
        <f t="shared" si="2"/>
        <v>2.282227071218226E-2</v>
      </c>
      <c r="L32" s="140"/>
    </row>
    <row r="33" spans="1:13" ht="15" outlineLevel="1" x14ac:dyDescent="0.25">
      <c r="A33" s="151"/>
      <c r="B33" s="152" t="s">
        <v>184</v>
      </c>
      <c r="C33" s="151"/>
      <c r="D33" s="153"/>
      <c r="E33" s="154">
        <f t="shared" ref="E33:J33" si="13">SUBTOTAL(9,E32:E32)</f>
        <v>12363104</v>
      </c>
      <c r="F33" s="154">
        <f t="shared" si="13"/>
        <v>30807777</v>
      </c>
      <c r="G33" s="154">
        <f t="shared" si="13"/>
        <v>19053992</v>
      </c>
      <c r="H33" s="154">
        <f t="shared" si="13"/>
        <v>62224873</v>
      </c>
      <c r="I33" s="154">
        <f t="shared" si="13"/>
        <v>60200320</v>
      </c>
      <c r="J33" s="154">
        <f t="shared" si="13"/>
        <v>1373908</v>
      </c>
      <c r="K33" s="155">
        <f t="shared" si="2"/>
        <v>2.282227071218226E-2</v>
      </c>
      <c r="L33" s="140"/>
    </row>
    <row r="34" spans="1:13" ht="30.6" customHeight="1" thickBot="1" x14ac:dyDescent="0.3">
      <c r="A34" s="146"/>
      <c r="B34" s="147" t="s">
        <v>104</v>
      </c>
      <c r="C34" s="146"/>
      <c r="D34" s="148"/>
      <c r="E34" s="149">
        <f>SUBTOTAL(9,E3:E33)</f>
        <v>74217256</v>
      </c>
      <c r="F34" s="149">
        <f>SUBTOTAL(9,F3:F33)</f>
        <v>278219907</v>
      </c>
      <c r="G34" s="149">
        <f>SUBTOTAL(9,G3:G33)</f>
        <v>1279385423</v>
      </c>
      <c r="H34" s="149">
        <f>SUBTOTAL(9,H3:H33)</f>
        <v>1631822586</v>
      </c>
      <c r="I34" s="149">
        <f>SUBTOTAL(9,I3:I32)</f>
        <v>1605544391</v>
      </c>
      <c r="J34" s="149">
        <f>SUBTOTAL(9,J3:J32)</f>
        <v>130277639</v>
      </c>
      <c r="K34" s="150">
        <f t="shared" si="2"/>
        <v>8.114234631585468E-2</v>
      </c>
      <c r="L34" s="140"/>
    </row>
    <row r="35" spans="1:13" ht="13.5" thickTop="1" x14ac:dyDescent="0.2"/>
    <row r="42" spans="1:13" x14ac:dyDescent="0.2">
      <c r="K42" s="158"/>
      <c r="L42" s="158"/>
      <c r="M42" s="158"/>
    </row>
    <row r="43" spans="1:13" x14ac:dyDescent="0.2">
      <c r="K43" s="158"/>
      <c r="L43" s="158"/>
      <c r="M43" s="158"/>
    </row>
  </sheetData>
  <pageMargins left="0.7" right="0.7" top="0.75" bottom="0.75" header="0.3" footer="0.3"/>
  <pageSetup scale="62" orientation="landscape" r:id="rId1"/>
  <headerFooter>
    <oddFooter>&amp;LCalifornia Department of Insurance&amp;RRate Specialist Bureau - 6/23/2015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42"/>
  <sheetViews>
    <sheetView workbookViewId="0">
      <selection activeCell="E32" sqref="E32"/>
    </sheetView>
  </sheetViews>
  <sheetFormatPr defaultRowHeight="12.75" outlineLevelRow="2" x14ac:dyDescent="0.2"/>
  <cols>
    <col min="1" max="1" width="8.42578125" style="1" bestFit="1" customWidth="1"/>
    <col min="2" max="2" width="30.5703125" style="1" bestFit="1" customWidth="1"/>
    <col min="3" max="3" width="13.28515625" style="1" bestFit="1" customWidth="1"/>
    <col min="4" max="4" width="30.5703125" style="1" bestFit="1" customWidth="1"/>
    <col min="5" max="5" width="14.42578125" style="1" bestFit="1" customWidth="1"/>
    <col min="6" max="6" width="14.28515625" style="2" bestFit="1" customWidth="1"/>
    <col min="7" max="7" width="19.7109375" style="2" bestFit="1" customWidth="1"/>
    <col min="8" max="8" width="15.28515625" style="2" bestFit="1" customWidth="1"/>
    <col min="9" max="9" width="16.5703125" style="2" bestFit="1" customWidth="1"/>
    <col min="10" max="10" width="20.85546875" style="2" customWidth="1"/>
    <col min="11" max="11" width="15" style="1" bestFit="1" customWidth="1"/>
    <col min="12" max="16384" width="9.140625" style="1"/>
  </cols>
  <sheetData>
    <row r="1" spans="1:12" s="157" customFormat="1" ht="45" customHeight="1" x14ac:dyDescent="0.2">
      <c r="A1" s="189" t="s">
        <v>185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2" s="157" customFormat="1" ht="36" x14ac:dyDescent="0.2">
      <c r="A2" s="26" t="s">
        <v>14</v>
      </c>
      <c r="B2" s="26" t="s">
        <v>15</v>
      </c>
      <c r="C2" s="26" t="s">
        <v>40</v>
      </c>
      <c r="D2" s="26" t="s">
        <v>41</v>
      </c>
      <c r="E2" s="27" t="s">
        <v>116</v>
      </c>
      <c r="F2" s="27" t="s">
        <v>117</v>
      </c>
      <c r="G2" s="27" t="s">
        <v>118</v>
      </c>
      <c r="H2" s="27" t="s">
        <v>119</v>
      </c>
      <c r="I2" s="27" t="s">
        <v>172</v>
      </c>
      <c r="J2" s="27" t="s">
        <v>165</v>
      </c>
      <c r="K2" s="27" t="s">
        <v>169</v>
      </c>
    </row>
    <row r="3" spans="1:12" ht="15" outlineLevel="2" x14ac:dyDescent="0.25">
      <c r="A3" s="141">
        <v>70</v>
      </c>
      <c r="B3" s="140" t="s">
        <v>145</v>
      </c>
      <c r="C3" s="141">
        <v>51624</v>
      </c>
      <c r="D3" s="140" t="s">
        <v>160</v>
      </c>
      <c r="E3" s="142">
        <v>0</v>
      </c>
      <c r="F3" s="142">
        <v>0</v>
      </c>
      <c r="G3" s="142">
        <v>0</v>
      </c>
      <c r="H3" s="142">
        <f>E3+F3+G3</f>
        <v>0</v>
      </c>
      <c r="I3" s="142">
        <v>0</v>
      </c>
      <c r="J3" s="142">
        <v>0</v>
      </c>
      <c r="K3" s="145" t="str">
        <f>IF(I3&lt;&gt;0,J3/I3,"")</f>
        <v/>
      </c>
      <c r="L3" s="140"/>
    </row>
    <row r="4" spans="1:12" ht="15" outlineLevel="2" x14ac:dyDescent="0.25">
      <c r="A4" s="141">
        <v>70</v>
      </c>
      <c r="B4" s="140" t="s">
        <v>145</v>
      </c>
      <c r="C4" s="141">
        <v>50814</v>
      </c>
      <c r="D4" s="140" t="s">
        <v>148</v>
      </c>
      <c r="E4" s="142">
        <v>17499344</v>
      </c>
      <c r="F4" s="142">
        <v>78689280</v>
      </c>
      <c r="G4" s="142">
        <v>276719689</v>
      </c>
      <c r="H4" s="142">
        <f>E4+F4+G4</f>
        <v>372908313</v>
      </c>
      <c r="I4" s="142">
        <v>398414739</v>
      </c>
      <c r="J4" s="142">
        <v>51031002</v>
      </c>
      <c r="K4" s="145">
        <f>IF(I4&lt;&gt;0,J4/I4,"")</f>
        <v>0.12808512588687138</v>
      </c>
      <c r="L4" s="140"/>
    </row>
    <row r="5" spans="1:12" ht="15" outlineLevel="1" x14ac:dyDescent="0.25">
      <c r="A5" s="151"/>
      <c r="B5" s="152" t="s">
        <v>151</v>
      </c>
      <c r="C5" s="151"/>
      <c r="D5" s="153"/>
      <c r="E5" s="154">
        <f t="shared" ref="E5:J5" si="0">SUBTOTAL(9,E3:E4)</f>
        <v>17499344</v>
      </c>
      <c r="F5" s="154">
        <f t="shared" si="0"/>
        <v>78689280</v>
      </c>
      <c r="G5" s="154">
        <f t="shared" si="0"/>
        <v>276719689</v>
      </c>
      <c r="H5" s="154">
        <f t="shared" si="0"/>
        <v>372908313</v>
      </c>
      <c r="I5" s="154">
        <f t="shared" si="0"/>
        <v>398414739</v>
      </c>
      <c r="J5" s="154">
        <f t="shared" si="0"/>
        <v>51031002</v>
      </c>
      <c r="K5" s="155">
        <f t="shared" ref="K5:K32" si="1">IF(I5&lt;&gt;0,J5/I5,"")</f>
        <v>0.12808512588687138</v>
      </c>
      <c r="L5" s="140"/>
    </row>
    <row r="6" spans="1:12" ht="15" outlineLevel="2" x14ac:dyDescent="0.25">
      <c r="A6" s="141">
        <v>150</v>
      </c>
      <c r="B6" s="140" t="s">
        <v>8</v>
      </c>
      <c r="C6" s="141">
        <v>50520</v>
      </c>
      <c r="D6" s="140" t="s">
        <v>25</v>
      </c>
      <c r="E6" s="142">
        <v>1961680</v>
      </c>
      <c r="F6" s="142">
        <v>28057889</v>
      </c>
      <c r="G6" s="142">
        <v>115381606</v>
      </c>
      <c r="H6" s="142">
        <f>E6+F6+G6</f>
        <v>145401175</v>
      </c>
      <c r="I6" s="142">
        <v>146989616</v>
      </c>
      <c r="J6" s="142">
        <v>10715407</v>
      </c>
      <c r="K6" s="145">
        <f t="shared" si="1"/>
        <v>7.2899074721033352E-2</v>
      </c>
      <c r="L6" s="140"/>
    </row>
    <row r="7" spans="1:12" ht="15" outlineLevel="2" x14ac:dyDescent="0.25">
      <c r="A7" s="141">
        <v>150</v>
      </c>
      <c r="B7" s="140" t="s">
        <v>8</v>
      </c>
      <c r="C7" s="141">
        <v>51411</v>
      </c>
      <c r="D7" s="140" t="s">
        <v>142</v>
      </c>
      <c r="E7" s="142">
        <v>0</v>
      </c>
      <c r="F7" s="142">
        <v>5724570</v>
      </c>
      <c r="G7" s="142">
        <v>0</v>
      </c>
      <c r="H7" s="142">
        <f>E7+F7+G7</f>
        <v>5724570</v>
      </c>
      <c r="I7" s="142">
        <v>5531198</v>
      </c>
      <c r="J7" s="142">
        <v>0</v>
      </c>
      <c r="K7" s="145">
        <f t="shared" si="1"/>
        <v>0</v>
      </c>
      <c r="L7" s="140"/>
    </row>
    <row r="8" spans="1:12" ht="15" outlineLevel="1" x14ac:dyDescent="0.25">
      <c r="A8" s="151"/>
      <c r="B8" s="152" t="s">
        <v>107</v>
      </c>
      <c r="C8" s="151"/>
      <c r="D8" s="153"/>
      <c r="E8" s="154">
        <f t="shared" ref="E8:J8" si="2">SUBTOTAL(9,E6:E7)</f>
        <v>1961680</v>
      </c>
      <c r="F8" s="154">
        <f t="shared" si="2"/>
        <v>33782459</v>
      </c>
      <c r="G8" s="154">
        <f t="shared" si="2"/>
        <v>115381606</v>
      </c>
      <c r="H8" s="154">
        <f t="shared" si="2"/>
        <v>151125745</v>
      </c>
      <c r="I8" s="154">
        <f t="shared" si="2"/>
        <v>152520814</v>
      </c>
      <c r="J8" s="154">
        <f t="shared" si="2"/>
        <v>10715407</v>
      </c>
      <c r="K8" s="155">
        <f t="shared" si="1"/>
        <v>7.0255375112278112E-2</v>
      </c>
      <c r="L8" s="140"/>
    </row>
    <row r="9" spans="1:12" ht="15" outlineLevel="2" x14ac:dyDescent="0.25">
      <c r="A9" s="141">
        <v>340</v>
      </c>
      <c r="B9" s="140" t="s">
        <v>147</v>
      </c>
      <c r="C9" s="141">
        <v>50121</v>
      </c>
      <c r="D9" s="140" t="s">
        <v>159</v>
      </c>
      <c r="E9" s="142">
        <v>8463775</v>
      </c>
      <c r="F9" s="142">
        <v>35174697</v>
      </c>
      <c r="G9" s="142">
        <v>46544717</v>
      </c>
      <c r="H9" s="142">
        <f>E9+F9+G9</f>
        <v>90183189</v>
      </c>
      <c r="I9" s="142">
        <v>92595477</v>
      </c>
      <c r="J9" s="142">
        <v>5769592</v>
      </c>
      <c r="K9" s="145">
        <f t="shared" si="1"/>
        <v>6.2309652554627476E-2</v>
      </c>
      <c r="L9" s="140"/>
    </row>
    <row r="10" spans="1:12" ht="15" outlineLevel="1" x14ac:dyDescent="0.25">
      <c r="A10" s="151"/>
      <c r="B10" s="152" t="s">
        <v>155</v>
      </c>
      <c r="C10" s="151"/>
      <c r="D10" s="153"/>
      <c r="E10" s="154">
        <f t="shared" ref="E10:J10" si="3">SUBTOTAL(9,E9:E9)</f>
        <v>8463775</v>
      </c>
      <c r="F10" s="154">
        <f t="shared" si="3"/>
        <v>35174697</v>
      </c>
      <c r="G10" s="154">
        <f t="shared" si="3"/>
        <v>46544717</v>
      </c>
      <c r="H10" s="154">
        <f t="shared" si="3"/>
        <v>90183189</v>
      </c>
      <c r="I10" s="154">
        <f t="shared" si="3"/>
        <v>92595477</v>
      </c>
      <c r="J10" s="154">
        <f t="shared" si="3"/>
        <v>5769592</v>
      </c>
      <c r="K10" s="155">
        <f t="shared" si="1"/>
        <v>6.2309652554627476E-2</v>
      </c>
      <c r="L10" s="140"/>
    </row>
    <row r="11" spans="1:12" ht="15" outlineLevel="2" x14ac:dyDescent="0.25">
      <c r="A11" s="141">
        <v>626</v>
      </c>
      <c r="B11" s="140" t="s">
        <v>146</v>
      </c>
      <c r="C11" s="141">
        <v>50028</v>
      </c>
      <c r="D11" s="140" t="s">
        <v>63</v>
      </c>
      <c r="E11" s="142">
        <v>0</v>
      </c>
      <c r="F11" s="142">
        <v>0</v>
      </c>
      <c r="G11" s="142">
        <v>0</v>
      </c>
      <c r="H11" s="142">
        <f>E11+F11+G11</f>
        <v>0</v>
      </c>
      <c r="I11" s="142">
        <v>0</v>
      </c>
      <c r="J11" s="142">
        <v>0</v>
      </c>
      <c r="K11" s="145" t="str">
        <f t="shared" si="1"/>
        <v/>
      </c>
      <c r="L11" s="140"/>
    </row>
    <row r="12" spans="1:12" ht="15" outlineLevel="1" x14ac:dyDescent="0.25">
      <c r="A12" s="151"/>
      <c r="B12" s="152" t="s">
        <v>149</v>
      </c>
      <c r="C12" s="151"/>
      <c r="D12" s="153"/>
      <c r="E12" s="154">
        <f t="shared" ref="E12:J12" si="4">SUBTOTAL(9,E11:E11)</f>
        <v>0</v>
      </c>
      <c r="F12" s="154">
        <f t="shared" si="4"/>
        <v>0</v>
      </c>
      <c r="G12" s="154">
        <f t="shared" si="4"/>
        <v>0</v>
      </c>
      <c r="H12" s="154">
        <f t="shared" si="4"/>
        <v>0</v>
      </c>
      <c r="I12" s="154">
        <f t="shared" si="4"/>
        <v>0</v>
      </c>
      <c r="J12" s="154">
        <f t="shared" si="4"/>
        <v>0</v>
      </c>
      <c r="K12" s="155" t="str">
        <f t="shared" si="1"/>
        <v/>
      </c>
      <c r="L12" s="140"/>
    </row>
    <row r="13" spans="1:12" ht="15" outlineLevel="2" x14ac:dyDescent="0.25">
      <c r="A13" s="141">
        <v>670</v>
      </c>
      <c r="B13" s="140" t="s">
        <v>141</v>
      </c>
      <c r="C13" s="141">
        <v>51020</v>
      </c>
      <c r="D13" s="140" t="s">
        <v>60</v>
      </c>
      <c r="E13" s="142">
        <v>0</v>
      </c>
      <c r="F13" s="142">
        <v>4989532</v>
      </c>
      <c r="G13" s="142">
        <v>19170814</v>
      </c>
      <c r="H13" s="142">
        <f>E13+F13+G13</f>
        <v>24160346</v>
      </c>
      <c r="I13" s="142">
        <v>24079788</v>
      </c>
      <c r="J13" s="142">
        <v>416712</v>
      </c>
      <c r="K13" s="145">
        <f>IF(I13&lt;&gt;0,J13/I13,"")</f>
        <v>1.7305467971727991E-2</v>
      </c>
      <c r="L13" s="140"/>
    </row>
    <row r="14" spans="1:12" ht="15" outlineLevel="2" x14ac:dyDescent="0.25">
      <c r="A14" s="141">
        <v>670</v>
      </c>
      <c r="B14" s="140" t="s">
        <v>141</v>
      </c>
      <c r="C14" s="141">
        <v>51586</v>
      </c>
      <c r="D14" s="140" t="s">
        <v>32</v>
      </c>
      <c r="E14" s="142">
        <v>6501559</v>
      </c>
      <c r="F14" s="142">
        <v>1839102</v>
      </c>
      <c r="G14" s="142">
        <v>174809318</v>
      </c>
      <c r="H14" s="142">
        <f>E14+F14+G14</f>
        <v>183149979</v>
      </c>
      <c r="I14" s="142">
        <v>186572392</v>
      </c>
      <c r="J14" s="142">
        <v>15683913</v>
      </c>
      <c r="K14" s="145">
        <f t="shared" si="1"/>
        <v>8.4063418128872996E-2</v>
      </c>
      <c r="L14" s="140"/>
    </row>
    <row r="15" spans="1:12" ht="15" outlineLevel="2" x14ac:dyDescent="0.25">
      <c r="A15" s="141">
        <v>670</v>
      </c>
      <c r="B15" s="140" t="s">
        <v>141</v>
      </c>
      <c r="C15" s="141">
        <v>50083</v>
      </c>
      <c r="D15" s="140" t="s">
        <v>24</v>
      </c>
      <c r="E15" s="142">
        <v>2948694</v>
      </c>
      <c r="F15" s="142">
        <v>4322</v>
      </c>
      <c r="G15" s="142">
        <v>103621829</v>
      </c>
      <c r="H15" s="142">
        <f>E15+F15+G15</f>
        <v>106574845</v>
      </c>
      <c r="I15" s="142">
        <v>106661908</v>
      </c>
      <c r="J15" s="142">
        <v>9839544</v>
      </c>
      <c r="K15" s="145">
        <f t="shared" si="1"/>
        <v>9.2249840496009122E-2</v>
      </c>
      <c r="L15" s="140"/>
    </row>
    <row r="16" spans="1:12" ht="15" outlineLevel="2" x14ac:dyDescent="0.25">
      <c r="A16" s="141">
        <v>670</v>
      </c>
      <c r="B16" s="140" t="s">
        <v>141</v>
      </c>
      <c r="C16" s="141">
        <v>50229</v>
      </c>
      <c r="D16" s="140" t="s">
        <v>27</v>
      </c>
      <c r="E16" s="142">
        <v>5234124</v>
      </c>
      <c r="F16" s="142">
        <v>1185538</v>
      </c>
      <c r="G16" s="142">
        <v>246369682</v>
      </c>
      <c r="H16" s="142">
        <f>E16+F16+G16</f>
        <v>252789344</v>
      </c>
      <c r="I16" s="142">
        <v>257497568</v>
      </c>
      <c r="J16" s="142">
        <v>36043337</v>
      </c>
      <c r="K16" s="145">
        <f t="shared" si="1"/>
        <v>0.13997544629237041</v>
      </c>
      <c r="L16" s="140"/>
    </row>
    <row r="17" spans="1:12" ht="15" outlineLevel="1" x14ac:dyDescent="0.25">
      <c r="A17" s="151"/>
      <c r="B17" s="152" t="s">
        <v>150</v>
      </c>
      <c r="C17" s="151"/>
      <c r="D17" s="153"/>
      <c r="E17" s="154">
        <f t="shared" ref="E17:J17" si="5">SUBTOTAL(9,E13:E16)</f>
        <v>14684377</v>
      </c>
      <c r="F17" s="154">
        <f t="shared" si="5"/>
        <v>8018494</v>
      </c>
      <c r="G17" s="154">
        <f t="shared" si="5"/>
        <v>543971643</v>
      </c>
      <c r="H17" s="154">
        <f>SUBTOTAL(9,H13:H16)</f>
        <v>566674514</v>
      </c>
      <c r="I17" s="154">
        <f t="shared" si="5"/>
        <v>574811656</v>
      </c>
      <c r="J17" s="154">
        <f t="shared" si="5"/>
        <v>61983506</v>
      </c>
      <c r="K17" s="155">
        <f>IF(I17&lt;&gt;0,J17/I17,"")</f>
        <v>0.107832722863226</v>
      </c>
      <c r="L17" s="140"/>
    </row>
    <row r="18" spans="1:12" ht="15" outlineLevel="2" x14ac:dyDescent="0.25">
      <c r="A18" s="141">
        <v>51152</v>
      </c>
      <c r="B18" s="140" t="s">
        <v>181</v>
      </c>
      <c r="C18" s="141">
        <v>51152</v>
      </c>
      <c r="D18" s="140" t="s">
        <v>183</v>
      </c>
      <c r="E18" s="142">
        <v>9500570</v>
      </c>
      <c r="F18" s="142">
        <v>19217583</v>
      </c>
      <c r="G18" s="142">
        <v>11204364</v>
      </c>
      <c r="H18" s="142">
        <f>E18+F18+G18</f>
        <v>39922517</v>
      </c>
      <c r="I18" s="142">
        <v>38899110</v>
      </c>
      <c r="J18" s="142">
        <v>733055</v>
      </c>
      <c r="K18" s="145">
        <f t="shared" si="1"/>
        <v>1.8845032701262317E-2</v>
      </c>
      <c r="L18" s="140"/>
    </row>
    <row r="19" spans="1:12" ht="15" outlineLevel="1" x14ac:dyDescent="0.25">
      <c r="A19" s="151"/>
      <c r="B19" s="152" t="s">
        <v>184</v>
      </c>
      <c r="C19" s="151"/>
      <c r="D19" s="153"/>
      <c r="E19" s="154">
        <f t="shared" ref="E19:J19" si="6">SUBTOTAL(9,E18:E18)</f>
        <v>9500570</v>
      </c>
      <c r="F19" s="154">
        <f t="shared" si="6"/>
        <v>19217583</v>
      </c>
      <c r="G19" s="154">
        <f t="shared" si="6"/>
        <v>11204364</v>
      </c>
      <c r="H19" s="154">
        <f t="shared" si="6"/>
        <v>39922517</v>
      </c>
      <c r="I19" s="154">
        <f t="shared" si="6"/>
        <v>38899110</v>
      </c>
      <c r="J19" s="154">
        <f t="shared" si="6"/>
        <v>733055</v>
      </c>
      <c r="K19" s="155">
        <f t="shared" si="1"/>
        <v>1.8845032701262317E-2</v>
      </c>
      <c r="L19" s="140"/>
    </row>
    <row r="20" spans="1:12" ht="15" outlineLevel="2" x14ac:dyDescent="0.25">
      <c r="A20" s="141">
        <v>50016</v>
      </c>
      <c r="B20" s="140" t="s">
        <v>164</v>
      </c>
      <c r="C20" s="141">
        <v>50016</v>
      </c>
      <c r="D20" s="140" t="s">
        <v>164</v>
      </c>
      <c r="E20" s="142">
        <v>1610699</v>
      </c>
      <c r="F20" s="142">
        <v>2826032</v>
      </c>
      <c r="G20" s="142">
        <v>29515712</v>
      </c>
      <c r="H20" s="142">
        <f>E20+F20+G20</f>
        <v>33952443</v>
      </c>
      <c r="I20" s="142">
        <v>33621349</v>
      </c>
      <c r="J20" s="142">
        <v>389545</v>
      </c>
      <c r="K20" s="145">
        <f t="shared" si="1"/>
        <v>1.1586239445656983E-2</v>
      </c>
      <c r="L20" s="140"/>
    </row>
    <row r="21" spans="1:12" ht="15" outlineLevel="1" x14ac:dyDescent="0.25">
      <c r="A21" s="151"/>
      <c r="B21" s="152" t="s">
        <v>168</v>
      </c>
      <c r="C21" s="151"/>
      <c r="D21" s="153"/>
      <c r="E21" s="154">
        <f t="shared" ref="E21:J21" si="7">SUBTOTAL(9,E20:E20)</f>
        <v>1610699</v>
      </c>
      <c r="F21" s="154">
        <f t="shared" si="7"/>
        <v>2826032</v>
      </c>
      <c r="G21" s="154">
        <f t="shared" si="7"/>
        <v>29515712</v>
      </c>
      <c r="H21" s="154">
        <f t="shared" si="7"/>
        <v>33952443</v>
      </c>
      <c r="I21" s="154">
        <f t="shared" si="7"/>
        <v>33621349</v>
      </c>
      <c r="J21" s="154">
        <f t="shared" si="7"/>
        <v>389545</v>
      </c>
      <c r="K21" s="155">
        <f t="shared" si="1"/>
        <v>1.1586239445656983E-2</v>
      </c>
      <c r="L21" s="140"/>
    </row>
    <row r="22" spans="1:12" ht="15" outlineLevel="2" x14ac:dyDescent="0.25">
      <c r="A22" s="141">
        <v>50026</v>
      </c>
      <c r="B22" s="140" t="s">
        <v>170</v>
      </c>
      <c r="C22" s="141">
        <v>50026</v>
      </c>
      <c r="D22" s="140" t="s">
        <v>170</v>
      </c>
      <c r="E22" s="142">
        <v>0</v>
      </c>
      <c r="F22" s="142">
        <v>1232144</v>
      </c>
      <c r="G22" s="142">
        <v>0</v>
      </c>
      <c r="H22" s="142">
        <f>E22+F22+G22</f>
        <v>1232144</v>
      </c>
      <c r="I22" s="142">
        <v>1254980</v>
      </c>
      <c r="J22" s="142">
        <v>52449</v>
      </c>
      <c r="K22" s="145">
        <f t="shared" si="1"/>
        <v>4.1792697891599867E-2</v>
      </c>
      <c r="L22" s="140"/>
    </row>
    <row r="23" spans="1:12" ht="15" outlineLevel="1" x14ac:dyDescent="0.25">
      <c r="A23" s="151"/>
      <c r="B23" s="152" t="s">
        <v>173</v>
      </c>
      <c r="C23" s="151"/>
      <c r="D23" s="153"/>
      <c r="E23" s="154">
        <f t="shared" ref="E23:J25" si="8">SUBTOTAL(9,E22:E22)</f>
        <v>0</v>
      </c>
      <c r="F23" s="154">
        <f t="shared" si="8"/>
        <v>1232144</v>
      </c>
      <c r="G23" s="154">
        <f t="shared" si="8"/>
        <v>0</v>
      </c>
      <c r="H23" s="154">
        <f t="shared" si="8"/>
        <v>1232144</v>
      </c>
      <c r="I23" s="154">
        <f t="shared" si="8"/>
        <v>1254980</v>
      </c>
      <c r="J23" s="154">
        <f t="shared" si="8"/>
        <v>52449</v>
      </c>
      <c r="K23" s="155">
        <f t="shared" si="1"/>
        <v>4.1792697891599867E-2</v>
      </c>
      <c r="L23" s="140"/>
    </row>
    <row r="24" spans="1:12" ht="15" outlineLevel="2" x14ac:dyDescent="0.25">
      <c r="A24" s="141">
        <v>50440</v>
      </c>
      <c r="B24" s="140" t="s">
        <v>182</v>
      </c>
      <c r="C24" s="141">
        <v>50440</v>
      </c>
      <c r="D24" s="140" t="s">
        <v>182</v>
      </c>
      <c r="E24" s="142">
        <v>21046</v>
      </c>
      <c r="F24" s="142">
        <v>0</v>
      </c>
      <c r="G24" s="142">
        <v>1133592</v>
      </c>
      <c r="H24" s="142">
        <f>E24+F24+G24</f>
        <v>1154638</v>
      </c>
      <c r="I24" s="142">
        <v>1104515</v>
      </c>
      <c r="J24" s="142">
        <v>0</v>
      </c>
      <c r="K24" s="145">
        <f t="shared" si="1"/>
        <v>0</v>
      </c>
      <c r="L24" s="140"/>
    </row>
    <row r="25" spans="1:12" ht="15" outlineLevel="1" x14ac:dyDescent="0.25">
      <c r="A25" s="151"/>
      <c r="B25" s="152" t="s">
        <v>182</v>
      </c>
      <c r="C25" s="151"/>
      <c r="D25" s="153"/>
      <c r="E25" s="154">
        <f t="shared" si="8"/>
        <v>21046</v>
      </c>
      <c r="F25" s="154">
        <f t="shared" si="8"/>
        <v>0</v>
      </c>
      <c r="G25" s="154">
        <f t="shared" si="8"/>
        <v>1133592</v>
      </c>
      <c r="H25" s="154">
        <f t="shared" si="8"/>
        <v>1154638</v>
      </c>
      <c r="I25" s="154">
        <f t="shared" si="8"/>
        <v>1104515</v>
      </c>
      <c r="J25" s="154">
        <f t="shared" si="8"/>
        <v>0</v>
      </c>
      <c r="K25" s="155">
        <f>IF(I25&lt;&gt;0,J25/I25,"")</f>
        <v>0</v>
      </c>
      <c r="L25" s="140"/>
    </row>
    <row r="26" spans="1:12" ht="15" outlineLevel="2" x14ac:dyDescent="0.25">
      <c r="A26" s="141">
        <v>50050</v>
      </c>
      <c r="B26" s="140" t="s">
        <v>4</v>
      </c>
      <c r="C26" s="141">
        <v>50050</v>
      </c>
      <c r="D26" s="140" t="s">
        <v>4</v>
      </c>
      <c r="E26" s="142">
        <v>1551678</v>
      </c>
      <c r="F26" s="142">
        <v>19334651</v>
      </c>
      <c r="G26" s="142">
        <v>33603290</v>
      </c>
      <c r="H26" s="142">
        <f>E26+F26+G26</f>
        <v>54489619</v>
      </c>
      <c r="I26" s="142">
        <v>51688066</v>
      </c>
      <c r="J26" s="142">
        <v>563857</v>
      </c>
      <c r="K26" s="145">
        <f t="shared" si="1"/>
        <v>1.0908843058666578E-2</v>
      </c>
      <c r="L26" s="140"/>
    </row>
    <row r="27" spans="1:12" ht="15" outlineLevel="1" x14ac:dyDescent="0.25">
      <c r="A27" s="151"/>
      <c r="B27" s="152" t="s">
        <v>114</v>
      </c>
      <c r="C27" s="151"/>
      <c r="D27" s="153"/>
      <c r="E27" s="154">
        <f t="shared" ref="E27:J27" si="9">SUBTOTAL(9,E26:E26)</f>
        <v>1551678</v>
      </c>
      <c r="F27" s="154">
        <f t="shared" si="9"/>
        <v>19334651</v>
      </c>
      <c r="G27" s="154">
        <f t="shared" si="9"/>
        <v>33603290</v>
      </c>
      <c r="H27" s="154">
        <f t="shared" si="9"/>
        <v>54489619</v>
      </c>
      <c r="I27" s="154">
        <f t="shared" si="9"/>
        <v>51688066</v>
      </c>
      <c r="J27" s="154">
        <f t="shared" si="9"/>
        <v>563857</v>
      </c>
      <c r="K27" s="155">
        <f t="shared" si="1"/>
        <v>1.0908843058666578E-2</v>
      </c>
      <c r="L27" s="140"/>
    </row>
    <row r="28" spans="1:12" ht="15" outlineLevel="2" x14ac:dyDescent="0.25">
      <c r="A28" s="141">
        <v>50130</v>
      </c>
      <c r="B28" s="140" t="s">
        <v>144</v>
      </c>
      <c r="C28" s="141">
        <v>50130</v>
      </c>
      <c r="D28" s="140" t="s">
        <v>144</v>
      </c>
      <c r="E28" s="142">
        <v>0</v>
      </c>
      <c r="F28" s="142">
        <v>17343903</v>
      </c>
      <c r="G28" s="142">
        <v>39569439</v>
      </c>
      <c r="H28" s="142">
        <f>E28+F28+G28</f>
        <v>56913342</v>
      </c>
      <c r="I28" s="142">
        <v>56596935</v>
      </c>
      <c r="J28" s="142">
        <v>2926910</v>
      </c>
      <c r="K28" s="145">
        <f t="shared" si="1"/>
        <v>5.1714991280004827E-2</v>
      </c>
      <c r="L28" s="140"/>
    </row>
    <row r="29" spans="1:12" ht="15" outlineLevel="1" x14ac:dyDescent="0.25">
      <c r="A29" s="151"/>
      <c r="B29" s="152" t="s">
        <v>154</v>
      </c>
      <c r="C29" s="151"/>
      <c r="D29" s="153"/>
      <c r="E29" s="154">
        <f t="shared" ref="E29:J29" si="10">SUBTOTAL(9,E28:E28)</f>
        <v>0</v>
      </c>
      <c r="F29" s="154">
        <f t="shared" si="10"/>
        <v>17343903</v>
      </c>
      <c r="G29" s="154">
        <f t="shared" si="10"/>
        <v>39569439</v>
      </c>
      <c r="H29" s="154">
        <f t="shared" si="10"/>
        <v>56913342</v>
      </c>
      <c r="I29" s="154">
        <f t="shared" si="10"/>
        <v>56596935</v>
      </c>
      <c r="J29" s="154">
        <f t="shared" si="10"/>
        <v>2926910</v>
      </c>
      <c r="K29" s="155">
        <f t="shared" si="1"/>
        <v>5.1714991280004827E-2</v>
      </c>
      <c r="L29" s="140"/>
    </row>
    <row r="30" spans="1:12" ht="15" outlineLevel="2" x14ac:dyDescent="0.25">
      <c r="A30" s="141">
        <v>3483</v>
      </c>
      <c r="B30" s="140" t="s">
        <v>178</v>
      </c>
      <c r="C30" s="141">
        <v>51632</v>
      </c>
      <c r="D30" s="140" t="s">
        <v>157</v>
      </c>
      <c r="E30" s="142">
        <v>793820</v>
      </c>
      <c r="F30" s="142">
        <v>0</v>
      </c>
      <c r="G30" s="142">
        <v>0</v>
      </c>
      <c r="H30" s="142">
        <f>E30+F30+G30</f>
        <v>793820</v>
      </c>
      <c r="I30" s="142">
        <v>750107</v>
      </c>
      <c r="J30" s="142">
        <v>185086</v>
      </c>
      <c r="K30" s="145">
        <f>IF(I30&lt;&gt;0,J30/I30,"")</f>
        <v>0.24674613088532701</v>
      </c>
      <c r="L30" s="140"/>
    </row>
    <row r="31" spans="1:12" ht="15" outlineLevel="1" x14ac:dyDescent="0.25">
      <c r="A31" s="151"/>
      <c r="B31" s="152" t="s">
        <v>180</v>
      </c>
      <c r="C31" s="151"/>
      <c r="D31" s="153"/>
      <c r="E31" s="154">
        <f t="shared" ref="E31:J31" si="11">SUBTOTAL(9,E30:E30)</f>
        <v>793820</v>
      </c>
      <c r="F31" s="154">
        <f t="shared" si="11"/>
        <v>0</v>
      </c>
      <c r="G31" s="154">
        <f t="shared" si="11"/>
        <v>0</v>
      </c>
      <c r="H31" s="154">
        <f t="shared" si="11"/>
        <v>793820</v>
      </c>
      <c r="I31" s="154">
        <f t="shared" si="11"/>
        <v>750107</v>
      </c>
      <c r="J31" s="154">
        <f t="shared" si="11"/>
        <v>185086</v>
      </c>
      <c r="K31" s="155">
        <f t="shared" si="1"/>
        <v>0.24674613088532701</v>
      </c>
      <c r="L31" s="140"/>
    </row>
    <row r="32" spans="1:12" ht="30.75" customHeight="1" thickBot="1" x14ac:dyDescent="0.3">
      <c r="A32" s="146"/>
      <c r="B32" s="147" t="s">
        <v>104</v>
      </c>
      <c r="C32" s="146"/>
      <c r="D32" s="148"/>
      <c r="E32" s="149">
        <f t="shared" ref="E32:J32" si="12">SUBTOTAL(9,E3:E31)</f>
        <v>56086989</v>
      </c>
      <c r="F32" s="149">
        <f t="shared" si="12"/>
        <v>215619243</v>
      </c>
      <c r="G32" s="149">
        <f t="shared" si="12"/>
        <v>1097644052</v>
      </c>
      <c r="H32" s="149">
        <f t="shared" si="12"/>
        <v>1369350284</v>
      </c>
      <c r="I32" s="149">
        <f t="shared" si="12"/>
        <v>1402257748</v>
      </c>
      <c r="J32" s="149">
        <f t="shared" si="12"/>
        <v>134350409</v>
      </c>
      <c r="K32" s="150">
        <f t="shared" si="1"/>
        <v>9.581006715179155E-2</v>
      </c>
      <c r="L32" s="140"/>
    </row>
    <row r="33" spans="11:13" ht="13.5" thickTop="1" x14ac:dyDescent="0.2"/>
    <row r="41" spans="11:13" x14ac:dyDescent="0.2">
      <c r="K41" s="158"/>
      <c r="L41" s="158"/>
      <c r="M41" s="158"/>
    </row>
    <row r="42" spans="11:13" x14ac:dyDescent="0.2">
      <c r="K42" s="158"/>
      <c r="L42" s="158"/>
      <c r="M42" s="158"/>
    </row>
  </sheetData>
  <pageMargins left="0.7" right="0.7" top="0.75" bottom="0.75" header="0.3" footer="0.3"/>
  <pageSetup scale="62" orientation="landscape" r:id="rId1"/>
  <headerFooter>
    <oddFooter>&amp;LCalifornia Department of Insurance&amp;RRate Specialist Bureau - 6/23/2015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41"/>
  <sheetViews>
    <sheetView workbookViewId="0"/>
  </sheetViews>
  <sheetFormatPr defaultRowHeight="12.75" outlineLevelRow="2" x14ac:dyDescent="0.2"/>
  <cols>
    <col min="1" max="1" width="8.42578125" style="1" bestFit="1" customWidth="1"/>
    <col min="2" max="2" width="30.5703125" style="1" bestFit="1" customWidth="1"/>
    <col min="3" max="3" width="13.28515625" style="1" bestFit="1" customWidth="1"/>
    <col min="4" max="4" width="30.5703125" style="1" bestFit="1" customWidth="1"/>
    <col min="5" max="5" width="14.42578125" style="1" bestFit="1" customWidth="1"/>
    <col min="6" max="6" width="14.28515625" style="2" bestFit="1" customWidth="1"/>
    <col min="7" max="7" width="19.7109375" style="2" bestFit="1" customWidth="1"/>
    <col min="8" max="8" width="15.28515625" style="2" bestFit="1" customWidth="1"/>
    <col min="9" max="9" width="16.5703125" style="2" bestFit="1" customWidth="1"/>
    <col min="10" max="10" width="20.85546875" style="2" customWidth="1"/>
    <col min="11" max="11" width="15" style="1" bestFit="1" customWidth="1"/>
    <col min="12" max="16384" width="9.140625" style="1"/>
  </cols>
  <sheetData>
    <row r="1" spans="1:12" s="157" customFormat="1" ht="45" customHeight="1" x14ac:dyDescent="0.2">
      <c r="A1" s="189" t="s">
        <v>179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2" s="157" customFormat="1" ht="36" x14ac:dyDescent="0.2">
      <c r="A2" s="26" t="s">
        <v>14</v>
      </c>
      <c r="B2" s="26" t="s">
        <v>15</v>
      </c>
      <c r="C2" s="26" t="s">
        <v>40</v>
      </c>
      <c r="D2" s="26" t="s">
        <v>41</v>
      </c>
      <c r="E2" s="27" t="s">
        <v>116</v>
      </c>
      <c r="F2" s="27" t="s">
        <v>117</v>
      </c>
      <c r="G2" s="27" t="s">
        <v>118</v>
      </c>
      <c r="H2" s="27" t="s">
        <v>119</v>
      </c>
      <c r="I2" s="27" t="s">
        <v>172</v>
      </c>
      <c r="J2" s="27" t="s">
        <v>165</v>
      </c>
      <c r="K2" s="27" t="s">
        <v>169</v>
      </c>
    </row>
    <row r="3" spans="1:12" ht="15" outlineLevel="2" x14ac:dyDescent="0.25">
      <c r="A3" s="141">
        <v>70</v>
      </c>
      <c r="B3" s="140" t="s">
        <v>145</v>
      </c>
      <c r="C3" s="141">
        <v>51624</v>
      </c>
      <c r="D3" s="140" t="s">
        <v>160</v>
      </c>
      <c r="E3" s="142">
        <v>0</v>
      </c>
      <c r="F3" s="142">
        <v>0</v>
      </c>
      <c r="G3" s="142">
        <v>0</v>
      </c>
      <c r="H3" s="142">
        <f>E3+F3+G3</f>
        <v>0</v>
      </c>
      <c r="I3" s="142">
        <v>0</v>
      </c>
      <c r="J3" s="142">
        <v>0</v>
      </c>
      <c r="K3" s="145" t="str">
        <f>IF(I3&lt;&gt;0,J3/I3,"")</f>
        <v/>
      </c>
      <c r="L3" s="140"/>
    </row>
    <row r="4" spans="1:12" ht="15" outlineLevel="2" x14ac:dyDescent="0.25">
      <c r="A4" s="141">
        <v>70</v>
      </c>
      <c r="B4" s="140" t="s">
        <v>145</v>
      </c>
      <c r="C4" s="141">
        <v>50814</v>
      </c>
      <c r="D4" s="140" t="s">
        <v>148</v>
      </c>
      <c r="E4" s="142">
        <v>27677931</v>
      </c>
      <c r="F4" s="142">
        <v>81380722</v>
      </c>
      <c r="G4" s="142">
        <v>301696054</v>
      </c>
      <c r="H4" s="142">
        <f>E4+F4+G4</f>
        <v>410754707</v>
      </c>
      <c r="I4" s="142">
        <v>408263830</v>
      </c>
      <c r="J4" s="142">
        <v>45792760</v>
      </c>
      <c r="K4" s="145">
        <f>IF(I4&lt;&gt;0,J4/I4,"")</f>
        <v>0.11216462648675</v>
      </c>
      <c r="L4" s="140"/>
    </row>
    <row r="5" spans="1:12" ht="15" outlineLevel="1" x14ac:dyDescent="0.25">
      <c r="A5" s="151"/>
      <c r="B5" s="152" t="s">
        <v>151</v>
      </c>
      <c r="C5" s="151"/>
      <c r="D5" s="153"/>
      <c r="E5" s="154">
        <f t="shared" ref="E5:J5" si="0">SUBTOTAL(9,E3:E4)</f>
        <v>27677931</v>
      </c>
      <c r="F5" s="154">
        <f t="shared" si="0"/>
        <v>81380722</v>
      </c>
      <c r="G5" s="154">
        <f t="shared" si="0"/>
        <v>301696054</v>
      </c>
      <c r="H5" s="154">
        <f t="shared" si="0"/>
        <v>410754707</v>
      </c>
      <c r="I5" s="154">
        <f t="shared" si="0"/>
        <v>408263830</v>
      </c>
      <c r="J5" s="154">
        <f t="shared" si="0"/>
        <v>45792760</v>
      </c>
      <c r="K5" s="155">
        <f t="shared" ref="K5:K31" si="1">IF(I5&lt;&gt;0,J5/I5,"")</f>
        <v>0.11216462648675</v>
      </c>
      <c r="L5" s="140"/>
    </row>
    <row r="6" spans="1:12" ht="15" outlineLevel="2" x14ac:dyDescent="0.25">
      <c r="A6" s="141">
        <v>150</v>
      </c>
      <c r="B6" s="140" t="s">
        <v>8</v>
      </c>
      <c r="C6" s="141">
        <v>50520</v>
      </c>
      <c r="D6" s="140" t="s">
        <v>25</v>
      </c>
      <c r="E6" s="142">
        <v>5197244</v>
      </c>
      <c r="F6" s="142">
        <v>50208941</v>
      </c>
      <c r="G6" s="142">
        <v>122962521</v>
      </c>
      <c r="H6" s="142">
        <f>E6+F6+G6</f>
        <v>178368706</v>
      </c>
      <c r="I6" s="142">
        <v>177402035</v>
      </c>
      <c r="J6" s="142">
        <v>14403850</v>
      </c>
      <c r="K6" s="145">
        <f t="shared" si="1"/>
        <v>8.1193262523735987E-2</v>
      </c>
      <c r="L6" s="140"/>
    </row>
    <row r="7" spans="1:12" ht="15" outlineLevel="2" x14ac:dyDescent="0.25">
      <c r="A7" s="141">
        <v>150</v>
      </c>
      <c r="B7" s="140" t="s">
        <v>8</v>
      </c>
      <c r="C7" s="141">
        <v>51411</v>
      </c>
      <c r="D7" s="140" t="s">
        <v>142</v>
      </c>
      <c r="E7" s="142">
        <v>0</v>
      </c>
      <c r="F7" s="142">
        <v>3642935</v>
      </c>
      <c r="G7" s="142">
        <v>0</v>
      </c>
      <c r="H7" s="142">
        <f>E7+F7+G7</f>
        <v>3642935</v>
      </c>
      <c r="I7" s="142">
        <v>3297378</v>
      </c>
      <c r="J7" s="142">
        <v>0</v>
      </c>
      <c r="K7" s="145">
        <f t="shared" si="1"/>
        <v>0</v>
      </c>
      <c r="L7" s="140"/>
    </row>
    <row r="8" spans="1:12" ht="15" outlineLevel="1" x14ac:dyDescent="0.25">
      <c r="A8" s="151"/>
      <c r="B8" s="152" t="s">
        <v>107</v>
      </c>
      <c r="C8" s="151"/>
      <c r="D8" s="153"/>
      <c r="E8" s="154">
        <f t="shared" ref="E8:J8" si="2">SUBTOTAL(9,E6:E7)</f>
        <v>5197244</v>
      </c>
      <c r="F8" s="154">
        <f t="shared" si="2"/>
        <v>53851876</v>
      </c>
      <c r="G8" s="154">
        <f t="shared" si="2"/>
        <v>122962521</v>
      </c>
      <c r="H8" s="154">
        <f t="shared" si="2"/>
        <v>182011641</v>
      </c>
      <c r="I8" s="154">
        <f t="shared" si="2"/>
        <v>180699413</v>
      </c>
      <c r="J8" s="154">
        <f t="shared" si="2"/>
        <v>14403850</v>
      </c>
      <c r="K8" s="155">
        <f t="shared" si="1"/>
        <v>7.9711659052262671E-2</v>
      </c>
      <c r="L8" s="140"/>
    </row>
    <row r="9" spans="1:12" ht="15" outlineLevel="2" x14ac:dyDescent="0.25">
      <c r="A9" s="141">
        <v>340</v>
      </c>
      <c r="B9" s="140" t="s">
        <v>147</v>
      </c>
      <c r="C9" s="141">
        <v>50121</v>
      </c>
      <c r="D9" s="140" t="s">
        <v>159</v>
      </c>
      <c r="E9" s="142">
        <v>2402496</v>
      </c>
      <c r="F9" s="142">
        <v>58731421</v>
      </c>
      <c r="G9" s="142">
        <v>51311582</v>
      </c>
      <c r="H9" s="142">
        <f>E9+F9+G9</f>
        <v>112445499</v>
      </c>
      <c r="I9" s="142">
        <v>113306019</v>
      </c>
      <c r="J9" s="142">
        <v>7648726</v>
      </c>
      <c r="K9" s="145">
        <f t="shared" si="1"/>
        <v>6.7505028130941572E-2</v>
      </c>
      <c r="L9" s="140"/>
    </row>
    <row r="10" spans="1:12" ht="15" outlineLevel="1" x14ac:dyDescent="0.25">
      <c r="A10" s="151"/>
      <c r="B10" s="152" t="s">
        <v>155</v>
      </c>
      <c r="C10" s="151"/>
      <c r="D10" s="153"/>
      <c r="E10" s="154">
        <f t="shared" ref="E10:J10" si="3">SUBTOTAL(9,E9:E9)</f>
        <v>2402496</v>
      </c>
      <c r="F10" s="154">
        <f t="shared" si="3"/>
        <v>58731421</v>
      </c>
      <c r="G10" s="154">
        <f t="shared" si="3"/>
        <v>51311582</v>
      </c>
      <c r="H10" s="154">
        <f t="shared" si="3"/>
        <v>112445499</v>
      </c>
      <c r="I10" s="154">
        <f t="shared" si="3"/>
        <v>113306019</v>
      </c>
      <c r="J10" s="154">
        <f t="shared" si="3"/>
        <v>7648726</v>
      </c>
      <c r="K10" s="155">
        <f t="shared" si="1"/>
        <v>6.7505028130941572E-2</v>
      </c>
      <c r="L10" s="140"/>
    </row>
    <row r="11" spans="1:12" ht="15" outlineLevel="2" x14ac:dyDescent="0.25">
      <c r="A11" s="141">
        <v>626</v>
      </c>
      <c r="B11" s="140" t="s">
        <v>146</v>
      </c>
      <c r="C11" s="141">
        <v>50028</v>
      </c>
      <c r="D11" s="140" t="s">
        <v>63</v>
      </c>
      <c r="E11" s="142">
        <v>0</v>
      </c>
      <c r="F11" s="142">
        <v>0</v>
      </c>
      <c r="G11" s="142">
        <v>0</v>
      </c>
      <c r="H11" s="142">
        <f>E11+F11+G11</f>
        <v>0</v>
      </c>
      <c r="I11" s="142">
        <v>0</v>
      </c>
      <c r="J11" s="142">
        <v>0</v>
      </c>
      <c r="K11" s="145" t="str">
        <f t="shared" si="1"/>
        <v/>
      </c>
      <c r="L11" s="140"/>
    </row>
    <row r="12" spans="1:12" ht="15" outlineLevel="1" x14ac:dyDescent="0.25">
      <c r="A12" s="151"/>
      <c r="B12" s="152" t="s">
        <v>149</v>
      </c>
      <c r="C12" s="151"/>
      <c r="D12" s="153"/>
      <c r="E12" s="154">
        <f t="shared" ref="E12:J12" si="4">SUBTOTAL(9,E11:E11)</f>
        <v>0</v>
      </c>
      <c r="F12" s="154">
        <f t="shared" si="4"/>
        <v>0</v>
      </c>
      <c r="G12" s="154">
        <f t="shared" si="4"/>
        <v>0</v>
      </c>
      <c r="H12" s="154">
        <f t="shared" si="4"/>
        <v>0</v>
      </c>
      <c r="I12" s="154">
        <f t="shared" si="4"/>
        <v>0</v>
      </c>
      <c r="J12" s="154">
        <f t="shared" si="4"/>
        <v>0</v>
      </c>
      <c r="K12" s="155" t="str">
        <f t="shared" si="1"/>
        <v/>
      </c>
      <c r="L12" s="140"/>
    </row>
    <row r="13" spans="1:12" ht="15" outlineLevel="2" x14ac:dyDescent="0.25">
      <c r="A13" s="141">
        <v>670</v>
      </c>
      <c r="B13" s="140" t="s">
        <v>141</v>
      </c>
      <c r="C13" s="141">
        <v>51586</v>
      </c>
      <c r="D13" s="140" t="s">
        <v>32</v>
      </c>
      <c r="E13" s="142">
        <v>11898955</v>
      </c>
      <c r="F13" s="142">
        <v>6070813</v>
      </c>
      <c r="G13" s="142">
        <v>197710393</v>
      </c>
      <c r="H13" s="142">
        <f>E13+F13+G13</f>
        <v>215680161</v>
      </c>
      <c r="I13" s="142">
        <v>208953276</v>
      </c>
      <c r="J13" s="142">
        <v>37998291</v>
      </c>
      <c r="K13" s="145">
        <f t="shared" si="1"/>
        <v>0.1818506592832744</v>
      </c>
      <c r="L13" s="140"/>
    </row>
    <row r="14" spans="1:12" ht="15" outlineLevel="2" x14ac:dyDescent="0.25">
      <c r="A14" s="141">
        <v>670</v>
      </c>
      <c r="B14" s="140" t="s">
        <v>141</v>
      </c>
      <c r="C14" s="141">
        <v>50083</v>
      </c>
      <c r="D14" s="140" t="s">
        <v>24</v>
      </c>
      <c r="E14" s="142">
        <v>4788468</v>
      </c>
      <c r="F14" s="142">
        <v>4094</v>
      </c>
      <c r="G14" s="142">
        <v>113026044</v>
      </c>
      <c r="H14" s="142">
        <f>E14+F14+G14</f>
        <v>117818606</v>
      </c>
      <c r="I14" s="142">
        <v>118914470</v>
      </c>
      <c r="J14" s="142">
        <v>7079097</v>
      </c>
      <c r="K14" s="145">
        <f t="shared" si="1"/>
        <v>5.9530997363062714E-2</v>
      </c>
      <c r="L14" s="140"/>
    </row>
    <row r="15" spans="1:12" ht="15" outlineLevel="2" x14ac:dyDescent="0.25">
      <c r="A15" s="141">
        <v>670</v>
      </c>
      <c r="B15" s="140" t="s">
        <v>141</v>
      </c>
      <c r="C15" s="141">
        <v>50229</v>
      </c>
      <c r="D15" s="140" t="s">
        <v>27</v>
      </c>
      <c r="E15" s="142">
        <v>7233464</v>
      </c>
      <c r="F15" s="142">
        <v>3060305</v>
      </c>
      <c r="G15" s="142">
        <v>295199138</v>
      </c>
      <c r="H15" s="142">
        <f>E15+F15+G15</f>
        <v>305492907</v>
      </c>
      <c r="I15" s="142">
        <v>309711273</v>
      </c>
      <c r="J15" s="142">
        <v>35864516</v>
      </c>
      <c r="K15" s="145">
        <f t="shared" si="1"/>
        <v>0.11579984045333733</v>
      </c>
      <c r="L15" s="140"/>
    </row>
    <row r="16" spans="1:12" ht="15" outlineLevel="1" x14ac:dyDescent="0.25">
      <c r="A16" s="151"/>
      <c r="B16" s="152" t="s">
        <v>150</v>
      </c>
      <c r="C16" s="151"/>
      <c r="D16" s="153"/>
      <c r="E16" s="154">
        <f t="shared" ref="E16:J16" si="5">SUBTOTAL(9,E13:E15)</f>
        <v>23920887</v>
      </c>
      <c r="F16" s="154">
        <f t="shared" si="5"/>
        <v>9135212</v>
      </c>
      <c r="G16" s="154">
        <f t="shared" si="5"/>
        <v>605935575</v>
      </c>
      <c r="H16" s="154">
        <f t="shared" si="5"/>
        <v>638991674</v>
      </c>
      <c r="I16" s="154">
        <f t="shared" si="5"/>
        <v>637579019</v>
      </c>
      <c r="J16" s="154">
        <f t="shared" si="5"/>
        <v>80941904</v>
      </c>
      <c r="K16" s="155">
        <f t="shared" si="1"/>
        <v>0.12695195667974138</v>
      </c>
      <c r="L16" s="140"/>
    </row>
    <row r="17" spans="1:12" ht="15" outlineLevel="2" x14ac:dyDescent="0.25">
      <c r="A17" s="141">
        <v>4699</v>
      </c>
      <c r="B17" s="140" t="s">
        <v>163</v>
      </c>
      <c r="C17" s="141">
        <v>50849</v>
      </c>
      <c r="D17" s="140" t="s">
        <v>162</v>
      </c>
      <c r="E17" s="142">
        <v>10191309</v>
      </c>
      <c r="F17" s="142">
        <v>28631711</v>
      </c>
      <c r="G17" s="142">
        <v>11178171</v>
      </c>
      <c r="H17" s="142">
        <f>E17+F17+G17</f>
        <v>50001191</v>
      </c>
      <c r="I17" s="142">
        <v>48384896</v>
      </c>
      <c r="J17" s="142">
        <v>696369</v>
      </c>
      <c r="K17" s="145">
        <f t="shared" si="1"/>
        <v>1.4392280599301071E-2</v>
      </c>
      <c r="L17" s="140"/>
    </row>
    <row r="18" spans="1:12" ht="15" outlineLevel="1" x14ac:dyDescent="0.25">
      <c r="A18" s="151"/>
      <c r="B18" s="152" t="s">
        <v>167</v>
      </c>
      <c r="C18" s="151"/>
      <c r="D18" s="153"/>
      <c r="E18" s="154">
        <f t="shared" ref="E18:J18" si="6">SUBTOTAL(9,E17:E17)</f>
        <v>10191309</v>
      </c>
      <c r="F18" s="154">
        <f t="shared" si="6"/>
        <v>28631711</v>
      </c>
      <c r="G18" s="154">
        <f t="shared" si="6"/>
        <v>11178171</v>
      </c>
      <c r="H18" s="154">
        <f t="shared" si="6"/>
        <v>50001191</v>
      </c>
      <c r="I18" s="154">
        <f t="shared" si="6"/>
        <v>48384896</v>
      </c>
      <c r="J18" s="154">
        <f t="shared" si="6"/>
        <v>696369</v>
      </c>
      <c r="K18" s="155">
        <f t="shared" si="1"/>
        <v>1.4392280599301071E-2</v>
      </c>
      <c r="L18" s="140"/>
    </row>
    <row r="19" spans="1:12" ht="15" outlineLevel="2" x14ac:dyDescent="0.25">
      <c r="A19" s="141">
        <v>50016</v>
      </c>
      <c r="B19" s="140" t="s">
        <v>164</v>
      </c>
      <c r="C19" s="141">
        <v>50016</v>
      </c>
      <c r="D19" s="140" t="s">
        <v>164</v>
      </c>
      <c r="E19" s="142">
        <v>1644951</v>
      </c>
      <c r="F19" s="142">
        <v>7504616</v>
      </c>
      <c r="G19" s="142">
        <v>35635703</v>
      </c>
      <c r="H19" s="142">
        <v>42159300</v>
      </c>
      <c r="I19" s="142">
        <v>42159300</v>
      </c>
      <c r="J19" s="142">
        <v>372476</v>
      </c>
      <c r="K19" s="145">
        <f t="shared" si="1"/>
        <v>8.834966424964362E-3</v>
      </c>
      <c r="L19" s="140"/>
    </row>
    <row r="20" spans="1:12" ht="15" outlineLevel="1" x14ac:dyDescent="0.25">
      <c r="A20" s="151"/>
      <c r="B20" s="152" t="s">
        <v>168</v>
      </c>
      <c r="C20" s="151"/>
      <c r="D20" s="153"/>
      <c r="E20" s="154">
        <f t="shared" ref="E20:J20" si="7">SUBTOTAL(9,E19:E19)</f>
        <v>1644951</v>
      </c>
      <c r="F20" s="154">
        <f t="shared" si="7"/>
        <v>7504616</v>
      </c>
      <c r="G20" s="154">
        <f t="shared" si="7"/>
        <v>35635703</v>
      </c>
      <c r="H20" s="154">
        <f t="shared" si="7"/>
        <v>42159300</v>
      </c>
      <c r="I20" s="154">
        <f t="shared" si="7"/>
        <v>42159300</v>
      </c>
      <c r="J20" s="154">
        <f t="shared" si="7"/>
        <v>372476</v>
      </c>
      <c r="K20" s="155">
        <f t="shared" si="1"/>
        <v>8.834966424964362E-3</v>
      </c>
      <c r="L20" s="140"/>
    </row>
    <row r="21" spans="1:12" ht="15" outlineLevel="2" x14ac:dyDescent="0.25">
      <c r="A21" s="141">
        <v>50026</v>
      </c>
      <c r="B21" s="140" t="s">
        <v>170</v>
      </c>
      <c r="C21" s="141">
        <v>50026</v>
      </c>
      <c r="D21" s="140" t="s">
        <v>170</v>
      </c>
      <c r="E21" s="142">
        <v>0</v>
      </c>
      <c r="F21" s="142">
        <v>1348674</v>
      </c>
      <c r="G21" s="142">
        <v>0</v>
      </c>
      <c r="H21" s="142">
        <f>E21+F21+G21</f>
        <v>1348674</v>
      </c>
      <c r="I21" s="142">
        <v>1388900</v>
      </c>
      <c r="J21" s="142">
        <v>290571</v>
      </c>
      <c r="K21" s="145">
        <f t="shared" si="1"/>
        <v>0.20920944632442939</v>
      </c>
      <c r="L21" s="140"/>
    </row>
    <row r="22" spans="1:12" ht="15" outlineLevel="1" x14ac:dyDescent="0.25">
      <c r="A22" s="151"/>
      <c r="B22" s="152" t="s">
        <v>173</v>
      </c>
      <c r="C22" s="151"/>
      <c r="D22" s="153"/>
      <c r="E22" s="154">
        <f t="shared" ref="E22:J22" si="8">SUBTOTAL(9,E21:E21)</f>
        <v>0</v>
      </c>
      <c r="F22" s="154">
        <f t="shared" si="8"/>
        <v>1348674</v>
      </c>
      <c r="G22" s="154">
        <f t="shared" si="8"/>
        <v>0</v>
      </c>
      <c r="H22" s="154">
        <f t="shared" si="8"/>
        <v>1348674</v>
      </c>
      <c r="I22" s="154">
        <f t="shared" si="8"/>
        <v>1388900</v>
      </c>
      <c r="J22" s="154">
        <f t="shared" si="8"/>
        <v>290571</v>
      </c>
      <c r="K22" s="155">
        <f t="shared" si="1"/>
        <v>0.20920944632442939</v>
      </c>
      <c r="L22" s="140"/>
    </row>
    <row r="23" spans="1:12" ht="15" outlineLevel="2" x14ac:dyDescent="0.25">
      <c r="A23" s="141">
        <v>50050</v>
      </c>
      <c r="B23" s="140" t="s">
        <v>4</v>
      </c>
      <c r="C23" s="141">
        <v>50050</v>
      </c>
      <c r="D23" s="140" t="s">
        <v>4</v>
      </c>
      <c r="E23" s="142">
        <v>3500</v>
      </c>
      <c r="F23" s="142">
        <v>18317923</v>
      </c>
      <c r="G23" s="142">
        <v>32619383</v>
      </c>
      <c r="H23" s="142">
        <f>E23+F23+G23</f>
        <v>50940806</v>
      </c>
      <c r="I23" s="142">
        <v>49357536</v>
      </c>
      <c r="J23" s="142">
        <v>1204631</v>
      </c>
      <c r="K23" s="145">
        <f t="shared" si="1"/>
        <v>2.4406222385169308E-2</v>
      </c>
      <c r="L23" s="140"/>
    </row>
    <row r="24" spans="1:12" ht="15" outlineLevel="1" x14ac:dyDescent="0.25">
      <c r="A24" s="151"/>
      <c r="B24" s="152" t="s">
        <v>114</v>
      </c>
      <c r="C24" s="151"/>
      <c r="D24" s="153"/>
      <c r="E24" s="154">
        <f t="shared" ref="E24:J24" si="9">SUBTOTAL(9,E23:E23)</f>
        <v>3500</v>
      </c>
      <c r="F24" s="154">
        <f t="shared" si="9"/>
        <v>18317923</v>
      </c>
      <c r="G24" s="154">
        <f t="shared" si="9"/>
        <v>32619383</v>
      </c>
      <c r="H24" s="154">
        <f t="shared" si="9"/>
        <v>50940806</v>
      </c>
      <c r="I24" s="154">
        <f t="shared" si="9"/>
        <v>49357536</v>
      </c>
      <c r="J24" s="154">
        <f t="shared" si="9"/>
        <v>1204631</v>
      </c>
      <c r="K24" s="155">
        <f t="shared" si="1"/>
        <v>2.4406222385169308E-2</v>
      </c>
      <c r="L24" s="140"/>
    </row>
    <row r="25" spans="1:12" ht="15" outlineLevel="2" x14ac:dyDescent="0.25">
      <c r="A25" s="141">
        <v>50130</v>
      </c>
      <c r="B25" s="140" t="s">
        <v>144</v>
      </c>
      <c r="C25" s="141">
        <v>50130</v>
      </c>
      <c r="D25" s="140" t="s">
        <v>144</v>
      </c>
      <c r="E25" s="142">
        <v>0</v>
      </c>
      <c r="F25" s="142">
        <v>22751</v>
      </c>
      <c r="G25" s="142">
        <v>41879928</v>
      </c>
      <c r="H25" s="142">
        <f>E25+F25+G25</f>
        <v>41902679</v>
      </c>
      <c r="I25" s="142">
        <v>42342033</v>
      </c>
      <c r="J25" s="142">
        <v>2529115</v>
      </c>
      <c r="K25" s="145">
        <f t="shared" si="1"/>
        <v>5.9730599142464418E-2</v>
      </c>
      <c r="L25" s="140"/>
    </row>
    <row r="26" spans="1:12" ht="15" outlineLevel="1" x14ac:dyDescent="0.25">
      <c r="A26" s="151"/>
      <c r="B26" s="152" t="s">
        <v>154</v>
      </c>
      <c r="C26" s="151"/>
      <c r="D26" s="153"/>
      <c r="E26" s="154">
        <f t="shared" ref="E26:J26" si="10">SUBTOTAL(9,E25:E25)</f>
        <v>0</v>
      </c>
      <c r="F26" s="154">
        <f t="shared" si="10"/>
        <v>22751</v>
      </c>
      <c r="G26" s="154">
        <f t="shared" si="10"/>
        <v>41879928</v>
      </c>
      <c r="H26" s="154">
        <f t="shared" si="10"/>
        <v>41902679</v>
      </c>
      <c r="I26" s="154">
        <f t="shared" si="10"/>
        <v>42342033</v>
      </c>
      <c r="J26" s="154">
        <f t="shared" si="10"/>
        <v>2529115</v>
      </c>
      <c r="K26" s="155">
        <f t="shared" si="1"/>
        <v>5.9730599142464418E-2</v>
      </c>
      <c r="L26" s="140"/>
    </row>
    <row r="27" spans="1:12" ht="15" outlineLevel="2" x14ac:dyDescent="0.25">
      <c r="A27" s="141">
        <v>51020</v>
      </c>
      <c r="B27" s="140" t="s">
        <v>60</v>
      </c>
      <c r="C27" s="141">
        <v>51020</v>
      </c>
      <c r="D27" s="140" t="s">
        <v>60</v>
      </c>
      <c r="E27" s="142">
        <v>0</v>
      </c>
      <c r="F27" s="142">
        <v>8081565</v>
      </c>
      <c r="G27" s="142">
        <v>47229574</v>
      </c>
      <c r="H27" s="142">
        <f>E27+F27+G27</f>
        <v>55311139</v>
      </c>
      <c r="I27" s="142">
        <v>52561155</v>
      </c>
      <c r="J27" s="142">
        <v>1172899</v>
      </c>
      <c r="K27" s="145">
        <f t="shared" si="1"/>
        <v>2.2314939616528594E-2</v>
      </c>
      <c r="L27" s="140"/>
    </row>
    <row r="28" spans="1:12" ht="15" outlineLevel="1" x14ac:dyDescent="0.25">
      <c r="A28" s="151"/>
      <c r="B28" s="152" t="s">
        <v>153</v>
      </c>
      <c r="C28" s="151"/>
      <c r="D28" s="153"/>
      <c r="E28" s="154">
        <f t="shared" ref="E28:J28" si="11">SUBTOTAL(9,E27:E27)</f>
        <v>0</v>
      </c>
      <c r="F28" s="154">
        <f t="shared" si="11"/>
        <v>8081565</v>
      </c>
      <c r="G28" s="154">
        <f t="shared" si="11"/>
        <v>47229574</v>
      </c>
      <c r="H28" s="154">
        <f t="shared" si="11"/>
        <v>55311139</v>
      </c>
      <c r="I28" s="154">
        <f t="shared" si="11"/>
        <v>52561155</v>
      </c>
      <c r="J28" s="154">
        <f t="shared" si="11"/>
        <v>1172899</v>
      </c>
      <c r="K28" s="155">
        <f t="shared" si="1"/>
        <v>2.2314939616528594E-2</v>
      </c>
      <c r="L28" s="140"/>
    </row>
    <row r="29" spans="1:12" ht="15" outlineLevel="2" x14ac:dyDescent="0.25">
      <c r="A29" s="141">
        <v>3483</v>
      </c>
      <c r="B29" s="140" t="s">
        <v>178</v>
      </c>
      <c r="C29" s="141">
        <v>51632</v>
      </c>
      <c r="D29" s="140" t="s">
        <v>157</v>
      </c>
      <c r="E29" s="142">
        <v>918262</v>
      </c>
      <c r="F29" s="142">
        <v>0</v>
      </c>
      <c r="G29" s="142">
        <v>0</v>
      </c>
      <c r="H29" s="142">
        <f>E29+F29+G29</f>
        <v>918262</v>
      </c>
      <c r="I29" s="142">
        <v>845645</v>
      </c>
      <c r="J29" s="142">
        <v>119802</v>
      </c>
      <c r="K29" s="145">
        <f t="shared" si="1"/>
        <v>0.14166937662967322</v>
      </c>
      <c r="L29" s="140"/>
    </row>
    <row r="30" spans="1:12" ht="15" outlineLevel="1" x14ac:dyDescent="0.25">
      <c r="A30" s="151"/>
      <c r="B30" s="152" t="s">
        <v>180</v>
      </c>
      <c r="C30" s="151"/>
      <c r="D30" s="153"/>
      <c r="E30" s="154">
        <f t="shared" ref="E30:J30" si="12">SUBTOTAL(9,E29:E29)</f>
        <v>918262</v>
      </c>
      <c r="F30" s="154">
        <f t="shared" si="12"/>
        <v>0</v>
      </c>
      <c r="G30" s="154">
        <f t="shared" si="12"/>
        <v>0</v>
      </c>
      <c r="H30" s="154">
        <f t="shared" si="12"/>
        <v>918262</v>
      </c>
      <c r="I30" s="154">
        <f t="shared" si="12"/>
        <v>845645</v>
      </c>
      <c r="J30" s="154">
        <f t="shared" si="12"/>
        <v>119802</v>
      </c>
      <c r="K30" s="155">
        <f t="shared" si="1"/>
        <v>0.14166937662967322</v>
      </c>
      <c r="L30" s="140"/>
    </row>
    <row r="31" spans="1:12" ht="30.75" customHeight="1" thickBot="1" x14ac:dyDescent="0.3">
      <c r="A31" s="146"/>
      <c r="B31" s="147" t="s">
        <v>104</v>
      </c>
      <c r="C31" s="146"/>
      <c r="D31" s="148"/>
      <c r="E31" s="149">
        <f t="shared" ref="E31:J31" si="13">SUBTOTAL(9,E3:E30)</f>
        <v>71956580</v>
      </c>
      <c r="F31" s="149">
        <f t="shared" si="13"/>
        <v>267006471</v>
      </c>
      <c r="G31" s="149">
        <f t="shared" si="13"/>
        <v>1250448491</v>
      </c>
      <c r="H31" s="149">
        <f t="shared" si="13"/>
        <v>1586785572</v>
      </c>
      <c r="I31" s="149">
        <f t="shared" si="13"/>
        <v>1576887746</v>
      </c>
      <c r="J31" s="149">
        <f t="shared" si="13"/>
        <v>155173103</v>
      </c>
      <c r="K31" s="150">
        <f t="shared" si="1"/>
        <v>9.8404660314989859E-2</v>
      </c>
      <c r="L31" s="140"/>
    </row>
    <row r="32" spans="1:12" ht="13.5" thickTop="1" x14ac:dyDescent="0.2"/>
    <row r="40" spans="11:13" x14ac:dyDescent="0.2">
      <c r="K40" s="158"/>
      <c r="L40" s="158"/>
      <c r="M40" s="158"/>
    </row>
    <row r="41" spans="11:13" x14ac:dyDescent="0.2">
      <c r="K41" s="158"/>
      <c r="L41" s="158"/>
      <c r="M41" s="158"/>
    </row>
  </sheetData>
  <pageMargins left="0.7" right="0.7" top="0.75" bottom="0.75" header="0.3" footer="0.3"/>
  <pageSetup scale="62" orientation="landscape" r:id="rId1"/>
  <headerFooter>
    <oddFooter>&amp;LCalifornia Department of Insurance&amp;RRate Specialist Bureau - 6/17/2013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32"/>
  <sheetViews>
    <sheetView workbookViewId="0"/>
  </sheetViews>
  <sheetFormatPr defaultRowHeight="12.75" outlineLevelRow="2" x14ac:dyDescent="0.2"/>
  <cols>
    <col min="1" max="1" width="8.42578125" style="143" bestFit="1" customWidth="1"/>
    <col min="2" max="2" width="30.5703125" style="143" bestFit="1" customWidth="1"/>
    <col min="3" max="3" width="13.28515625" style="143" bestFit="1" customWidth="1"/>
    <col min="4" max="4" width="30.5703125" style="143" bestFit="1" customWidth="1"/>
    <col min="5" max="5" width="14.42578125" style="143" bestFit="1" customWidth="1"/>
    <col min="6" max="6" width="14.28515625" style="144" bestFit="1" customWidth="1"/>
    <col min="7" max="7" width="19.7109375" style="144" bestFit="1" customWidth="1"/>
    <col min="8" max="8" width="15.28515625" style="144" bestFit="1" customWidth="1"/>
    <col min="9" max="9" width="16.5703125" style="144" bestFit="1" customWidth="1"/>
    <col min="10" max="10" width="20.85546875" style="144" customWidth="1"/>
    <col min="11" max="11" width="15" style="143" bestFit="1" customWidth="1"/>
    <col min="12" max="16384" width="9.140625" style="143"/>
  </cols>
  <sheetData>
    <row r="1" spans="1:12" s="139" customFormat="1" ht="45" customHeight="1" x14ac:dyDescent="0.2">
      <c r="A1" s="190" t="s">
        <v>177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2" s="139" customFormat="1" ht="36" x14ac:dyDescent="0.2">
      <c r="A2" s="26" t="s">
        <v>14</v>
      </c>
      <c r="B2" s="26" t="s">
        <v>15</v>
      </c>
      <c r="C2" s="26" t="s">
        <v>40</v>
      </c>
      <c r="D2" s="26" t="s">
        <v>41</v>
      </c>
      <c r="E2" s="27" t="s">
        <v>116</v>
      </c>
      <c r="F2" s="27" t="s">
        <v>117</v>
      </c>
      <c r="G2" s="27" t="s">
        <v>118</v>
      </c>
      <c r="H2" s="27" t="s">
        <v>119</v>
      </c>
      <c r="I2" s="27" t="s">
        <v>172</v>
      </c>
      <c r="J2" s="27" t="s">
        <v>165</v>
      </c>
      <c r="K2" s="27" t="s">
        <v>169</v>
      </c>
    </row>
    <row r="3" spans="1:12" ht="15" outlineLevel="2" x14ac:dyDescent="0.25">
      <c r="A3" s="141">
        <v>70</v>
      </c>
      <c r="B3" s="140" t="s">
        <v>145</v>
      </c>
      <c r="C3" s="141">
        <v>51624</v>
      </c>
      <c r="D3" s="140" t="s">
        <v>160</v>
      </c>
      <c r="E3" s="142">
        <v>0</v>
      </c>
      <c r="F3" s="142">
        <v>0</v>
      </c>
      <c r="G3" s="142">
        <v>0</v>
      </c>
      <c r="H3" s="142">
        <f>E3+F3+G3</f>
        <v>0</v>
      </c>
      <c r="I3" s="142">
        <v>0</v>
      </c>
      <c r="J3" s="142">
        <v>0</v>
      </c>
      <c r="K3" s="145" t="str">
        <f>IF(I3&lt;&gt;0,J3/I3,"")</f>
        <v/>
      </c>
      <c r="L3" s="140"/>
    </row>
    <row r="4" spans="1:12" ht="15" outlineLevel="2" x14ac:dyDescent="0.25">
      <c r="A4" s="141">
        <v>70</v>
      </c>
      <c r="B4" s="140" t="s">
        <v>145</v>
      </c>
      <c r="C4" s="141">
        <v>50814</v>
      </c>
      <c r="D4" s="140" t="s">
        <v>148</v>
      </c>
      <c r="E4" s="142">
        <v>29671233</v>
      </c>
      <c r="F4" s="142">
        <v>71052891</v>
      </c>
      <c r="G4" s="142">
        <v>297109423</v>
      </c>
      <c r="H4" s="142">
        <f>E4+F4+G4</f>
        <v>397833547</v>
      </c>
      <c r="I4" s="142">
        <v>398536554</v>
      </c>
      <c r="J4" s="142">
        <v>59686039</v>
      </c>
      <c r="K4" s="145">
        <f>IF(I4&lt;&gt;0,J4/I4,"")</f>
        <v>0.1497630227414472</v>
      </c>
      <c r="L4" s="140"/>
    </row>
    <row r="5" spans="1:12" ht="15" outlineLevel="1" x14ac:dyDescent="0.25">
      <c r="A5" s="151"/>
      <c r="B5" s="152" t="s">
        <v>151</v>
      </c>
      <c r="C5" s="151"/>
      <c r="D5" s="153"/>
      <c r="E5" s="154">
        <f t="shared" ref="E5:J5" si="0">SUBTOTAL(9,E3:E4)</f>
        <v>29671233</v>
      </c>
      <c r="F5" s="154">
        <f t="shared" si="0"/>
        <v>71052891</v>
      </c>
      <c r="G5" s="154">
        <f t="shared" si="0"/>
        <v>297109423</v>
      </c>
      <c r="H5" s="154">
        <f t="shared" si="0"/>
        <v>397833547</v>
      </c>
      <c r="I5" s="154">
        <f t="shared" si="0"/>
        <v>398536554</v>
      </c>
      <c r="J5" s="154">
        <f t="shared" si="0"/>
        <v>59686039</v>
      </c>
      <c r="K5" s="155">
        <f t="shared" ref="K5:K31" si="1">IF(I5&lt;&gt;0,J5/I5,"")</f>
        <v>0.1497630227414472</v>
      </c>
      <c r="L5" s="140"/>
    </row>
    <row r="6" spans="1:12" ht="15" outlineLevel="2" x14ac:dyDescent="0.25">
      <c r="A6" s="141">
        <v>150</v>
      </c>
      <c r="B6" s="140" t="s">
        <v>8</v>
      </c>
      <c r="C6" s="141">
        <v>50520</v>
      </c>
      <c r="D6" s="140" t="s">
        <v>25</v>
      </c>
      <c r="E6" s="142">
        <v>6460848</v>
      </c>
      <c r="F6" s="142">
        <v>44841191</v>
      </c>
      <c r="G6" s="142">
        <v>123093072</v>
      </c>
      <c r="H6" s="142">
        <f>E6+F6+G6</f>
        <v>174395111</v>
      </c>
      <c r="I6" s="142">
        <v>172030630</v>
      </c>
      <c r="J6" s="142">
        <v>11730746</v>
      </c>
      <c r="K6" s="145">
        <f t="shared" si="1"/>
        <v>6.8189868281014837E-2</v>
      </c>
      <c r="L6" s="140"/>
    </row>
    <row r="7" spans="1:12" ht="15" outlineLevel="2" x14ac:dyDescent="0.25">
      <c r="A7" s="141">
        <v>150</v>
      </c>
      <c r="B7" s="140" t="s">
        <v>8</v>
      </c>
      <c r="C7" s="141">
        <v>51411</v>
      </c>
      <c r="D7" s="140" t="s">
        <v>142</v>
      </c>
      <c r="E7" s="142">
        <v>0</v>
      </c>
      <c r="F7" s="142">
        <v>104391</v>
      </c>
      <c r="G7" s="142">
        <v>0</v>
      </c>
      <c r="H7" s="142">
        <f>E7+F7+G7</f>
        <v>104391</v>
      </c>
      <c r="I7" s="142">
        <v>94473</v>
      </c>
      <c r="J7" s="142">
        <v>0</v>
      </c>
      <c r="K7" s="145">
        <f t="shared" si="1"/>
        <v>0</v>
      </c>
      <c r="L7" s="140"/>
    </row>
    <row r="8" spans="1:12" ht="15" outlineLevel="1" x14ac:dyDescent="0.25">
      <c r="A8" s="151"/>
      <c r="B8" s="152" t="s">
        <v>107</v>
      </c>
      <c r="C8" s="151"/>
      <c r="D8" s="153"/>
      <c r="E8" s="154">
        <f t="shared" ref="E8:J8" si="2">SUBTOTAL(9,E6:E7)</f>
        <v>6460848</v>
      </c>
      <c r="F8" s="154">
        <f t="shared" si="2"/>
        <v>44945582</v>
      </c>
      <c r="G8" s="154">
        <f t="shared" si="2"/>
        <v>123093072</v>
      </c>
      <c r="H8" s="154">
        <f t="shared" si="2"/>
        <v>174499502</v>
      </c>
      <c r="I8" s="154">
        <f t="shared" si="2"/>
        <v>172125103</v>
      </c>
      <c r="J8" s="154">
        <f t="shared" si="2"/>
        <v>11730746</v>
      </c>
      <c r="K8" s="155">
        <f t="shared" si="1"/>
        <v>6.815244142511856E-2</v>
      </c>
      <c r="L8" s="140"/>
    </row>
    <row r="9" spans="1:12" ht="15" outlineLevel="2" x14ac:dyDescent="0.25">
      <c r="A9" s="141">
        <v>340</v>
      </c>
      <c r="B9" s="140" t="s">
        <v>147</v>
      </c>
      <c r="C9" s="141">
        <v>50121</v>
      </c>
      <c r="D9" s="140" t="s">
        <v>159</v>
      </c>
      <c r="E9" s="142">
        <v>1323403</v>
      </c>
      <c r="F9" s="142">
        <v>101979205</v>
      </c>
      <c r="G9" s="142">
        <v>56671830</v>
      </c>
      <c r="H9" s="142">
        <f>E9+F9+G9</f>
        <v>159974438</v>
      </c>
      <c r="I9" s="142">
        <v>156216489</v>
      </c>
      <c r="J9" s="142">
        <v>19480158</v>
      </c>
      <c r="K9" s="145">
        <f t="shared" si="1"/>
        <v>0.12469975560646482</v>
      </c>
      <c r="L9" s="140"/>
    </row>
    <row r="10" spans="1:12" ht="15" outlineLevel="1" x14ac:dyDescent="0.25">
      <c r="A10" s="151"/>
      <c r="B10" s="152" t="s">
        <v>155</v>
      </c>
      <c r="C10" s="151"/>
      <c r="D10" s="153"/>
      <c r="E10" s="154">
        <f t="shared" ref="E10:J10" si="3">SUBTOTAL(9,E9:E9)</f>
        <v>1323403</v>
      </c>
      <c r="F10" s="154">
        <f t="shared" si="3"/>
        <v>101979205</v>
      </c>
      <c r="G10" s="154">
        <f t="shared" si="3"/>
        <v>56671830</v>
      </c>
      <c r="H10" s="154">
        <f t="shared" si="3"/>
        <v>159974438</v>
      </c>
      <c r="I10" s="154">
        <f t="shared" si="3"/>
        <v>156216489</v>
      </c>
      <c r="J10" s="154">
        <f t="shared" si="3"/>
        <v>19480158</v>
      </c>
      <c r="K10" s="155">
        <f t="shared" si="1"/>
        <v>0.12469975560646482</v>
      </c>
      <c r="L10" s="140"/>
    </row>
    <row r="11" spans="1:12" ht="15" outlineLevel="2" x14ac:dyDescent="0.25">
      <c r="A11" s="141">
        <v>626</v>
      </c>
      <c r="B11" s="140" t="s">
        <v>146</v>
      </c>
      <c r="C11" s="141">
        <v>50028</v>
      </c>
      <c r="D11" s="140" t="s">
        <v>63</v>
      </c>
      <c r="E11" s="142">
        <v>0</v>
      </c>
      <c r="F11" s="142">
        <v>0</v>
      </c>
      <c r="G11" s="142">
        <v>0</v>
      </c>
      <c r="H11" s="142">
        <f>E11+F11+G11</f>
        <v>0</v>
      </c>
      <c r="I11" s="142">
        <v>0</v>
      </c>
      <c r="J11" s="142">
        <v>0</v>
      </c>
      <c r="K11" s="145" t="str">
        <f t="shared" si="1"/>
        <v/>
      </c>
      <c r="L11" s="140"/>
    </row>
    <row r="12" spans="1:12" ht="15" outlineLevel="1" x14ac:dyDescent="0.25">
      <c r="A12" s="151"/>
      <c r="B12" s="152" t="s">
        <v>149</v>
      </c>
      <c r="C12" s="151"/>
      <c r="D12" s="153"/>
      <c r="E12" s="154">
        <f t="shared" ref="E12:J12" si="4">SUBTOTAL(9,E11:E11)</f>
        <v>0</v>
      </c>
      <c r="F12" s="154">
        <f t="shared" si="4"/>
        <v>0</v>
      </c>
      <c r="G12" s="154">
        <f t="shared" si="4"/>
        <v>0</v>
      </c>
      <c r="H12" s="154">
        <f t="shared" si="4"/>
        <v>0</v>
      </c>
      <c r="I12" s="154">
        <f t="shared" si="4"/>
        <v>0</v>
      </c>
      <c r="J12" s="154">
        <f t="shared" si="4"/>
        <v>0</v>
      </c>
      <c r="K12" s="155" t="str">
        <f t="shared" si="1"/>
        <v/>
      </c>
      <c r="L12" s="140"/>
    </row>
    <row r="13" spans="1:12" ht="15" outlineLevel="2" x14ac:dyDescent="0.25">
      <c r="A13" s="141">
        <v>670</v>
      </c>
      <c r="B13" s="140" t="s">
        <v>141</v>
      </c>
      <c r="C13" s="141">
        <v>51586</v>
      </c>
      <c r="D13" s="140" t="s">
        <v>32</v>
      </c>
      <c r="E13" s="142">
        <v>12216273</v>
      </c>
      <c r="F13" s="142">
        <v>12206799</v>
      </c>
      <c r="G13" s="142">
        <v>201431557</v>
      </c>
      <c r="H13" s="142">
        <f>E13+F13+G13</f>
        <v>225854629</v>
      </c>
      <c r="I13" s="142">
        <v>222932259</v>
      </c>
      <c r="J13" s="142">
        <v>45008753</v>
      </c>
      <c r="K13" s="145">
        <f t="shared" si="1"/>
        <v>0.20189430278908177</v>
      </c>
      <c r="L13" s="140"/>
    </row>
    <row r="14" spans="1:12" ht="15" outlineLevel="2" x14ac:dyDescent="0.25">
      <c r="A14" s="141">
        <v>670</v>
      </c>
      <c r="B14" s="140" t="s">
        <v>141</v>
      </c>
      <c r="C14" s="141">
        <v>50083</v>
      </c>
      <c r="D14" s="140" t="s">
        <v>24</v>
      </c>
      <c r="E14" s="142">
        <v>5480340</v>
      </c>
      <c r="F14" s="142">
        <v>566825</v>
      </c>
      <c r="G14" s="142">
        <v>109213336</v>
      </c>
      <c r="H14" s="142">
        <f>E14+F14+G14</f>
        <v>115260501</v>
      </c>
      <c r="I14" s="142">
        <v>117557074</v>
      </c>
      <c r="J14" s="142">
        <v>10842509</v>
      </c>
      <c r="K14" s="145">
        <f t="shared" si="1"/>
        <v>9.2231871984156388E-2</v>
      </c>
      <c r="L14" s="140"/>
    </row>
    <row r="15" spans="1:12" ht="15" outlineLevel="2" x14ac:dyDescent="0.25">
      <c r="A15" s="141">
        <v>670</v>
      </c>
      <c r="B15" s="140" t="s">
        <v>141</v>
      </c>
      <c r="C15" s="141">
        <v>50229</v>
      </c>
      <c r="D15" s="140" t="s">
        <v>27</v>
      </c>
      <c r="E15" s="142">
        <v>34307711</v>
      </c>
      <c r="F15" s="142">
        <v>5335610</v>
      </c>
      <c r="G15" s="142">
        <v>277899524</v>
      </c>
      <c r="H15" s="142">
        <f>E15+F15+G15</f>
        <v>317542845</v>
      </c>
      <c r="I15" s="142">
        <v>321817415</v>
      </c>
      <c r="J15" s="142">
        <v>32077368</v>
      </c>
      <c r="K15" s="145">
        <f t="shared" si="1"/>
        <v>9.9675674792179911E-2</v>
      </c>
      <c r="L15" s="140"/>
    </row>
    <row r="16" spans="1:12" ht="15" outlineLevel="1" x14ac:dyDescent="0.25">
      <c r="A16" s="151"/>
      <c r="B16" s="152" t="s">
        <v>150</v>
      </c>
      <c r="C16" s="151"/>
      <c r="D16" s="153"/>
      <c r="E16" s="154">
        <f t="shared" ref="E16:J16" si="5">SUBTOTAL(9,E13:E15)</f>
        <v>52004324</v>
      </c>
      <c r="F16" s="154">
        <f t="shared" si="5"/>
        <v>18109234</v>
      </c>
      <c r="G16" s="154">
        <f t="shared" si="5"/>
        <v>588544417</v>
      </c>
      <c r="H16" s="154">
        <f t="shared" si="5"/>
        <v>658657975</v>
      </c>
      <c r="I16" s="154">
        <f t="shared" si="5"/>
        <v>662306748</v>
      </c>
      <c r="J16" s="154">
        <f t="shared" si="5"/>
        <v>87928630</v>
      </c>
      <c r="K16" s="155">
        <f t="shared" si="1"/>
        <v>0.13276118696589212</v>
      </c>
      <c r="L16" s="140"/>
    </row>
    <row r="17" spans="1:12" ht="15" outlineLevel="2" x14ac:dyDescent="0.25">
      <c r="A17" s="141">
        <v>4699</v>
      </c>
      <c r="B17" s="140" t="s">
        <v>163</v>
      </c>
      <c r="C17" s="141">
        <v>50849</v>
      </c>
      <c r="D17" s="140" t="s">
        <v>162</v>
      </c>
      <c r="E17" s="142">
        <v>9668369</v>
      </c>
      <c r="F17" s="142">
        <v>34712921</v>
      </c>
      <c r="G17" s="142">
        <v>615164</v>
      </c>
      <c r="H17" s="142">
        <f>E17+F17+G17</f>
        <v>44996454</v>
      </c>
      <c r="I17" s="142">
        <v>43531184</v>
      </c>
      <c r="J17" s="142">
        <v>1079682</v>
      </c>
      <c r="K17" s="145">
        <f t="shared" si="1"/>
        <v>2.4802495608665272E-2</v>
      </c>
      <c r="L17" s="140"/>
    </row>
    <row r="18" spans="1:12" ht="15" outlineLevel="1" x14ac:dyDescent="0.25">
      <c r="A18" s="151"/>
      <c r="B18" s="152" t="s">
        <v>167</v>
      </c>
      <c r="C18" s="151"/>
      <c r="D18" s="153"/>
      <c r="E18" s="154">
        <f t="shared" ref="E18:J18" si="6">SUBTOTAL(9,E17:E17)</f>
        <v>9668369</v>
      </c>
      <c r="F18" s="154">
        <f t="shared" si="6"/>
        <v>34712921</v>
      </c>
      <c r="G18" s="154">
        <f t="shared" si="6"/>
        <v>615164</v>
      </c>
      <c r="H18" s="154">
        <f t="shared" si="6"/>
        <v>44996454</v>
      </c>
      <c r="I18" s="154">
        <f t="shared" si="6"/>
        <v>43531184</v>
      </c>
      <c r="J18" s="154">
        <f t="shared" si="6"/>
        <v>1079682</v>
      </c>
      <c r="K18" s="155">
        <f t="shared" si="1"/>
        <v>2.4802495608665272E-2</v>
      </c>
      <c r="L18" s="140"/>
    </row>
    <row r="19" spans="1:12" ht="15" outlineLevel="2" x14ac:dyDescent="0.25">
      <c r="A19" s="141">
        <v>50016</v>
      </c>
      <c r="B19" s="140" t="s">
        <v>164</v>
      </c>
      <c r="C19" s="141">
        <v>50016</v>
      </c>
      <c r="D19" s="140" t="s">
        <v>164</v>
      </c>
      <c r="E19" s="142">
        <v>935708</v>
      </c>
      <c r="F19" s="142">
        <v>7117743</v>
      </c>
      <c r="G19" s="142">
        <v>34158379</v>
      </c>
      <c r="H19" s="142">
        <f>E19+F19+G19</f>
        <v>42211830</v>
      </c>
      <c r="I19" s="142">
        <v>38644310</v>
      </c>
      <c r="J19" s="142">
        <v>467683</v>
      </c>
      <c r="K19" s="145">
        <f t="shared" si="1"/>
        <v>1.2102247394247692E-2</v>
      </c>
      <c r="L19" s="140"/>
    </row>
    <row r="20" spans="1:12" ht="15" outlineLevel="1" x14ac:dyDescent="0.25">
      <c r="A20" s="151"/>
      <c r="B20" s="152" t="s">
        <v>168</v>
      </c>
      <c r="C20" s="151"/>
      <c r="D20" s="153"/>
      <c r="E20" s="154">
        <f t="shared" ref="E20:J20" si="7">SUBTOTAL(9,E19:E19)</f>
        <v>935708</v>
      </c>
      <c r="F20" s="154">
        <f t="shared" si="7"/>
        <v>7117743</v>
      </c>
      <c r="G20" s="154">
        <f t="shared" si="7"/>
        <v>34158379</v>
      </c>
      <c r="H20" s="154">
        <f t="shared" si="7"/>
        <v>42211830</v>
      </c>
      <c r="I20" s="154">
        <f t="shared" si="7"/>
        <v>38644310</v>
      </c>
      <c r="J20" s="154">
        <f t="shared" si="7"/>
        <v>467683</v>
      </c>
      <c r="K20" s="155">
        <f t="shared" si="1"/>
        <v>1.2102247394247692E-2</v>
      </c>
      <c r="L20" s="140"/>
    </row>
    <row r="21" spans="1:12" ht="15" outlineLevel="2" x14ac:dyDescent="0.25">
      <c r="A21" s="141">
        <v>50026</v>
      </c>
      <c r="B21" s="140" t="s">
        <v>170</v>
      </c>
      <c r="C21" s="141">
        <v>50026</v>
      </c>
      <c r="D21" s="140" t="s">
        <v>170</v>
      </c>
      <c r="E21" s="142">
        <v>0</v>
      </c>
      <c r="F21" s="142">
        <v>1005052</v>
      </c>
      <c r="G21" s="142">
        <v>0</v>
      </c>
      <c r="H21" s="142">
        <f>E21+F21+G21</f>
        <v>1005052</v>
      </c>
      <c r="I21" s="142">
        <v>1068184</v>
      </c>
      <c r="J21" s="142">
        <v>104171</v>
      </c>
      <c r="K21" s="145">
        <f t="shared" si="1"/>
        <v>9.7521588041011659E-2</v>
      </c>
      <c r="L21" s="140"/>
    </row>
    <row r="22" spans="1:12" ht="15" outlineLevel="1" x14ac:dyDescent="0.25">
      <c r="A22" s="151"/>
      <c r="B22" s="152" t="s">
        <v>173</v>
      </c>
      <c r="C22" s="151"/>
      <c r="D22" s="153"/>
      <c r="E22" s="154">
        <f t="shared" ref="E22:J22" si="8">SUBTOTAL(9,E21:E21)</f>
        <v>0</v>
      </c>
      <c r="F22" s="154">
        <f t="shared" si="8"/>
        <v>1005052</v>
      </c>
      <c r="G22" s="154">
        <f t="shared" si="8"/>
        <v>0</v>
      </c>
      <c r="H22" s="154">
        <f t="shared" si="8"/>
        <v>1005052</v>
      </c>
      <c r="I22" s="154">
        <f t="shared" si="8"/>
        <v>1068184</v>
      </c>
      <c r="J22" s="154">
        <f t="shared" si="8"/>
        <v>104171</v>
      </c>
      <c r="K22" s="155">
        <f t="shared" si="1"/>
        <v>9.7521588041011659E-2</v>
      </c>
      <c r="L22" s="140"/>
    </row>
    <row r="23" spans="1:12" ht="15" outlineLevel="2" x14ac:dyDescent="0.25">
      <c r="A23" s="141">
        <v>50050</v>
      </c>
      <c r="B23" s="140" t="s">
        <v>4</v>
      </c>
      <c r="C23" s="141">
        <v>50050</v>
      </c>
      <c r="D23" s="140" t="s">
        <v>4</v>
      </c>
      <c r="E23" s="142">
        <v>0</v>
      </c>
      <c r="F23" s="142">
        <v>16375719</v>
      </c>
      <c r="G23" s="142">
        <v>31059638</v>
      </c>
      <c r="H23" s="142">
        <f>E23+F23+G23</f>
        <v>47435357</v>
      </c>
      <c r="I23" s="142">
        <v>45821399</v>
      </c>
      <c r="J23" s="142">
        <v>1114247</v>
      </c>
      <c r="K23" s="145">
        <f t="shared" si="1"/>
        <v>2.4317175475152997E-2</v>
      </c>
      <c r="L23" s="140"/>
    </row>
    <row r="24" spans="1:12" ht="15" outlineLevel="1" x14ac:dyDescent="0.25">
      <c r="A24" s="151"/>
      <c r="B24" s="152" t="s">
        <v>114</v>
      </c>
      <c r="C24" s="151"/>
      <c r="D24" s="153"/>
      <c r="E24" s="154">
        <f t="shared" ref="E24:J24" si="9">SUBTOTAL(9,E23:E23)</f>
        <v>0</v>
      </c>
      <c r="F24" s="154">
        <f t="shared" si="9"/>
        <v>16375719</v>
      </c>
      <c r="G24" s="154">
        <f t="shared" si="9"/>
        <v>31059638</v>
      </c>
      <c r="H24" s="154">
        <f t="shared" si="9"/>
        <v>47435357</v>
      </c>
      <c r="I24" s="154">
        <f t="shared" si="9"/>
        <v>45821399</v>
      </c>
      <c r="J24" s="154">
        <f t="shared" si="9"/>
        <v>1114247</v>
      </c>
      <c r="K24" s="155">
        <f t="shared" si="1"/>
        <v>2.4317175475152997E-2</v>
      </c>
      <c r="L24" s="140"/>
    </row>
    <row r="25" spans="1:12" ht="15" outlineLevel="2" x14ac:dyDescent="0.25">
      <c r="A25" s="141">
        <v>50130</v>
      </c>
      <c r="B25" s="140" t="s">
        <v>144</v>
      </c>
      <c r="C25" s="141">
        <v>50130</v>
      </c>
      <c r="D25" s="140" t="s">
        <v>144</v>
      </c>
      <c r="E25" s="142">
        <v>0</v>
      </c>
      <c r="F25" s="142">
        <v>0</v>
      </c>
      <c r="G25" s="142">
        <v>39321906</v>
      </c>
      <c r="H25" s="142">
        <f>E25+F25+G25</f>
        <v>39321906</v>
      </c>
      <c r="I25" s="142">
        <v>39956548</v>
      </c>
      <c r="J25" s="142">
        <v>2999954</v>
      </c>
      <c r="K25" s="145">
        <f t="shared" si="1"/>
        <v>7.508040984921921E-2</v>
      </c>
      <c r="L25" s="140"/>
    </row>
    <row r="26" spans="1:12" ht="15" outlineLevel="1" x14ac:dyDescent="0.25">
      <c r="A26" s="151"/>
      <c r="B26" s="152" t="s">
        <v>154</v>
      </c>
      <c r="C26" s="151"/>
      <c r="D26" s="153"/>
      <c r="E26" s="154">
        <f t="shared" ref="E26:J26" si="10">SUBTOTAL(9,E25:E25)</f>
        <v>0</v>
      </c>
      <c r="F26" s="154">
        <f t="shared" si="10"/>
        <v>0</v>
      </c>
      <c r="G26" s="154">
        <f t="shared" si="10"/>
        <v>39321906</v>
      </c>
      <c r="H26" s="154">
        <f t="shared" si="10"/>
        <v>39321906</v>
      </c>
      <c r="I26" s="154">
        <f t="shared" si="10"/>
        <v>39956548</v>
      </c>
      <c r="J26" s="154">
        <f t="shared" si="10"/>
        <v>2999954</v>
      </c>
      <c r="K26" s="155">
        <f t="shared" si="1"/>
        <v>7.508040984921921E-2</v>
      </c>
      <c r="L26" s="140"/>
    </row>
    <row r="27" spans="1:12" ht="15" outlineLevel="2" x14ac:dyDescent="0.25">
      <c r="A27" s="141">
        <v>51020</v>
      </c>
      <c r="B27" s="140" t="s">
        <v>60</v>
      </c>
      <c r="C27" s="141">
        <v>51020</v>
      </c>
      <c r="D27" s="140" t="s">
        <v>60</v>
      </c>
      <c r="E27" s="142">
        <v>0</v>
      </c>
      <c r="F27" s="142">
        <v>5816949</v>
      </c>
      <c r="G27" s="142">
        <v>92202885</v>
      </c>
      <c r="H27" s="142">
        <f>E27+F27+G27</f>
        <v>98019834</v>
      </c>
      <c r="I27" s="142">
        <v>92750112</v>
      </c>
      <c r="J27" s="142">
        <v>1033947</v>
      </c>
      <c r="K27" s="145">
        <f t="shared" si="1"/>
        <v>1.1147663088536217E-2</v>
      </c>
      <c r="L27" s="140"/>
    </row>
    <row r="28" spans="1:12" ht="15" outlineLevel="1" x14ac:dyDescent="0.25">
      <c r="A28" s="151"/>
      <c r="B28" s="152" t="s">
        <v>153</v>
      </c>
      <c r="C28" s="151"/>
      <c r="D28" s="153"/>
      <c r="E28" s="154">
        <f t="shared" ref="E28:J28" si="11">SUBTOTAL(9,E27:E27)</f>
        <v>0</v>
      </c>
      <c r="F28" s="154">
        <f t="shared" si="11"/>
        <v>5816949</v>
      </c>
      <c r="G28" s="154">
        <f t="shared" si="11"/>
        <v>92202885</v>
      </c>
      <c r="H28" s="154">
        <f t="shared" si="11"/>
        <v>98019834</v>
      </c>
      <c r="I28" s="154">
        <f t="shared" si="11"/>
        <v>92750112</v>
      </c>
      <c r="J28" s="154">
        <f t="shared" si="11"/>
        <v>1033947</v>
      </c>
      <c r="K28" s="155">
        <f t="shared" si="1"/>
        <v>1.1147663088536217E-2</v>
      </c>
      <c r="L28" s="140"/>
    </row>
    <row r="29" spans="1:12" ht="15" outlineLevel="2" x14ac:dyDescent="0.25">
      <c r="A29" s="141">
        <v>51632</v>
      </c>
      <c r="B29" s="140" t="s">
        <v>157</v>
      </c>
      <c r="C29" s="141">
        <v>51632</v>
      </c>
      <c r="D29" s="140" t="s">
        <v>157</v>
      </c>
      <c r="E29" s="142">
        <v>1109286</v>
      </c>
      <c r="F29" s="142">
        <v>0</v>
      </c>
      <c r="G29" s="142">
        <v>0</v>
      </c>
      <c r="H29" s="142">
        <f>E29+F29+G29</f>
        <v>1109286</v>
      </c>
      <c r="I29" s="142">
        <v>980679</v>
      </c>
      <c r="J29" s="142">
        <v>347880</v>
      </c>
      <c r="K29" s="145">
        <f t="shared" si="1"/>
        <v>0.3547338119812905</v>
      </c>
      <c r="L29" s="140"/>
    </row>
    <row r="30" spans="1:12" ht="15" outlineLevel="1" x14ac:dyDescent="0.25">
      <c r="A30" s="151"/>
      <c r="B30" s="152" t="s">
        <v>158</v>
      </c>
      <c r="C30" s="151"/>
      <c r="D30" s="153"/>
      <c r="E30" s="154">
        <f t="shared" ref="E30:J30" si="12">SUBTOTAL(9,E29:E29)</f>
        <v>1109286</v>
      </c>
      <c r="F30" s="154">
        <f t="shared" si="12"/>
        <v>0</v>
      </c>
      <c r="G30" s="154">
        <f t="shared" si="12"/>
        <v>0</v>
      </c>
      <c r="H30" s="154">
        <f t="shared" si="12"/>
        <v>1109286</v>
      </c>
      <c r="I30" s="154">
        <f t="shared" si="12"/>
        <v>980679</v>
      </c>
      <c r="J30" s="154">
        <f t="shared" si="12"/>
        <v>347880</v>
      </c>
      <c r="K30" s="155">
        <f t="shared" si="1"/>
        <v>0.3547338119812905</v>
      </c>
      <c r="L30" s="140"/>
    </row>
    <row r="31" spans="1:12" ht="30.75" customHeight="1" thickBot="1" x14ac:dyDescent="0.3">
      <c r="A31" s="146"/>
      <c r="B31" s="147" t="s">
        <v>104</v>
      </c>
      <c r="C31" s="146"/>
      <c r="D31" s="148"/>
      <c r="E31" s="149">
        <f t="shared" ref="E31:J31" si="13">SUBTOTAL(9,E3:E29)</f>
        <v>101173171</v>
      </c>
      <c r="F31" s="149">
        <f t="shared" si="13"/>
        <v>301115296</v>
      </c>
      <c r="G31" s="149">
        <f t="shared" si="13"/>
        <v>1262776714</v>
      </c>
      <c r="H31" s="149">
        <f t="shared" si="13"/>
        <v>1665065181</v>
      </c>
      <c r="I31" s="149">
        <f t="shared" si="13"/>
        <v>1651937310</v>
      </c>
      <c r="J31" s="149">
        <f t="shared" si="13"/>
        <v>185973137</v>
      </c>
      <c r="K31" s="150">
        <f t="shared" si="1"/>
        <v>0.11257881026974323</v>
      </c>
      <c r="L31" s="140"/>
    </row>
    <row r="32" spans="1:12" ht="13.5" thickTop="1" x14ac:dyDescent="0.2"/>
  </sheetData>
  <pageMargins left="0.7" right="0.7" top="0.75" bottom="0.75" header="0.3" footer="0.3"/>
  <pageSetup scale="62" orientation="landscape" r:id="rId1"/>
  <headerFooter>
    <oddFooter>&amp;LCalifornia Department of Insurance&amp;RRate Specialist Bureau - 6/17/2013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33"/>
  <sheetViews>
    <sheetView workbookViewId="0">
      <selection activeCell="E32" sqref="E32"/>
    </sheetView>
  </sheetViews>
  <sheetFormatPr defaultRowHeight="12.75" outlineLevelRow="2" x14ac:dyDescent="0.2"/>
  <cols>
    <col min="1" max="1" width="8.42578125" style="143" bestFit="1" customWidth="1"/>
    <col min="2" max="2" width="30.5703125" style="143" bestFit="1" customWidth="1"/>
    <col min="3" max="3" width="13.28515625" style="143" bestFit="1" customWidth="1"/>
    <col min="4" max="4" width="30.5703125" style="143" bestFit="1" customWidth="1"/>
    <col min="5" max="5" width="14.42578125" style="143" bestFit="1" customWidth="1"/>
    <col min="6" max="6" width="14.28515625" style="144" bestFit="1" customWidth="1"/>
    <col min="7" max="7" width="19.7109375" style="144" bestFit="1" customWidth="1"/>
    <col min="8" max="8" width="15.28515625" style="144" bestFit="1" customWidth="1"/>
    <col min="9" max="9" width="16.5703125" style="144" bestFit="1" customWidth="1"/>
    <col min="10" max="10" width="20.85546875" style="144" customWidth="1"/>
    <col min="11" max="11" width="15" style="143" bestFit="1" customWidth="1"/>
    <col min="12" max="16384" width="9.140625" style="143"/>
  </cols>
  <sheetData>
    <row r="1" spans="1:12" s="139" customFormat="1" ht="45" customHeight="1" x14ac:dyDescent="0.2">
      <c r="A1" s="190" t="s">
        <v>171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2" s="139" customFormat="1" ht="36" x14ac:dyDescent="0.2">
      <c r="A2" s="26" t="s">
        <v>14</v>
      </c>
      <c r="B2" s="26" t="s">
        <v>15</v>
      </c>
      <c r="C2" s="26" t="s">
        <v>40</v>
      </c>
      <c r="D2" s="26" t="s">
        <v>41</v>
      </c>
      <c r="E2" s="27" t="s">
        <v>116</v>
      </c>
      <c r="F2" s="27" t="s">
        <v>117</v>
      </c>
      <c r="G2" s="27" t="s">
        <v>118</v>
      </c>
      <c r="H2" s="27" t="s">
        <v>119</v>
      </c>
      <c r="I2" s="27" t="s">
        <v>172</v>
      </c>
      <c r="J2" s="27" t="s">
        <v>165</v>
      </c>
      <c r="K2" s="27" t="s">
        <v>169</v>
      </c>
    </row>
    <row r="3" spans="1:12" ht="15" outlineLevel="2" x14ac:dyDescent="0.25">
      <c r="A3" s="141">
        <v>70</v>
      </c>
      <c r="B3" s="140" t="s">
        <v>145</v>
      </c>
      <c r="C3" s="141">
        <v>51624</v>
      </c>
      <c r="D3" s="140" t="s">
        <v>160</v>
      </c>
      <c r="E3" s="142">
        <v>0</v>
      </c>
      <c r="F3" s="142">
        <v>0</v>
      </c>
      <c r="G3" s="142">
        <v>0</v>
      </c>
      <c r="H3" s="142">
        <f>E3+F3+G3</f>
        <v>0</v>
      </c>
      <c r="I3" s="142">
        <v>0</v>
      </c>
      <c r="J3" s="142">
        <v>0</v>
      </c>
      <c r="K3" s="145" t="str">
        <f>IF(I3&lt;&gt;0,J3/I3,"")</f>
        <v/>
      </c>
      <c r="L3" s="140"/>
    </row>
    <row r="4" spans="1:12" ht="15" outlineLevel="2" x14ac:dyDescent="0.25">
      <c r="A4" s="141">
        <v>70</v>
      </c>
      <c r="B4" s="140" t="s">
        <v>145</v>
      </c>
      <c r="C4" s="141">
        <v>50814</v>
      </c>
      <c r="D4" s="140" t="s">
        <v>148</v>
      </c>
      <c r="E4" s="142">
        <v>15811993</v>
      </c>
      <c r="F4" s="142">
        <v>58551849</v>
      </c>
      <c r="G4" s="142">
        <v>227065066</v>
      </c>
      <c r="H4" s="142">
        <f>E4+F4+G4</f>
        <v>301428908</v>
      </c>
      <c r="I4" s="142">
        <v>303334563</v>
      </c>
      <c r="J4" s="142">
        <v>66214765</v>
      </c>
      <c r="K4" s="145">
        <f>IF(I4&lt;&gt;0,J4/I4,"")</f>
        <v>0.21828954915368481</v>
      </c>
      <c r="L4" s="140"/>
    </row>
    <row r="5" spans="1:12" ht="15" outlineLevel="1" x14ac:dyDescent="0.25">
      <c r="A5" s="151"/>
      <c r="B5" s="152" t="s">
        <v>151</v>
      </c>
      <c r="C5" s="151"/>
      <c r="D5" s="153"/>
      <c r="E5" s="154">
        <f t="shared" ref="E5:J5" si="0">SUBTOTAL(9,E3:E4)</f>
        <v>15811993</v>
      </c>
      <c r="F5" s="154">
        <f t="shared" si="0"/>
        <v>58551849</v>
      </c>
      <c r="G5" s="154">
        <f t="shared" si="0"/>
        <v>227065066</v>
      </c>
      <c r="H5" s="154">
        <f t="shared" si="0"/>
        <v>301428908</v>
      </c>
      <c r="I5" s="154">
        <f t="shared" si="0"/>
        <v>303334563</v>
      </c>
      <c r="J5" s="154">
        <f t="shared" si="0"/>
        <v>66214765</v>
      </c>
      <c r="K5" s="155">
        <f t="shared" ref="K5:K32" si="1">IF(I5&lt;&gt;0,J5/I5,"")</f>
        <v>0.21828954915368481</v>
      </c>
      <c r="L5" s="140"/>
    </row>
    <row r="6" spans="1:12" ht="15" outlineLevel="2" x14ac:dyDescent="0.25">
      <c r="A6" s="141">
        <v>150</v>
      </c>
      <c r="B6" s="140" t="s">
        <v>8</v>
      </c>
      <c r="C6" s="141">
        <v>50520</v>
      </c>
      <c r="D6" s="140" t="s">
        <v>25</v>
      </c>
      <c r="E6" s="142">
        <v>3038214</v>
      </c>
      <c r="F6" s="142">
        <v>29904673</v>
      </c>
      <c r="G6" s="142">
        <v>97001121</v>
      </c>
      <c r="H6" s="142">
        <f>E6+F6+G6</f>
        <v>129944008</v>
      </c>
      <c r="I6" s="142">
        <v>130080527</v>
      </c>
      <c r="J6" s="142">
        <v>9657420</v>
      </c>
      <c r="K6" s="145">
        <f t="shared" si="1"/>
        <v>7.4241857891612015E-2</v>
      </c>
      <c r="L6" s="140"/>
    </row>
    <row r="7" spans="1:12" ht="15" outlineLevel="2" x14ac:dyDescent="0.25">
      <c r="A7" s="141">
        <v>150</v>
      </c>
      <c r="B7" s="140" t="s">
        <v>8</v>
      </c>
      <c r="C7" s="141">
        <v>51411</v>
      </c>
      <c r="D7" s="140" t="s">
        <v>142</v>
      </c>
      <c r="E7" s="142">
        <v>0</v>
      </c>
      <c r="F7" s="142">
        <v>0</v>
      </c>
      <c r="G7" s="142">
        <v>0</v>
      </c>
      <c r="H7" s="142">
        <f>E7+F7+G7</f>
        <v>0</v>
      </c>
      <c r="I7" s="142">
        <v>0</v>
      </c>
      <c r="J7" s="142">
        <v>0</v>
      </c>
      <c r="K7" s="145" t="str">
        <f t="shared" si="1"/>
        <v/>
      </c>
      <c r="L7" s="140"/>
    </row>
    <row r="8" spans="1:12" ht="15" outlineLevel="1" x14ac:dyDescent="0.25">
      <c r="A8" s="151"/>
      <c r="B8" s="152" t="s">
        <v>107</v>
      </c>
      <c r="C8" s="151"/>
      <c r="D8" s="153"/>
      <c r="E8" s="154">
        <f t="shared" ref="E8:J8" si="2">SUBTOTAL(9,E6:E7)</f>
        <v>3038214</v>
      </c>
      <c r="F8" s="154">
        <f t="shared" si="2"/>
        <v>29904673</v>
      </c>
      <c r="G8" s="154">
        <f t="shared" si="2"/>
        <v>97001121</v>
      </c>
      <c r="H8" s="154">
        <f t="shared" si="2"/>
        <v>129944008</v>
      </c>
      <c r="I8" s="154">
        <f t="shared" si="2"/>
        <v>130080527</v>
      </c>
      <c r="J8" s="154">
        <f t="shared" si="2"/>
        <v>9657420</v>
      </c>
      <c r="K8" s="155">
        <f t="shared" si="1"/>
        <v>7.4241857891612015E-2</v>
      </c>
      <c r="L8" s="140"/>
    </row>
    <row r="9" spans="1:12" ht="15" outlineLevel="2" x14ac:dyDescent="0.25">
      <c r="A9" s="141">
        <v>340</v>
      </c>
      <c r="B9" s="140" t="s">
        <v>147</v>
      </c>
      <c r="C9" s="141">
        <v>51420</v>
      </c>
      <c r="D9" s="140" t="s">
        <v>30</v>
      </c>
      <c r="E9" s="142">
        <v>0</v>
      </c>
      <c r="F9" s="142">
        <v>0</v>
      </c>
      <c r="G9" s="142">
        <v>0</v>
      </c>
      <c r="H9" s="142">
        <f>E9+F9+G9</f>
        <v>0</v>
      </c>
      <c r="I9" s="142">
        <v>68146</v>
      </c>
      <c r="J9" s="142">
        <v>-7916</v>
      </c>
      <c r="K9" s="145">
        <f t="shared" si="1"/>
        <v>-0.11616235729169724</v>
      </c>
      <c r="L9" s="140"/>
    </row>
    <row r="10" spans="1:12" ht="15" outlineLevel="2" x14ac:dyDescent="0.25">
      <c r="A10" s="141">
        <v>340</v>
      </c>
      <c r="B10" s="140" t="s">
        <v>147</v>
      </c>
      <c r="C10" s="141">
        <v>50121</v>
      </c>
      <c r="D10" s="140" t="s">
        <v>159</v>
      </c>
      <c r="E10" s="142">
        <v>3398110</v>
      </c>
      <c r="F10" s="142">
        <v>82863949</v>
      </c>
      <c r="G10" s="142">
        <v>54665012</v>
      </c>
      <c r="H10" s="142">
        <f>E10+F10+G10</f>
        <v>140927071</v>
      </c>
      <c r="I10" s="142">
        <v>138073335</v>
      </c>
      <c r="J10" s="142">
        <v>15281927</v>
      </c>
      <c r="K10" s="145">
        <f t="shared" si="1"/>
        <v>0.11067978476800028</v>
      </c>
      <c r="L10" s="140"/>
    </row>
    <row r="11" spans="1:12" ht="15" outlineLevel="1" x14ac:dyDescent="0.25">
      <c r="A11" s="151"/>
      <c r="B11" s="152" t="s">
        <v>155</v>
      </c>
      <c r="C11" s="151"/>
      <c r="D11" s="153"/>
      <c r="E11" s="154">
        <f t="shared" ref="E11:J11" si="3">SUBTOTAL(9,E9:E10)</f>
        <v>3398110</v>
      </c>
      <c r="F11" s="154">
        <f t="shared" si="3"/>
        <v>82863949</v>
      </c>
      <c r="G11" s="154">
        <f t="shared" si="3"/>
        <v>54665012</v>
      </c>
      <c r="H11" s="154">
        <f t="shared" si="3"/>
        <v>140927071</v>
      </c>
      <c r="I11" s="154">
        <f t="shared" si="3"/>
        <v>138141481</v>
      </c>
      <c r="J11" s="154">
        <f t="shared" si="3"/>
        <v>15274011</v>
      </c>
      <c r="K11" s="155">
        <f t="shared" si="1"/>
        <v>0.11056788221345332</v>
      </c>
      <c r="L11" s="140"/>
    </row>
    <row r="12" spans="1:12" ht="15" outlineLevel="2" x14ac:dyDescent="0.25">
      <c r="A12" s="141">
        <v>626</v>
      </c>
      <c r="B12" s="140" t="s">
        <v>146</v>
      </c>
      <c r="C12" s="141">
        <v>50028</v>
      </c>
      <c r="D12" s="140" t="s">
        <v>63</v>
      </c>
      <c r="E12" s="142">
        <v>0</v>
      </c>
      <c r="F12" s="142">
        <v>0</v>
      </c>
      <c r="G12" s="142">
        <v>0</v>
      </c>
      <c r="H12" s="142">
        <f>E12+F12+G12</f>
        <v>0</v>
      </c>
      <c r="I12" s="142">
        <v>0</v>
      </c>
      <c r="J12" s="142">
        <v>0</v>
      </c>
      <c r="K12" s="145" t="str">
        <f t="shared" si="1"/>
        <v/>
      </c>
      <c r="L12" s="140"/>
    </row>
    <row r="13" spans="1:12" ht="15" outlineLevel="1" x14ac:dyDescent="0.25">
      <c r="A13" s="151"/>
      <c r="B13" s="152" t="s">
        <v>149</v>
      </c>
      <c r="C13" s="151"/>
      <c r="D13" s="153"/>
      <c r="E13" s="154">
        <f t="shared" ref="E13:J13" si="4">SUBTOTAL(9,E12:E12)</f>
        <v>0</v>
      </c>
      <c r="F13" s="154">
        <f t="shared" si="4"/>
        <v>0</v>
      </c>
      <c r="G13" s="154">
        <f t="shared" si="4"/>
        <v>0</v>
      </c>
      <c r="H13" s="154">
        <f t="shared" si="4"/>
        <v>0</v>
      </c>
      <c r="I13" s="154">
        <f t="shared" si="4"/>
        <v>0</v>
      </c>
      <c r="J13" s="154">
        <f t="shared" si="4"/>
        <v>0</v>
      </c>
      <c r="K13" s="155" t="str">
        <f t="shared" si="1"/>
        <v/>
      </c>
      <c r="L13" s="140"/>
    </row>
    <row r="14" spans="1:12" ht="15" outlineLevel="2" x14ac:dyDescent="0.25">
      <c r="A14" s="141">
        <v>670</v>
      </c>
      <c r="B14" s="140" t="s">
        <v>141</v>
      </c>
      <c r="C14" s="141">
        <v>51586</v>
      </c>
      <c r="D14" s="140" t="s">
        <v>32</v>
      </c>
      <c r="E14" s="142">
        <v>8716163</v>
      </c>
      <c r="F14" s="142">
        <v>5954493</v>
      </c>
      <c r="G14" s="142">
        <v>156565360</v>
      </c>
      <c r="H14" s="142">
        <f>E14+F14+G14</f>
        <v>171236016</v>
      </c>
      <c r="I14" s="142">
        <v>177464684</v>
      </c>
      <c r="J14" s="142">
        <v>60825623</v>
      </c>
      <c r="K14" s="145">
        <f t="shared" si="1"/>
        <v>0.34274776045018623</v>
      </c>
      <c r="L14" s="140"/>
    </row>
    <row r="15" spans="1:12" ht="15" outlineLevel="2" x14ac:dyDescent="0.25">
      <c r="A15" s="141">
        <v>670</v>
      </c>
      <c r="B15" s="140" t="s">
        <v>141</v>
      </c>
      <c r="C15" s="141">
        <v>50083</v>
      </c>
      <c r="D15" s="140" t="s">
        <v>24</v>
      </c>
      <c r="E15" s="142">
        <v>5881619</v>
      </c>
      <c r="F15" s="142">
        <v>1979590</v>
      </c>
      <c r="G15" s="142">
        <v>80991350</v>
      </c>
      <c r="H15" s="142">
        <f>E15+F15+G15</f>
        <v>88852559</v>
      </c>
      <c r="I15" s="142">
        <v>92124832</v>
      </c>
      <c r="J15" s="142">
        <v>18921798</v>
      </c>
      <c r="K15" s="145">
        <f t="shared" si="1"/>
        <v>0.20539302584562652</v>
      </c>
      <c r="L15" s="140"/>
    </row>
    <row r="16" spans="1:12" ht="15" outlineLevel="2" x14ac:dyDescent="0.25">
      <c r="A16" s="141">
        <v>670</v>
      </c>
      <c r="B16" s="140" t="s">
        <v>141</v>
      </c>
      <c r="C16" s="141">
        <v>50229</v>
      </c>
      <c r="D16" s="140" t="s">
        <v>27</v>
      </c>
      <c r="E16" s="142">
        <v>57496816</v>
      </c>
      <c r="F16" s="142">
        <v>5328840</v>
      </c>
      <c r="G16" s="142">
        <v>206829700</v>
      </c>
      <c r="H16" s="142">
        <f>E16+F16+G16</f>
        <v>269655356</v>
      </c>
      <c r="I16" s="142">
        <v>283057783</v>
      </c>
      <c r="J16" s="142">
        <v>53870630</v>
      </c>
      <c r="K16" s="145">
        <f t="shared" si="1"/>
        <v>0.19031672412978659</v>
      </c>
      <c r="L16" s="140"/>
    </row>
    <row r="17" spans="1:12" ht="15" outlineLevel="1" x14ac:dyDescent="0.25">
      <c r="A17" s="151"/>
      <c r="B17" s="152" t="s">
        <v>150</v>
      </c>
      <c r="C17" s="151"/>
      <c r="D17" s="153"/>
      <c r="E17" s="154">
        <f t="shared" ref="E17:J17" si="5">SUBTOTAL(9,E14:E16)</f>
        <v>72094598</v>
      </c>
      <c r="F17" s="154">
        <f t="shared" si="5"/>
        <v>13262923</v>
      </c>
      <c r="G17" s="154">
        <f t="shared" si="5"/>
        <v>444386410</v>
      </c>
      <c r="H17" s="154">
        <f t="shared" si="5"/>
        <v>529743931</v>
      </c>
      <c r="I17" s="154">
        <f t="shared" si="5"/>
        <v>552647299</v>
      </c>
      <c r="J17" s="154">
        <f t="shared" si="5"/>
        <v>133618051</v>
      </c>
      <c r="K17" s="155">
        <f t="shared" si="1"/>
        <v>0.24177816709097857</v>
      </c>
      <c r="L17" s="140"/>
    </row>
    <row r="18" spans="1:12" ht="15" outlineLevel="2" x14ac:dyDescent="0.25">
      <c r="A18" s="141">
        <v>4699</v>
      </c>
      <c r="B18" s="140" t="s">
        <v>163</v>
      </c>
      <c r="C18" s="141">
        <v>50849</v>
      </c>
      <c r="D18" s="140" t="s">
        <v>162</v>
      </c>
      <c r="E18" s="142">
        <v>2409436</v>
      </c>
      <c r="F18" s="142">
        <v>19781604</v>
      </c>
      <c r="G18" s="142">
        <v>0</v>
      </c>
      <c r="H18" s="142">
        <f>E18+F18+G18</f>
        <v>22191040</v>
      </c>
      <c r="I18" s="142">
        <v>21746522</v>
      </c>
      <c r="J18" s="142">
        <v>1104966</v>
      </c>
      <c r="K18" s="145">
        <f t="shared" si="1"/>
        <v>5.0811159596003443E-2</v>
      </c>
      <c r="L18" s="140"/>
    </row>
    <row r="19" spans="1:12" ht="15" outlineLevel="1" x14ac:dyDescent="0.25">
      <c r="A19" s="151"/>
      <c r="B19" s="152" t="s">
        <v>167</v>
      </c>
      <c r="C19" s="151"/>
      <c r="D19" s="153"/>
      <c r="E19" s="154">
        <f t="shared" ref="E19:J19" si="6">SUBTOTAL(9,E18:E18)</f>
        <v>2409436</v>
      </c>
      <c r="F19" s="154">
        <f t="shared" si="6"/>
        <v>19781604</v>
      </c>
      <c r="G19" s="154">
        <f t="shared" si="6"/>
        <v>0</v>
      </c>
      <c r="H19" s="154">
        <f t="shared" si="6"/>
        <v>22191040</v>
      </c>
      <c r="I19" s="154">
        <f t="shared" si="6"/>
        <v>21746522</v>
      </c>
      <c r="J19" s="154">
        <f t="shared" si="6"/>
        <v>1104966</v>
      </c>
      <c r="K19" s="155">
        <f t="shared" si="1"/>
        <v>5.0811159596003443E-2</v>
      </c>
      <c r="L19" s="140"/>
    </row>
    <row r="20" spans="1:12" ht="15" outlineLevel="2" x14ac:dyDescent="0.25">
      <c r="A20" s="141">
        <v>50016</v>
      </c>
      <c r="B20" s="140" t="s">
        <v>164</v>
      </c>
      <c r="C20" s="141">
        <v>50016</v>
      </c>
      <c r="D20" s="140" t="s">
        <v>164</v>
      </c>
      <c r="E20" s="142">
        <v>619487</v>
      </c>
      <c r="F20" s="142">
        <v>1116174</v>
      </c>
      <c r="G20" s="142">
        <v>27697301</v>
      </c>
      <c r="H20" s="142">
        <f>E20+F20+G20</f>
        <v>29432962</v>
      </c>
      <c r="I20" s="142">
        <v>27317788</v>
      </c>
      <c r="J20" s="142">
        <v>88464</v>
      </c>
      <c r="K20" s="145">
        <f t="shared" si="1"/>
        <v>3.2383295455693556E-3</v>
      </c>
      <c r="L20" s="140"/>
    </row>
    <row r="21" spans="1:12" ht="15" outlineLevel="1" x14ac:dyDescent="0.25">
      <c r="A21" s="151"/>
      <c r="B21" s="152" t="s">
        <v>168</v>
      </c>
      <c r="C21" s="151"/>
      <c r="D21" s="153"/>
      <c r="E21" s="154">
        <f t="shared" ref="E21:J21" si="7">SUBTOTAL(9,E20:E20)</f>
        <v>619487</v>
      </c>
      <c r="F21" s="154">
        <f t="shared" si="7"/>
        <v>1116174</v>
      </c>
      <c r="G21" s="154">
        <f t="shared" si="7"/>
        <v>27697301</v>
      </c>
      <c r="H21" s="154">
        <f t="shared" si="7"/>
        <v>29432962</v>
      </c>
      <c r="I21" s="154">
        <f t="shared" si="7"/>
        <v>27317788</v>
      </c>
      <c r="J21" s="154">
        <f t="shared" si="7"/>
        <v>88464</v>
      </c>
      <c r="K21" s="155">
        <f t="shared" si="1"/>
        <v>3.2383295455693556E-3</v>
      </c>
      <c r="L21" s="140"/>
    </row>
    <row r="22" spans="1:12" ht="15" outlineLevel="2" x14ac:dyDescent="0.25">
      <c r="A22" s="141">
        <v>50026</v>
      </c>
      <c r="B22" s="140" t="s">
        <v>170</v>
      </c>
      <c r="C22" s="141">
        <v>50026</v>
      </c>
      <c r="D22" s="140" t="s">
        <v>170</v>
      </c>
      <c r="E22" s="142">
        <v>0</v>
      </c>
      <c r="F22" s="142">
        <v>917062</v>
      </c>
      <c r="G22" s="142">
        <v>0</v>
      </c>
      <c r="H22" s="142">
        <f>E22+F22+G22</f>
        <v>917062</v>
      </c>
      <c r="I22" s="142">
        <v>1002348</v>
      </c>
      <c r="J22" s="142">
        <v>-7298</v>
      </c>
      <c r="K22" s="145">
        <f t="shared" si="1"/>
        <v>-7.2809044363833716E-3</v>
      </c>
      <c r="L22" s="140"/>
    </row>
    <row r="23" spans="1:12" ht="15" outlineLevel="1" x14ac:dyDescent="0.25">
      <c r="A23" s="151"/>
      <c r="B23" s="152" t="s">
        <v>173</v>
      </c>
      <c r="C23" s="151"/>
      <c r="D23" s="153"/>
      <c r="E23" s="154">
        <f t="shared" ref="E23:J23" si="8">SUBTOTAL(9,E22:E22)</f>
        <v>0</v>
      </c>
      <c r="F23" s="154">
        <f t="shared" si="8"/>
        <v>917062</v>
      </c>
      <c r="G23" s="154">
        <f t="shared" si="8"/>
        <v>0</v>
      </c>
      <c r="H23" s="154">
        <f t="shared" si="8"/>
        <v>917062</v>
      </c>
      <c r="I23" s="154">
        <f t="shared" si="8"/>
        <v>1002348</v>
      </c>
      <c r="J23" s="154">
        <f t="shared" si="8"/>
        <v>-7298</v>
      </c>
      <c r="K23" s="155">
        <f t="shared" si="1"/>
        <v>-7.2809044363833716E-3</v>
      </c>
      <c r="L23" s="140"/>
    </row>
    <row r="24" spans="1:12" ht="15" outlineLevel="2" x14ac:dyDescent="0.25">
      <c r="A24" s="141">
        <v>50050</v>
      </c>
      <c r="B24" s="140" t="s">
        <v>4</v>
      </c>
      <c r="C24" s="141">
        <v>50050</v>
      </c>
      <c r="D24" s="140" t="s">
        <v>4</v>
      </c>
      <c r="E24" s="142">
        <v>0</v>
      </c>
      <c r="F24" s="142">
        <v>12348916</v>
      </c>
      <c r="G24" s="142">
        <v>23294866</v>
      </c>
      <c r="H24" s="142">
        <f>E24+F24+G24</f>
        <v>35643782</v>
      </c>
      <c r="I24" s="142">
        <v>35144397</v>
      </c>
      <c r="J24" s="142">
        <v>1656989</v>
      </c>
      <c r="K24" s="145">
        <f t="shared" si="1"/>
        <v>4.7148027607359429E-2</v>
      </c>
      <c r="L24" s="140"/>
    </row>
    <row r="25" spans="1:12" ht="15" outlineLevel="1" x14ac:dyDescent="0.25">
      <c r="A25" s="151"/>
      <c r="B25" s="152" t="s">
        <v>114</v>
      </c>
      <c r="C25" s="151"/>
      <c r="D25" s="153"/>
      <c r="E25" s="154">
        <f t="shared" ref="E25:J25" si="9">SUBTOTAL(9,E24:E24)</f>
        <v>0</v>
      </c>
      <c r="F25" s="154">
        <f t="shared" si="9"/>
        <v>12348916</v>
      </c>
      <c r="G25" s="154">
        <f t="shared" si="9"/>
        <v>23294866</v>
      </c>
      <c r="H25" s="154">
        <f t="shared" si="9"/>
        <v>35643782</v>
      </c>
      <c r="I25" s="154">
        <f t="shared" si="9"/>
        <v>35144397</v>
      </c>
      <c r="J25" s="154">
        <f t="shared" si="9"/>
        <v>1656989</v>
      </c>
      <c r="K25" s="155">
        <f t="shared" si="1"/>
        <v>4.7148027607359429E-2</v>
      </c>
      <c r="L25" s="140"/>
    </row>
    <row r="26" spans="1:12" ht="15" outlineLevel="2" x14ac:dyDescent="0.25">
      <c r="A26" s="141">
        <v>50130</v>
      </c>
      <c r="B26" s="140" t="s">
        <v>144</v>
      </c>
      <c r="C26" s="141">
        <v>50130</v>
      </c>
      <c r="D26" s="140" t="s">
        <v>144</v>
      </c>
      <c r="E26" s="142">
        <v>0</v>
      </c>
      <c r="F26" s="142">
        <v>0</v>
      </c>
      <c r="G26" s="142">
        <v>34017561</v>
      </c>
      <c r="H26" s="142">
        <f>E26+F26+G26</f>
        <v>34017561</v>
      </c>
      <c r="I26" s="142">
        <v>34948402</v>
      </c>
      <c r="J26" s="142">
        <v>3231095</v>
      </c>
      <c r="K26" s="145">
        <f t="shared" si="1"/>
        <v>9.2453297292391226E-2</v>
      </c>
      <c r="L26" s="140"/>
    </row>
    <row r="27" spans="1:12" ht="15" outlineLevel="1" x14ac:dyDescent="0.25">
      <c r="A27" s="151"/>
      <c r="B27" s="152" t="s">
        <v>154</v>
      </c>
      <c r="C27" s="151"/>
      <c r="D27" s="153"/>
      <c r="E27" s="154">
        <f t="shared" ref="E27:J27" si="10">SUBTOTAL(9,E26:E26)</f>
        <v>0</v>
      </c>
      <c r="F27" s="154">
        <f t="shared" si="10"/>
        <v>0</v>
      </c>
      <c r="G27" s="154">
        <f t="shared" si="10"/>
        <v>34017561</v>
      </c>
      <c r="H27" s="154">
        <f t="shared" si="10"/>
        <v>34017561</v>
      </c>
      <c r="I27" s="154">
        <f t="shared" si="10"/>
        <v>34948402</v>
      </c>
      <c r="J27" s="154">
        <f t="shared" si="10"/>
        <v>3231095</v>
      </c>
      <c r="K27" s="155">
        <f t="shared" si="1"/>
        <v>9.2453297292391226E-2</v>
      </c>
      <c r="L27" s="140"/>
    </row>
    <row r="28" spans="1:12" ht="15" outlineLevel="2" x14ac:dyDescent="0.25">
      <c r="A28" s="141">
        <v>51020</v>
      </c>
      <c r="B28" s="140" t="s">
        <v>60</v>
      </c>
      <c r="C28" s="141">
        <v>51020</v>
      </c>
      <c r="D28" s="140" t="s">
        <v>60</v>
      </c>
      <c r="E28" s="142">
        <v>0</v>
      </c>
      <c r="F28" s="142">
        <v>1391823</v>
      </c>
      <c r="G28" s="142">
        <v>107661996</v>
      </c>
      <c r="H28" s="142">
        <f>E28+F28+G28</f>
        <v>109053819</v>
      </c>
      <c r="I28" s="142">
        <v>100456575</v>
      </c>
      <c r="J28" s="142">
        <v>1108462</v>
      </c>
      <c r="K28" s="145">
        <f t="shared" si="1"/>
        <v>1.1034240416816919E-2</v>
      </c>
      <c r="L28" s="140"/>
    </row>
    <row r="29" spans="1:12" ht="15" outlineLevel="1" x14ac:dyDescent="0.25">
      <c r="A29" s="151"/>
      <c r="B29" s="152" t="s">
        <v>153</v>
      </c>
      <c r="C29" s="151"/>
      <c r="D29" s="153"/>
      <c r="E29" s="154">
        <f t="shared" ref="E29:J29" si="11">SUBTOTAL(9,E28:E28)</f>
        <v>0</v>
      </c>
      <c r="F29" s="154">
        <f t="shared" si="11"/>
        <v>1391823</v>
      </c>
      <c r="G29" s="154">
        <f t="shared" si="11"/>
        <v>107661996</v>
      </c>
      <c r="H29" s="154">
        <f t="shared" si="11"/>
        <v>109053819</v>
      </c>
      <c r="I29" s="154">
        <f t="shared" si="11"/>
        <v>100456575</v>
      </c>
      <c r="J29" s="154">
        <f t="shared" si="11"/>
        <v>1108462</v>
      </c>
      <c r="K29" s="155">
        <f t="shared" si="1"/>
        <v>1.1034240416816919E-2</v>
      </c>
      <c r="L29" s="140"/>
    </row>
    <row r="30" spans="1:12" ht="15" outlineLevel="2" x14ac:dyDescent="0.25">
      <c r="A30" s="141">
        <v>51632</v>
      </c>
      <c r="B30" s="140" t="s">
        <v>157</v>
      </c>
      <c r="C30" s="141">
        <v>51632</v>
      </c>
      <c r="D30" s="140" t="s">
        <v>157</v>
      </c>
      <c r="E30" s="142">
        <v>855443</v>
      </c>
      <c r="F30" s="142">
        <v>5980</v>
      </c>
      <c r="G30" s="142">
        <v>0</v>
      </c>
      <c r="H30" s="142">
        <f>E30+F30+G30</f>
        <v>861423</v>
      </c>
      <c r="I30" s="142">
        <v>782896</v>
      </c>
      <c r="J30" s="142">
        <v>684306</v>
      </c>
      <c r="K30" s="145">
        <f t="shared" si="1"/>
        <v>0.87407011914737076</v>
      </c>
      <c r="L30" s="140"/>
    </row>
    <row r="31" spans="1:12" ht="15" outlineLevel="1" x14ac:dyDescent="0.25">
      <c r="A31" s="151"/>
      <c r="B31" s="152" t="s">
        <v>158</v>
      </c>
      <c r="C31" s="151"/>
      <c r="D31" s="153"/>
      <c r="E31" s="154">
        <f t="shared" ref="E31:J31" si="12">SUBTOTAL(9,E30:E30)</f>
        <v>855443</v>
      </c>
      <c r="F31" s="154">
        <f t="shared" si="12"/>
        <v>5980</v>
      </c>
      <c r="G31" s="154">
        <f t="shared" si="12"/>
        <v>0</v>
      </c>
      <c r="H31" s="154">
        <f t="shared" si="12"/>
        <v>861423</v>
      </c>
      <c r="I31" s="154">
        <f t="shared" si="12"/>
        <v>782896</v>
      </c>
      <c r="J31" s="154">
        <f t="shared" si="12"/>
        <v>684306</v>
      </c>
      <c r="K31" s="155">
        <f t="shared" si="1"/>
        <v>0.87407011914737076</v>
      </c>
      <c r="L31" s="140"/>
    </row>
    <row r="32" spans="1:12" ht="30.75" customHeight="1" thickBot="1" x14ac:dyDescent="0.3">
      <c r="A32" s="146"/>
      <c r="B32" s="147" t="s">
        <v>104</v>
      </c>
      <c r="C32" s="146"/>
      <c r="D32" s="148"/>
      <c r="E32" s="149">
        <f t="shared" ref="E32:J32" si="13">SUBTOTAL(9,E3:E30)</f>
        <v>98227281</v>
      </c>
      <c r="F32" s="149">
        <f t="shared" si="13"/>
        <v>220144953</v>
      </c>
      <c r="G32" s="149">
        <f t="shared" si="13"/>
        <v>1015789333</v>
      </c>
      <c r="H32" s="149">
        <f t="shared" si="13"/>
        <v>1334161567</v>
      </c>
      <c r="I32" s="149">
        <f t="shared" si="13"/>
        <v>1345602798</v>
      </c>
      <c r="J32" s="149">
        <f t="shared" si="13"/>
        <v>232631231</v>
      </c>
      <c r="K32" s="150">
        <f t="shared" si="1"/>
        <v>0.1728825410780693</v>
      </c>
      <c r="L32" s="140"/>
    </row>
    <row r="33" ht="13.5" thickTop="1" x14ac:dyDescent="0.2"/>
  </sheetData>
  <pageMargins left="0.7" right="0.7" top="0.75" bottom="0.75" header="0.3" footer="0.3"/>
  <pageSetup scale="62" orientation="landscape" r:id="rId1"/>
  <headerFooter>
    <oddFooter>&amp;LCalifornia Department of Insurance&amp;RRate Specialist Bureau - 6/15/2012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33"/>
  <sheetViews>
    <sheetView workbookViewId="0"/>
  </sheetViews>
  <sheetFormatPr defaultRowHeight="12.75" outlineLevelRow="2" x14ac:dyDescent="0.2"/>
  <cols>
    <col min="1" max="1" width="9" style="112" customWidth="1"/>
    <col min="2" max="2" width="24" style="112" bestFit="1" customWidth="1"/>
    <col min="3" max="3" width="9" style="112" bestFit="1" customWidth="1"/>
    <col min="4" max="4" width="28.7109375" style="112" bestFit="1" customWidth="1"/>
    <col min="5" max="5" width="14" style="113" bestFit="1" customWidth="1"/>
    <col min="6" max="6" width="20.42578125" style="113" bestFit="1" customWidth="1"/>
    <col min="7" max="7" width="15.28515625" style="113" bestFit="1" customWidth="1"/>
    <col min="8" max="8" width="15.28515625" style="113" customWidth="1"/>
    <col min="9" max="9" width="23.140625" style="113" bestFit="1" customWidth="1"/>
    <col min="10" max="10" width="18.28515625" style="113" customWidth="1"/>
    <col min="11" max="11" width="15.85546875" style="112" bestFit="1" customWidth="1"/>
    <col min="12" max="16384" width="9.140625" style="112"/>
  </cols>
  <sheetData>
    <row r="1" spans="1:11" ht="45" customHeight="1" x14ac:dyDescent="0.2">
      <c r="A1" s="190" t="s">
        <v>166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1" ht="36" x14ac:dyDescent="0.2">
      <c r="A2" s="26" t="s">
        <v>14</v>
      </c>
      <c r="B2" s="26" t="s">
        <v>15</v>
      </c>
      <c r="C2" s="26" t="s">
        <v>40</v>
      </c>
      <c r="D2" s="26" t="s">
        <v>41</v>
      </c>
      <c r="E2" s="27" t="s">
        <v>116</v>
      </c>
      <c r="F2" s="27" t="s">
        <v>117</v>
      </c>
      <c r="G2" s="27" t="s">
        <v>118</v>
      </c>
      <c r="H2" s="27" t="s">
        <v>119</v>
      </c>
      <c r="I2" s="27" t="s">
        <v>120</v>
      </c>
      <c r="J2" s="27" t="s">
        <v>165</v>
      </c>
      <c r="K2" s="28" t="s">
        <v>169</v>
      </c>
    </row>
    <row r="3" spans="1:11" ht="15" customHeight="1" outlineLevel="2" x14ac:dyDescent="0.2">
      <c r="A3" s="134">
        <v>70</v>
      </c>
      <c r="B3" s="118" t="s">
        <v>145</v>
      </c>
      <c r="C3" s="117">
        <v>51624</v>
      </c>
      <c r="D3" s="118" t="s">
        <v>160</v>
      </c>
      <c r="E3" s="119">
        <v>0</v>
      </c>
      <c r="F3" s="119">
        <v>0</v>
      </c>
      <c r="G3" s="119">
        <v>0</v>
      </c>
      <c r="H3" s="119">
        <f>SUM(E3:G3)</f>
        <v>0</v>
      </c>
      <c r="I3" s="119">
        <v>0</v>
      </c>
      <c r="J3" s="119">
        <v>0</v>
      </c>
      <c r="K3" s="120" t="str">
        <f t="shared" ref="K3:K12" si="0">IF(I3&lt;&gt;0,J3/I3,"")</f>
        <v/>
      </c>
    </row>
    <row r="4" spans="1:11" ht="15" customHeight="1" outlineLevel="2" x14ac:dyDescent="0.2">
      <c r="A4" s="135">
        <v>70</v>
      </c>
      <c r="B4" s="122" t="s">
        <v>145</v>
      </c>
      <c r="C4" s="121">
        <v>50814</v>
      </c>
      <c r="D4" s="122" t="s">
        <v>148</v>
      </c>
      <c r="E4" s="123">
        <v>14586600</v>
      </c>
      <c r="F4" s="123">
        <v>77676680</v>
      </c>
      <c r="G4" s="123">
        <v>235147301</v>
      </c>
      <c r="H4" s="123">
        <f>SUM(E4:G4)</f>
        <v>327410581</v>
      </c>
      <c r="I4" s="123">
        <v>329577441</v>
      </c>
      <c r="J4" s="123">
        <v>68628035</v>
      </c>
      <c r="K4" s="124">
        <f t="shared" si="0"/>
        <v>0.20823037763679947</v>
      </c>
    </row>
    <row r="5" spans="1:11" s="114" customFormat="1" ht="15" customHeight="1" outlineLevel="1" x14ac:dyDescent="0.2">
      <c r="A5" s="136"/>
      <c r="B5" s="126" t="s">
        <v>151</v>
      </c>
      <c r="C5" s="125"/>
      <c r="D5" s="127"/>
      <c r="E5" s="128">
        <f t="shared" ref="E5:J5" si="1">SUBTOTAL(9,E3:E4)</f>
        <v>14586600</v>
      </c>
      <c r="F5" s="128">
        <f t="shared" si="1"/>
        <v>77676680</v>
      </c>
      <c r="G5" s="128">
        <f t="shared" si="1"/>
        <v>235147301</v>
      </c>
      <c r="H5" s="129">
        <f t="shared" si="1"/>
        <v>327410581</v>
      </c>
      <c r="I5" s="128">
        <f t="shared" si="1"/>
        <v>329577441</v>
      </c>
      <c r="J5" s="128">
        <f t="shared" si="1"/>
        <v>68628035</v>
      </c>
      <c r="K5" s="130">
        <f t="shared" si="0"/>
        <v>0.20823037763679947</v>
      </c>
    </row>
    <row r="6" spans="1:11" ht="15" customHeight="1" outlineLevel="2" x14ac:dyDescent="0.2">
      <c r="A6" s="135">
        <v>150</v>
      </c>
      <c r="B6" s="122" t="s">
        <v>8</v>
      </c>
      <c r="C6" s="121">
        <v>50520</v>
      </c>
      <c r="D6" s="122" t="s">
        <v>25</v>
      </c>
      <c r="E6" s="123">
        <v>4049382</v>
      </c>
      <c r="F6" s="123">
        <v>17943924</v>
      </c>
      <c r="G6" s="123">
        <v>97985445</v>
      </c>
      <c r="H6" s="123">
        <f>SUM(E6:G6)</f>
        <v>119978751</v>
      </c>
      <c r="I6" s="123">
        <v>119525356</v>
      </c>
      <c r="J6" s="123">
        <v>10553681</v>
      </c>
      <c r="K6" s="124">
        <f t="shared" si="0"/>
        <v>8.8296587043840302E-2</v>
      </c>
    </row>
    <row r="7" spans="1:11" ht="15" customHeight="1" outlineLevel="2" x14ac:dyDescent="0.2">
      <c r="A7" s="135">
        <v>150</v>
      </c>
      <c r="B7" s="122" t="s">
        <v>8</v>
      </c>
      <c r="C7" s="121">
        <v>51411</v>
      </c>
      <c r="D7" s="122" t="s">
        <v>142</v>
      </c>
      <c r="E7" s="123">
        <v>0</v>
      </c>
      <c r="F7" s="123">
        <v>0</v>
      </c>
      <c r="G7" s="123">
        <v>0</v>
      </c>
      <c r="H7" s="123">
        <f>SUM(E7:G7)</f>
        <v>0</v>
      </c>
      <c r="I7" s="123">
        <v>0</v>
      </c>
      <c r="J7" s="123">
        <v>0</v>
      </c>
      <c r="K7" s="124" t="str">
        <f t="shared" si="0"/>
        <v/>
      </c>
    </row>
    <row r="8" spans="1:11" ht="15" customHeight="1" outlineLevel="1" x14ac:dyDescent="0.2">
      <c r="A8" s="137"/>
      <c r="B8" s="132" t="s">
        <v>107</v>
      </c>
      <c r="C8" s="131"/>
      <c r="D8" s="132"/>
      <c r="E8" s="128">
        <f t="shared" ref="E8:J8" si="2">SUBTOTAL(9,E6:E7)</f>
        <v>4049382</v>
      </c>
      <c r="F8" s="128">
        <f t="shared" si="2"/>
        <v>17943924</v>
      </c>
      <c r="G8" s="128">
        <f t="shared" si="2"/>
        <v>97985445</v>
      </c>
      <c r="H8" s="129">
        <f t="shared" si="2"/>
        <v>119978751</v>
      </c>
      <c r="I8" s="128">
        <f t="shared" si="2"/>
        <v>119525356</v>
      </c>
      <c r="J8" s="128">
        <f t="shared" si="2"/>
        <v>10553681</v>
      </c>
      <c r="K8" s="133">
        <f t="shared" si="0"/>
        <v>8.8296587043840302E-2</v>
      </c>
    </row>
    <row r="9" spans="1:11" ht="15" customHeight="1" outlineLevel="2" x14ac:dyDescent="0.2">
      <c r="A9" s="135">
        <v>340</v>
      </c>
      <c r="B9" s="122" t="s">
        <v>147</v>
      </c>
      <c r="C9" s="121">
        <v>51420</v>
      </c>
      <c r="D9" s="122" t="s">
        <v>30</v>
      </c>
      <c r="E9" s="123">
        <v>0</v>
      </c>
      <c r="F9" s="123">
        <v>0</v>
      </c>
      <c r="G9" s="123">
        <v>0</v>
      </c>
      <c r="H9" s="123">
        <f>SUM(E9:G9)</f>
        <v>0</v>
      </c>
      <c r="I9" s="123">
        <v>-17574</v>
      </c>
      <c r="J9" s="123">
        <v>14500</v>
      </c>
      <c r="K9" s="124">
        <f t="shared" si="0"/>
        <v>-0.82508250825082508</v>
      </c>
    </row>
    <row r="10" spans="1:11" ht="15" customHeight="1" outlineLevel="2" x14ac:dyDescent="0.2">
      <c r="A10" s="135">
        <v>340</v>
      </c>
      <c r="B10" s="122" t="s">
        <v>147</v>
      </c>
      <c r="C10" s="121">
        <v>50121</v>
      </c>
      <c r="D10" s="122" t="s">
        <v>159</v>
      </c>
      <c r="E10" s="123">
        <v>1700422</v>
      </c>
      <c r="F10" s="123">
        <v>107093667</v>
      </c>
      <c r="G10" s="123">
        <v>54397752</v>
      </c>
      <c r="H10" s="123">
        <f>SUM(E10:G10)</f>
        <v>163191841</v>
      </c>
      <c r="I10" s="123">
        <v>166474751</v>
      </c>
      <c r="J10" s="123">
        <v>16696858</v>
      </c>
      <c r="K10" s="124">
        <f t="shared" si="0"/>
        <v>0.10029663897800334</v>
      </c>
    </row>
    <row r="11" spans="1:11" ht="15" customHeight="1" outlineLevel="1" x14ac:dyDescent="0.2">
      <c r="A11" s="137"/>
      <c r="B11" s="132" t="s">
        <v>155</v>
      </c>
      <c r="C11" s="131"/>
      <c r="D11" s="132"/>
      <c r="E11" s="128">
        <f t="shared" ref="E11:J11" si="3">SUBTOTAL(9,E9:E10)</f>
        <v>1700422</v>
      </c>
      <c r="F11" s="128">
        <f t="shared" si="3"/>
        <v>107093667</v>
      </c>
      <c r="G11" s="128">
        <f t="shared" si="3"/>
        <v>54397752</v>
      </c>
      <c r="H11" s="129">
        <f t="shared" si="3"/>
        <v>163191841</v>
      </c>
      <c r="I11" s="128">
        <f t="shared" si="3"/>
        <v>166457177</v>
      </c>
      <c r="J11" s="128">
        <f t="shared" si="3"/>
        <v>16711358</v>
      </c>
      <c r="K11" s="133">
        <f t="shared" si="0"/>
        <v>0.10039433745773545</v>
      </c>
    </row>
    <row r="12" spans="1:11" ht="15" customHeight="1" outlineLevel="2" x14ac:dyDescent="0.2">
      <c r="A12" s="135">
        <v>626</v>
      </c>
      <c r="B12" s="122" t="s">
        <v>146</v>
      </c>
      <c r="C12" s="121">
        <v>50028</v>
      </c>
      <c r="D12" s="122" t="s">
        <v>63</v>
      </c>
      <c r="E12" s="123">
        <v>0</v>
      </c>
      <c r="F12" s="123">
        <v>0</v>
      </c>
      <c r="G12" s="123">
        <v>0</v>
      </c>
      <c r="H12" s="123">
        <f>SUM(E12:G12)</f>
        <v>0</v>
      </c>
      <c r="I12" s="123">
        <v>0</v>
      </c>
      <c r="J12" s="123">
        <v>0</v>
      </c>
      <c r="K12" s="124" t="str">
        <f t="shared" si="0"/>
        <v/>
      </c>
    </row>
    <row r="13" spans="1:11" ht="15" customHeight="1" outlineLevel="1" x14ac:dyDescent="0.2">
      <c r="A13" s="137"/>
      <c r="B13" s="132" t="s">
        <v>149</v>
      </c>
      <c r="C13" s="131"/>
      <c r="D13" s="132"/>
      <c r="E13" s="128">
        <f t="shared" ref="E13:J13" si="4">SUBTOTAL(9,E12:E12)</f>
        <v>0</v>
      </c>
      <c r="F13" s="128">
        <f t="shared" si="4"/>
        <v>0</v>
      </c>
      <c r="G13" s="128">
        <f t="shared" si="4"/>
        <v>0</v>
      </c>
      <c r="H13" s="129">
        <f t="shared" si="4"/>
        <v>0</v>
      </c>
      <c r="I13" s="128">
        <f t="shared" si="4"/>
        <v>0</v>
      </c>
      <c r="J13" s="128">
        <f t="shared" si="4"/>
        <v>0</v>
      </c>
      <c r="K13" s="133"/>
    </row>
    <row r="14" spans="1:11" ht="15" customHeight="1" outlineLevel="2" x14ac:dyDescent="0.2">
      <c r="A14" s="135">
        <v>670</v>
      </c>
      <c r="B14" s="122" t="s">
        <v>141</v>
      </c>
      <c r="C14" s="121">
        <v>51586</v>
      </c>
      <c r="D14" s="122" t="s">
        <v>32</v>
      </c>
      <c r="E14" s="123">
        <v>12722159</v>
      </c>
      <c r="F14" s="123">
        <v>7860133</v>
      </c>
      <c r="G14" s="123">
        <v>204408005</v>
      </c>
      <c r="H14" s="123">
        <f>SUM(E14:G14)</f>
        <v>224990297</v>
      </c>
      <c r="I14" s="123">
        <v>224849360</v>
      </c>
      <c r="J14" s="123">
        <v>49604733</v>
      </c>
      <c r="K14" s="124">
        <f t="shared" ref="K14:K32" si="5">IF(I14&lt;&gt;0,J14/I14,"")</f>
        <v>0.22061318297726087</v>
      </c>
    </row>
    <row r="15" spans="1:11" ht="15" customHeight="1" outlineLevel="2" x14ac:dyDescent="0.2">
      <c r="A15" s="135">
        <v>670</v>
      </c>
      <c r="B15" s="122" t="s">
        <v>141</v>
      </c>
      <c r="C15" s="121">
        <v>50229</v>
      </c>
      <c r="D15" s="122" t="s">
        <v>27</v>
      </c>
      <c r="E15" s="123">
        <v>65012519</v>
      </c>
      <c r="F15" s="123">
        <v>6125781</v>
      </c>
      <c r="G15" s="123">
        <v>209788807</v>
      </c>
      <c r="H15" s="123">
        <f>SUM(E15:G15)</f>
        <v>280927107</v>
      </c>
      <c r="I15" s="123">
        <v>270569412</v>
      </c>
      <c r="J15" s="123">
        <v>50434588</v>
      </c>
      <c r="K15" s="124">
        <f t="shared" si="5"/>
        <v>0.18640166169263805</v>
      </c>
    </row>
    <row r="16" spans="1:11" ht="15" customHeight="1" outlineLevel="2" x14ac:dyDescent="0.2">
      <c r="A16" s="135">
        <v>670</v>
      </c>
      <c r="B16" s="122" t="s">
        <v>141</v>
      </c>
      <c r="C16" s="121">
        <v>50083</v>
      </c>
      <c r="D16" s="122" t="s">
        <v>24</v>
      </c>
      <c r="E16" s="123">
        <v>3786764</v>
      </c>
      <c r="F16" s="123">
        <v>2846671</v>
      </c>
      <c r="G16" s="123">
        <v>42658762</v>
      </c>
      <c r="H16" s="123">
        <f>SUM(E16:G16)</f>
        <v>49292197</v>
      </c>
      <c r="I16" s="123">
        <v>48749469</v>
      </c>
      <c r="J16" s="123">
        <v>11333178</v>
      </c>
      <c r="K16" s="124">
        <f t="shared" si="5"/>
        <v>0.23247797837551831</v>
      </c>
    </row>
    <row r="17" spans="1:11" ht="15" customHeight="1" outlineLevel="1" x14ac:dyDescent="0.2">
      <c r="A17" s="137"/>
      <c r="B17" s="132" t="s">
        <v>150</v>
      </c>
      <c r="C17" s="131"/>
      <c r="D17" s="132"/>
      <c r="E17" s="128">
        <f t="shared" ref="E17:J17" si="6">SUBTOTAL(9,E14:E16)</f>
        <v>81521442</v>
      </c>
      <c r="F17" s="128">
        <f t="shared" si="6"/>
        <v>16832585</v>
      </c>
      <c r="G17" s="128">
        <f t="shared" si="6"/>
        <v>456855574</v>
      </c>
      <c r="H17" s="129">
        <f t="shared" si="6"/>
        <v>555209601</v>
      </c>
      <c r="I17" s="128">
        <f t="shared" si="6"/>
        <v>544168241</v>
      </c>
      <c r="J17" s="128">
        <f t="shared" si="6"/>
        <v>111372499</v>
      </c>
      <c r="K17" s="133">
        <f t="shared" si="5"/>
        <v>0.20466556224474702</v>
      </c>
    </row>
    <row r="18" spans="1:11" ht="15" customHeight="1" outlineLevel="2" x14ac:dyDescent="0.2">
      <c r="A18" s="135">
        <v>4699</v>
      </c>
      <c r="B18" s="122" t="s">
        <v>163</v>
      </c>
      <c r="C18" s="121">
        <v>50849</v>
      </c>
      <c r="D18" s="122" t="s">
        <v>162</v>
      </c>
      <c r="E18" s="123">
        <v>816307</v>
      </c>
      <c r="F18" s="123">
        <v>24844270</v>
      </c>
      <c r="G18" s="123">
        <v>0</v>
      </c>
      <c r="H18" s="123">
        <f>SUM(E18:G18)</f>
        <v>25660577</v>
      </c>
      <c r="I18" s="123">
        <v>25024615</v>
      </c>
      <c r="J18" s="123">
        <v>758639</v>
      </c>
      <c r="K18" s="124">
        <f t="shared" si="5"/>
        <v>3.0315711150800922E-2</v>
      </c>
    </row>
    <row r="19" spans="1:11" ht="15" customHeight="1" outlineLevel="1" x14ac:dyDescent="0.2">
      <c r="A19" s="137"/>
      <c r="B19" s="132" t="s">
        <v>167</v>
      </c>
      <c r="C19" s="131"/>
      <c r="D19" s="132"/>
      <c r="E19" s="128">
        <f t="shared" ref="E19:J19" si="7">SUBTOTAL(9,E18:E18)</f>
        <v>816307</v>
      </c>
      <c r="F19" s="128">
        <f t="shared" si="7"/>
        <v>24844270</v>
      </c>
      <c r="G19" s="128">
        <f t="shared" si="7"/>
        <v>0</v>
      </c>
      <c r="H19" s="129">
        <f t="shared" si="7"/>
        <v>25660577</v>
      </c>
      <c r="I19" s="128">
        <f t="shared" si="7"/>
        <v>25024615</v>
      </c>
      <c r="J19" s="128">
        <f t="shared" si="7"/>
        <v>758639</v>
      </c>
      <c r="K19" s="133">
        <f t="shared" si="5"/>
        <v>3.0315711150800922E-2</v>
      </c>
    </row>
    <row r="20" spans="1:11" ht="15" customHeight="1" outlineLevel="2" x14ac:dyDescent="0.2">
      <c r="A20" s="135">
        <v>50016</v>
      </c>
      <c r="B20" s="122" t="s">
        <v>164</v>
      </c>
      <c r="C20" s="121">
        <v>50016</v>
      </c>
      <c r="D20" s="122" t="s">
        <v>164</v>
      </c>
      <c r="E20" s="123">
        <v>16710</v>
      </c>
      <c r="F20" s="123">
        <v>0</v>
      </c>
      <c r="G20" s="123">
        <v>7688963</v>
      </c>
      <c r="H20" s="123">
        <f>SUM(E20:G20)</f>
        <v>7705673</v>
      </c>
      <c r="I20" s="123">
        <v>7153016</v>
      </c>
      <c r="J20" s="123">
        <v>0</v>
      </c>
      <c r="K20" s="124">
        <f t="shared" si="5"/>
        <v>0</v>
      </c>
    </row>
    <row r="21" spans="1:11" ht="15" customHeight="1" outlineLevel="1" x14ac:dyDescent="0.2">
      <c r="A21" s="137"/>
      <c r="B21" s="132" t="s">
        <v>168</v>
      </c>
      <c r="C21" s="131"/>
      <c r="D21" s="132"/>
      <c r="E21" s="128">
        <f t="shared" ref="E21:J21" si="8">SUBTOTAL(9,E20:E20)</f>
        <v>16710</v>
      </c>
      <c r="F21" s="128">
        <f t="shared" si="8"/>
        <v>0</v>
      </c>
      <c r="G21" s="128">
        <f t="shared" si="8"/>
        <v>7688963</v>
      </c>
      <c r="H21" s="129">
        <f t="shared" si="8"/>
        <v>7705673</v>
      </c>
      <c r="I21" s="128">
        <f t="shared" si="8"/>
        <v>7153016</v>
      </c>
      <c r="J21" s="128">
        <f t="shared" si="8"/>
        <v>0</v>
      </c>
      <c r="K21" s="133">
        <f t="shared" si="5"/>
        <v>0</v>
      </c>
    </row>
    <row r="22" spans="1:11" ht="15" customHeight="1" outlineLevel="2" x14ac:dyDescent="0.2">
      <c r="A22" s="135">
        <v>50026</v>
      </c>
      <c r="B22" s="122" t="s">
        <v>90</v>
      </c>
      <c r="C22" s="121">
        <v>50026</v>
      </c>
      <c r="D22" s="122" t="s">
        <v>90</v>
      </c>
      <c r="E22" s="123">
        <v>24818</v>
      </c>
      <c r="F22" s="123">
        <v>835822</v>
      </c>
      <c r="G22" s="123">
        <v>325239</v>
      </c>
      <c r="H22" s="123">
        <f>SUM(E22:G22)</f>
        <v>1185879</v>
      </c>
      <c r="I22" s="123">
        <v>1290532</v>
      </c>
      <c r="J22" s="123">
        <v>-262716</v>
      </c>
      <c r="K22" s="124">
        <f t="shared" si="5"/>
        <v>-0.20357186028707541</v>
      </c>
    </row>
    <row r="23" spans="1:11" ht="15" customHeight="1" outlineLevel="1" x14ac:dyDescent="0.2">
      <c r="A23" s="137"/>
      <c r="B23" s="132" t="s">
        <v>112</v>
      </c>
      <c r="C23" s="131"/>
      <c r="D23" s="132"/>
      <c r="E23" s="128">
        <f t="shared" ref="E23:J23" si="9">SUBTOTAL(9,E22:E22)</f>
        <v>24818</v>
      </c>
      <c r="F23" s="128">
        <f t="shared" si="9"/>
        <v>835822</v>
      </c>
      <c r="G23" s="128">
        <f t="shared" si="9"/>
        <v>325239</v>
      </c>
      <c r="H23" s="129">
        <f t="shared" si="9"/>
        <v>1185879</v>
      </c>
      <c r="I23" s="128">
        <f t="shared" si="9"/>
        <v>1290532</v>
      </c>
      <c r="J23" s="128">
        <f t="shared" si="9"/>
        <v>-262716</v>
      </c>
      <c r="K23" s="133">
        <f t="shared" si="5"/>
        <v>-0.20357186028707541</v>
      </c>
    </row>
    <row r="24" spans="1:11" ht="15" customHeight="1" outlineLevel="2" x14ac:dyDescent="0.2">
      <c r="A24" s="135">
        <v>50050</v>
      </c>
      <c r="B24" s="122" t="s">
        <v>4</v>
      </c>
      <c r="C24" s="121">
        <v>50050</v>
      </c>
      <c r="D24" s="122" t="s">
        <v>4</v>
      </c>
      <c r="E24" s="123">
        <v>0</v>
      </c>
      <c r="F24" s="123">
        <v>6344189</v>
      </c>
      <c r="G24" s="123">
        <v>23585916</v>
      </c>
      <c r="H24" s="123">
        <f>SUM(E24:G24)</f>
        <v>29930105</v>
      </c>
      <c r="I24" s="123">
        <v>30488313</v>
      </c>
      <c r="J24" s="123">
        <v>285934</v>
      </c>
      <c r="K24" s="124">
        <f t="shared" si="5"/>
        <v>9.3784788945193518E-3</v>
      </c>
    </row>
    <row r="25" spans="1:11" ht="15" customHeight="1" outlineLevel="1" x14ac:dyDescent="0.2">
      <c r="A25" s="137"/>
      <c r="B25" s="132" t="s">
        <v>114</v>
      </c>
      <c r="C25" s="131"/>
      <c r="D25" s="132"/>
      <c r="E25" s="128">
        <f t="shared" ref="E25:J25" si="10">SUBTOTAL(9,E24:E24)</f>
        <v>0</v>
      </c>
      <c r="F25" s="128">
        <f t="shared" si="10"/>
        <v>6344189</v>
      </c>
      <c r="G25" s="128">
        <f t="shared" si="10"/>
        <v>23585916</v>
      </c>
      <c r="H25" s="129">
        <f t="shared" si="10"/>
        <v>29930105</v>
      </c>
      <c r="I25" s="128">
        <f t="shared" si="10"/>
        <v>30488313</v>
      </c>
      <c r="J25" s="128">
        <f t="shared" si="10"/>
        <v>285934</v>
      </c>
      <c r="K25" s="133">
        <f t="shared" si="5"/>
        <v>9.3784788945193518E-3</v>
      </c>
    </row>
    <row r="26" spans="1:11" ht="15" customHeight="1" outlineLevel="2" x14ac:dyDescent="0.2">
      <c r="A26" s="135">
        <v>50130</v>
      </c>
      <c r="B26" s="122" t="s">
        <v>144</v>
      </c>
      <c r="C26" s="121">
        <v>50130</v>
      </c>
      <c r="D26" s="122" t="s">
        <v>144</v>
      </c>
      <c r="E26" s="123">
        <v>0</v>
      </c>
      <c r="F26" s="123">
        <v>0</v>
      </c>
      <c r="G26" s="123">
        <v>37842079</v>
      </c>
      <c r="H26" s="123">
        <f>SUM(E26:G26)</f>
        <v>37842079</v>
      </c>
      <c r="I26" s="123">
        <v>38612284</v>
      </c>
      <c r="J26" s="123">
        <v>4677663</v>
      </c>
      <c r="K26" s="124">
        <f t="shared" si="5"/>
        <v>0.12114442647319179</v>
      </c>
    </row>
    <row r="27" spans="1:11" ht="15" customHeight="1" outlineLevel="1" x14ac:dyDescent="0.2">
      <c r="A27" s="137"/>
      <c r="B27" s="132" t="s">
        <v>154</v>
      </c>
      <c r="C27" s="131"/>
      <c r="D27" s="132"/>
      <c r="E27" s="128">
        <f t="shared" ref="E27:J27" si="11">SUBTOTAL(9,E26:E26)</f>
        <v>0</v>
      </c>
      <c r="F27" s="128">
        <f t="shared" si="11"/>
        <v>0</v>
      </c>
      <c r="G27" s="128">
        <f t="shared" si="11"/>
        <v>37842079</v>
      </c>
      <c r="H27" s="129">
        <f t="shared" si="11"/>
        <v>37842079</v>
      </c>
      <c r="I27" s="128">
        <f t="shared" si="11"/>
        <v>38612284</v>
      </c>
      <c r="J27" s="128">
        <f t="shared" si="11"/>
        <v>4677663</v>
      </c>
      <c r="K27" s="133">
        <f t="shared" si="5"/>
        <v>0.12114442647319179</v>
      </c>
    </row>
    <row r="28" spans="1:11" ht="15" customHeight="1" outlineLevel="2" x14ac:dyDescent="0.2">
      <c r="A28" s="135">
        <v>51020</v>
      </c>
      <c r="B28" s="122" t="s">
        <v>60</v>
      </c>
      <c r="C28" s="121">
        <v>51020</v>
      </c>
      <c r="D28" s="122" t="s">
        <v>60</v>
      </c>
      <c r="E28" s="123">
        <v>0</v>
      </c>
      <c r="F28" s="123">
        <v>0</v>
      </c>
      <c r="G28" s="123">
        <v>140193688</v>
      </c>
      <c r="H28" s="123">
        <f>SUM(E28:G28)</f>
        <v>140193688</v>
      </c>
      <c r="I28" s="123">
        <v>128860327</v>
      </c>
      <c r="J28" s="123">
        <v>999050</v>
      </c>
      <c r="K28" s="124">
        <f t="shared" si="5"/>
        <v>7.7529680644066656E-3</v>
      </c>
    </row>
    <row r="29" spans="1:11" ht="15" customHeight="1" outlineLevel="1" x14ac:dyDescent="0.2">
      <c r="A29" s="137"/>
      <c r="B29" s="132" t="s">
        <v>153</v>
      </c>
      <c r="C29" s="131"/>
      <c r="D29" s="132"/>
      <c r="E29" s="128">
        <f t="shared" ref="E29:J29" si="12">SUBTOTAL(9,E28:E28)</f>
        <v>0</v>
      </c>
      <c r="F29" s="128">
        <f t="shared" si="12"/>
        <v>0</v>
      </c>
      <c r="G29" s="128">
        <f t="shared" si="12"/>
        <v>140193688</v>
      </c>
      <c r="H29" s="129">
        <f t="shared" si="12"/>
        <v>140193688</v>
      </c>
      <c r="I29" s="128">
        <f t="shared" si="12"/>
        <v>128860327</v>
      </c>
      <c r="J29" s="128">
        <f t="shared" si="12"/>
        <v>999050</v>
      </c>
      <c r="K29" s="133">
        <f t="shared" si="5"/>
        <v>7.7529680644066656E-3</v>
      </c>
    </row>
    <row r="30" spans="1:11" ht="15" customHeight="1" outlineLevel="2" x14ac:dyDescent="0.2">
      <c r="A30" s="135">
        <v>51632</v>
      </c>
      <c r="B30" s="122" t="s">
        <v>157</v>
      </c>
      <c r="C30" s="121">
        <v>51632</v>
      </c>
      <c r="D30" s="122" t="s">
        <v>157</v>
      </c>
      <c r="E30" s="123">
        <v>685645</v>
      </c>
      <c r="F30" s="123">
        <v>22867</v>
      </c>
      <c r="G30" s="123">
        <v>0</v>
      </c>
      <c r="H30" s="123">
        <f>SUM(E30:G30)</f>
        <v>708512</v>
      </c>
      <c r="I30" s="123">
        <v>0</v>
      </c>
      <c r="J30" s="123">
        <v>549640</v>
      </c>
      <c r="K30" s="124" t="str">
        <f t="shared" si="5"/>
        <v/>
      </c>
    </row>
    <row r="31" spans="1:11" ht="15" customHeight="1" outlineLevel="1" x14ac:dyDescent="0.2">
      <c r="A31" s="138"/>
      <c r="B31" s="108" t="s">
        <v>158</v>
      </c>
      <c r="C31" s="115"/>
      <c r="D31" s="108"/>
      <c r="E31" s="52">
        <f t="shared" ref="E31:J31" si="13">SUBTOTAL(9,E30:E30)</f>
        <v>685645</v>
      </c>
      <c r="F31" s="52">
        <f t="shared" si="13"/>
        <v>22867</v>
      </c>
      <c r="G31" s="52">
        <f t="shared" si="13"/>
        <v>0</v>
      </c>
      <c r="H31" s="109">
        <f t="shared" si="13"/>
        <v>708512</v>
      </c>
      <c r="I31" s="52">
        <f t="shared" si="13"/>
        <v>0</v>
      </c>
      <c r="J31" s="52">
        <f t="shared" si="13"/>
        <v>549640</v>
      </c>
      <c r="K31" s="68" t="str">
        <f t="shared" si="5"/>
        <v/>
      </c>
    </row>
    <row r="32" spans="1:11" ht="33" customHeight="1" thickBot="1" x14ac:dyDescent="0.25">
      <c r="A32" s="116"/>
      <c r="B32" s="111" t="s">
        <v>104</v>
      </c>
      <c r="C32" s="116"/>
      <c r="D32" s="111"/>
      <c r="E32" s="44">
        <f t="shared" ref="E32:J32" si="14">SUBTOTAL(9,E3:E30)</f>
        <v>103401326</v>
      </c>
      <c r="F32" s="44">
        <f t="shared" si="14"/>
        <v>251594004</v>
      </c>
      <c r="G32" s="44">
        <f t="shared" si="14"/>
        <v>1054021957</v>
      </c>
      <c r="H32" s="44">
        <f t="shared" si="14"/>
        <v>1409017287</v>
      </c>
      <c r="I32" s="44">
        <f t="shared" si="14"/>
        <v>1391157302</v>
      </c>
      <c r="J32" s="44">
        <f t="shared" si="14"/>
        <v>214273783</v>
      </c>
      <c r="K32" s="96">
        <f t="shared" si="5"/>
        <v>0.15402556036757947</v>
      </c>
    </row>
    <row r="33" ht="13.5" thickTop="1" x14ac:dyDescent="0.2"/>
  </sheetData>
  <phoneticPr fontId="17" type="noConversion"/>
  <pageMargins left="0.32" right="0.39" top="0.68" bottom="0.57999999999999996" header="0.5" footer="0.25"/>
  <pageSetup scale="69" orientation="landscape" horizontalDpi="1200" verticalDpi="1200" r:id="rId1"/>
  <headerFooter alignWithMargins="0">
    <oddFooter>&amp;LCalifornia Department of Insurance&amp;RRate Specialist Bureau - 5/10/11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Right="0"/>
    <pageSetUpPr fitToPage="1"/>
  </sheetPr>
  <dimension ref="A1:K36"/>
  <sheetViews>
    <sheetView topLeftCell="A10" workbookViewId="0">
      <selection activeCell="E35" sqref="E35"/>
    </sheetView>
  </sheetViews>
  <sheetFormatPr defaultRowHeight="12" outlineLevelRow="2" x14ac:dyDescent="0.2"/>
  <cols>
    <col min="1" max="1" width="7.7109375" style="22" customWidth="1"/>
    <col min="2" max="2" width="33.7109375" style="21" bestFit="1" customWidth="1"/>
    <col min="3" max="3" width="10.28515625" style="22" bestFit="1" customWidth="1"/>
    <col min="4" max="4" width="27.42578125" style="22" customWidth="1"/>
    <col min="5" max="5" width="15.42578125" style="24" customWidth="1"/>
    <col min="6" max="8" width="13.42578125" style="24" customWidth="1"/>
    <col min="9" max="9" width="13.5703125" style="24" customWidth="1"/>
    <col min="10" max="10" width="12" style="24" customWidth="1"/>
    <col min="11" max="11" width="9.5703125" style="20" customWidth="1"/>
    <col min="12" max="16384" width="9.140625" style="20"/>
  </cols>
  <sheetData>
    <row r="1" spans="1:11" ht="45" customHeight="1" x14ac:dyDescent="0.2">
      <c r="A1" s="190" t="s">
        <v>161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1" s="23" customFormat="1" ht="48" x14ac:dyDescent="0.2">
      <c r="A2" s="26" t="s">
        <v>14</v>
      </c>
      <c r="B2" s="26" t="s">
        <v>15</v>
      </c>
      <c r="C2" s="26" t="s">
        <v>40</v>
      </c>
      <c r="D2" s="26" t="s">
        <v>41</v>
      </c>
      <c r="E2" s="27" t="s">
        <v>116</v>
      </c>
      <c r="F2" s="27" t="s">
        <v>117</v>
      </c>
      <c r="G2" s="27" t="s">
        <v>118</v>
      </c>
      <c r="H2" s="27" t="s">
        <v>119</v>
      </c>
      <c r="I2" s="27" t="s">
        <v>120</v>
      </c>
      <c r="J2" s="27" t="s">
        <v>121</v>
      </c>
      <c r="K2" s="28" t="s">
        <v>122</v>
      </c>
    </row>
    <row r="3" spans="1:11" s="103" customFormat="1" ht="15" customHeight="1" outlineLevel="2" x14ac:dyDescent="0.2">
      <c r="A3" s="100">
        <v>70</v>
      </c>
      <c r="B3" s="101" t="s">
        <v>145</v>
      </c>
      <c r="C3" s="100">
        <v>51624</v>
      </c>
      <c r="D3" s="101" t="s">
        <v>160</v>
      </c>
      <c r="E3" s="102">
        <v>0</v>
      </c>
      <c r="F3" s="102">
        <v>0</v>
      </c>
      <c r="G3" s="102">
        <v>0</v>
      </c>
      <c r="H3" s="102">
        <f>SUM(E3:G3)</f>
        <v>0</v>
      </c>
      <c r="I3" s="102">
        <v>0</v>
      </c>
      <c r="J3" s="102">
        <v>0</v>
      </c>
      <c r="K3" s="84" t="str">
        <f>IF(I3&lt;&gt;0,J3/I3,"")</f>
        <v/>
      </c>
    </row>
    <row r="4" spans="1:11" s="106" customFormat="1" ht="15" customHeight="1" outlineLevel="2" x14ac:dyDescent="0.2">
      <c r="A4" s="104">
        <v>70</v>
      </c>
      <c r="B4" s="105" t="s">
        <v>145</v>
      </c>
      <c r="C4" s="104">
        <v>50814</v>
      </c>
      <c r="D4" s="105" t="s">
        <v>148</v>
      </c>
      <c r="E4" s="98">
        <v>17151249</v>
      </c>
      <c r="F4" s="98">
        <v>74006022</v>
      </c>
      <c r="G4" s="98">
        <v>343960604</v>
      </c>
      <c r="H4" s="98">
        <f>SUM(E4:G4)</f>
        <v>435117875</v>
      </c>
      <c r="I4" s="98">
        <v>439165920</v>
      </c>
      <c r="J4" s="98">
        <v>61781765</v>
      </c>
      <c r="K4" s="63">
        <f>IF(I4&lt;&gt;0,J4/I4,"")</f>
        <v>0.14067977997928438</v>
      </c>
    </row>
    <row r="5" spans="1:11" s="106" customFormat="1" ht="15" customHeight="1" outlineLevel="1" x14ac:dyDescent="0.2">
      <c r="A5" s="107"/>
      <c r="B5" s="108" t="s">
        <v>151</v>
      </c>
      <c r="C5" s="107"/>
      <c r="D5" s="108"/>
      <c r="E5" s="52">
        <f t="shared" ref="E5:J5" si="0">SUBTOTAL(9,E3:E4)</f>
        <v>17151249</v>
      </c>
      <c r="F5" s="52">
        <f t="shared" si="0"/>
        <v>74006022</v>
      </c>
      <c r="G5" s="52">
        <f t="shared" si="0"/>
        <v>343960604</v>
      </c>
      <c r="H5" s="109">
        <f t="shared" si="0"/>
        <v>435117875</v>
      </c>
      <c r="I5" s="52">
        <f t="shared" si="0"/>
        <v>439165920</v>
      </c>
      <c r="J5" s="52">
        <f t="shared" si="0"/>
        <v>61781765</v>
      </c>
      <c r="K5" s="53">
        <f t="shared" ref="K5:K35" si="1">IF(I5&lt;&gt;0,J5/I5,"")</f>
        <v>0.14067977997928438</v>
      </c>
    </row>
    <row r="6" spans="1:11" s="106" customFormat="1" ht="15" customHeight="1" outlineLevel="2" x14ac:dyDescent="0.2">
      <c r="A6" s="104">
        <v>150</v>
      </c>
      <c r="B6" s="105" t="s">
        <v>8</v>
      </c>
      <c r="C6" s="104">
        <v>51411</v>
      </c>
      <c r="D6" s="105" t="s">
        <v>142</v>
      </c>
      <c r="E6" s="98">
        <v>0</v>
      </c>
      <c r="F6" s="98">
        <v>0</v>
      </c>
      <c r="G6" s="98">
        <v>0</v>
      </c>
      <c r="H6" s="98">
        <f>SUM(E6:G6)</f>
        <v>0</v>
      </c>
      <c r="I6" s="98">
        <v>0</v>
      </c>
      <c r="J6" s="98">
        <v>0</v>
      </c>
      <c r="K6" s="63" t="str">
        <f t="shared" si="1"/>
        <v/>
      </c>
    </row>
    <row r="7" spans="1:11" s="106" customFormat="1" ht="15" customHeight="1" outlineLevel="2" x14ac:dyDescent="0.2">
      <c r="A7" s="104">
        <v>150</v>
      </c>
      <c r="B7" s="105" t="s">
        <v>8</v>
      </c>
      <c r="C7" s="104">
        <v>50520</v>
      </c>
      <c r="D7" s="105" t="s">
        <v>25</v>
      </c>
      <c r="E7" s="98">
        <v>3597299</v>
      </c>
      <c r="F7" s="98">
        <v>10632291</v>
      </c>
      <c r="G7" s="98">
        <v>88670764</v>
      </c>
      <c r="H7" s="98">
        <f>SUM(E7:G7)</f>
        <v>102900354</v>
      </c>
      <c r="I7" s="98">
        <v>99893221</v>
      </c>
      <c r="J7" s="98">
        <v>7094309</v>
      </c>
      <c r="K7" s="63">
        <f t="shared" si="1"/>
        <v>7.1018923296106345E-2</v>
      </c>
    </row>
    <row r="8" spans="1:11" s="106" customFormat="1" ht="15" customHeight="1" outlineLevel="1" x14ac:dyDescent="0.2">
      <c r="A8" s="107"/>
      <c r="B8" s="108" t="s">
        <v>107</v>
      </c>
      <c r="C8" s="107"/>
      <c r="D8" s="108"/>
      <c r="E8" s="52">
        <f t="shared" ref="E8:J8" si="2">SUBTOTAL(9,E6:E7)</f>
        <v>3597299</v>
      </c>
      <c r="F8" s="52">
        <f t="shared" si="2"/>
        <v>10632291</v>
      </c>
      <c r="G8" s="52">
        <f t="shared" si="2"/>
        <v>88670764</v>
      </c>
      <c r="H8" s="109">
        <f t="shared" si="2"/>
        <v>102900354</v>
      </c>
      <c r="I8" s="52">
        <f t="shared" si="2"/>
        <v>99893221</v>
      </c>
      <c r="J8" s="52">
        <f t="shared" si="2"/>
        <v>7094309</v>
      </c>
      <c r="K8" s="53">
        <f t="shared" si="1"/>
        <v>7.1018923296106345E-2</v>
      </c>
    </row>
    <row r="9" spans="1:11" s="106" customFormat="1" ht="21" customHeight="1" outlineLevel="2" x14ac:dyDescent="0.2">
      <c r="A9" s="104">
        <v>340</v>
      </c>
      <c r="B9" s="105" t="s">
        <v>147</v>
      </c>
      <c r="C9" s="104">
        <v>50121</v>
      </c>
      <c r="D9" s="105" t="s">
        <v>159</v>
      </c>
      <c r="E9" s="98">
        <v>2111967</v>
      </c>
      <c r="F9" s="98">
        <v>77836164</v>
      </c>
      <c r="G9" s="98">
        <v>61299802</v>
      </c>
      <c r="H9" s="98">
        <f>SUM(E9:G9)</f>
        <v>141247933</v>
      </c>
      <c r="I9" s="98">
        <v>137285031</v>
      </c>
      <c r="J9" s="98">
        <v>18481182</v>
      </c>
      <c r="K9" s="63">
        <f t="shared" si="1"/>
        <v>0.13461906127260154</v>
      </c>
    </row>
    <row r="10" spans="1:11" s="106" customFormat="1" ht="15" customHeight="1" outlineLevel="2" x14ac:dyDescent="0.2">
      <c r="A10" s="104">
        <v>340</v>
      </c>
      <c r="B10" s="105" t="s">
        <v>147</v>
      </c>
      <c r="C10" s="104">
        <v>51420</v>
      </c>
      <c r="D10" s="105" t="s">
        <v>30</v>
      </c>
      <c r="E10" s="98">
        <v>0</v>
      </c>
      <c r="F10" s="98">
        <v>0</v>
      </c>
      <c r="G10" s="98">
        <v>0</v>
      </c>
      <c r="H10" s="98">
        <f>SUM(E10:G10)</f>
        <v>0</v>
      </c>
      <c r="I10" s="98">
        <v>0</v>
      </c>
      <c r="J10" s="98">
        <v>0</v>
      </c>
      <c r="K10" s="63" t="str">
        <f t="shared" si="1"/>
        <v/>
      </c>
    </row>
    <row r="11" spans="1:11" s="106" customFormat="1" ht="15" customHeight="1" outlineLevel="1" x14ac:dyDescent="0.2">
      <c r="A11" s="107"/>
      <c r="B11" s="108" t="s">
        <v>155</v>
      </c>
      <c r="C11" s="107"/>
      <c r="D11" s="108"/>
      <c r="E11" s="52">
        <f t="shared" ref="E11:J11" si="3">SUBTOTAL(9,E9:E10)</f>
        <v>2111967</v>
      </c>
      <c r="F11" s="52">
        <f t="shared" si="3"/>
        <v>77836164</v>
      </c>
      <c r="G11" s="52">
        <f t="shared" si="3"/>
        <v>61299802</v>
      </c>
      <c r="H11" s="109">
        <f t="shared" si="3"/>
        <v>141247933</v>
      </c>
      <c r="I11" s="52">
        <f t="shared" si="3"/>
        <v>137285031</v>
      </c>
      <c r="J11" s="52">
        <f t="shared" si="3"/>
        <v>18481182</v>
      </c>
      <c r="K11" s="53">
        <f t="shared" si="1"/>
        <v>0.13461906127260154</v>
      </c>
    </row>
    <row r="12" spans="1:11" s="106" customFormat="1" ht="15" customHeight="1" outlineLevel="2" x14ac:dyDescent="0.2">
      <c r="A12" s="104">
        <v>626</v>
      </c>
      <c r="B12" s="105" t="s">
        <v>146</v>
      </c>
      <c r="C12" s="104">
        <v>50028</v>
      </c>
      <c r="D12" s="105" t="s">
        <v>63</v>
      </c>
      <c r="E12" s="98">
        <v>0</v>
      </c>
      <c r="F12" s="98">
        <v>0</v>
      </c>
      <c r="G12" s="98">
        <v>0</v>
      </c>
      <c r="H12" s="98">
        <f>SUM(E12:G12)</f>
        <v>0</v>
      </c>
      <c r="I12" s="98">
        <v>0</v>
      </c>
      <c r="J12" s="98">
        <v>0</v>
      </c>
      <c r="K12" s="63" t="str">
        <f t="shared" si="1"/>
        <v/>
      </c>
    </row>
    <row r="13" spans="1:11" s="106" customFormat="1" ht="15" customHeight="1" outlineLevel="1" x14ac:dyDescent="0.2">
      <c r="A13" s="107"/>
      <c r="B13" s="108" t="s">
        <v>149</v>
      </c>
      <c r="C13" s="107"/>
      <c r="D13" s="108"/>
      <c r="E13" s="52">
        <f t="shared" ref="E13:J13" si="4">SUBTOTAL(9,E12:E12)</f>
        <v>0</v>
      </c>
      <c r="F13" s="52">
        <f t="shared" si="4"/>
        <v>0</v>
      </c>
      <c r="G13" s="52">
        <f t="shared" si="4"/>
        <v>0</v>
      </c>
      <c r="H13" s="109">
        <f t="shared" si="4"/>
        <v>0</v>
      </c>
      <c r="I13" s="52">
        <f t="shared" si="4"/>
        <v>0</v>
      </c>
      <c r="J13" s="52">
        <f t="shared" si="4"/>
        <v>0</v>
      </c>
      <c r="K13" s="53" t="str">
        <f t="shared" si="1"/>
        <v/>
      </c>
    </row>
    <row r="14" spans="1:11" s="106" customFormat="1" ht="15" customHeight="1" outlineLevel="2" x14ac:dyDescent="0.2">
      <c r="A14" s="104">
        <v>670</v>
      </c>
      <c r="B14" s="105" t="s">
        <v>141</v>
      </c>
      <c r="C14" s="104">
        <v>50229</v>
      </c>
      <c r="D14" s="105" t="s">
        <v>27</v>
      </c>
      <c r="E14" s="98">
        <v>83524120</v>
      </c>
      <c r="F14" s="98">
        <v>20012731</v>
      </c>
      <c r="G14" s="98">
        <v>173850510</v>
      </c>
      <c r="H14" s="98">
        <f t="shared" ref="H14:H21" si="5">SUM(E14:G14)</f>
        <v>277387361</v>
      </c>
      <c r="I14" s="98">
        <v>288745752</v>
      </c>
      <c r="J14" s="98">
        <v>44238389</v>
      </c>
      <c r="K14" s="63">
        <f t="shared" si="1"/>
        <v>0.15320879595139464</v>
      </c>
    </row>
    <row r="15" spans="1:11" s="106" customFormat="1" ht="15" customHeight="1" outlineLevel="2" x14ac:dyDescent="0.2">
      <c r="A15" s="104">
        <v>670</v>
      </c>
      <c r="B15" s="105" t="s">
        <v>141</v>
      </c>
      <c r="C15" s="104">
        <v>50041</v>
      </c>
      <c r="D15" s="105" t="s">
        <v>98</v>
      </c>
      <c r="E15" s="98">
        <v>887867</v>
      </c>
      <c r="F15" s="98">
        <v>75417</v>
      </c>
      <c r="G15" s="98">
        <v>0</v>
      </c>
      <c r="H15" s="98">
        <f t="shared" si="5"/>
        <v>963284</v>
      </c>
      <c r="I15" s="98">
        <v>4317958</v>
      </c>
      <c r="J15" s="98">
        <v>1188769</v>
      </c>
      <c r="K15" s="63">
        <f t="shared" si="1"/>
        <v>0.27530814333997689</v>
      </c>
    </row>
    <row r="16" spans="1:11" s="106" customFormat="1" ht="15" customHeight="1" outlineLevel="2" x14ac:dyDescent="0.2">
      <c r="A16" s="104">
        <v>670</v>
      </c>
      <c r="B16" s="105" t="s">
        <v>141</v>
      </c>
      <c r="C16" s="104">
        <v>50067</v>
      </c>
      <c r="D16" s="105" t="s">
        <v>28</v>
      </c>
      <c r="E16" s="98">
        <v>2617747</v>
      </c>
      <c r="F16" s="98">
        <v>210633</v>
      </c>
      <c r="G16" s="98">
        <v>38900833</v>
      </c>
      <c r="H16" s="98">
        <f t="shared" si="5"/>
        <v>41729213</v>
      </c>
      <c r="I16" s="98">
        <v>40336677</v>
      </c>
      <c r="J16" s="98">
        <v>7946570</v>
      </c>
      <c r="K16" s="63">
        <f t="shared" si="1"/>
        <v>0.19700606472863394</v>
      </c>
    </row>
    <row r="17" spans="1:11" s="106" customFormat="1" ht="15" customHeight="1" outlineLevel="2" x14ac:dyDescent="0.2">
      <c r="A17" s="104">
        <v>670</v>
      </c>
      <c r="B17" s="105" t="s">
        <v>141</v>
      </c>
      <c r="C17" s="104">
        <v>50083</v>
      </c>
      <c r="D17" s="105" t="s">
        <v>24</v>
      </c>
      <c r="E17" s="98">
        <v>264791</v>
      </c>
      <c r="F17" s="98">
        <v>3468227</v>
      </c>
      <c r="G17" s="98">
        <v>11016117</v>
      </c>
      <c r="H17" s="98">
        <f t="shared" si="5"/>
        <v>14749135</v>
      </c>
      <c r="I17" s="98">
        <v>16200972</v>
      </c>
      <c r="J17" s="98">
        <v>7823394</v>
      </c>
      <c r="K17" s="63">
        <f t="shared" si="1"/>
        <v>0.48289658176064992</v>
      </c>
    </row>
    <row r="18" spans="1:11" s="106" customFormat="1" ht="15" customHeight="1" outlineLevel="2" x14ac:dyDescent="0.2">
      <c r="A18" s="104">
        <v>670</v>
      </c>
      <c r="B18" s="105" t="s">
        <v>141</v>
      </c>
      <c r="C18" s="104">
        <v>51535</v>
      </c>
      <c r="D18" s="105" t="s">
        <v>97</v>
      </c>
      <c r="E18" s="98">
        <v>0</v>
      </c>
      <c r="F18" s="98">
        <v>0</v>
      </c>
      <c r="G18" s="98">
        <v>0</v>
      </c>
      <c r="H18" s="98">
        <f t="shared" si="5"/>
        <v>0</v>
      </c>
      <c r="I18" s="98">
        <v>104207</v>
      </c>
      <c r="J18" s="98">
        <v>-3554</v>
      </c>
      <c r="K18" s="63">
        <f t="shared" si="1"/>
        <v>-3.4105194468701722E-2</v>
      </c>
    </row>
    <row r="19" spans="1:11" s="106" customFormat="1" ht="15" customHeight="1" outlineLevel="2" x14ac:dyDescent="0.2">
      <c r="A19" s="104">
        <v>670</v>
      </c>
      <c r="B19" s="105" t="s">
        <v>141</v>
      </c>
      <c r="C19" s="104">
        <v>50024</v>
      </c>
      <c r="D19" s="105" t="s">
        <v>36</v>
      </c>
      <c r="E19" s="98">
        <v>10726086</v>
      </c>
      <c r="F19" s="98">
        <v>3972721</v>
      </c>
      <c r="G19" s="98">
        <v>71768757</v>
      </c>
      <c r="H19" s="98">
        <f t="shared" si="5"/>
        <v>86467564</v>
      </c>
      <c r="I19" s="98">
        <v>90934594</v>
      </c>
      <c r="J19" s="98">
        <v>10649514</v>
      </c>
      <c r="K19" s="63">
        <f t="shared" si="1"/>
        <v>0.1171118001582544</v>
      </c>
    </row>
    <row r="20" spans="1:11" s="106" customFormat="1" ht="15" customHeight="1" outlineLevel="2" x14ac:dyDescent="0.2">
      <c r="A20" s="104">
        <v>670</v>
      </c>
      <c r="B20" s="105" t="s">
        <v>141</v>
      </c>
      <c r="C20" s="104">
        <v>50857</v>
      </c>
      <c r="D20" s="105" t="s">
        <v>26</v>
      </c>
      <c r="E20" s="98">
        <v>13254888</v>
      </c>
      <c r="F20" s="98">
        <v>0</v>
      </c>
      <c r="G20" s="98">
        <v>0</v>
      </c>
      <c r="H20" s="98">
        <f t="shared" si="5"/>
        <v>13254888</v>
      </c>
      <c r="I20" s="98">
        <v>13218531</v>
      </c>
      <c r="J20" s="98">
        <v>2555867</v>
      </c>
      <c r="K20" s="63">
        <f t="shared" si="1"/>
        <v>0.1933548440443193</v>
      </c>
    </row>
    <row r="21" spans="1:11" s="106" customFormat="1" ht="15" customHeight="1" outlineLevel="2" x14ac:dyDescent="0.2">
      <c r="A21" s="104">
        <v>670</v>
      </c>
      <c r="B21" s="105" t="s">
        <v>141</v>
      </c>
      <c r="C21" s="104">
        <v>51586</v>
      </c>
      <c r="D21" s="105" t="s">
        <v>32</v>
      </c>
      <c r="E21" s="98">
        <v>6075281</v>
      </c>
      <c r="F21" s="98">
        <v>117696197</v>
      </c>
      <c r="G21" s="98">
        <v>168062800</v>
      </c>
      <c r="H21" s="98">
        <f t="shared" si="5"/>
        <v>291834278</v>
      </c>
      <c r="I21" s="98">
        <v>293171482</v>
      </c>
      <c r="J21" s="98">
        <v>21904936</v>
      </c>
      <c r="K21" s="63">
        <f t="shared" si="1"/>
        <v>7.4717144555008247E-2</v>
      </c>
    </row>
    <row r="22" spans="1:11" s="106" customFormat="1" ht="15" customHeight="1" outlineLevel="1" x14ac:dyDescent="0.2">
      <c r="A22" s="107"/>
      <c r="B22" s="108" t="s">
        <v>150</v>
      </c>
      <c r="C22" s="107"/>
      <c r="D22" s="108"/>
      <c r="E22" s="52">
        <f t="shared" ref="E22:J22" si="6">SUBTOTAL(9,E14:E21)</f>
        <v>117350780</v>
      </c>
      <c r="F22" s="52">
        <f t="shared" si="6"/>
        <v>145435926</v>
      </c>
      <c r="G22" s="52">
        <f t="shared" si="6"/>
        <v>463599017</v>
      </c>
      <c r="H22" s="109">
        <f t="shared" si="6"/>
        <v>726385723</v>
      </c>
      <c r="I22" s="52">
        <f t="shared" si="6"/>
        <v>747030173</v>
      </c>
      <c r="J22" s="52">
        <f t="shared" si="6"/>
        <v>96303885</v>
      </c>
      <c r="K22" s="53">
        <f t="shared" si="1"/>
        <v>0.12891565626225382</v>
      </c>
    </row>
    <row r="23" spans="1:11" s="106" customFormat="1" ht="15" customHeight="1" outlineLevel="2" x14ac:dyDescent="0.2">
      <c r="A23" s="104">
        <v>3889</v>
      </c>
      <c r="B23" s="105" t="s">
        <v>102</v>
      </c>
      <c r="C23" s="104">
        <v>50849</v>
      </c>
      <c r="D23" s="105" t="s">
        <v>101</v>
      </c>
      <c r="E23" s="98">
        <v>832</v>
      </c>
      <c r="F23" s="98">
        <v>16806461</v>
      </c>
      <c r="G23" s="98">
        <v>0</v>
      </c>
      <c r="H23" s="98">
        <f>SUM(E23:G23)</f>
        <v>16807293</v>
      </c>
      <c r="I23" s="98">
        <v>1620650</v>
      </c>
      <c r="J23" s="98">
        <v>787314</v>
      </c>
      <c r="K23" s="63">
        <f t="shared" si="1"/>
        <v>0.48580137599111467</v>
      </c>
    </row>
    <row r="24" spans="1:11" s="106" customFormat="1" ht="15" customHeight="1" outlineLevel="1" x14ac:dyDescent="0.2">
      <c r="A24" s="107"/>
      <c r="B24" s="108" t="s">
        <v>111</v>
      </c>
      <c r="C24" s="107"/>
      <c r="D24" s="108"/>
      <c r="E24" s="52">
        <f t="shared" ref="E24:J24" si="7">SUBTOTAL(9,E23:E23)</f>
        <v>832</v>
      </c>
      <c r="F24" s="52">
        <f t="shared" si="7"/>
        <v>16806461</v>
      </c>
      <c r="G24" s="52">
        <f t="shared" si="7"/>
        <v>0</v>
      </c>
      <c r="H24" s="109">
        <f t="shared" si="7"/>
        <v>16807293</v>
      </c>
      <c r="I24" s="52">
        <f t="shared" si="7"/>
        <v>1620650</v>
      </c>
      <c r="J24" s="52">
        <f t="shared" si="7"/>
        <v>787314</v>
      </c>
      <c r="K24" s="53">
        <f t="shared" si="1"/>
        <v>0.48580137599111467</v>
      </c>
    </row>
    <row r="25" spans="1:11" s="106" customFormat="1" ht="15" customHeight="1" outlineLevel="2" x14ac:dyDescent="0.2">
      <c r="A25" s="104">
        <v>50026</v>
      </c>
      <c r="B25" s="105" t="s">
        <v>90</v>
      </c>
      <c r="C25" s="104">
        <v>50026</v>
      </c>
      <c r="D25" s="105" t="s">
        <v>90</v>
      </c>
      <c r="E25" s="98">
        <v>173901</v>
      </c>
      <c r="F25" s="98">
        <v>157079</v>
      </c>
      <c r="G25" s="98">
        <v>4210486</v>
      </c>
      <c r="H25" s="98">
        <f>SUM(E25:G25)</f>
        <v>4541466</v>
      </c>
      <c r="I25" s="98">
        <v>4639859</v>
      </c>
      <c r="J25" s="98">
        <v>163331</v>
      </c>
      <c r="K25" s="63">
        <f t="shared" si="1"/>
        <v>3.5201716259050116E-2</v>
      </c>
    </row>
    <row r="26" spans="1:11" s="106" customFormat="1" ht="15" customHeight="1" outlineLevel="1" x14ac:dyDescent="0.2">
      <c r="A26" s="107"/>
      <c r="B26" s="108" t="s">
        <v>112</v>
      </c>
      <c r="C26" s="107"/>
      <c r="D26" s="108"/>
      <c r="E26" s="52">
        <f t="shared" ref="E26:J26" si="8">SUBTOTAL(9,E25:E25)</f>
        <v>173901</v>
      </c>
      <c r="F26" s="52">
        <f t="shared" si="8"/>
        <v>157079</v>
      </c>
      <c r="G26" s="52">
        <f t="shared" si="8"/>
        <v>4210486</v>
      </c>
      <c r="H26" s="109">
        <f t="shared" si="8"/>
        <v>4541466</v>
      </c>
      <c r="I26" s="52">
        <f t="shared" si="8"/>
        <v>4639859</v>
      </c>
      <c r="J26" s="52">
        <f t="shared" si="8"/>
        <v>163331</v>
      </c>
      <c r="K26" s="53">
        <f t="shared" si="1"/>
        <v>3.5201716259050116E-2</v>
      </c>
    </row>
    <row r="27" spans="1:11" s="106" customFormat="1" ht="15" customHeight="1" outlineLevel="2" x14ac:dyDescent="0.2">
      <c r="A27" s="104">
        <v>50050</v>
      </c>
      <c r="B27" s="105" t="s">
        <v>4</v>
      </c>
      <c r="C27" s="104">
        <v>50050</v>
      </c>
      <c r="D27" s="105" t="s">
        <v>4</v>
      </c>
      <c r="E27" s="98">
        <v>0</v>
      </c>
      <c r="F27" s="98">
        <v>0</v>
      </c>
      <c r="G27" s="98">
        <v>21887446</v>
      </c>
      <c r="H27" s="98">
        <f>SUM(E27:G27)</f>
        <v>21887446</v>
      </c>
      <c r="I27" s="98">
        <v>21419876</v>
      </c>
      <c r="J27" s="98">
        <v>-130963</v>
      </c>
      <c r="K27" s="63">
        <f t="shared" si="1"/>
        <v>-6.1140876819268239E-3</v>
      </c>
    </row>
    <row r="28" spans="1:11" s="106" customFormat="1" ht="15" customHeight="1" outlineLevel="1" x14ac:dyDescent="0.2">
      <c r="A28" s="107"/>
      <c r="B28" s="108" t="s">
        <v>114</v>
      </c>
      <c r="C28" s="107"/>
      <c r="D28" s="108"/>
      <c r="E28" s="52">
        <f t="shared" ref="E28:J28" si="9">SUBTOTAL(9,E27:E27)</f>
        <v>0</v>
      </c>
      <c r="F28" s="52">
        <f t="shared" si="9"/>
        <v>0</v>
      </c>
      <c r="G28" s="52">
        <f t="shared" si="9"/>
        <v>21887446</v>
      </c>
      <c r="H28" s="109">
        <f t="shared" si="9"/>
        <v>21887446</v>
      </c>
      <c r="I28" s="52">
        <f t="shared" si="9"/>
        <v>21419876</v>
      </c>
      <c r="J28" s="52">
        <f t="shared" si="9"/>
        <v>-130963</v>
      </c>
      <c r="K28" s="53">
        <f t="shared" si="1"/>
        <v>-6.1140876819268239E-3</v>
      </c>
    </row>
    <row r="29" spans="1:11" s="106" customFormat="1" ht="15" customHeight="1" outlineLevel="2" x14ac:dyDescent="0.2">
      <c r="A29" s="104">
        <v>50130</v>
      </c>
      <c r="B29" s="105" t="s">
        <v>144</v>
      </c>
      <c r="C29" s="104">
        <v>50130</v>
      </c>
      <c r="D29" s="105" t="s">
        <v>144</v>
      </c>
      <c r="E29" s="98">
        <v>0</v>
      </c>
      <c r="F29" s="98">
        <v>0</v>
      </c>
      <c r="G29" s="98">
        <v>31530903</v>
      </c>
      <c r="H29" s="98">
        <f>SUM(E29:G29)</f>
        <v>31530903</v>
      </c>
      <c r="I29" s="98">
        <v>31530903</v>
      </c>
      <c r="J29" s="98">
        <v>1756133</v>
      </c>
      <c r="K29" s="63">
        <f t="shared" si="1"/>
        <v>5.5695613918827505E-2</v>
      </c>
    </row>
    <row r="30" spans="1:11" s="106" customFormat="1" ht="15" customHeight="1" outlineLevel="1" x14ac:dyDescent="0.2">
      <c r="A30" s="107"/>
      <c r="B30" s="108" t="s">
        <v>154</v>
      </c>
      <c r="C30" s="107"/>
      <c r="D30" s="108"/>
      <c r="E30" s="52">
        <f t="shared" ref="E30:J30" si="10">SUBTOTAL(9,E29:E29)</f>
        <v>0</v>
      </c>
      <c r="F30" s="52">
        <f t="shared" si="10"/>
        <v>0</v>
      </c>
      <c r="G30" s="52">
        <f t="shared" si="10"/>
        <v>31530903</v>
      </c>
      <c r="H30" s="109">
        <f t="shared" si="10"/>
        <v>31530903</v>
      </c>
      <c r="I30" s="52">
        <f t="shared" si="10"/>
        <v>31530903</v>
      </c>
      <c r="J30" s="52">
        <f t="shared" si="10"/>
        <v>1756133</v>
      </c>
      <c r="K30" s="53">
        <f t="shared" si="1"/>
        <v>5.5695613918827505E-2</v>
      </c>
    </row>
    <row r="31" spans="1:11" s="106" customFormat="1" ht="15" customHeight="1" outlineLevel="2" x14ac:dyDescent="0.2">
      <c r="A31" s="104">
        <v>51020</v>
      </c>
      <c r="B31" s="105" t="s">
        <v>60</v>
      </c>
      <c r="C31" s="104">
        <v>51020</v>
      </c>
      <c r="D31" s="105" t="s">
        <v>60</v>
      </c>
      <c r="E31" s="98">
        <v>0</v>
      </c>
      <c r="F31" s="98">
        <v>0</v>
      </c>
      <c r="G31" s="98">
        <v>22867428</v>
      </c>
      <c r="H31" s="98">
        <f>SUM(E31:G31)</f>
        <v>22867428</v>
      </c>
      <c r="I31" s="98">
        <v>21270225</v>
      </c>
      <c r="J31" s="98">
        <v>303997</v>
      </c>
      <c r="K31" s="63">
        <f t="shared" si="1"/>
        <v>1.4292138423547471E-2</v>
      </c>
    </row>
    <row r="32" spans="1:11" s="106" customFormat="1" ht="15" customHeight="1" outlineLevel="1" x14ac:dyDescent="0.2">
      <c r="A32" s="107"/>
      <c r="B32" s="108" t="s">
        <v>153</v>
      </c>
      <c r="C32" s="107"/>
      <c r="D32" s="108"/>
      <c r="E32" s="52">
        <f t="shared" ref="E32:J32" si="11">SUBTOTAL(9,E31:E31)</f>
        <v>0</v>
      </c>
      <c r="F32" s="52">
        <f t="shared" si="11"/>
        <v>0</v>
      </c>
      <c r="G32" s="52">
        <f t="shared" si="11"/>
        <v>22867428</v>
      </c>
      <c r="H32" s="109">
        <f t="shared" si="11"/>
        <v>22867428</v>
      </c>
      <c r="I32" s="52">
        <f t="shared" si="11"/>
        <v>21270225</v>
      </c>
      <c r="J32" s="52">
        <f t="shared" si="11"/>
        <v>303997</v>
      </c>
      <c r="K32" s="53">
        <f t="shared" si="1"/>
        <v>1.4292138423547471E-2</v>
      </c>
    </row>
    <row r="33" spans="1:11" s="106" customFormat="1" ht="15" customHeight="1" outlineLevel="2" x14ac:dyDescent="0.2">
      <c r="A33" s="104">
        <v>51632</v>
      </c>
      <c r="B33" s="105" t="s">
        <v>157</v>
      </c>
      <c r="C33" s="104">
        <v>51632</v>
      </c>
      <c r="D33" s="105" t="s">
        <v>157</v>
      </c>
      <c r="E33" s="98">
        <v>162777</v>
      </c>
      <c r="F33" s="98">
        <v>0</v>
      </c>
      <c r="G33" s="98">
        <v>0</v>
      </c>
      <c r="H33" s="98">
        <f>SUM(E33:G33)</f>
        <v>162777</v>
      </c>
      <c r="I33" s="98">
        <v>0</v>
      </c>
      <c r="J33" s="98">
        <v>0</v>
      </c>
      <c r="K33" s="63" t="str">
        <f t="shared" si="1"/>
        <v/>
      </c>
    </row>
    <row r="34" spans="1:11" s="99" customFormat="1" ht="15" customHeight="1" outlineLevel="1" x14ac:dyDescent="0.2">
      <c r="A34" s="107"/>
      <c r="B34" s="108" t="s">
        <v>158</v>
      </c>
      <c r="C34" s="107"/>
      <c r="D34" s="108"/>
      <c r="E34" s="52">
        <f t="shared" ref="E34:J34" si="12">SUBTOTAL(9,E33:E33)</f>
        <v>162777</v>
      </c>
      <c r="F34" s="52">
        <f t="shared" si="12"/>
        <v>0</v>
      </c>
      <c r="G34" s="52">
        <f t="shared" si="12"/>
        <v>0</v>
      </c>
      <c r="H34" s="109">
        <f t="shared" si="12"/>
        <v>162777</v>
      </c>
      <c r="I34" s="52">
        <f t="shared" si="12"/>
        <v>0</v>
      </c>
      <c r="J34" s="52">
        <f t="shared" si="12"/>
        <v>0</v>
      </c>
      <c r="K34" s="53" t="str">
        <f t="shared" si="1"/>
        <v/>
      </c>
    </row>
    <row r="35" spans="1:11" s="99" customFormat="1" ht="30" customHeight="1" thickBot="1" x14ac:dyDescent="0.25">
      <c r="A35" s="110"/>
      <c r="B35" s="111" t="s">
        <v>104</v>
      </c>
      <c r="C35" s="110"/>
      <c r="D35" s="111"/>
      <c r="E35" s="44">
        <f t="shared" ref="E35:J35" si="13">SUBTOTAL(9,E3:E33)</f>
        <v>140548805</v>
      </c>
      <c r="F35" s="44">
        <f t="shared" si="13"/>
        <v>324873943</v>
      </c>
      <c r="G35" s="44">
        <f t="shared" si="13"/>
        <v>1038026450</v>
      </c>
      <c r="H35" s="44">
        <f t="shared" si="13"/>
        <v>1503449198</v>
      </c>
      <c r="I35" s="44">
        <f t="shared" si="13"/>
        <v>1503855858</v>
      </c>
      <c r="J35" s="44">
        <f t="shared" si="13"/>
        <v>186540953</v>
      </c>
      <c r="K35" s="96">
        <f t="shared" si="1"/>
        <v>0.12404177701450959</v>
      </c>
    </row>
    <row r="36" spans="1:11" ht="12.75" thickTop="1" x14ac:dyDescent="0.2"/>
  </sheetData>
  <phoneticPr fontId="17" type="noConversion"/>
  <pageMargins left="0.46" right="0.5" top="0.62" bottom="1" header="0.5" footer="0.5"/>
  <pageSetup scale="77" orientation="landscape" r:id="rId1"/>
  <headerFooter alignWithMargins="0">
    <oddFooter>&amp;LCalifornia Department of Insurance&amp;RRate Specialist Bureau - 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Right="0"/>
    <pageSetUpPr fitToPage="1"/>
  </sheetPr>
  <dimension ref="A1:K38"/>
  <sheetViews>
    <sheetView workbookViewId="0">
      <selection sqref="A1:K1"/>
    </sheetView>
  </sheetViews>
  <sheetFormatPr defaultRowHeight="12" x14ac:dyDescent="0.2"/>
  <cols>
    <col min="1" max="1" width="6.28515625" style="22" bestFit="1" customWidth="1"/>
    <col min="2" max="2" width="33.7109375" style="21" bestFit="1" customWidth="1"/>
    <col min="3" max="3" width="10.28515625" style="22" bestFit="1" customWidth="1"/>
    <col min="4" max="4" width="27.42578125" style="22" customWidth="1"/>
    <col min="5" max="5" width="15.42578125" style="24" customWidth="1"/>
    <col min="6" max="8" width="13.42578125" style="24" customWidth="1"/>
    <col min="9" max="9" width="13.5703125" style="24" customWidth="1"/>
    <col min="10" max="10" width="12" style="24" customWidth="1"/>
    <col min="11" max="11" width="8" style="20" customWidth="1"/>
    <col min="12" max="16384" width="9.140625" style="20"/>
  </cols>
  <sheetData>
    <row r="1" spans="1:11" ht="24" customHeight="1" x14ac:dyDescent="0.2">
      <c r="A1" s="302" t="s">
        <v>156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</row>
    <row r="2" spans="1:11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s="23" customFormat="1" ht="48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116</v>
      </c>
      <c r="F3" s="27" t="s">
        <v>117</v>
      </c>
      <c r="G3" s="27" t="s">
        <v>118</v>
      </c>
      <c r="H3" s="27" t="s">
        <v>119</v>
      </c>
      <c r="I3" s="27" t="s">
        <v>120</v>
      </c>
      <c r="J3" s="27" t="s">
        <v>121</v>
      </c>
      <c r="K3" s="28" t="s">
        <v>122</v>
      </c>
    </row>
    <row r="4" spans="1:11" s="97" customFormat="1" ht="21" customHeight="1" x14ac:dyDescent="0.2">
      <c r="A4" s="33">
        <v>70</v>
      </c>
      <c r="B4" s="33" t="s">
        <v>145</v>
      </c>
      <c r="C4" s="33">
        <v>50814</v>
      </c>
      <c r="D4" s="33" t="s">
        <v>148</v>
      </c>
      <c r="E4" s="34">
        <v>10130804</v>
      </c>
      <c r="F4" s="34">
        <v>69990447</v>
      </c>
      <c r="G4" s="34">
        <v>363702062</v>
      </c>
      <c r="H4" s="34">
        <f>SUM(E4:G4)</f>
        <v>443823313</v>
      </c>
      <c r="I4" s="34">
        <v>445059878</v>
      </c>
      <c r="J4" s="34">
        <v>71756393</v>
      </c>
      <c r="K4" s="63">
        <f t="shared" ref="K4:K37" si="0">IF(I4&lt;&gt;0,J4/I4,"")</f>
        <v>0.16122862685905828</v>
      </c>
    </row>
    <row r="5" spans="1:11" s="97" customFormat="1" ht="15" customHeight="1" x14ac:dyDescent="0.2">
      <c r="A5" s="33">
        <v>70</v>
      </c>
      <c r="B5" s="33" t="s">
        <v>145</v>
      </c>
      <c r="C5" s="33">
        <v>51624</v>
      </c>
      <c r="D5" s="33" t="s">
        <v>13</v>
      </c>
      <c r="E5" s="34">
        <v>3989705</v>
      </c>
      <c r="F5" s="34">
        <v>13268554</v>
      </c>
      <c r="G5" s="34">
        <v>7518847</v>
      </c>
      <c r="H5" s="34">
        <f>SUM(E5:G5)</f>
        <v>24777106</v>
      </c>
      <c r="I5" s="34">
        <v>25579876</v>
      </c>
      <c r="J5" s="34">
        <v>5351490</v>
      </c>
      <c r="K5" s="63">
        <f t="shared" si="0"/>
        <v>0.20920703446725075</v>
      </c>
    </row>
    <row r="6" spans="1:11" s="97" customFormat="1" ht="15" customHeight="1" x14ac:dyDescent="0.2">
      <c r="A6" s="33">
        <v>70</v>
      </c>
      <c r="B6" s="33" t="s">
        <v>145</v>
      </c>
      <c r="C6" s="33">
        <v>50008</v>
      </c>
      <c r="D6" s="33" t="s">
        <v>133</v>
      </c>
      <c r="E6" s="34">
        <v>0</v>
      </c>
      <c r="F6" s="34">
        <v>0</v>
      </c>
      <c r="G6" s="34">
        <v>0</v>
      </c>
      <c r="H6" s="34">
        <f>SUM(E6:G6)</f>
        <v>0</v>
      </c>
      <c r="I6" s="34">
        <v>0</v>
      </c>
      <c r="J6" s="34">
        <v>0</v>
      </c>
      <c r="K6" s="63" t="str">
        <f t="shared" si="0"/>
        <v/>
      </c>
    </row>
    <row r="7" spans="1:11" ht="14.25" customHeight="1" x14ac:dyDescent="0.2">
      <c r="A7" s="47"/>
      <c r="B7" s="48" t="s">
        <v>151</v>
      </c>
      <c r="C7" s="47"/>
      <c r="D7" s="47"/>
      <c r="E7" s="49">
        <f t="shared" ref="E7:J7" si="1">SUBTOTAL(9,E4:E6)</f>
        <v>14120509</v>
      </c>
      <c r="F7" s="49">
        <f t="shared" si="1"/>
        <v>83259001</v>
      </c>
      <c r="G7" s="49">
        <f t="shared" si="1"/>
        <v>371220909</v>
      </c>
      <c r="H7" s="49">
        <f t="shared" si="1"/>
        <v>468600419</v>
      </c>
      <c r="I7" s="49">
        <f t="shared" si="1"/>
        <v>470639754</v>
      </c>
      <c r="J7" s="49">
        <f t="shared" si="1"/>
        <v>77107883</v>
      </c>
      <c r="K7" s="50">
        <f t="shared" si="0"/>
        <v>0.16383631502578083</v>
      </c>
    </row>
    <row r="8" spans="1:11" s="97" customFormat="1" ht="15" customHeight="1" x14ac:dyDescent="0.2">
      <c r="A8" s="33">
        <v>150</v>
      </c>
      <c r="B8" s="33" t="s">
        <v>8</v>
      </c>
      <c r="C8" s="33">
        <v>50520</v>
      </c>
      <c r="D8" s="33" t="s">
        <v>25</v>
      </c>
      <c r="E8" s="34">
        <v>1832835</v>
      </c>
      <c r="F8" s="34">
        <v>6469521</v>
      </c>
      <c r="G8" s="34">
        <v>58667859</v>
      </c>
      <c r="H8" s="34">
        <f>SUM(E8:G8)</f>
        <v>66970215</v>
      </c>
      <c r="I8" s="34">
        <v>66888728</v>
      </c>
      <c r="J8" s="34">
        <v>14094141</v>
      </c>
      <c r="K8" s="63">
        <f t="shared" si="0"/>
        <v>0.21071025599410412</v>
      </c>
    </row>
    <row r="9" spans="1:11" s="97" customFormat="1" ht="15" customHeight="1" x14ac:dyDescent="0.2">
      <c r="A9" s="33">
        <v>150</v>
      </c>
      <c r="B9" s="33" t="s">
        <v>8</v>
      </c>
      <c r="C9" s="33">
        <v>51411</v>
      </c>
      <c r="D9" s="33" t="s">
        <v>142</v>
      </c>
      <c r="E9" s="34">
        <v>0</v>
      </c>
      <c r="F9" s="34">
        <v>0</v>
      </c>
      <c r="G9" s="34">
        <v>0</v>
      </c>
      <c r="H9" s="34">
        <f>SUM(E9:G9)</f>
        <v>0</v>
      </c>
      <c r="I9" s="34">
        <v>0</v>
      </c>
      <c r="J9" s="34">
        <v>0</v>
      </c>
      <c r="K9" s="63" t="str">
        <f t="shared" si="0"/>
        <v/>
      </c>
    </row>
    <row r="10" spans="1:11" ht="15" customHeight="1" x14ac:dyDescent="0.2">
      <c r="A10" s="47"/>
      <c r="B10" s="47" t="s">
        <v>107</v>
      </c>
      <c r="C10" s="47"/>
      <c r="D10" s="47"/>
      <c r="E10" s="49">
        <f t="shared" ref="E10:J10" si="2">SUBTOTAL(9,E8:E9)</f>
        <v>1832835</v>
      </c>
      <c r="F10" s="49">
        <f t="shared" si="2"/>
        <v>6469521</v>
      </c>
      <c r="G10" s="49">
        <f t="shared" si="2"/>
        <v>58667859</v>
      </c>
      <c r="H10" s="49">
        <f t="shared" si="2"/>
        <v>66970215</v>
      </c>
      <c r="I10" s="49">
        <f t="shared" si="2"/>
        <v>66888728</v>
      </c>
      <c r="J10" s="49">
        <f t="shared" si="2"/>
        <v>14094141</v>
      </c>
      <c r="K10" s="50">
        <f t="shared" si="0"/>
        <v>0.21071025599410412</v>
      </c>
    </row>
    <row r="11" spans="1:11" s="97" customFormat="1" ht="15" customHeight="1" x14ac:dyDescent="0.2">
      <c r="A11" s="33">
        <v>340</v>
      </c>
      <c r="B11" s="33" t="s">
        <v>147</v>
      </c>
      <c r="C11" s="33">
        <v>50121</v>
      </c>
      <c r="D11" s="33" t="s">
        <v>31</v>
      </c>
      <c r="E11" s="34">
        <v>1892350</v>
      </c>
      <c r="F11" s="34">
        <v>31446753</v>
      </c>
      <c r="G11" s="34">
        <v>66671233</v>
      </c>
      <c r="H11" s="34">
        <f>SUM(E11:G11)</f>
        <v>100010336</v>
      </c>
      <c r="I11" s="34">
        <v>120662487</v>
      </c>
      <c r="J11" s="34">
        <v>28256093</v>
      </c>
      <c r="K11" s="63">
        <f t="shared" si="0"/>
        <v>0.23417462794381158</v>
      </c>
    </row>
    <row r="12" spans="1:11" s="97" customFormat="1" ht="15" customHeight="1" x14ac:dyDescent="0.2">
      <c r="A12" s="33">
        <v>340</v>
      </c>
      <c r="B12" s="33" t="s">
        <v>147</v>
      </c>
      <c r="C12" s="33">
        <v>51420</v>
      </c>
      <c r="D12" s="33" t="s">
        <v>30</v>
      </c>
      <c r="E12" s="34">
        <v>0</v>
      </c>
      <c r="F12" s="34">
        <v>0</v>
      </c>
      <c r="G12" s="34">
        <v>0</v>
      </c>
      <c r="H12" s="34">
        <f>SUM(E12:G12)</f>
        <v>0</v>
      </c>
      <c r="I12" s="34">
        <v>0</v>
      </c>
      <c r="J12" s="34">
        <v>0</v>
      </c>
      <c r="K12" s="63" t="str">
        <f t="shared" si="0"/>
        <v/>
      </c>
    </row>
    <row r="13" spans="1:11" ht="15" customHeight="1" x14ac:dyDescent="0.2">
      <c r="A13" s="47"/>
      <c r="B13" s="47" t="s">
        <v>155</v>
      </c>
      <c r="C13" s="47"/>
      <c r="D13" s="47"/>
      <c r="E13" s="49">
        <f t="shared" ref="E13:J13" si="3">SUBTOTAL(9,E11:E12)</f>
        <v>1892350</v>
      </c>
      <c r="F13" s="49">
        <f t="shared" si="3"/>
        <v>31446753</v>
      </c>
      <c r="G13" s="49">
        <f t="shared" si="3"/>
        <v>66671233</v>
      </c>
      <c r="H13" s="49">
        <f t="shared" si="3"/>
        <v>100010336</v>
      </c>
      <c r="I13" s="49">
        <f t="shared" si="3"/>
        <v>120662487</v>
      </c>
      <c r="J13" s="49">
        <f t="shared" si="3"/>
        <v>28256093</v>
      </c>
      <c r="K13" s="50">
        <f t="shared" si="0"/>
        <v>0.23417462794381158</v>
      </c>
    </row>
    <row r="14" spans="1:11" s="97" customFormat="1" ht="15" customHeight="1" x14ac:dyDescent="0.2">
      <c r="A14" s="33">
        <v>626</v>
      </c>
      <c r="B14" s="33" t="s">
        <v>146</v>
      </c>
      <c r="C14" s="33">
        <v>50028</v>
      </c>
      <c r="D14" s="33" t="s">
        <v>63</v>
      </c>
      <c r="E14" s="34">
        <v>0</v>
      </c>
      <c r="F14" s="34">
        <v>0</v>
      </c>
      <c r="G14" s="34">
        <v>0</v>
      </c>
      <c r="H14" s="34">
        <f>SUM(E14:G14)</f>
        <v>0</v>
      </c>
      <c r="I14" s="34">
        <v>0</v>
      </c>
      <c r="J14" s="34">
        <v>0</v>
      </c>
      <c r="K14" s="63" t="str">
        <f t="shared" si="0"/>
        <v/>
      </c>
    </row>
    <row r="15" spans="1:11" ht="15" customHeight="1" x14ac:dyDescent="0.2">
      <c r="A15" s="47"/>
      <c r="B15" s="47" t="s">
        <v>149</v>
      </c>
      <c r="C15" s="47"/>
      <c r="D15" s="47"/>
      <c r="E15" s="49">
        <f t="shared" ref="E15:J15" si="4">SUBTOTAL(9,E14:E14)</f>
        <v>0</v>
      </c>
      <c r="F15" s="49">
        <f t="shared" si="4"/>
        <v>0</v>
      </c>
      <c r="G15" s="49">
        <f t="shared" si="4"/>
        <v>0</v>
      </c>
      <c r="H15" s="49">
        <f t="shared" si="4"/>
        <v>0</v>
      </c>
      <c r="I15" s="49">
        <f t="shared" si="4"/>
        <v>0</v>
      </c>
      <c r="J15" s="49">
        <f t="shared" si="4"/>
        <v>0</v>
      </c>
      <c r="K15" s="50" t="str">
        <f t="shared" si="0"/>
        <v/>
      </c>
    </row>
    <row r="16" spans="1:11" s="97" customFormat="1" ht="15" customHeight="1" x14ac:dyDescent="0.2">
      <c r="A16" s="33">
        <v>670</v>
      </c>
      <c r="B16" s="33" t="s">
        <v>141</v>
      </c>
      <c r="C16" s="33">
        <v>50229</v>
      </c>
      <c r="D16" s="33" t="s">
        <v>27</v>
      </c>
      <c r="E16" s="34">
        <v>57404504</v>
      </c>
      <c r="F16" s="34">
        <v>11833587</v>
      </c>
      <c r="G16" s="34">
        <v>156554238</v>
      </c>
      <c r="H16" s="34">
        <f t="shared" ref="H16:H23" si="5">SUM(E16:G16)</f>
        <v>225792329</v>
      </c>
      <c r="I16" s="34">
        <v>262295668</v>
      </c>
      <c r="J16" s="34">
        <v>46835928</v>
      </c>
      <c r="K16" s="63">
        <f t="shared" si="0"/>
        <v>0.17856157654879759</v>
      </c>
    </row>
    <row r="17" spans="1:11" s="97" customFormat="1" ht="15" customHeight="1" x14ac:dyDescent="0.2">
      <c r="A17" s="33">
        <v>670</v>
      </c>
      <c r="B17" s="33" t="s">
        <v>141</v>
      </c>
      <c r="C17" s="33">
        <v>51586</v>
      </c>
      <c r="D17" s="33" t="s">
        <v>32</v>
      </c>
      <c r="E17" s="34">
        <v>3311898</v>
      </c>
      <c r="F17" s="34">
        <v>70362576</v>
      </c>
      <c r="G17" s="34">
        <v>138583100</v>
      </c>
      <c r="H17" s="34">
        <f t="shared" si="5"/>
        <v>212257574</v>
      </c>
      <c r="I17" s="34">
        <v>213933731</v>
      </c>
      <c r="J17" s="34">
        <v>27429554</v>
      </c>
      <c r="K17" s="63">
        <f t="shared" si="0"/>
        <v>0.12821519015157082</v>
      </c>
    </row>
    <row r="18" spans="1:11" s="97" customFormat="1" ht="15" customHeight="1" x14ac:dyDescent="0.2">
      <c r="A18" s="33">
        <v>670</v>
      </c>
      <c r="B18" s="33" t="s">
        <v>141</v>
      </c>
      <c r="C18" s="33">
        <v>50857</v>
      </c>
      <c r="D18" s="33" t="s">
        <v>26</v>
      </c>
      <c r="E18" s="34">
        <v>3922476</v>
      </c>
      <c r="F18" s="34">
        <v>0</v>
      </c>
      <c r="G18" s="34">
        <v>0</v>
      </c>
      <c r="H18" s="34">
        <f t="shared" si="5"/>
        <v>3922476</v>
      </c>
      <c r="I18" s="34">
        <v>4820051</v>
      </c>
      <c r="J18" s="34">
        <v>916299</v>
      </c>
      <c r="K18" s="63">
        <f t="shared" si="0"/>
        <v>0.19010151552338347</v>
      </c>
    </row>
    <row r="19" spans="1:11" s="97" customFormat="1" ht="15" customHeight="1" x14ac:dyDescent="0.2">
      <c r="A19" s="33">
        <v>670</v>
      </c>
      <c r="B19" s="33" t="s">
        <v>141</v>
      </c>
      <c r="C19" s="33">
        <v>50067</v>
      </c>
      <c r="D19" s="33" t="s">
        <v>28</v>
      </c>
      <c r="E19" s="34">
        <v>648116</v>
      </c>
      <c r="F19" s="34">
        <v>98015</v>
      </c>
      <c r="G19" s="34">
        <v>28092008</v>
      </c>
      <c r="H19" s="34">
        <f t="shared" si="5"/>
        <v>28838139</v>
      </c>
      <c r="I19" s="34">
        <v>27964428</v>
      </c>
      <c r="J19" s="34">
        <v>4680214</v>
      </c>
      <c r="K19" s="63">
        <f t="shared" si="0"/>
        <v>0.16736312289312694</v>
      </c>
    </row>
    <row r="20" spans="1:11" s="97" customFormat="1" ht="15" customHeight="1" x14ac:dyDescent="0.2">
      <c r="A20" s="33">
        <v>670</v>
      </c>
      <c r="B20" s="33" t="s">
        <v>141</v>
      </c>
      <c r="C20" s="33">
        <v>51535</v>
      </c>
      <c r="D20" s="33" t="s">
        <v>97</v>
      </c>
      <c r="E20" s="34">
        <v>0</v>
      </c>
      <c r="F20" s="34">
        <v>0</v>
      </c>
      <c r="G20" s="34">
        <v>0</v>
      </c>
      <c r="H20" s="34">
        <f t="shared" si="5"/>
        <v>0</v>
      </c>
      <c r="I20" s="34">
        <v>10357</v>
      </c>
      <c r="J20" s="34">
        <v>3554</v>
      </c>
      <c r="K20" s="63">
        <f t="shared" si="0"/>
        <v>0.34314956068359564</v>
      </c>
    </row>
    <row r="21" spans="1:11" s="97" customFormat="1" ht="15" customHeight="1" x14ac:dyDescent="0.2">
      <c r="A21" s="33">
        <v>670</v>
      </c>
      <c r="B21" s="33" t="s">
        <v>141</v>
      </c>
      <c r="C21" s="33">
        <v>50083</v>
      </c>
      <c r="D21" s="33" t="s">
        <v>24</v>
      </c>
      <c r="E21" s="34">
        <v>768030</v>
      </c>
      <c r="F21" s="34">
        <v>22294253</v>
      </c>
      <c r="G21" s="34">
        <v>48910497</v>
      </c>
      <c r="H21" s="34">
        <f t="shared" si="5"/>
        <v>71972780</v>
      </c>
      <c r="I21" s="34">
        <v>75505766</v>
      </c>
      <c r="J21" s="34">
        <v>15160038</v>
      </c>
      <c r="K21" s="63">
        <f>IF(I21&lt;&gt;0,J21/I21,"")</f>
        <v>0.20077987156636487</v>
      </c>
    </row>
    <row r="22" spans="1:11" s="97" customFormat="1" ht="15" customHeight="1" x14ac:dyDescent="0.2">
      <c r="A22" s="33">
        <v>670</v>
      </c>
      <c r="B22" s="33" t="s">
        <v>141</v>
      </c>
      <c r="C22" s="33">
        <v>50024</v>
      </c>
      <c r="D22" s="33" t="s">
        <v>36</v>
      </c>
      <c r="E22" s="34">
        <v>6561249</v>
      </c>
      <c r="F22" s="34">
        <v>4022275</v>
      </c>
      <c r="G22" s="34">
        <v>79267331</v>
      </c>
      <c r="H22" s="34">
        <f t="shared" si="5"/>
        <v>89850855</v>
      </c>
      <c r="I22" s="34">
        <v>87207080</v>
      </c>
      <c r="J22" s="34">
        <v>21962838</v>
      </c>
      <c r="K22" s="63">
        <f>IF(I22&lt;&gt;0,J22/I22,"")</f>
        <v>0.25184696013213603</v>
      </c>
    </row>
    <row r="23" spans="1:11" s="97" customFormat="1" ht="15" customHeight="1" x14ac:dyDescent="0.2">
      <c r="A23" s="33">
        <v>670</v>
      </c>
      <c r="B23" s="33" t="s">
        <v>141</v>
      </c>
      <c r="C23" s="33">
        <v>50041</v>
      </c>
      <c r="D23" s="33" t="s">
        <v>98</v>
      </c>
      <c r="E23" s="34">
        <v>7525986</v>
      </c>
      <c r="F23" s="34">
        <v>0</v>
      </c>
      <c r="G23" s="34">
        <v>9925811</v>
      </c>
      <c r="H23" s="34">
        <f t="shared" si="5"/>
        <v>17451797</v>
      </c>
      <c r="I23" s="34">
        <v>19305489</v>
      </c>
      <c r="J23" s="34">
        <v>8653438</v>
      </c>
      <c r="K23" s="63">
        <f>IF(I23&lt;&gt;0,J23/I23,"")</f>
        <v>0.44823718269969748</v>
      </c>
    </row>
    <row r="24" spans="1:11" ht="15" customHeight="1" x14ac:dyDescent="0.2">
      <c r="A24" s="47"/>
      <c r="B24" s="47" t="s">
        <v>150</v>
      </c>
      <c r="C24" s="47"/>
      <c r="D24" s="47"/>
      <c r="E24" s="49">
        <f t="shared" ref="E24:J24" si="6">SUBTOTAL(9,E16:E23)</f>
        <v>80142259</v>
      </c>
      <c r="F24" s="49">
        <f t="shared" si="6"/>
        <v>108610706</v>
      </c>
      <c r="G24" s="49">
        <f t="shared" si="6"/>
        <v>461332985</v>
      </c>
      <c r="H24" s="49">
        <f t="shared" si="6"/>
        <v>650085950</v>
      </c>
      <c r="I24" s="49">
        <f t="shared" si="6"/>
        <v>691042570</v>
      </c>
      <c r="J24" s="49">
        <f t="shared" si="6"/>
        <v>125641863</v>
      </c>
      <c r="K24" s="50">
        <f t="shared" si="0"/>
        <v>0.18181493941827637</v>
      </c>
    </row>
    <row r="25" spans="1:11" s="97" customFormat="1" ht="15" customHeight="1" x14ac:dyDescent="0.2">
      <c r="A25" s="33">
        <v>3889</v>
      </c>
      <c r="B25" s="33" t="s">
        <v>102</v>
      </c>
      <c r="C25" s="33">
        <v>50849</v>
      </c>
      <c r="D25" s="33" t="s">
        <v>101</v>
      </c>
      <c r="E25" s="34">
        <v>17932</v>
      </c>
      <c r="F25" s="34">
        <v>2845269</v>
      </c>
      <c r="G25" s="34">
        <v>0</v>
      </c>
      <c r="H25" s="34">
        <f>SUM(E25:G25)</f>
        <v>2863201</v>
      </c>
      <c r="I25" s="34">
        <v>3363589</v>
      </c>
      <c r="J25" s="34">
        <v>715124</v>
      </c>
      <c r="K25" s="63">
        <f t="shared" si="0"/>
        <v>0.21260742617483885</v>
      </c>
    </row>
    <row r="26" spans="1:11" ht="15" customHeight="1" x14ac:dyDescent="0.2">
      <c r="A26" s="47"/>
      <c r="B26" s="47" t="s">
        <v>111</v>
      </c>
      <c r="C26" s="47"/>
      <c r="D26" s="47"/>
      <c r="E26" s="49">
        <f t="shared" ref="E26:J26" si="7">SUBTOTAL(9,E25:E25)</f>
        <v>17932</v>
      </c>
      <c r="F26" s="49">
        <f t="shared" si="7"/>
        <v>2845269</v>
      </c>
      <c r="G26" s="49">
        <f t="shared" si="7"/>
        <v>0</v>
      </c>
      <c r="H26" s="49">
        <f t="shared" si="7"/>
        <v>2863201</v>
      </c>
      <c r="I26" s="49">
        <f t="shared" si="7"/>
        <v>3363589</v>
      </c>
      <c r="J26" s="49">
        <f t="shared" si="7"/>
        <v>715124</v>
      </c>
      <c r="K26" s="50">
        <f t="shared" si="0"/>
        <v>0.21260742617483885</v>
      </c>
    </row>
    <row r="27" spans="1:11" s="97" customFormat="1" ht="15" customHeight="1" x14ac:dyDescent="0.2">
      <c r="A27" s="33">
        <v>50026</v>
      </c>
      <c r="B27" s="33" t="s">
        <v>90</v>
      </c>
      <c r="C27" s="33">
        <v>50026</v>
      </c>
      <c r="D27" s="33" t="s">
        <v>90</v>
      </c>
      <c r="E27" s="34">
        <v>45142</v>
      </c>
      <c r="F27" s="34">
        <v>444851</v>
      </c>
      <c r="G27" s="34">
        <v>5717879</v>
      </c>
      <c r="H27" s="34">
        <f>SUM(E27:G27)</f>
        <v>6207872</v>
      </c>
      <c r="I27" s="34">
        <v>6273028</v>
      </c>
      <c r="J27" s="34">
        <v>358446</v>
      </c>
      <c r="K27" s="63">
        <f t="shared" si="0"/>
        <v>5.7140825770265968E-2</v>
      </c>
    </row>
    <row r="28" spans="1:11" ht="15" customHeight="1" x14ac:dyDescent="0.2">
      <c r="A28" s="47"/>
      <c r="B28" s="47" t="s">
        <v>112</v>
      </c>
      <c r="C28" s="47"/>
      <c r="D28" s="47"/>
      <c r="E28" s="49">
        <f t="shared" ref="E28:J28" si="8">SUBTOTAL(9,E27:E27)</f>
        <v>45142</v>
      </c>
      <c r="F28" s="49">
        <f t="shared" si="8"/>
        <v>444851</v>
      </c>
      <c r="G28" s="49">
        <f t="shared" si="8"/>
        <v>5717879</v>
      </c>
      <c r="H28" s="49">
        <f t="shared" si="8"/>
        <v>6207872</v>
      </c>
      <c r="I28" s="49">
        <f t="shared" si="8"/>
        <v>6273028</v>
      </c>
      <c r="J28" s="49">
        <f t="shared" si="8"/>
        <v>358446</v>
      </c>
      <c r="K28" s="50">
        <f t="shared" si="0"/>
        <v>5.7140825770265968E-2</v>
      </c>
    </row>
    <row r="29" spans="1:11" s="97" customFormat="1" ht="15" customHeight="1" x14ac:dyDescent="0.2">
      <c r="A29" s="33">
        <v>50050</v>
      </c>
      <c r="B29" s="33" t="s">
        <v>4</v>
      </c>
      <c r="C29" s="33">
        <v>50050</v>
      </c>
      <c r="D29" s="33" t="s">
        <v>4</v>
      </c>
      <c r="E29" s="34">
        <v>0</v>
      </c>
      <c r="F29" s="34">
        <v>0</v>
      </c>
      <c r="G29" s="34">
        <v>16567402</v>
      </c>
      <c r="H29" s="34">
        <f>SUM(E29:G29)</f>
        <v>16567402</v>
      </c>
      <c r="I29" s="34">
        <v>17032954</v>
      </c>
      <c r="J29" s="34">
        <v>-60860</v>
      </c>
      <c r="K29" s="63">
        <f t="shared" si="0"/>
        <v>-3.5730737017196194E-3</v>
      </c>
    </row>
    <row r="30" spans="1:11" ht="15" customHeight="1" x14ac:dyDescent="0.2">
      <c r="A30" s="47"/>
      <c r="B30" s="47" t="s">
        <v>114</v>
      </c>
      <c r="C30" s="47"/>
      <c r="D30" s="47"/>
      <c r="E30" s="49">
        <f t="shared" ref="E30:J30" si="9">SUBTOTAL(9,E29:E29)</f>
        <v>0</v>
      </c>
      <c r="F30" s="49">
        <f t="shared" si="9"/>
        <v>0</v>
      </c>
      <c r="G30" s="49">
        <f t="shared" si="9"/>
        <v>16567402</v>
      </c>
      <c r="H30" s="49">
        <f t="shared" si="9"/>
        <v>16567402</v>
      </c>
      <c r="I30" s="49">
        <f t="shared" si="9"/>
        <v>17032954</v>
      </c>
      <c r="J30" s="49">
        <f t="shared" si="9"/>
        <v>-60860</v>
      </c>
      <c r="K30" s="50">
        <f t="shared" si="0"/>
        <v>-3.5730737017196194E-3</v>
      </c>
    </row>
    <row r="31" spans="1:11" s="97" customFormat="1" ht="15" customHeight="1" x14ac:dyDescent="0.2">
      <c r="A31" s="33">
        <v>50130</v>
      </c>
      <c r="B31" s="33" t="s">
        <v>144</v>
      </c>
      <c r="C31" s="33">
        <v>50130</v>
      </c>
      <c r="D31" s="33" t="s">
        <v>144</v>
      </c>
      <c r="E31" s="34">
        <v>0</v>
      </c>
      <c r="F31" s="34">
        <v>33868</v>
      </c>
      <c r="G31" s="34">
        <v>40045951</v>
      </c>
      <c r="H31" s="34">
        <f>SUM(E31:G31)</f>
        <v>40079819</v>
      </c>
      <c r="I31" s="34">
        <v>40831451</v>
      </c>
      <c r="J31" s="34">
        <v>3225893</v>
      </c>
      <c r="K31" s="63">
        <f t="shared" si="0"/>
        <v>7.9005103198512339E-2</v>
      </c>
    </row>
    <row r="32" spans="1:11" ht="15" customHeight="1" x14ac:dyDescent="0.2">
      <c r="A32" s="47"/>
      <c r="B32" s="47" t="s">
        <v>154</v>
      </c>
      <c r="C32" s="47"/>
      <c r="D32" s="47"/>
      <c r="E32" s="49">
        <f t="shared" ref="E32:J32" si="10">SUBTOTAL(9,E31:E31)</f>
        <v>0</v>
      </c>
      <c r="F32" s="49">
        <f t="shared" si="10"/>
        <v>33868</v>
      </c>
      <c r="G32" s="49">
        <f t="shared" si="10"/>
        <v>40045951</v>
      </c>
      <c r="H32" s="49">
        <f t="shared" si="10"/>
        <v>40079819</v>
      </c>
      <c r="I32" s="49">
        <f t="shared" si="10"/>
        <v>40831451</v>
      </c>
      <c r="J32" s="49">
        <f t="shared" si="10"/>
        <v>3225893</v>
      </c>
      <c r="K32" s="50">
        <f t="shared" si="0"/>
        <v>7.9005103198512339E-2</v>
      </c>
    </row>
    <row r="33" spans="1:11" s="97" customFormat="1" ht="15" customHeight="1" x14ac:dyDescent="0.2">
      <c r="A33" s="33">
        <v>51020</v>
      </c>
      <c r="B33" s="33" t="s">
        <v>60</v>
      </c>
      <c r="C33" s="33">
        <v>51020</v>
      </c>
      <c r="D33" s="33" t="s">
        <v>60</v>
      </c>
      <c r="E33" s="34">
        <v>0</v>
      </c>
      <c r="F33" s="34">
        <v>0</v>
      </c>
      <c r="G33" s="34">
        <v>35782623</v>
      </c>
      <c r="H33" s="34">
        <f>SUM(E33:G33)</f>
        <v>35782623</v>
      </c>
      <c r="I33" s="34">
        <v>33368106</v>
      </c>
      <c r="J33" s="34">
        <v>-118456</v>
      </c>
      <c r="K33" s="63">
        <f t="shared" si="0"/>
        <v>-3.5499767352693019E-3</v>
      </c>
    </row>
    <row r="34" spans="1:11" ht="15" customHeight="1" x14ac:dyDescent="0.2">
      <c r="A34" s="51"/>
      <c r="B34" s="51" t="s">
        <v>153</v>
      </c>
      <c r="C34" s="51"/>
      <c r="D34" s="51"/>
      <c r="E34" s="52">
        <f t="shared" ref="E34:J34" si="11">SUBTOTAL(9,E33:E33)</f>
        <v>0</v>
      </c>
      <c r="F34" s="52">
        <f t="shared" si="11"/>
        <v>0</v>
      </c>
      <c r="G34" s="52">
        <f t="shared" si="11"/>
        <v>35782623</v>
      </c>
      <c r="H34" s="52">
        <f t="shared" si="11"/>
        <v>35782623</v>
      </c>
      <c r="I34" s="52">
        <f t="shared" si="11"/>
        <v>33368106</v>
      </c>
      <c r="J34" s="52">
        <f t="shared" si="11"/>
        <v>-118456</v>
      </c>
      <c r="K34" s="50">
        <f t="shared" si="0"/>
        <v>-3.5499767352693019E-3</v>
      </c>
    </row>
    <row r="35" spans="1:11" s="97" customFormat="1" ht="15" customHeight="1" x14ac:dyDescent="0.2">
      <c r="A35" s="18">
        <v>51632</v>
      </c>
      <c r="B35" s="18" t="s">
        <v>157</v>
      </c>
      <c r="C35" s="18">
        <v>51632</v>
      </c>
      <c r="D35" s="18" t="s">
        <v>157</v>
      </c>
      <c r="E35" s="19">
        <v>584</v>
      </c>
      <c r="F35" s="19">
        <v>0</v>
      </c>
      <c r="G35" s="19">
        <v>0</v>
      </c>
      <c r="H35" s="34">
        <f>SUM(E35:G35)</f>
        <v>584</v>
      </c>
      <c r="I35" s="19">
        <v>0</v>
      </c>
      <c r="J35" s="19">
        <v>0</v>
      </c>
      <c r="K35" s="63" t="str">
        <f t="shared" si="0"/>
        <v/>
      </c>
    </row>
    <row r="36" spans="1:11" ht="15" customHeight="1" x14ac:dyDescent="0.2">
      <c r="A36" s="51"/>
      <c r="B36" s="51" t="s">
        <v>158</v>
      </c>
      <c r="C36" s="51"/>
      <c r="D36" s="51"/>
      <c r="E36" s="52">
        <f t="shared" ref="E36:J36" si="12">SUBTOTAL(9,E35:E35)</f>
        <v>584</v>
      </c>
      <c r="F36" s="52">
        <f t="shared" si="12"/>
        <v>0</v>
      </c>
      <c r="G36" s="52">
        <f t="shared" si="12"/>
        <v>0</v>
      </c>
      <c r="H36" s="52">
        <f t="shared" si="12"/>
        <v>584</v>
      </c>
      <c r="I36" s="52">
        <f t="shared" si="12"/>
        <v>0</v>
      </c>
      <c r="J36" s="52">
        <f t="shared" si="12"/>
        <v>0</v>
      </c>
      <c r="K36" s="50" t="str">
        <f>IF(I36&lt;&gt;0,J36/I36,"")</f>
        <v/>
      </c>
    </row>
    <row r="37" spans="1:11" ht="32.25" customHeight="1" thickBot="1" x14ac:dyDescent="0.25">
      <c r="A37" s="69"/>
      <c r="B37" s="69" t="s">
        <v>104</v>
      </c>
      <c r="C37" s="69"/>
      <c r="D37" s="69"/>
      <c r="E37" s="70">
        <f>SUBTOTAL(9,E4:E33)</f>
        <v>98051027</v>
      </c>
      <c r="F37" s="70">
        <f>SUBTOTAL(9,F4:F33)</f>
        <v>233109969</v>
      </c>
      <c r="G37" s="70">
        <f>SUBTOTAL(9,G4:G33)</f>
        <v>1056006841</v>
      </c>
      <c r="H37" s="70">
        <f>SUBTOTAL(9,H4:H36)</f>
        <v>1387168421</v>
      </c>
      <c r="I37" s="70">
        <f>SUBTOTAL(9,I4:I33)</f>
        <v>1450102667</v>
      </c>
      <c r="J37" s="70">
        <f>SUBTOTAL(9,J4:J33)</f>
        <v>249220127</v>
      </c>
      <c r="K37" s="72">
        <f t="shared" si="0"/>
        <v>0.17186378086979961</v>
      </c>
    </row>
    <row r="38" spans="1:11" ht="12.75" thickTop="1" x14ac:dyDescent="0.2"/>
  </sheetData>
  <mergeCells count="1">
    <mergeCell ref="A1:K1"/>
  </mergeCells>
  <phoneticPr fontId="17" type="noConversion"/>
  <pageMargins left="0.46" right="0.5" top="0.62" bottom="1" header="0.5" footer="0.5"/>
  <pageSetup scale="78" orientation="landscape" r:id="rId1"/>
  <headerFooter alignWithMargins="0">
    <oddFooter>&amp;LCalifornia Department of Insurance&amp;RRate Specialist Bureau - 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38"/>
  <sheetViews>
    <sheetView workbookViewId="0">
      <selection sqref="A1:K1"/>
    </sheetView>
  </sheetViews>
  <sheetFormatPr defaultRowHeight="12" outlineLevelRow="2" x14ac:dyDescent="0.2"/>
  <cols>
    <col min="1" max="1" width="6.28515625" style="22" bestFit="1" customWidth="1"/>
    <col min="2" max="2" width="33.7109375" style="21" bestFit="1" customWidth="1"/>
    <col min="3" max="3" width="10.28515625" style="22" bestFit="1" customWidth="1"/>
    <col min="4" max="4" width="27.42578125" style="22" customWidth="1"/>
    <col min="5" max="5" width="15.42578125" style="24" customWidth="1"/>
    <col min="6" max="8" width="13.42578125" style="24" customWidth="1"/>
    <col min="9" max="9" width="13.5703125" style="24" customWidth="1"/>
    <col min="10" max="10" width="12" style="24" customWidth="1"/>
    <col min="11" max="11" width="8" style="20" customWidth="1"/>
    <col min="12" max="16384" width="9.140625" style="20"/>
  </cols>
  <sheetData>
    <row r="1" spans="1:11" ht="24" customHeight="1" x14ac:dyDescent="0.2">
      <c r="A1" s="302" t="s">
        <v>140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</row>
    <row r="2" spans="1:11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s="23" customFormat="1" ht="48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116</v>
      </c>
      <c r="F3" s="27" t="s">
        <v>117</v>
      </c>
      <c r="G3" s="27" t="s">
        <v>118</v>
      </c>
      <c r="H3" s="27" t="s">
        <v>119</v>
      </c>
      <c r="I3" s="27" t="s">
        <v>120</v>
      </c>
      <c r="J3" s="27" t="s">
        <v>121</v>
      </c>
      <c r="K3" s="28" t="s">
        <v>122</v>
      </c>
    </row>
    <row r="4" spans="1:11" ht="21" customHeight="1" outlineLevel="2" x14ac:dyDescent="0.2">
      <c r="A4" s="33">
        <v>70</v>
      </c>
      <c r="B4" s="33" t="s">
        <v>145</v>
      </c>
      <c r="C4" s="33">
        <v>50814</v>
      </c>
      <c r="D4" s="33" t="s">
        <v>148</v>
      </c>
      <c r="E4" s="34">
        <v>49838920</v>
      </c>
      <c r="F4" s="34">
        <v>299170720</v>
      </c>
      <c r="G4" s="34">
        <v>365843380</v>
      </c>
      <c r="H4" s="34">
        <f>SUM(E4:G4)</f>
        <v>714853020</v>
      </c>
      <c r="I4" s="34">
        <v>702946733</v>
      </c>
      <c r="J4" s="34">
        <v>72618320</v>
      </c>
      <c r="K4" s="35">
        <f>IF(I4&lt;&gt;0,J4/I4,"")</f>
        <v>0.1033055800545274</v>
      </c>
    </row>
    <row r="5" spans="1:11" ht="15" customHeight="1" outlineLevel="2" x14ac:dyDescent="0.2">
      <c r="A5" s="33">
        <v>70</v>
      </c>
      <c r="B5" s="33" t="s">
        <v>145</v>
      </c>
      <c r="C5" s="33">
        <v>51624</v>
      </c>
      <c r="D5" s="33" t="s">
        <v>13</v>
      </c>
      <c r="E5" s="34">
        <v>10932364</v>
      </c>
      <c r="F5" s="34">
        <v>7034545</v>
      </c>
      <c r="G5" s="34">
        <v>18153659</v>
      </c>
      <c r="H5" s="34">
        <f>SUM(E5:G5)</f>
        <v>36120568</v>
      </c>
      <c r="I5" s="34">
        <v>36576330</v>
      </c>
      <c r="J5" s="34">
        <v>4192315</v>
      </c>
      <c r="K5" s="35">
        <f t="shared" ref="K5:K36" si="0">IF(I5&lt;&gt;0,J5/I5,"")</f>
        <v>0.11461825174915034</v>
      </c>
    </row>
    <row r="6" spans="1:11" ht="15" customHeight="1" outlineLevel="2" x14ac:dyDescent="0.2">
      <c r="A6" s="33">
        <v>70</v>
      </c>
      <c r="B6" s="33" t="s">
        <v>145</v>
      </c>
      <c r="C6" s="33">
        <v>50008</v>
      </c>
      <c r="D6" s="33" t="s">
        <v>133</v>
      </c>
      <c r="E6" s="34">
        <v>0</v>
      </c>
      <c r="F6" s="34">
        <v>0</v>
      </c>
      <c r="G6" s="34">
        <v>0</v>
      </c>
      <c r="H6" s="34">
        <f>SUM(E6:G6)</f>
        <v>0</v>
      </c>
      <c r="I6" s="34">
        <v>0</v>
      </c>
      <c r="J6" s="34">
        <v>0</v>
      </c>
      <c r="K6" s="35" t="str">
        <f t="shared" si="0"/>
        <v/>
      </c>
    </row>
    <row r="7" spans="1:11" ht="15" customHeight="1" outlineLevel="1" x14ac:dyDescent="0.2">
      <c r="A7" s="47"/>
      <c r="B7" s="48" t="s">
        <v>151</v>
      </c>
      <c r="C7" s="47"/>
      <c r="D7" s="47"/>
      <c r="E7" s="49">
        <f t="shared" ref="E7:J7" si="1">SUBTOTAL(9,E4:E6)</f>
        <v>60771284</v>
      </c>
      <c r="F7" s="49">
        <f t="shared" si="1"/>
        <v>306205265</v>
      </c>
      <c r="G7" s="49">
        <f t="shared" si="1"/>
        <v>383997039</v>
      </c>
      <c r="H7" s="49">
        <f t="shared" si="1"/>
        <v>750973588</v>
      </c>
      <c r="I7" s="49">
        <f t="shared" si="1"/>
        <v>739523063</v>
      </c>
      <c r="J7" s="49">
        <f t="shared" si="1"/>
        <v>76810635</v>
      </c>
      <c r="K7" s="50">
        <f t="shared" si="0"/>
        <v>0.10386509744321523</v>
      </c>
    </row>
    <row r="8" spans="1:11" ht="15" customHeight="1" outlineLevel="2" x14ac:dyDescent="0.2">
      <c r="A8" s="33">
        <v>99</v>
      </c>
      <c r="B8" s="33" t="s">
        <v>143</v>
      </c>
      <c r="C8" s="33">
        <v>50083</v>
      </c>
      <c r="D8" s="33" t="s">
        <v>24</v>
      </c>
      <c r="E8" s="34">
        <v>2038807</v>
      </c>
      <c r="F8" s="34">
        <v>15219601</v>
      </c>
      <c r="G8" s="34">
        <v>85969402</v>
      </c>
      <c r="H8" s="34">
        <f>SUM(E8:G8)</f>
        <v>103227810</v>
      </c>
      <c r="I8" s="34">
        <v>104758568</v>
      </c>
      <c r="J8" s="34">
        <v>11883453</v>
      </c>
      <c r="K8" s="35">
        <f t="shared" si="0"/>
        <v>0.11343657351253598</v>
      </c>
    </row>
    <row r="9" spans="1:11" ht="15" customHeight="1" outlineLevel="2" x14ac:dyDescent="0.2">
      <c r="A9" s="33">
        <v>99</v>
      </c>
      <c r="B9" s="33" t="s">
        <v>143</v>
      </c>
      <c r="C9" s="33">
        <v>50012</v>
      </c>
      <c r="D9" s="33" t="s">
        <v>48</v>
      </c>
      <c r="E9" s="34">
        <v>8051368</v>
      </c>
      <c r="F9" s="34">
        <v>0</v>
      </c>
      <c r="G9" s="34">
        <v>61762055</v>
      </c>
      <c r="H9" s="34">
        <f>SUM(E9:G9)</f>
        <v>69813423</v>
      </c>
      <c r="I9" s="34">
        <v>65274073</v>
      </c>
      <c r="J9" s="34">
        <v>16300897</v>
      </c>
      <c r="K9" s="35">
        <f t="shared" si="0"/>
        <v>0.24973004212560782</v>
      </c>
    </row>
    <row r="10" spans="1:11" ht="15" customHeight="1" outlineLevel="2" x14ac:dyDescent="0.2">
      <c r="A10" s="33">
        <v>99</v>
      </c>
      <c r="B10" s="33" t="s">
        <v>143</v>
      </c>
      <c r="C10" s="33">
        <v>50024</v>
      </c>
      <c r="D10" s="33" t="s">
        <v>36</v>
      </c>
      <c r="E10" s="34">
        <v>4111967</v>
      </c>
      <c r="F10" s="34">
        <v>2947514</v>
      </c>
      <c r="G10" s="34">
        <v>62544126</v>
      </c>
      <c r="H10" s="34">
        <f>SUM(E10:G10)</f>
        <v>69603607</v>
      </c>
      <c r="I10" s="34">
        <v>67823308</v>
      </c>
      <c r="J10" s="34">
        <v>94461</v>
      </c>
      <c r="K10" s="35">
        <f t="shared" si="0"/>
        <v>1.3927512942895678E-3</v>
      </c>
    </row>
    <row r="11" spans="1:11" ht="15" customHeight="1" outlineLevel="2" x14ac:dyDescent="0.2">
      <c r="A11" s="33">
        <v>99</v>
      </c>
      <c r="B11" s="33" t="s">
        <v>143</v>
      </c>
      <c r="C11" s="33">
        <v>50041</v>
      </c>
      <c r="D11" s="33" t="s">
        <v>98</v>
      </c>
      <c r="E11" s="34">
        <v>2231929</v>
      </c>
      <c r="F11" s="34">
        <v>0</v>
      </c>
      <c r="G11" s="34">
        <v>41596724</v>
      </c>
      <c r="H11" s="34">
        <f>SUM(E11:G11)</f>
        <v>43828653</v>
      </c>
      <c r="I11" s="34">
        <v>44149948</v>
      </c>
      <c r="J11" s="34">
        <v>5400422</v>
      </c>
      <c r="K11" s="35">
        <f t="shared" si="0"/>
        <v>0.12232000816852605</v>
      </c>
    </row>
    <row r="12" spans="1:11" ht="15" customHeight="1" outlineLevel="1" x14ac:dyDescent="0.2">
      <c r="A12" s="47"/>
      <c r="B12" s="47" t="s">
        <v>152</v>
      </c>
      <c r="C12" s="47"/>
      <c r="D12" s="47"/>
      <c r="E12" s="49">
        <f t="shared" ref="E12:J12" si="2">SUBTOTAL(9,E8:E11)</f>
        <v>16434071</v>
      </c>
      <c r="F12" s="49">
        <f t="shared" si="2"/>
        <v>18167115</v>
      </c>
      <c r="G12" s="49">
        <f t="shared" si="2"/>
        <v>251872307</v>
      </c>
      <c r="H12" s="49">
        <f t="shared" si="2"/>
        <v>286473493</v>
      </c>
      <c r="I12" s="49">
        <f t="shared" si="2"/>
        <v>282005897</v>
      </c>
      <c r="J12" s="49">
        <f t="shared" si="2"/>
        <v>33679233</v>
      </c>
      <c r="K12" s="50">
        <f t="shared" si="0"/>
        <v>0.119427406867311</v>
      </c>
    </row>
    <row r="13" spans="1:11" ht="15" customHeight="1" outlineLevel="2" x14ac:dyDescent="0.2">
      <c r="A13" s="33">
        <v>150</v>
      </c>
      <c r="B13" s="33" t="s">
        <v>8</v>
      </c>
      <c r="C13" s="33">
        <v>50520</v>
      </c>
      <c r="D13" s="33" t="s">
        <v>25</v>
      </c>
      <c r="E13" s="34">
        <v>2818804</v>
      </c>
      <c r="F13" s="34">
        <v>9225944</v>
      </c>
      <c r="G13" s="34">
        <v>78593459</v>
      </c>
      <c r="H13" s="34">
        <f>SUM(E13:G13)</f>
        <v>90638207</v>
      </c>
      <c r="I13" s="34">
        <v>90623370</v>
      </c>
      <c r="J13" s="34">
        <v>5283316</v>
      </c>
      <c r="K13" s="35">
        <f t="shared" si="0"/>
        <v>5.8299707900953145E-2</v>
      </c>
    </row>
    <row r="14" spans="1:11" ht="15" customHeight="1" outlineLevel="2" x14ac:dyDescent="0.2">
      <c r="A14" s="33">
        <v>150</v>
      </c>
      <c r="B14" s="33" t="s">
        <v>8</v>
      </c>
      <c r="C14" s="33">
        <v>51411</v>
      </c>
      <c r="D14" s="33" t="s">
        <v>142</v>
      </c>
      <c r="E14" s="34">
        <v>0</v>
      </c>
      <c r="F14" s="34">
        <v>0</v>
      </c>
      <c r="G14" s="34">
        <v>0</v>
      </c>
      <c r="H14" s="34">
        <f>SUM(E14:G14)</f>
        <v>0</v>
      </c>
      <c r="I14" s="34">
        <v>0</v>
      </c>
      <c r="J14" s="34">
        <v>0</v>
      </c>
      <c r="K14" s="35" t="str">
        <f t="shared" si="0"/>
        <v/>
      </c>
    </row>
    <row r="15" spans="1:11" ht="15" customHeight="1" outlineLevel="1" x14ac:dyDescent="0.2">
      <c r="A15" s="47"/>
      <c r="B15" s="47" t="s">
        <v>107</v>
      </c>
      <c r="C15" s="47"/>
      <c r="D15" s="47"/>
      <c r="E15" s="49">
        <f t="shared" ref="E15:J15" si="3">SUBTOTAL(9,E13:E14)</f>
        <v>2818804</v>
      </c>
      <c r="F15" s="49">
        <f t="shared" si="3"/>
        <v>9225944</v>
      </c>
      <c r="G15" s="49">
        <f t="shared" si="3"/>
        <v>78593459</v>
      </c>
      <c r="H15" s="49">
        <f t="shared" si="3"/>
        <v>90638207</v>
      </c>
      <c r="I15" s="49">
        <f t="shared" si="3"/>
        <v>90623370</v>
      </c>
      <c r="J15" s="49">
        <f t="shared" si="3"/>
        <v>5283316</v>
      </c>
      <c r="K15" s="50">
        <f t="shared" si="0"/>
        <v>5.8299707900953145E-2</v>
      </c>
    </row>
    <row r="16" spans="1:11" ht="15" customHeight="1" outlineLevel="2" x14ac:dyDescent="0.2">
      <c r="A16" s="33">
        <v>340</v>
      </c>
      <c r="B16" s="33" t="s">
        <v>147</v>
      </c>
      <c r="C16" s="33">
        <v>50121</v>
      </c>
      <c r="D16" s="33" t="s">
        <v>31</v>
      </c>
      <c r="E16" s="34">
        <v>14241275</v>
      </c>
      <c r="F16" s="34">
        <v>42096381</v>
      </c>
      <c r="G16" s="34">
        <v>102120824</v>
      </c>
      <c r="H16" s="34">
        <f>SUM(E16:G16)</f>
        <v>158458480</v>
      </c>
      <c r="I16" s="34">
        <v>160795684</v>
      </c>
      <c r="J16" s="34">
        <v>27844842</v>
      </c>
      <c r="K16" s="35">
        <f t="shared" si="0"/>
        <v>0.17316908829468333</v>
      </c>
    </row>
    <row r="17" spans="1:11" ht="15" customHeight="1" outlineLevel="2" x14ac:dyDescent="0.2">
      <c r="A17" s="33">
        <v>340</v>
      </c>
      <c r="B17" s="33" t="s">
        <v>147</v>
      </c>
      <c r="C17" s="33">
        <v>51420</v>
      </c>
      <c r="D17" s="33" t="s">
        <v>30</v>
      </c>
      <c r="E17" s="34">
        <v>0</v>
      </c>
      <c r="F17" s="34">
        <v>0</v>
      </c>
      <c r="G17" s="34">
        <v>0</v>
      </c>
      <c r="H17" s="34">
        <f>SUM(E17:G17)</f>
        <v>0</v>
      </c>
      <c r="I17" s="34">
        <v>0</v>
      </c>
      <c r="J17" s="34">
        <v>0</v>
      </c>
      <c r="K17" s="35" t="str">
        <f t="shared" si="0"/>
        <v/>
      </c>
    </row>
    <row r="18" spans="1:11" ht="15" customHeight="1" outlineLevel="1" x14ac:dyDescent="0.2">
      <c r="A18" s="47"/>
      <c r="B18" s="47" t="s">
        <v>155</v>
      </c>
      <c r="C18" s="47"/>
      <c r="D18" s="47"/>
      <c r="E18" s="49">
        <f t="shared" ref="E18:J18" si="4">SUBTOTAL(9,E16:E17)</f>
        <v>14241275</v>
      </c>
      <c r="F18" s="49">
        <f t="shared" si="4"/>
        <v>42096381</v>
      </c>
      <c r="G18" s="49">
        <f t="shared" si="4"/>
        <v>102120824</v>
      </c>
      <c r="H18" s="49">
        <f t="shared" si="4"/>
        <v>158458480</v>
      </c>
      <c r="I18" s="49">
        <f t="shared" si="4"/>
        <v>160795684</v>
      </c>
      <c r="J18" s="49">
        <f t="shared" si="4"/>
        <v>27844842</v>
      </c>
      <c r="K18" s="50">
        <f t="shared" si="0"/>
        <v>0.17316908829468333</v>
      </c>
    </row>
    <row r="19" spans="1:11" ht="15" customHeight="1" outlineLevel="2" x14ac:dyDescent="0.2">
      <c r="A19" s="33">
        <v>626</v>
      </c>
      <c r="B19" s="33" t="s">
        <v>146</v>
      </c>
      <c r="C19" s="33">
        <v>50028</v>
      </c>
      <c r="D19" s="33" t="s">
        <v>63</v>
      </c>
      <c r="E19" s="34">
        <v>0</v>
      </c>
      <c r="F19" s="34">
        <v>0</v>
      </c>
      <c r="G19" s="34">
        <v>0</v>
      </c>
      <c r="H19" s="34">
        <f>SUM(E19:G19)</f>
        <v>0</v>
      </c>
      <c r="I19" s="34">
        <v>0</v>
      </c>
      <c r="J19" s="34">
        <v>0</v>
      </c>
      <c r="K19" s="35" t="str">
        <f t="shared" si="0"/>
        <v/>
      </c>
    </row>
    <row r="20" spans="1:11" ht="15" customHeight="1" outlineLevel="1" x14ac:dyDescent="0.2">
      <c r="A20" s="47"/>
      <c r="B20" s="47" t="s">
        <v>149</v>
      </c>
      <c r="C20" s="47"/>
      <c r="D20" s="47"/>
      <c r="E20" s="49">
        <f t="shared" ref="E20:J20" si="5">SUBTOTAL(9,E19:E19)</f>
        <v>0</v>
      </c>
      <c r="F20" s="49">
        <f t="shared" si="5"/>
        <v>0</v>
      </c>
      <c r="G20" s="49">
        <f t="shared" si="5"/>
        <v>0</v>
      </c>
      <c r="H20" s="49">
        <f t="shared" si="5"/>
        <v>0</v>
      </c>
      <c r="I20" s="49">
        <f t="shared" si="5"/>
        <v>0</v>
      </c>
      <c r="J20" s="49">
        <f t="shared" si="5"/>
        <v>0</v>
      </c>
      <c r="K20" s="50" t="str">
        <f t="shared" si="0"/>
        <v/>
      </c>
    </row>
    <row r="21" spans="1:11" ht="15" customHeight="1" outlineLevel="2" x14ac:dyDescent="0.2">
      <c r="A21" s="33">
        <v>670</v>
      </c>
      <c r="B21" s="33" t="s">
        <v>141</v>
      </c>
      <c r="C21" s="33">
        <v>50229</v>
      </c>
      <c r="D21" s="33" t="s">
        <v>27</v>
      </c>
      <c r="E21" s="34">
        <v>33084828</v>
      </c>
      <c r="F21" s="34">
        <v>22750947</v>
      </c>
      <c r="G21" s="34">
        <v>291620278</v>
      </c>
      <c r="H21" s="34">
        <f>SUM(E21:G21)</f>
        <v>347456053</v>
      </c>
      <c r="I21" s="34">
        <v>334016146</v>
      </c>
      <c r="J21" s="34">
        <v>72685545</v>
      </c>
      <c r="K21" s="35">
        <f t="shared" si="0"/>
        <v>0.21761087261931344</v>
      </c>
    </row>
    <row r="22" spans="1:11" ht="15" customHeight="1" outlineLevel="2" x14ac:dyDescent="0.2">
      <c r="A22" s="33">
        <v>670</v>
      </c>
      <c r="B22" s="33" t="s">
        <v>141</v>
      </c>
      <c r="C22" s="33">
        <v>51586</v>
      </c>
      <c r="D22" s="33" t="s">
        <v>32</v>
      </c>
      <c r="E22" s="34">
        <v>3327542</v>
      </c>
      <c r="F22" s="34">
        <v>40653438</v>
      </c>
      <c r="G22" s="34">
        <v>222798085</v>
      </c>
      <c r="H22" s="34">
        <f>SUM(E22:G22)</f>
        <v>266779065</v>
      </c>
      <c r="I22" s="34">
        <v>262491482</v>
      </c>
      <c r="J22" s="34">
        <v>18986478</v>
      </c>
      <c r="K22" s="35">
        <f t="shared" si="0"/>
        <v>7.2331787132048728E-2</v>
      </c>
    </row>
    <row r="23" spans="1:11" ht="15" customHeight="1" outlineLevel="2" x14ac:dyDescent="0.2">
      <c r="A23" s="33">
        <v>670</v>
      </c>
      <c r="B23" s="33" t="s">
        <v>141</v>
      </c>
      <c r="C23" s="33">
        <v>50857</v>
      </c>
      <c r="D23" s="33" t="s">
        <v>26</v>
      </c>
      <c r="E23" s="34">
        <v>11300301</v>
      </c>
      <c r="F23" s="34">
        <v>76</v>
      </c>
      <c r="G23" s="34">
        <v>0</v>
      </c>
      <c r="H23" s="34">
        <f>SUM(E23:G23)</f>
        <v>11300377</v>
      </c>
      <c r="I23" s="34">
        <v>11736184</v>
      </c>
      <c r="J23" s="34">
        <v>4966456</v>
      </c>
      <c r="K23" s="35">
        <f t="shared" si="0"/>
        <v>0.42317468778608108</v>
      </c>
    </row>
    <row r="24" spans="1:11" ht="15" customHeight="1" outlineLevel="2" x14ac:dyDescent="0.2">
      <c r="A24" s="33">
        <v>670</v>
      </c>
      <c r="B24" s="33" t="s">
        <v>141</v>
      </c>
      <c r="C24" s="33">
        <v>50067</v>
      </c>
      <c r="D24" s="33" t="s">
        <v>28</v>
      </c>
      <c r="E24" s="34">
        <v>537423</v>
      </c>
      <c r="F24" s="34">
        <v>423271</v>
      </c>
      <c r="G24" s="34">
        <v>0</v>
      </c>
      <c r="H24" s="34">
        <f>SUM(E24:G24)</f>
        <v>960694</v>
      </c>
      <c r="I24" s="34">
        <v>605513</v>
      </c>
      <c r="J24" s="34">
        <v>4193823</v>
      </c>
      <c r="K24" s="35">
        <f t="shared" si="0"/>
        <v>6.9260659969315279</v>
      </c>
    </row>
    <row r="25" spans="1:11" ht="15" customHeight="1" outlineLevel="2" x14ac:dyDescent="0.2">
      <c r="A25" s="33">
        <v>670</v>
      </c>
      <c r="B25" s="33" t="s">
        <v>141</v>
      </c>
      <c r="C25" s="33">
        <v>51535</v>
      </c>
      <c r="D25" s="33" t="s">
        <v>97</v>
      </c>
      <c r="E25" s="34">
        <v>0</v>
      </c>
      <c r="F25" s="34">
        <v>0</v>
      </c>
      <c r="G25" s="34">
        <v>0</v>
      </c>
      <c r="H25" s="34">
        <f>SUM(E25:G25)</f>
        <v>0</v>
      </c>
      <c r="I25" s="34">
        <v>63885</v>
      </c>
      <c r="J25" s="34">
        <v>-14045</v>
      </c>
      <c r="K25" s="35">
        <f t="shared" si="0"/>
        <v>-0.21984816467089302</v>
      </c>
    </row>
    <row r="26" spans="1:11" ht="15" customHeight="1" outlineLevel="1" x14ac:dyDescent="0.2">
      <c r="A26" s="47"/>
      <c r="B26" s="47" t="s">
        <v>150</v>
      </c>
      <c r="C26" s="47"/>
      <c r="D26" s="47"/>
      <c r="E26" s="49">
        <f t="shared" ref="E26:J26" si="6">SUBTOTAL(9,E21:E25)</f>
        <v>48250094</v>
      </c>
      <c r="F26" s="49">
        <f t="shared" si="6"/>
        <v>63827732</v>
      </c>
      <c r="G26" s="49">
        <f t="shared" si="6"/>
        <v>514418363</v>
      </c>
      <c r="H26" s="49">
        <f t="shared" si="6"/>
        <v>626496189</v>
      </c>
      <c r="I26" s="49">
        <f t="shared" si="6"/>
        <v>608913210</v>
      </c>
      <c r="J26" s="49">
        <f t="shared" si="6"/>
        <v>100818257</v>
      </c>
      <c r="K26" s="50">
        <f t="shared" si="0"/>
        <v>0.16557081591315781</v>
      </c>
    </row>
    <row r="27" spans="1:11" ht="15" customHeight="1" outlineLevel="2" x14ac:dyDescent="0.2">
      <c r="A27" s="33">
        <v>3889</v>
      </c>
      <c r="B27" s="33" t="s">
        <v>102</v>
      </c>
      <c r="C27" s="33">
        <v>50849</v>
      </c>
      <c r="D27" s="33" t="s">
        <v>101</v>
      </c>
      <c r="E27" s="34">
        <v>882460</v>
      </c>
      <c r="F27" s="34">
        <v>0</v>
      </c>
      <c r="G27" s="34">
        <v>0</v>
      </c>
      <c r="H27" s="34">
        <f>SUM(E27:G27)</f>
        <v>882460</v>
      </c>
      <c r="I27" s="34">
        <v>1517626</v>
      </c>
      <c r="J27" s="34">
        <v>-20659</v>
      </c>
      <c r="K27" s="35">
        <f t="shared" si="0"/>
        <v>-1.3612708269362808E-2</v>
      </c>
    </row>
    <row r="28" spans="1:11" ht="15" customHeight="1" outlineLevel="1" x14ac:dyDescent="0.2">
      <c r="A28" s="47"/>
      <c r="B28" s="47" t="s">
        <v>111</v>
      </c>
      <c r="C28" s="47"/>
      <c r="D28" s="47"/>
      <c r="E28" s="49">
        <f t="shared" ref="E28:J28" si="7">SUBTOTAL(9,E27:E27)</f>
        <v>882460</v>
      </c>
      <c r="F28" s="49">
        <f t="shared" si="7"/>
        <v>0</v>
      </c>
      <c r="G28" s="49">
        <f t="shared" si="7"/>
        <v>0</v>
      </c>
      <c r="H28" s="49">
        <f t="shared" si="7"/>
        <v>882460</v>
      </c>
      <c r="I28" s="49">
        <f t="shared" si="7"/>
        <v>1517626</v>
      </c>
      <c r="J28" s="49">
        <f t="shared" si="7"/>
        <v>-20659</v>
      </c>
      <c r="K28" s="50">
        <f t="shared" si="0"/>
        <v>-1.3612708269362808E-2</v>
      </c>
    </row>
    <row r="29" spans="1:11" ht="15" customHeight="1" outlineLevel="2" x14ac:dyDescent="0.2">
      <c r="A29" s="33">
        <v>50026</v>
      </c>
      <c r="B29" s="33" t="s">
        <v>90</v>
      </c>
      <c r="C29" s="33">
        <v>50026</v>
      </c>
      <c r="D29" s="33" t="s">
        <v>90</v>
      </c>
      <c r="E29" s="34">
        <v>43152</v>
      </c>
      <c r="F29" s="34">
        <v>440009</v>
      </c>
      <c r="G29" s="34">
        <v>13488575</v>
      </c>
      <c r="H29" s="34">
        <f>SUM(E29:G29)</f>
        <v>13971736</v>
      </c>
      <c r="I29" s="34">
        <v>13631718</v>
      </c>
      <c r="J29" s="34">
        <v>-191146</v>
      </c>
      <c r="K29" s="35">
        <f t="shared" si="0"/>
        <v>-1.4022150399531445E-2</v>
      </c>
    </row>
    <row r="30" spans="1:11" ht="15" customHeight="1" outlineLevel="1" x14ac:dyDescent="0.2">
      <c r="A30" s="47"/>
      <c r="B30" s="47" t="s">
        <v>112</v>
      </c>
      <c r="C30" s="47"/>
      <c r="D30" s="47"/>
      <c r="E30" s="49">
        <f t="shared" ref="E30:J30" si="8">SUBTOTAL(9,E29:E29)</f>
        <v>43152</v>
      </c>
      <c r="F30" s="49">
        <f t="shared" si="8"/>
        <v>440009</v>
      </c>
      <c r="G30" s="49">
        <f t="shared" si="8"/>
        <v>13488575</v>
      </c>
      <c r="H30" s="49">
        <f t="shared" si="8"/>
        <v>13971736</v>
      </c>
      <c r="I30" s="49">
        <f t="shared" si="8"/>
        <v>13631718</v>
      </c>
      <c r="J30" s="49">
        <f t="shared" si="8"/>
        <v>-191146</v>
      </c>
      <c r="K30" s="50">
        <f t="shared" si="0"/>
        <v>-1.4022150399531445E-2</v>
      </c>
    </row>
    <row r="31" spans="1:11" ht="15" customHeight="1" outlineLevel="2" x14ac:dyDescent="0.2">
      <c r="A31" s="33">
        <v>50050</v>
      </c>
      <c r="B31" s="33" t="s">
        <v>4</v>
      </c>
      <c r="C31" s="33">
        <v>50050</v>
      </c>
      <c r="D31" s="33" t="s">
        <v>4</v>
      </c>
      <c r="E31" s="34">
        <v>0</v>
      </c>
      <c r="F31" s="34">
        <v>0</v>
      </c>
      <c r="G31" s="34">
        <v>17766204</v>
      </c>
      <c r="H31" s="34">
        <f>SUM(E31:G31)</f>
        <v>17766204</v>
      </c>
      <c r="I31" s="34">
        <v>17596172</v>
      </c>
      <c r="J31" s="34">
        <v>8566</v>
      </c>
      <c r="K31" s="35">
        <f t="shared" si="0"/>
        <v>4.8681042672235755E-4</v>
      </c>
    </row>
    <row r="32" spans="1:11" ht="15" customHeight="1" outlineLevel="1" x14ac:dyDescent="0.2">
      <c r="A32" s="47"/>
      <c r="B32" s="47" t="s">
        <v>114</v>
      </c>
      <c r="C32" s="47"/>
      <c r="D32" s="47"/>
      <c r="E32" s="49">
        <f t="shared" ref="E32:J32" si="9">SUBTOTAL(9,E31:E31)</f>
        <v>0</v>
      </c>
      <c r="F32" s="49">
        <f t="shared" si="9"/>
        <v>0</v>
      </c>
      <c r="G32" s="49">
        <f t="shared" si="9"/>
        <v>17766204</v>
      </c>
      <c r="H32" s="49">
        <f t="shared" si="9"/>
        <v>17766204</v>
      </c>
      <c r="I32" s="49">
        <f t="shared" si="9"/>
        <v>17596172</v>
      </c>
      <c r="J32" s="49">
        <f t="shared" si="9"/>
        <v>8566</v>
      </c>
      <c r="K32" s="50">
        <f t="shared" si="0"/>
        <v>4.8681042672235755E-4</v>
      </c>
    </row>
    <row r="33" spans="1:11" ht="15" customHeight="1" outlineLevel="2" x14ac:dyDescent="0.2">
      <c r="A33" s="33">
        <v>50130</v>
      </c>
      <c r="B33" s="33" t="s">
        <v>144</v>
      </c>
      <c r="C33" s="33">
        <v>50130</v>
      </c>
      <c r="D33" s="33" t="s">
        <v>144</v>
      </c>
      <c r="E33" s="34">
        <v>0</v>
      </c>
      <c r="F33" s="34">
        <v>52268</v>
      </c>
      <c r="G33" s="34">
        <v>58755709</v>
      </c>
      <c r="H33" s="34">
        <f>SUM(E33:G33)</f>
        <v>58807977</v>
      </c>
      <c r="I33" s="34">
        <v>58601610</v>
      </c>
      <c r="J33" s="34">
        <v>1277554</v>
      </c>
      <c r="K33" s="35">
        <f t="shared" si="0"/>
        <v>2.1800663838416726E-2</v>
      </c>
    </row>
    <row r="34" spans="1:11" ht="15" customHeight="1" outlineLevel="1" x14ac:dyDescent="0.2">
      <c r="A34" s="47"/>
      <c r="B34" s="47" t="s">
        <v>154</v>
      </c>
      <c r="C34" s="47"/>
      <c r="D34" s="47"/>
      <c r="E34" s="49">
        <f t="shared" ref="E34:J34" si="10">SUBTOTAL(9,E33:E33)</f>
        <v>0</v>
      </c>
      <c r="F34" s="49">
        <f t="shared" si="10"/>
        <v>52268</v>
      </c>
      <c r="G34" s="49">
        <f t="shared" si="10"/>
        <v>58755709</v>
      </c>
      <c r="H34" s="49">
        <f t="shared" si="10"/>
        <v>58807977</v>
      </c>
      <c r="I34" s="49">
        <f t="shared" si="10"/>
        <v>58601610</v>
      </c>
      <c r="J34" s="49">
        <f t="shared" si="10"/>
        <v>1277554</v>
      </c>
      <c r="K34" s="50">
        <f t="shared" si="0"/>
        <v>2.1800663838416726E-2</v>
      </c>
    </row>
    <row r="35" spans="1:11" ht="15" customHeight="1" outlineLevel="2" x14ac:dyDescent="0.2">
      <c r="A35" s="33">
        <v>51020</v>
      </c>
      <c r="B35" s="33" t="s">
        <v>60</v>
      </c>
      <c r="C35" s="33">
        <v>51020</v>
      </c>
      <c r="D35" s="33" t="s">
        <v>60</v>
      </c>
      <c r="E35" s="34">
        <v>0</v>
      </c>
      <c r="F35" s="34">
        <v>0</v>
      </c>
      <c r="G35" s="34">
        <v>9776776</v>
      </c>
      <c r="H35" s="34">
        <f>SUM(E35:G35)</f>
        <v>9776776</v>
      </c>
      <c r="I35" s="34">
        <v>9211637</v>
      </c>
      <c r="J35" s="34">
        <v>-247948</v>
      </c>
      <c r="K35" s="35">
        <f t="shared" si="0"/>
        <v>-2.6916822710230548E-2</v>
      </c>
    </row>
    <row r="36" spans="1:11" ht="15" customHeight="1" outlineLevel="1" x14ac:dyDescent="0.2">
      <c r="A36" s="51"/>
      <c r="B36" s="51" t="s">
        <v>153</v>
      </c>
      <c r="C36" s="51"/>
      <c r="D36" s="51"/>
      <c r="E36" s="52">
        <f t="shared" ref="E36:J36" si="11">SUBTOTAL(9,E35:E35)</f>
        <v>0</v>
      </c>
      <c r="F36" s="52">
        <f t="shared" si="11"/>
        <v>0</v>
      </c>
      <c r="G36" s="52">
        <f t="shared" si="11"/>
        <v>9776776</v>
      </c>
      <c r="H36" s="52">
        <f t="shared" si="11"/>
        <v>9776776</v>
      </c>
      <c r="I36" s="52">
        <f t="shared" si="11"/>
        <v>9211637</v>
      </c>
      <c r="J36" s="52">
        <f t="shared" si="11"/>
        <v>-247948</v>
      </c>
      <c r="K36" s="50">
        <f t="shared" si="0"/>
        <v>-2.6916822710230548E-2</v>
      </c>
    </row>
    <row r="37" spans="1:11" ht="32.25" customHeight="1" thickBot="1" x14ac:dyDescent="0.25">
      <c r="A37" s="69"/>
      <c r="B37" s="69" t="s">
        <v>104</v>
      </c>
      <c r="C37" s="69"/>
      <c r="D37" s="69"/>
      <c r="E37" s="70">
        <f t="shared" ref="E37:J37" si="12">SUBTOTAL(9,E4:E35)</f>
        <v>143441140</v>
      </c>
      <c r="F37" s="70">
        <f t="shared" si="12"/>
        <v>440014714</v>
      </c>
      <c r="G37" s="70">
        <f t="shared" si="12"/>
        <v>1430789256</v>
      </c>
      <c r="H37" s="70">
        <f t="shared" si="12"/>
        <v>2014245110</v>
      </c>
      <c r="I37" s="70">
        <f t="shared" si="12"/>
        <v>1982419987</v>
      </c>
      <c r="J37" s="70">
        <f t="shared" si="12"/>
        <v>245262650</v>
      </c>
      <c r="K37" s="72">
        <f>IF(I37&lt;&gt;0,J37/I37,"")</f>
        <v>0.12371881418082172</v>
      </c>
    </row>
    <row r="38" spans="1:11" ht="12.75" thickTop="1" x14ac:dyDescent="0.2"/>
  </sheetData>
  <mergeCells count="1">
    <mergeCell ref="A1:K1"/>
  </mergeCells>
  <phoneticPr fontId="17" type="noConversion"/>
  <pageMargins left="0.46" right="0.5" top="0.62" bottom="1" header="0.5" footer="0.5"/>
  <pageSetup scale="78" orientation="landscape" r:id="rId1"/>
  <headerFooter alignWithMargins="0">
    <oddFooter>&amp;LCalifornia Department of Insurance&amp;RRate Specialist Bureau - 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38"/>
  <sheetViews>
    <sheetView workbookViewId="0">
      <selection sqref="A1:K1"/>
    </sheetView>
  </sheetViews>
  <sheetFormatPr defaultRowHeight="12" outlineLevelRow="2" x14ac:dyDescent="0.2"/>
  <cols>
    <col min="1" max="1" width="6.28515625" style="22" bestFit="1" customWidth="1"/>
    <col min="2" max="2" width="33.7109375" style="21" bestFit="1" customWidth="1"/>
    <col min="3" max="3" width="10.28515625" style="22" bestFit="1" customWidth="1"/>
    <col min="4" max="4" width="27.42578125" style="22" customWidth="1"/>
    <col min="5" max="5" width="15.42578125" style="24" customWidth="1"/>
    <col min="6" max="8" width="13.42578125" style="24" customWidth="1"/>
    <col min="9" max="9" width="13.5703125" style="24" customWidth="1"/>
    <col min="10" max="10" width="12" style="24" customWidth="1"/>
    <col min="11" max="11" width="8" style="20" customWidth="1"/>
    <col min="12" max="16384" width="9.140625" style="20"/>
  </cols>
  <sheetData>
    <row r="1" spans="1:11" ht="24" customHeight="1" x14ac:dyDescent="0.2">
      <c r="A1" s="302" t="s">
        <v>135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</row>
    <row r="2" spans="1:11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s="23" customFormat="1" ht="48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116</v>
      </c>
      <c r="F3" s="27" t="s">
        <v>117</v>
      </c>
      <c r="G3" s="27" t="s">
        <v>118</v>
      </c>
      <c r="H3" s="27" t="s">
        <v>119</v>
      </c>
      <c r="I3" s="27" t="s">
        <v>120</v>
      </c>
      <c r="J3" s="27" t="s">
        <v>121</v>
      </c>
      <c r="K3" s="28" t="s">
        <v>122</v>
      </c>
    </row>
    <row r="4" spans="1:11" ht="21" customHeight="1" outlineLevel="2" x14ac:dyDescent="0.2">
      <c r="A4" s="33">
        <v>70</v>
      </c>
      <c r="B4" s="33" t="s">
        <v>9</v>
      </c>
      <c r="C4" s="33">
        <v>50008</v>
      </c>
      <c r="D4" s="33" t="s">
        <v>133</v>
      </c>
      <c r="E4" s="34">
        <v>0</v>
      </c>
      <c r="F4" s="34">
        <v>0</v>
      </c>
      <c r="G4" s="34">
        <v>0</v>
      </c>
      <c r="H4" s="34">
        <f>SUM(E4:G4)</f>
        <v>0</v>
      </c>
      <c r="I4" s="34">
        <v>0</v>
      </c>
      <c r="J4" s="34">
        <v>0</v>
      </c>
      <c r="K4" s="35" t="str">
        <f t="shared" ref="K4:K37" si="0">IF(I4&lt;&gt;0,J4/I4,"")</f>
        <v/>
      </c>
    </row>
    <row r="5" spans="1:11" ht="15" customHeight="1" outlineLevel="2" x14ac:dyDescent="0.2">
      <c r="A5" s="33">
        <v>70</v>
      </c>
      <c r="B5" s="33" t="s">
        <v>9</v>
      </c>
      <c r="C5" s="33">
        <v>51624</v>
      </c>
      <c r="D5" s="33" t="s">
        <v>13</v>
      </c>
      <c r="E5" s="34">
        <v>16508750</v>
      </c>
      <c r="F5" s="34">
        <v>25794368</v>
      </c>
      <c r="G5" s="34">
        <v>20784833</v>
      </c>
      <c r="H5" s="34">
        <f>SUM(E5:G5)</f>
        <v>63087951</v>
      </c>
      <c r="I5" s="34">
        <v>61606592</v>
      </c>
      <c r="J5" s="34">
        <v>1422943</v>
      </c>
      <c r="K5" s="35">
        <f t="shared" si="0"/>
        <v>2.3097252320011467E-2</v>
      </c>
    </row>
    <row r="6" spans="1:11" ht="15" customHeight="1" outlineLevel="2" x14ac:dyDescent="0.2">
      <c r="A6" s="33">
        <v>70</v>
      </c>
      <c r="B6" s="33" t="s">
        <v>9</v>
      </c>
      <c r="C6" s="33">
        <v>50814</v>
      </c>
      <c r="D6" s="33" t="s">
        <v>38</v>
      </c>
      <c r="E6" s="34">
        <v>35622681</v>
      </c>
      <c r="F6" s="34">
        <v>415956560</v>
      </c>
      <c r="G6" s="34">
        <v>434316096</v>
      </c>
      <c r="H6" s="34">
        <f>SUM(E6:G6)</f>
        <v>885895337</v>
      </c>
      <c r="I6" s="34">
        <v>868051033</v>
      </c>
      <c r="J6" s="34">
        <v>32738721</v>
      </c>
      <c r="K6" s="35">
        <f t="shared" si="0"/>
        <v>3.7715203087604642E-2</v>
      </c>
    </row>
    <row r="7" spans="1:11" ht="15" customHeight="1" outlineLevel="1" x14ac:dyDescent="0.2">
      <c r="A7" s="47"/>
      <c r="B7" s="48" t="s">
        <v>105</v>
      </c>
      <c r="C7" s="47"/>
      <c r="D7" s="47"/>
      <c r="E7" s="49">
        <f t="shared" ref="E7:J7" si="1">SUBTOTAL(9,E4:E6)</f>
        <v>52131431</v>
      </c>
      <c r="F7" s="49">
        <f t="shared" si="1"/>
        <v>441750928</v>
      </c>
      <c r="G7" s="49">
        <f t="shared" si="1"/>
        <v>455100929</v>
      </c>
      <c r="H7" s="49">
        <f t="shared" si="1"/>
        <v>948983288</v>
      </c>
      <c r="I7" s="49">
        <f t="shared" si="1"/>
        <v>929657625</v>
      </c>
      <c r="J7" s="49">
        <f t="shared" si="1"/>
        <v>34161664</v>
      </c>
      <c r="K7" s="50">
        <f t="shared" si="0"/>
        <v>3.6746500089212951E-2</v>
      </c>
    </row>
    <row r="8" spans="1:11" ht="15" customHeight="1" outlineLevel="2" x14ac:dyDescent="0.2">
      <c r="A8" s="33">
        <v>99</v>
      </c>
      <c r="B8" s="33" t="s">
        <v>103</v>
      </c>
      <c r="C8" s="33">
        <v>50822</v>
      </c>
      <c r="D8" s="33" t="s">
        <v>35</v>
      </c>
      <c r="E8" s="34">
        <v>0</v>
      </c>
      <c r="F8" s="34">
        <v>0</v>
      </c>
      <c r="G8" s="34">
        <v>71171</v>
      </c>
      <c r="H8" s="34">
        <f>SUM(E8:G8)</f>
        <v>71171</v>
      </c>
      <c r="I8" s="34">
        <v>84181</v>
      </c>
      <c r="J8" s="34">
        <v>0</v>
      </c>
      <c r="K8" s="35">
        <f t="shared" si="0"/>
        <v>0</v>
      </c>
    </row>
    <row r="9" spans="1:11" ht="15" customHeight="1" outlineLevel="2" x14ac:dyDescent="0.2">
      <c r="A9" s="33">
        <v>99</v>
      </c>
      <c r="B9" s="33" t="s">
        <v>103</v>
      </c>
      <c r="C9" s="33">
        <v>50083</v>
      </c>
      <c r="D9" s="33" t="s">
        <v>24</v>
      </c>
      <c r="E9" s="34">
        <v>63102</v>
      </c>
      <c r="F9" s="34">
        <v>17003708</v>
      </c>
      <c r="G9" s="34">
        <v>97647439</v>
      </c>
      <c r="H9" s="34">
        <f>SUM(E9:G9)</f>
        <v>114714249</v>
      </c>
      <c r="I9" s="34">
        <v>125082860</v>
      </c>
      <c r="J9" s="34">
        <v>12023627</v>
      </c>
      <c r="K9" s="35">
        <f t="shared" si="0"/>
        <v>9.6125296463480295E-2</v>
      </c>
    </row>
    <row r="10" spans="1:11" ht="15" customHeight="1" outlineLevel="2" x14ac:dyDescent="0.2">
      <c r="A10" s="33">
        <v>99</v>
      </c>
      <c r="B10" s="33" t="s">
        <v>103</v>
      </c>
      <c r="C10" s="33">
        <v>50024</v>
      </c>
      <c r="D10" s="33" t="s">
        <v>36</v>
      </c>
      <c r="E10" s="34">
        <v>1537776</v>
      </c>
      <c r="F10" s="34">
        <v>2232388</v>
      </c>
      <c r="G10" s="34">
        <v>71652134</v>
      </c>
      <c r="H10" s="34">
        <f>SUM(E10:G10)</f>
        <v>75422298</v>
      </c>
      <c r="I10" s="34">
        <v>73733437</v>
      </c>
      <c r="J10" s="34">
        <v>5482794</v>
      </c>
      <c r="K10" s="35">
        <f t="shared" si="0"/>
        <v>7.4359669412942198E-2</v>
      </c>
    </row>
    <row r="11" spans="1:11" ht="15" customHeight="1" outlineLevel="2" x14ac:dyDescent="0.2">
      <c r="A11" s="33">
        <v>99</v>
      </c>
      <c r="B11" s="33" t="s">
        <v>103</v>
      </c>
      <c r="C11" s="33">
        <v>50041</v>
      </c>
      <c r="D11" s="33" t="s">
        <v>98</v>
      </c>
      <c r="E11" s="34">
        <v>6680199</v>
      </c>
      <c r="F11" s="34">
        <v>0</v>
      </c>
      <c r="G11" s="34">
        <v>93631621</v>
      </c>
      <c r="H11" s="34">
        <f>SUM(E11:G11)</f>
        <v>100311820</v>
      </c>
      <c r="I11" s="34">
        <v>97944463</v>
      </c>
      <c r="J11" s="34">
        <v>5820846</v>
      </c>
      <c r="K11" s="35">
        <f t="shared" si="0"/>
        <v>5.9430067016652079E-2</v>
      </c>
    </row>
    <row r="12" spans="1:11" ht="15" customHeight="1" outlineLevel="2" x14ac:dyDescent="0.2">
      <c r="A12" s="33">
        <v>99</v>
      </c>
      <c r="B12" s="33" t="s">
        <v>103</v>
      </c>
      <c r="C12" s="33">
        <v>50012</v>
      </c>
      <c r="D12" s="33" t="s">
        <v>48</v>
      </c>
      <c r="E12" s="34">
        <v>8715327</v>
      </c>
      <c r="F12" s="34">
        <v>-700</v>
      </c>
      <c r="G12" s="34">
        <v>92308949</v>
      </c>
      <c r="H12" s="34">
        <f>SUM(E12:G12)</f>
        <v>101023576</v>
      </c>
      <c r="I12" s="34">
        <v>95943813</v>
      </c>
      <c r="J12" s="34">
        <v>9231690</v>
      </c>
      <c r="K12" s="35">
        <f t="shared" si="0"/>
        <v>9.6219753117379236E-2</v>
      </c>
    </row>
    <row r="13" spans="1:11" ht="15" customHeight="1" outlineLevel="1" x14ac:dyDescent="0.2">
      <c r="A13" s="47"/>
      <c r="B13" s="47" t="s">
        <v>106</v>
      </c>
      <c r="C13" s="47"/>
      <c r="D13" s="47"/>
      <c r="E13" s="49">
        <f t="shared" ref="E13:J13" si="2">SUBTOTAL(9,E8:E12)</f>
        <v>16996404</v>
      </c>
      <c r="F13" s="49">
        <f t="shared" si="2"/>
        <v>19235396</v>
      </c>
      <c r="G13" s="49">
        <f t="shared" si="2"/>
        <v>355311314</v>
      </c>
      <c r="H13" s="49">
        <f t="shared" si="2"/>
        <v>391543114</v>
      </c>
      <c r="I13" s="49">
        <f t="shared" si="2"/>
        <v>392788754</v>
      </c>
      <c r="J13" s="49">
        <f t="shared" si="2"/>
        <v>32558957</v>
      </c>
      <c r="K13" s="50">
        <f t="shared" si="0"/>
        <v>8.2891774951377548E-2</v>
      </c>
    </row>
    <row r="14" spans="1:11" ht="15" customHeight="1" outlineLevel="2" x14ac:dyDescent="0.2">
      <c r="A14" s="33">
        <v>150</v>
      </c>
      <c r="B14" s="33" t="s">
        <v>8</v>
      </c>
      <c r="C14" s="33">
        <v>51411</v>
      </c>
      <c r="D14" s="33" t="s">
        <v>134</v>
      </c>
      <c r="E14" s="34">
        <v>0</v>
      </c>
      <c r="F14" s="34">
        <v>0</v>
      </c>
      <c r="G14" s="34">
        <v>0</v>
      </c>
      <c r="H14" s="34">
        <f>SUM(E14:G14)</f>
        <v>0</v>
      </c>
      <c r="I14" s="34">
        <v>0</v>
      </c>
      <c r="J14" s="34">
        <v>0</v>
      </c>
      <c r="K14" s="35" t="str">
        <f t="shared" si="0"/>
        <v/>
      </c>
    </row>
    <row r="15" spans="1:11" ht="15" customHeight="1" outlineLevel="2" x14ac:dyDescent="0.2">
      <c r="A15" s="33">
        <v>150</v>
      </c>
      <c r="B15" s="33" t="s">
        <v>8</v>
      </c>
      <c r="C15" s="33">
        <v>50520</v>
      </c>
      <c r="D15" s="33" t="s">
        <v>25</v>
      </c>
      <c r="E15" s="34">
        <v>1737762</v>
      </c>
      <c r="F15" s="34">
        <v>11470708</v>
      </c>
      <c r="G15" s="34">
        <v>87455234</v>
      </c>
      <c r="H15" s="34">
        <f>SUM(E15:G15)</f>
        <v>100663704</v>
      </c>
      <c r="I15" s="34">
        <v>100636178</v>
      </c>
      <c r="J15" s="34">
        <v>2178144</v>
      </c>
      <c r="K15" s="35">
        <f t="shared" si="0"/>
        <v>2.1643747241672871E-2</v>
      </c>
    </row>
    <row r="16" spans="1:11" ht="15" customHeight="1" outlineLevel="1" x14ac:dyDescent="0.2">
      <c r="A16" s="47"/>
      <c r="B16" s="47" t="s">
        <v>107</v>
      </c>
      <c r="C16" s="47"/>
      <c r="D16" s="47"/>
      <c r="E16" s="49">
        <f t="shared" ref="E16:J16" si="3">SUBTOTAL(9,E14:E15)</f>
        <v>1737762</v>
      </c>
      <c r="F16" s="49">
        <f t="shared" si="3"/>
        <v>11470708</v>
      </c>
      <c r="G16" s="49">
        <f t="shared" si="3"/>
        <v>87455234</v>
      </c>
      <c r="H16" s="49">
        <f t="shared" si="3"/>
        <v>100663704</v>
      </c>
      <c r="I16" s="49">
        <f t="shared" si="3"/>
        <v>100636178</v>
      </c>
      <c r="J16" s="49">
        <f t="shared" si="3"/>
        <v>2178144</v>
      </c>
      <c r="K16" s="50">
        <f t="shared" si="0"/>
        <v>2.1643747241672871E-2</v>
      </c>
    </row>
    <row r="17" spans="1:11" ht="15" customHeight="1" outlineLevel="2" x14ac:dyDescent="0.2">
      <c r="A17" s="33">
        <v>340</v>
      </c>
      <c r="B17" s="33" t="s">
        <v>6</v>
      </c>
      <c r="C17" s="33">
        <v>51420</v>
      </c>
      <c r="D17" s="33" t="s">
        <v>30</v>
      </c>
      <c r="E17" s="34">
        <v>0</v>
      </c>
      <c r="F17" s="34">
        <v>0</v>
      </c>
      <c r="G17" s="34">
        <v>0</v>
      </c>
      <c r="H17" s="34">
        <f>SUM(E17:G17)</f>
        <v>0</v>
      </c>
      <c r="I17" s="34">
        <v>0</v>
      </c>
      <c r="J17" s="34">
        <v>0</v>
      </c>
      <c r="K17" s="35" t="str">
        <f t="shared" si="0"/>
        <v/>
      </c>
    </row>
    <row r="18" spans="1:11" ht="15" customHeight="1" outlineLevel="2" x14ac:dyDescent="0.2">
      <c r="A18" s="33">
        <v>340</v>
      </c>
      <c r="B18" s="33" t="s">
        <v>6</v>
      </c>
      <c r="C18" s="33">
        <v>50121</v>
      </c>
      <c r="D18" s="33" t="s">
        <v>31</v>
      </c>
      <c r="E18" s="34">
        <v>17665929</v>
      </c>
      <c r="F18" s="34">
        <v>99503161</v>
      </c>
      <c r="G18" s="34">
        <v>126880525</v>
      </c>
      <c r="H18" s="34">
        <f>SUM(E18:G18)</f>
        <v>244049615</v>
      </c>
      <c r="I18" s="34">
        <v>241916928</v>
      </c>
      <c r="J18" s="34">
        <v>10531773</v>
      </c>
      <c r="K18" s="35">
        <f t="shared" si="0"/>
        <v>4.3534667404506726E-2</v>
      </c>
    </row>
    <row r="19" spans="1:11" ht="15" customHeight="1" outlineLevel="1" x14ac:dyDescent="0.2">
      <c r="A19" s="47"/>
      <c r="B19" s="47" t="s">
        <v>108</v>
      </c>
      <c r="C19" s="47"/>
      <c r="D19" s="47"/>
      <c r="E19" s="49">
        <f t="shared" ref="E19:J19" si="4">SUBTOTAL(9,E17:E18)</f>
        <v>17665929</v>
      </c>
      <c r="F19" s="49">
        <f t="shared" si="4"/>
        <v>99503161</v>
      </c>
      <c r="G19" s="49">
        <f t="shared" si="4"/>
        <v>126880525</v>
      </c>
      <c r="H19" s="49">
        <f t="shared" si="4"/>
        <v>244049615</v>
      </c>
      <c r="I19" s="49">
        <f t="shared" si="4"/>
        <v>241916928</v>
      </c>
      <c r="J19" s="49">
        <f t="shared" si="4"/>
        <v>10531773</v>
      </c>
      <c r="K19" s="50">
        <f t="shared" si="0"/>
        <v>4.3534667404506726E-2</v>
      </c>
    </row>
    <row r="20" spans="1:11" ht="15" customHeight="1" outlineLevel="2" x14ac:dyDescent="0.2">
      <c r="A20" s="33">
        <v>626</v>
      </c>
      <c r="B20" s="33" t="s">
        <v>2</v>
      </c>
      <c r="C20" s="33">
        <v>50028</v>
      </c>
      <c r="D20" s="33" t="s">
        <v>63</v>
      </c>
      <c r="E20" s="34">
        <v>0</v>
      </c>
      <c r="F20" s="34">
        <v>0</v>
      </c>
      <c r="G20" s="34">
        <v>0</v>
      </c>
      <c r="H20" s="34">
        <f>SUM(E20:G20)</f>
        <v>0</v>
      </c>
      <c r="I20" s="34">
        <v>0</v>
      </c>
      <c r="J20" s="34">
        <v>0</v>
      </c>
      <c r="K20" s="35" t="str">
        <f t="shared" si="0"/>
        <v/>
      </c>
    </row>
    <row r="21" spans="1:11" ht="15" customHeight="1" outlineLevel="1" x14ac:dyDescent="0.2">
      <c r="A21" s="47"/>
      <c r="B21" s="47" t="s">
        <v>109</v>
      </c>
      <c r="C21" s="47"/>
      <c r="D21" s="47"/>
      <c r="E21" s="49">
        <f t="shared" ref="E21:J21" si="5">SUBTOTAL(9,E20:E20)</f>
        <v>0</v>
      </c>
      <c r="F21" s="49">
        <f t="shared" si="5"/>
        <v>0</v>
      </c>
      <c r="G21" s="49">
        <f t="shared" si="5"/>
        <v>0</v>
      </c>
      <c r="H21" s="49">
        <f t="shared" si="5"/>
        <v>0</v>
      </c>
      <c r="I21" s="49">
        <f t="shared" si="5"/>
        <v>0</v>
      </c>
      <c r="J21" s="49">
        <f t="shared" si="5"/>
        <v>0</v>
      </c>
      <c r="K21" s="50" t="str">
        <f t="shared" si="0"/>
        <v/>
      </c>
    </row>
    <row r="22" spans="1:11" ht="15" customHeight="1" outlineLevel="2" x14ac:dyDescent="0.2">
      <c r="A22" s="33">
        <v>670</v>
      </c>
      <c r="B22" s="33" t="s">
        <v>5</v>
      </c>
      <c r="C22" s="33">
        <v>51535</v>
      </c>
      <c r="D22" s="33" t="s">
        <v>97</v>
      </c>
      <c r="E22" s="34">
        <v>0</v>
      </c>
      <c r="F22" s="34">
        <v>0</v>
      </c>
      <c r="G22" s="34">
        <v>0</v>
      </c>
      <c r="H22" s="34">
        <f t="shared" ref="H22:H27" si="6">SUM(E22:G22)</f>
        <v>0</v>
      </c>
      <c r="I22" s="34">
        <v>86032</v>
      </c>
      <c r="J22" s="34">
        <v>52982</v>
      </c>
      <c r="K22" s="35">
        <f t="shared" si="0"/>
        <v>0.61584061744467178</v>
      </c>
    </row>
    <row r="23" spans="1:11" ht="15" customHeight="1" outlineLevel="2" x14ac:dyDescent="0.2">
      <c r="A23" s="33">
        <v>670</v>
      </c>
      <c r="B23" s="33" t="s">
        <v>5</v>
      </c>
      <c r="C23" s="33">
        <v>50067</v>
      </c>
      <c r="D23" s="33" t="s">
        <v>28</v>
      </c>
      <c r="E23" s="34">
        <v>110307</v>
      </c>
      <c r="F23" s="34">
        <v>1648180</v>
      </c>
      <c r="G23" s="34">
        <v>0</v>
      </c>
      <c r="H23" s="34">
        <f t="shared" si="6"/>
        <v>1758487</v>
      </c>
      <c r="I23" s="34">
        <v>2143286</v>
      </c>
      <c r="J23" s="34">
        <v>516636</v>
      </c>
      <c r="K23" s="35">
        <f t="shared" si="0"/>
        <v>0.24104855814856255</v>
      </c>
    </row>
    <row r="24" spans="1:11" ht="15" customHeight="1" outlineLevel="2" x14ac:dyDescent="0.2">
      <c r="A24" s="33">
        <v>670</v>
      </c>
      <c r="B24" s="33" t="s">
        <v>5</v>
      </c>
      <c r="C24" s="33">
        <v>51586</v>
      </c>
      <c r="D24" s="33" t="s">
        <v>32</v>
      </c>
      <c r="E24" s="34">
        <v>1954535</v>
      </c>
      <c r="F24" s="34">
        <v>7414900</v>
      </c>
      <c r="G24" s="34">
        <v>336049047</v>
      </c>
      <c r="H24" s="34">
        <f t="shared" si="6"/>
        <v>345418482</v>
      </c>
      <c r="I24" s="34">
        <v>338366632</v>
      </c>
      <c r="J24" s="34">
        <v>12875447</v>
      </c>
      <c r="K24" s="35">
        <f t="shared" si="0"/>
        <v>3.8051763331084017E-2</v>
      </c>
    </row>
    <row r="25" spans="1:11" ht="15" customHeight="1" outlineLevel="2" x14ac:dyDescent="0.2">
      <c r="A25" s="33">
        <v>670</v>
      </c>
      <c r="B25" s="33" t="s">
        <v>5</v>
      </c>
      <c r="C25" s="33">
        <v>50229</v>
      </c>
      <c r="D25" s="33" t="s">
        <v>27</v>
      </c>
      <c r="E25" s="34">
        <v>8300233</v>
      </c>
      <c r="F25" s="34">
        <v>11396818</v>
      </c>
      <c r="G25" s="34">
        <v>423065421</v>
      </c>
      <c r="H25" s="34">
        <f t="shared" si="6"/>
        <v>442762472</v>
      </c>
      <c r="I25" s="34">
        <v>429969464</v>
      </c>
      <c r="J25" s="34">
        <v>21928562</v>
      </c>
      <c r="K25" s="35">
        <f t="shared" si="0"/>
        <v>5.1000277545290983E-2</v>
      </c>
    </row>
    <row r="26" spans="1:11" ht="15" customHeight="1" outlineLevel="2" x14ac:dyDescent="0.2">
      <c r="A26" s="33">
        <v>670</v>
      </c>
      <c r="B26" s="33" t="s">
        <v>5</v>
      </c>
      <c r="C26" s="33">
        <v>50857</v>
      </c>
      <c r="D26" s="33" t="s">
        <v>26</v>
      </c>
      <c r="E26" s="34">
        <v>20528991</v>
      </c>
      <c r="F26" s="34">
        <v>0</v>
      </c>
      <c r="G26" s="34">
        <v>0</v>
      </c>
      <c r="H26" s="34">
        <f t="shared" si="6"/>
        <v>20528991</v>
      </c>
      <c r="I26" s="34">
        <v>20578686</v>
      </c>
      <c r="J26" s="34">
        <v>4753144</v>
      </c>
      <c r="K26" s="35">
        <f t="shared" si="0"/>
        <v>0.2309741253644669</v>
      </c>
    </row>
    <row r="27" spans="1:11" ht="15" customHeight="1" outlineLevel="2" x14ac:dyDescent="0.2">
      <c r="A27" s="33">
        <v>670</v>
      </c>
      <c r="B27" s="33" t="s">
        <v>5</v>
      </c>
      <c r="C27" s="33">
        <v>51020</v>
      </c>
      <c r="D27" s="33" t="s">
        <v>60</v>
      </c>
      <c r="E27" s="34">
        <v>0</v>
      </c>
      <c r="F27" s="34">
        <v>0</v>
      </c>
      <c r="G27" s="34">
        <v>485042</v>
      </c>
      <c r="H27" s="34">
        <f t="shared" si="6"/>
        <v>485042</v>
      </c>
      <c r="I27" s="34">
        <v>591116</v>
      </c>
      <c r="J27" s="34">
        <v>84843</v>
      </c>
      <c r="K27" s="35">
        <f>IF(I27&lt;&gt;0,J27/I27,"")</f>
        <v>0.14353020388553178</v>
      </c>
    </row>
    <row r="28" spans="1:11" ht="15" customHeight="1" outlineLevel="1" x14ac:dyDescent="0.2">
      <c r="A28" s="47"/>
      <c r="B28" s="47" t="s">
        <v>110</v>
      </c>
      <c r="C28" s="47"/>
      <c r="D28" s="47"/>
      <c r="E28" s="49">
        <f t="shared" ref="E28:J28" si="7">SUBTOTAL(9,E22:E27)</f>
        <v>30894066</v>
      </c>
      <c r="F28" s="49">
        <f t="shared" si="7"/>
        <v>20459898</v>
      </c>
      <c r="G28" s="49">
        <f t="shared" si="7"/>
        <v>759599510</v>
      </c>
      <c r="H28" s="49">
        <f t="shared" si="7"/>
        <v>810953474</v>
      </c>
      <c r="I28" s="49">
        <f t="shared" si="7"/>
        <v>791735216</v>
      </c>
      <c r="J28" s="49">
        <f t="shared" si="7"/>
        <v>40211614</v>
      </c>
      <c r="K28" s="50">
        <f t="shared" si="0"/>
        <v>5.0789219915159112E-2</v>
      </c>
    </row>
    <row r="29" spans="1:11" ht="15" customHeight="1" outlineLevel="2" x14ac:dyDescent="0.2">
      <c r="A29" s="33">
        <v>3889</v>
      </c>
      <c r="B29" s="33" t="s">
        <v>102</v>
      </c>
      <c r="C29" s="33">
        <v>50849</v>
      </c>
      <c r="D29" s="33" t="s">
        <v>101</v>
      </c>
      <c r="E29" s="34">
        <v>24331</v>
      </c>
      <c r="F29" s="34">
        <v>0</v>
      </c>
      <c r="G29" s="34">
        <v>5202719</v>
      </c>
      <c r="H29" s="34">
        <f>SUM(E29:G29)</f>
        <v>5227050</v>
      </c>
      <c r="I29" s="34">
        <v>5700230</v>
      </c>
      <c r="J29" s="34">
        <v>375531</v>
      </c>
      <c r="K29" s="35">
        <f t="shared" si="0"/>
        <v>6.587997326423671E-2</v>
      </c>
    </row>
    <row r="30" spans="1:11" ht="15" customHeight="1" outlineLevel="1" x14ac:dyDescent="0.2">
      <c r="A30" s="47"/>
      <c r="B30" s="47" t="s">
        <v>111</v>
      </c>
      <c r="C30" s="47"/>
      <c r="D30" s="47"/>
      <c r="E30" s="49">
        <f t="shared" ref="E30:J30" si="8">SUBTOTAL(9,E29:E29)</f>
        <v>24331</v>
      </c>
      <c r="F30" s="49">
        <f t="shared" si="8"/>
        <v>0</v>
      </c>
      <c r="G30" s="49">
        <f t="shared" si="8"/>
        <v>5202719</v>
      </c>
      <c r="H30" s="49">
        <f t="shared" si="8"/>
        <v>5227050</v>
      </c>
      <c r="I30" s="49">
        <f t="shared" si="8"/>
        <v>5700230</v>
      </c>
      <c r="J30" s="49">
        <f t="shared" si="8"/>
        <v>375531</v>
      </c>
      <c r="K30" s="50">
        <f t="shared" si="0"/>
        <v>6.587997326423671E-2</v>
      </c>
    </row>
    <row r="31" spans="1:11" ht="15" customHeight="1" outlineLevel="2" x14ac:dyDescent="0.2">
      <c r="A31" s="33">
        <v>50026</v>
      </c>
      <c r="B31" s="33" t="s">
        <v>90</v>
      </c>
      <c r="C31" s="33">
        <v>50026</v>
      </c>
      <c r="D31" s="33" t="s">
        <v>90</v>
      </c>
      <c r="E31" s="34">
        <v>69206</v>
      </c>
      <c r="F31" s="34">
        <v>886540</v>
      </c>
      <c r="G31" s="34">
        <v>17142568</v>
      </c>
      <c r="H31" s="34">
        <f>SUM(E31:G31)</f>
        <v>18098314</v>
      </c>
      <c r="I31" s="34">
        <v>17373609</v>
      </c>
      <c r="J31" s="34">
        <v>596800</v>
      </c>
      <c r="K31" s="35">
        <f t="shared" si="0"/>
        <v>3.4350951492001458E-2</v>
      </c>
    </row>
    <row r="32" spans="1:11" ht="15" customHeight="1" outlineLevel="1" x14ac:dyDescent="0.2">
      <c r="A32" s="47"/>
      <c r="B32" s="47" t="s">
        <v>112</v>
      </c>
      <c r="C32" s="47"/>
      <c r="D32" s="47"/>
      <c r="E32" s="49">
        <f t="shared" ref="E32:J32" si="9">SUBTOTAL(9,E31:E31)</f>
        <v>69206</v>
      </c>
      <c r="F32" s="49">
        <f t="shared" si="9"/>
        <v>886540</v>
      </c>
      <c r="G32" s="49">
        <f t="shared" si="9"/>
        <v>17142568</v>
      </c>
      <c r="H32" s="49">
        <f t="shared" si="9"/>
        <v>18098314</v>
      </c>
      <c r="I32" s="49">
        <f t="shared" si="9"/>
        <v>17373609</v>
      </c>
      <c r="J32" s="49">
        <f t="shared" si="9"/>
        <v>596800</v>
      </c>
      <c r="K32" s="50">
        <f t="shared" si="0"/>
        <v>3.4350951492001458E-2</v>
      </c>
    </row>
    <row r="33" spans="1:11" ht="15" customHeight="1" outlineLevel="2" x14ac:dyDescent="0.2">
      <c r="A33" s="33">
        <v>50050</v>
      </c>
      <c r="B33" s="33" t="s">
        <v>4</v>
      </c>
      <c r="C33" s="33">
        <v>50050</v>
      </c>
      <c r="D33" s="33" t="s">
        <v>4</v>
      </c>
      <c r="E33" s="34">
        <v>0</v>
      </c>
      <c r="F33" s="34">
        <v>0</v>
      </c>
      <c r="G33" s="34">
        <v>16761650</v>
      </c>
      <c r="H33" s="34">
        <f>SUM(E33:G33)</f>
        <v>16761650</v>
      </c>
      <c r="I33" s="34">
        <v>10904761</v>
      </c>
      <c r="J33" s="34">
        <v>133804</v>
      </c>
      <c r="K33" s="35">
        <f t="shared" si="0"/>
        <v>1.2270236825914846E-2</v>
      </c>
    </row>
    <row r="34" spans="1:11" ht="15" customHeight="1" outlineLevel="1" x14ac:dyDescent="0.2">
      <c r="A34" s="47"/>
      <c r="B34" s="47" t="s">
        <v>114</v>
      </c>
      <c r="C34" s="47"/>
      <c r="D34" s="47"/>
      <c r="E34" s="49">
        <f t="shared" ref="E34:J34" si="10">SUBTOTAL(9,E33:E33)</f>
        <v>0</v>
      </c>
      <c r="F34" s="49">
        <f t="shared" si="10"/>
        <v>0</v>
      </c>
      <c r="G34" s="49">
        <f t="shared" si="10"/>
        <v>16761650</v>
      </c>
      <c r="H34" s="49">
        <f t="shared" si="10"/>
        <v>16761650</v>
      </c>
      <c r="I34" s="49">
        <f t="shared" si="10"/>
        <v>10904761</v>
      </c>
      <c r="J34" s="49">
        <f t="shared" si="10"/>
        <v>133804</v>
      </c>
      <c r="K34" s="50">
        <f t="shared" si="0"/>
        <v>1.2270236825914846E-2</v>
      </c>
    </row>
    <row r="35" spans="1:11" ht="15" customHeight="1" outlineLevel="2" x14ac:dyDescent="0.2">
      <c r="A35" s="33">
        <v>50130</v>
      </c>
      <c r="B35" s="33" t="s">
        <v>7</v>
      </c>
      <c r="C35" s="33">
        <v>50130</v>
      </c>
      <c r="D35" s="33" t="s">
        <v>7</v>
      </c>
      <c r="E35" s="34">
        <v>0</v>
      </c>
      <c r="F35" s="34">
        <v>38373</v>
      </c>
      <c r="G35" s="34">
        <v>73691409</v>
      </c>
      <c r="H35" s="34">
        <f>SUM(E35:G35)</f>
        <v>73729782</v>
      </c>
      <c r="I35" s="34">
        <v>72664918</v>
      </c>
      <c r="J35" s="34">
        <v>1839281</v>
      </c>
      <c r="K35" s="35">
        <f t="shared" si="0"/>
        <v>2.5311815531120534E-2</v>
      </c>
    </row>
    <row r="36" spans="1:11" ht="15" customHeight="1" outlineLevel="1" x14ac:dyDescent="0.2">
      <c r="A36" s="51"/>
      <c r="B36" s="51" t="s">
        <v>115</v>
      </c>
      <c r="C36" s="51"/>
      <c r="D36" s="51"/>
      <c r="E36" s="52">
        <f t="shared" ref="E36:J36" si="11">SUBTOTAL(9,E35:E35)</f>
        <v>0</v>
      </c>
      <c r="F36" s="52">
        <f t="shared" si="11"/>
        <v>38373</v>
      </c>
      <c r="G36" s="52">
        <f t="shared" si="11"/>
        <v>73691409</v>
      </c>
      <c r="H36" s="52">
        <f t="shared" si="11"/>
        <v>73729782</v>
      </c>
      <c r="I36" s="52">
        <f t="shared" si="11"/>
        <v>72664918</v>
      </c>
      <c r="J36" s="52">
        <f t="shared" si="11"/>
        <v>1839281</v>
      </c>
      <c r="K36" s="68">
        <f t="shared" si="0"/>
        <v>2.5311815531120534E-2</v>
      </c>
    </row>
    <row r="37" spans="1:11" ht="36.75" customHeight="1" thickBot="1" x14ac:dyDescent="0.25">
      <c r="A37" s="69"/>
      <c r="B37" s="69" t="s">
        <v>104</v>
      </c>
      <c r="C37" s="69"/>
      <c r="D37" s="69"/>
      <c r="E37" s="70">
        <f t="shared" ref="E37:J37" si="12">SUBTOTAL(9,E4:E35)</f>
        <v>119519129</v>
      </c>
      <c r="F37" s="70">
        <f t="shared" si="12"/>
        <v>593345004</v>
      </c>
      <c r="G37" s="70">
        <f t="shared" si="12"/>
        <v>1897145858</v>
      </c>
      <c r="H37" s="70">
        <f t="shared" si="12"/>
        <v>2610009991</v>
      </c>
      <c r="I37" s="70">
        <f t="shared" si="12"/>
        <v>2563378219</v>
      </c>
      <c r="J37" s="70">
        <f t="shared" si="12"/>
        <v>122587568</v>
      </c>
      <c r="K37" s="71">
        <f t="shared" si="0"/>
        <v>4.7822661163057965E-2</v>
      </c>
    </row>
    <row r="38" spans="1:11" ht="12.75" thickTop="1" x14ac:dyDescent="0.2"/>
  </sheetData>
  <mergeCells count="1">
    <mergeCell ref="A1:K1"/>
  </mergeCells>
  <phoneticPr fontId="17" type="noConversion"/>
  <pageMargins left="0.46" right="0.5" top="0.62" bottom="1" header="0.5" footer="0.5"/>
  <pageSetup scale="78" orientation="landscape" r:id="rId1"/>
  <headerFooter alignWithMargins="0">
    <oddFooter>&amp;LCalifornia Department of Insurance&amp;RRate Specialist Bureau -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70153-8304-4DCC-9523-673F5D8030ED}">
  <sheetPr>
    <pageSetUpPr fitToPage="1"/>
  </sheetPr>
  <dimension ref="A1:K45"/>
  <sheetViews>
    <sheetView topLeftCell="A7" zoomScaleNormal="100" workbookViewId="0">
      <selection activeCell="E44" sqref="E44"/>
    </sheetView>
  </sheetViews>
  <sheetFormatPr defaultRowHeight="15" outlineLevelRow="2" x14ac:dyDescent="0.25"/>
  <cols>
    <col min="1" max="1" width="9.140625" style="260"/>
    <col min="2" max="2" width="36.7109375" style="260" customWidth="1"/>
    <col min="3" max="3" width="9.140625" style="260" customWidth="1"/>
    <col min="4" max="4" width="32.42578125" style="260" customWidth="1"/>
    <col min="5" max="7" width="15.28515625" style="261" bestFit="1" customWidth="1"/>
    <col min="8" max="8" width="15.28515625" style="261" customWidth="1"/>
    <col min="9" max="9" width="15.28515625" style="261" bestFit="1" customWidth="1"/>
    <col min="10" max="10" width="14.28515625" style="261" bestFit="1" customWidth="1"/>
    <col min="11" max="16384" width="9.140625" style="260"/>
  </cols>
  <sheetData>
    <row r="1" spans="1:11" s="236" customFormat="1" ht="45" customHeight="1" x14ac:dyDescent="0.2">
      <c r="A1" s="234" t="s">
        <v>246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</row>
    <row r="2" spans="1:11" s="239" customFormat="1" ht="51" x14ac:dyDescent="0.2">
      <c r="A2" s="237" t="s">
        <v>14</v>
      </c>
      <c r="B2" s="237" t="s">
        <v>15</v>
      </c>
      <c r="C2" s="237" t="s">
        <v>40</v>
      </c>
      <c r="D2" s="237" t="s">
        <v>41</v>
      </c>
      <c r="E2" s="238" t="s">
        <v>116</v>
      </c>
      <c r="F2" s="238" t="s">
        <v>117</v>
      </c>
      <c r="G2" s="238" t="s">
        <v>118</v>
      </c>
      <c r="H2" s="238" t="s">
        <v>119</v>
      </c>
      <c r="I2" s="238" t="s">
        <v>172</v>
      </c>
      <c r="J2" s="238" t="s">
        <v>165</v>
      </c>
      <c r="K2" s="238" t="s">
        <v>169</v>
      </c>
    </row>
    <row r="3" spans="1:11" outlineLevel="2" x14ac:dyDescent="0.25">
      <c r="A3" s="262">
        <v>12522</v>
      </c>
      <c r="B3" s="263" t="s">
        <v>222</v>
      </c>
      <c r="C3" s="262">
        <v>12522</v>
      </c>
      <c r="D3" s="263" t="s">
        <v>222</v>
      </c>
      <c r="E3" s="264">
        <v>0</v>
      </c>
      <c r="F3" s="264">
        <v>1138227</v>
      </c>
      <c r="G3" s="264">
        <v>4458952</v>
      </c>
      <c r="H3" s="264">
        <f t="shared" ref="H3:H44" si="0">SUM(E3:G3)</f>
        <v>5597179</v>
      </c>
      <c r="I3" s="264">
        <v>5184741</v>
      </c>
      <c r="J3" s="264">
        <v>127000</v>
      </c>
      <c r="K3" s="276">
        <f t="shared" ref="K3:K44" si="1">IF(I3&lt;&gt;0,J3/I3,"")</f>
        <v>2.449495548572243E-2</v>
      </c>
    </row>
    <row r="4" spans="1:11" outlineLevel="1" x14ac:dyDescent="0.25">
      <c r="A4" s="265"/>
      <c r="B4" s="266" t="s">
        <v>240</v>
      </c>
      <c r="C4" s="265"/>
      <c r="D4" s="267"/>
      <c r="E4" s="268">
        <f>SUBTOTAL(9,E3:E3)</f>
        <v>0</v>
      </c>
      <c r="F4" s="268">
        <f>SUBTOTAL(9,F3:F3)</f>
        <v>1138227</v>
      </c>
      <c r="G4" s="268">
        <f>SUBTOTAL(9,G3:G3)</f>
        <v>4458952</v>
      </c>
      <c r="H4" s="268">
        <f t="shared" si="0"/>
        <v>5597179</v>
      </c>
      <c r="I4" s="268">
        <f>SUBTOTAL(9,I3:I3)</f>
        <v>5184741</v>
      </c>
      <c r="J4" s="268">
        <f>SUBTOTAL(9,J3:J3)</f>
        <v>127000</v>
      </c>
      <c r="K4" s="277">
        <f t="shared" si="1"/>
        <v>2.449495548572243E-2</v>
      </c>
    </row>
    <row r="5" spans="1:11" outlineLevel="2" x14ac:dyDescent="0.25">
      <c r="A5" s="262">
        <v>11974</v>
      </c>
      <c r="B5" s="263" t="s">
        <v>238</v>
      </c>
      <c r="C5" s="262">
        <v>11974</v>
      </c>
      <c r="D5" s="263" t="s">
        <v>238</v>
      </c>
      <c r="E5" s="264">
        <v>0</v>
      </c>
      <c r="F5" s="264">
        <v>0</v>
      </c>
      <c r="G5" s="264">
        <v>455502</v>
      </c>
      <c r="H5" s="264">
        <f t="shared" si="0"/>
        <v>455502</v>
      </c>
      <c r="I5" s="264">
        <v>400184</v>
      </c>
      <c r="J5" s="264">
        <v>0</v>
      </c>
      <c r="K5" s="276">
        <f t="shared" si="1"/>
        <v>0</v>
      </c>
    </row>
    <row r="6" spans="1:11" outlineLevel="1" x14ac:dyDescent="0.25">
      <c r="A6" s="265"/>
      <c r="B6" s="266" t="s">
        <v>239</v>
      </c>
      <c r="C6" s="265"/>
      <c r="D6" s="267"/>
      <c r="E6" s="268">
        <f>SUBTOTAL(9,E5:E5)</f>
        <v>0</v>
      </c>
      <c r="F6" s="268">
        <f>SUBTOTAL(9,F5:F5)</f>
        <v>0</v>
      </c>
      <c r="G6" s="268">
        <f>SUBTOTAL(9,G5:G5)</f>
        <v>455502</v>
      </c>
      <c r="H6" s="268">
        <f t="shared" si="0"/>
        <v>455502</v>
      </c>
      <c r="I6" s="268">
        <f>SUBTOTAL(9,I5:I5)</f>
        <v>400184</v>
      </c>
      <c r="J6" s="268">
        <f>SUBTOTAL(9,J5:J5)</f>
        <v>0</v>
      </c>
      <c r="K6" s="277">
        <f t="shared" si="1"/>
        <v>0</v>
      </c>
    </row>
    <row r="7" spans="1:11" outlineLevel="2" x14ac:dyDescent="0.25">
      <c r="A7" s="262">
        <v>2538</v>
      </c>
      <c r="B7" s="263" t="s">
        <v>228</v>
      </c>
      <c r="C7" s="262">
        <v>51578</v>
      </c>
      <c r="D7" s="263" t="s">
        <v>229</v>
      </c>
      <c r="E7" s="264">
        <v>685129</v>
      </c>
      <c r="F7" s="264">
        <v>217703</v>
      </c>
      <c r="G7" s="264">
        <v>21406</v>
      </c>
      <c r="H7" s="264">
        <f t="shared" si="0"/>
        <v>924238</v>
      </c>
      <c r="I7" s="264">
        <v>605504</v>
      </c>
      <c r="J7" s="264">
        <v>0</v>
      </c>
      <c r="K7" s="276">
        <f t="shared" si="1"/>
        <v>0</v>
      </c>
    </row>
    <row r="8" spans="1:11" outlineLevel="1" x14ac:dyDescent="0.25">
      <c r="A8" s="265"/>
      <c r="B8" s="266" t="s">
        <v>230</v>
      </c>
      <c r="C8" s="265"/>
      <c r="D8" s="267"/>
      <c r="E8" s="268">
        <f>SUBTOTAL(9,E7:E7)</f>
        <v>685129</v>
      </c>
      <c r="F8" s="268">
        <f>SUBTOTAL(9,F7:F7)</f>
        <v>217703</v>
      </c>
      <c r="G8" s="268">
        <f>SUBTOTAL(9,G7:G7)</f>
        <v>21406</v>
      </c>
      <c r="H8" s="268">
        <f t="shared" si="0"/>
        <v>924238</v>
      </c>
      <c r="I8" s="268">
        <f>SUBTOTAL(9,I7:I7)</f>
        <v>605504</v>
      </c>
      <c r="J8" s="268">
        <f>SUBTOTAL(9,J7:J7)</f>
        <v>0</v>
      </c>
      <c r="K8" s="277">
        <f t="shared" si="1"/>
        <v>0</v>
      </c>
    </row>
    <row r="9" spans="1:11" outlineLevel="2" x14ac:dyDescent="0.25">
      <c r="A9" s="262">
        <v>16827</v>
      </c>
      <c r="B9" s="263" t="s">
        <v>218</v>
      </c>
      <c r="C9" s="262">
        <v>16827</v>
      </c>
      <c r="D9" s="263" t="s">
        <v>218</v>
      </c>
      <c r="E9" s="264">
        <v>0</v>
      </c>
      <c r="F9" s="264">
        <v>0</v>
      </c>
      <c r="G9" s="264">
        <v>2621932</v>
      </c>
      <c r="H9" s="264">
        <f t="shared" si="0"/>
        <v>2621932</v>
      </c>
      <c r="I9" s="264">
        <v>2525659</v>
      </c>
      <c r="J9" s="264">
        <v>0</v>
      </c>
      <c r="K9" s="276">
        <f t="shared" si="1"/>
        <v>0</v>
      </c>
    </row>
    <row r="10" spans="1:11" outlineLevel="1" x14ac:dyDescent="0.25">
      <c r="A10" s="265"/>
      <c r="B10" s="266" t="s">
        <v>223</v>
      </c>
      <c r="C10" s="265"/>
      <c r="D10" s="267"/>
      <c r="E10" s="268">
        <f>SUBTOTAL(9,E9:E9)</f>
        <v>0</v>
      </c>
      <c r="F10" s="268">
        <f>SUBTOTAL(9,F9:F9)</f>
        <v>0</v>
      </c>
      <c r="G10" s="268">
        <f>SUBTOTAL(9,G9:G9)</f>
        <v>2621932</v>
      </c>
      <c r="H10" s="268">
        <f t="shared" si="0"/>
        <v>2621932</v>
      </c>
      <c r="I10" s="268">
        <f>SUBTOTAL(9,I9:I9)</f>
        <v>2525659</v>
      </c>
      <c r="J10" s="268">
        <f>SUBTOTAL(9,J9:J9)</f>
        <v>0</v>
      </c>
      <c r="K10" s="277">
        <f t="shared" si="1"/>
        <v>0</v>
      </c>
    </row>
    <row r="11" spans="1:11" outlineLevel="2" x14ac:dyDescent="0.25">
      <c r="A11" s="262">
        <v>15781</v>
      </c>
      <c r="B11" s="263" t="s">
        <v>187</v>
      </c>
      <c r="C11" s="262">
        <v>15781</v>
      </c>
      <c r="D11" s="263" t="s">
        <v>187</v>
      </c>
      <c r="E11" s="264">
        <v>0</v>
      </c>
      <c r="F11" s="264">
        <v>0</v>
      </c>
      <c r="G11" s="264">
        <v>1998712</v>
      </c>
      <c r="H11" s="264">
        <f t="shared" si="0"/>
        <v>1998712</v>
      </c>
      <c r="I11" s="264">
        <v>1978096</v>
      </c>
      <c r="J11" s="264">
        <v>0</v>
      </c>
      <c r="K11" s="276">
        <f t="shared" si="1"/>
        <v>0</v>
      </c>
    </row>
    <row r="12" spans="1:11" outlineLevel="1" x14ac:dyDescent="0.25">
      <c r="A12" s="265"/>
      <c r="B12" s="266" t="s">
        <v>191</v>
      </c>
      <c r="C12" s="265"/>
      <c r="D12" s="267"/>
      <c r="E12" s="268">
        <f>SUBTOTAL(9,E11:E11)</f>
        <v>0</v>
      </c>
      <c r="F12" s="268">
        <f>SUBTOTAL(9,F11:F11)</f>
        <v>0</v>
      </c>
      <c r="G12" s="268">
        <f>SUBTOTAL(9,G11:G11)</f>
        <v>1998712</v>
      </c>
      <c r="H12" s="268">
        <f t="shared" si="0"/>
        <v>1998712</v>
      </c>
      <c r="I12" s="268">
        <f>SUBTOTAL(9,I11:I11)</f>
        <v>1978096</v>
      </c>
      <c r="J12" s="268">
        <f>SUBTOTAL(9,J11:J11)</f>
        <v>0</v>
      </c>
      <c r="K12" s="277">
        <f t="shared" si="1"/>
        <v>0</v>
      </c>
    </row>
    <row r="13" spans="1:11" outlineLevel="2" x14ac:dyDescent="0.25">
      <c r="A13" s="262">
        <v>626</v>
      </c>
      <c r="B13" s="263" t="s">
        <v>186</v>
      </c>
      <c r="C13" s="262">
        <v>50028</v>
      </c>
      <c r="D13" s="263" t="s">
        <v>63</v>
      </c>
      <c r="E13" s="264">
        <v>0</v>
      </c>
      <c r="F13" s="264">
        <v>0</v>
      </c>
      <c r="G13" s="264">
        <v>0</v>
      </c>
      <c r="H13" s="264">
        <f t="shared" si="0"/>
        <v>0</v>
      </c>
      <c r="I13" s="264">
        <v>0</v>
      </c>
      <c r="J13" s="264">
        <v>0</v>
      </c>
      <c r="K13" s="276" t="str">
        <f t="shared" si="1"/>
        <v/>
      </c>
    </row>
    <row r="14" spans="1:11" outlineLevel="1" x14ac:dyDescent="0.25">
      <c r="A14" s="265"/>
      <c r="B14" s="266" t="s">
        <v>190</v>
      </c>
      <c r="C14" s="265"/>
      <c r="D14" s="267"/>
      <c r="E14" s="268">
        <f>SUBTOTAL(9,E13:E13)</f>
        <v>0</v>
      </c>
      <c r="F14" s="268">
        <f>SUBTOTAL(9,F13:F13)</f>
        <v>0</v>
      </c>
      <c r="G14" s="268">
        <f>SUBTOTAL(9,G13:G13)</f>
        <v>0</v>
      </c>
      <c r="H14" s="268">
        <f t="shared" si="0"/>
        <v>0</v>
      </c>
      <c r="I14" s="268">
        <f>SUBTOTAL(9,I13:I13)</f>
        <v>0</v>
      </c>
      <c r="J14" s="268">
        <f>SUBTOTAL(9,J13:J13)</f>
        <v>0</v>
      </c>
      <c r="K14" s="277" t="str">
        <f t="shared" si="1"/>
        <v/>
      </c>
    </row>
    <row r="15" spans="1:11" outlineLevel="2" x14ac:dyDescent="0.25">
      <c r="A15" s="262">
        <v>50130</v>
      </c>
      <c r="B15" s="263" t="s">
        <v>231</v>
      </c>
      <c r="C15" s="262">
        <v>50130</v>
      </c>
      <c r="D15" s="263" t="s">
        <v>231</v>
      </c>
      <c r="E15" s="264">
        <v>0</v>
      </c>
      <c r="F15" s="264">
        <v>58240738</v>
      </c>
      <c r="G15" s="264">
        <v>54331698</v>
      </c>
      <c r="H15" s="264">
        <f t="shared" si="0"/>
        <v>112572436</v>
      </c>
      <c r="I15" s="264">
        <v>110836547</v>
      </c>
      <c r="J15" s="264">
        <v>6381741</v>
      </c>
      <c r="K15" s="276">
        <f t="shared" si="1"/>
        <v>5.7577948544355141E-2</v>
      </c>
    </row>
    <row r="16" spans="1:11" outlineLevel="1" x14ac:dyDescent="0.25">
      <c r="A16" s="265"/>
      <c r="B16" s="266" t="s">
        <v>232</v>
      </c>
      <c r="C16" s="265"/>
      <c r="D16" s="267"/>
      <c r="E16" s="268">
        <f>SUBTOTAL(9,E15:E15)</f>
        <v>0</v>
      </c>
      <c r="F16" s="268">
        <f>SUBTOTAL(9,F15:F15)</f>
        <v>58240738</v>
      </c>
      <c r="G16" s="268">
        <f>SUBTOTAL(9,G15:G15)</f>
        <v>54331698</v>
      </c>
      <c r="H16" s="268">
        <f t="shared" si="0"/>
        <v>112572436</v>
      </c>
      <c r="I16" s="268">
        <f>SUBTOTAL(9,I15:I15)</f>
        <v>110836547</v>
      </c>
      <c r="J16" s="268">
        <f>SUBTOTAL(9,J15:J15)</f>
        <v>6381741</v>
      </c>
      <c r="K16" s="277">
        <f t="shared" si="1"/>
        <v>5.7577948544355141E-2</v>
      </c>
    </row>
    <row r="17" spans="1:11" outlineLevel="2" x14ac:dyDescent="0.25">
      <c r="A17" s="262">
        <v>670</v>
      </c>
      <c r="B17" s="263" t="s">
        <v>203</v>
      </c>
      <c r="C17" s="262">
        <v>51020</v>
      </c>
      <c r="D17" s="263" t="s">
        <v>60</v>
      </c>
      <c r="E17" s="264">
        <v>3325433</v>
      </c>
      <c r="F17" s="264">
        <v>4086493</v>
      </c>
      <c r="G17" s="264">
        <v>13911672</v>
      </c>
      <c r="H17" s="264">
        <f t="shared" si="0"/>
        <v>21323598</v>
      </c>
      <c r="I17" s="264">
        <v>21929065</v>
      </c>
      <c r="J17" s="264">
        <v>285375</v>
      </c>
      <c r="K17" s="276">
        <f t="shared" si="1"/>
        <v>1.3013550737343338E-2</v>
      </c>
    </row>
    <row r="18" spans="1:11" outlineLevel="2" x14ac:dyDescent="0.25">
      <c r="A18" s="262">
        <v>670</v>
      </c>
      <c r="B18" s="263" t="s">
        <v>203</v>
      </c>
      <c r="C18" s="262">
        <v>51586</v>
      </c>
      <c r="D18" s="263" t="s">
        <v>32</v>
      </c>
      <c r="E18" s="264">
        <v>3850169</v>
      </c>
      <c r="F18" s="264">
        <v>4759168</v>
      </c>
      <c r="G18" s="264">
        <v>277051504</v>
      </c>
      <c r="H18" s="264">
        <f t="shared" si="0"/>
        <v>285660841</v>
      </c>
      <c r="I18" s="264">
        <v>288195986</v>
      </c>
      <c r="J18" s="264">
        <v>22805615</v>
      </c>
      <c r="K18" s="276">
        <f t="shared" si="1"/>
        <v>7.9132313105845967E-2</v>
      </c>
    </row>
    <row r="19" spans="1:11" outlineLevel="2" x14ac:dyDescent="0.25">
      <c r="A19" s="262">
        <v>670</v>
      </c>
      <c r="B19" s="263" t="s">
        <v>203</v>
      </c>
      <c r="C19" s="262">
        <v>50083</v>
      </c>
      <c r="D19" s="263" t="s">
        <v>24</v>
      </c>
      <c r="E19" s="264">
        <v>180175</v>
      </c>
      <c r="F19" s="264">
        <v>0</v>
      </c>
      <c r="G19" s="264">
        <v>153135334</v>
      </c>
      <c r="H19" s="264">
        <f t="shared" si="0"/>
        <v>153315509</v>
      </c>
      <c r="I19" s="264">
        <v>152978001</v>
      </c>
      <c r="J19" s="264">
        <v>7198821</v>
      </c>
      <c r="K19" s="276">
        <f t="shared" si="1"/>
        <v>4.7057883832591067E-2</v>
      </c>
    </row>
    <row r="20" spans="1:11" outlineLevel="2" x14ac:dyDescent="0.25">
      <c r="A20" s="262">
        <v>670</v>
      </c>
      <c r="B20" s="263" t="s">
        <v>203</v>
      </c>
      <c r="C20" s="262">
        <v>50229</v>
      </c>
      <c r="D20" s="263" t="s">
        <v>27</v>
      </c>
      <c r="E20" s="264">
        <v>2885098</v>
      </c>
      <c r="F20" s="264">
        <v>1579747</v>
      </c>
      <c r="G20" s="264">
        <v>390643398</v>
      </c>
      <c r="H20" s="264">
        <f t="shared" si="0"/>
        <v>395108243</v>
      </c>
      <c r="I20" s="264">
        <v>395841309</v>
      </c>
      <c r="J20" s="264">
        <v>34300738</v>
      </c>
      <c r="K20" s="276">
        <f t="shared" si="1"/>
        <v>8.6652750029178993E-2</v>
      </c>
    </row>
    <row r="21" spans="1:11" outlineLevel="1" x14ac:dyDescent="0.25">
      <c r="A21" s="265"/>
      <c r="B21" s="266" t="s">
        <v>205</v>
      </c>
      <c r="C21" s="265"/>
      <c r="D21" s="267"/>
      <c r="E21" s="268">
        <f>SUBTOTAL(9,E17:E20)</f>
        <v>10240875</v>
      </c>
      <c r="F21" s="268">
        <f>SUBTOTAL(9,F17:F20)</f>
        <v>10425408</v>
      </c>
      <c r="G21" s="268">
        <f>SUBTOTAL(9,G17:G20)</f>
        <v>834741908</v>
      </c>
      <c r="H21" s="268">
        <f t="shared" si="0"/>
        <v>855408191</v>
      </c>
      <c r="I21" s="268">
        <f>SUBTOTAL(9,I17:I20)</f>
        <v>858944361</v>
      </c>
      <c r="J21" s="268">
        <f>SUBTOTAL(9,J17:J20)</f>
        <v>64590549</v>
      </c>
      <c r="K21" s="277">
        <f t="shared" si="1"/>
        <v>7.5197593619221625E-2</v>
      </c>
    </row>
    <row r="22" spans="1:11" outlineLevel="2" x14ac:dyDescent="0.25">
      <c r="A22" s="262">
        <v>70</v>
      </c>
      <c r="B22" s="263" t="s">
        <v>145</v>
      </c>
      <c r="C22" s="262">
        <v>51624</v>
      </c>
      <c r="D22" s="263" t="s">
        <v>188</v>
      </c>
      <c r="E22" s="264">
        <v>0</v>
      </c>
      <c r="F22" s="264">
        <v>0</v>
      </c>
      <c r="G22" s="264">
        <v>0</v>
      </c>
      <c r="H22" s="264">
        <f t="shared" si="0"/>
        <v>0</v>
      </c>
      <c r="I22" s="264">
        <v>0</v>
      </c>
      <c r="J22" s="264">
        <v>0</v>
      </c>
      <c r="K22" s="276" t="str">
        <f t="shared" si="1"/>
        <v/>
      </c>
    </row>
    <row r="23" spans="1:11" outlineLevel="2" x14ac:dyDescent="0.25">
      <c r="A23" s="262">
        <v>70</v>
      </c>
      <c r="B23" s="263" t="s">
        <v>145</v>
      </c>
      <c r="C23" s="262">
        <v>50814</v>
      </c>
      <c r="D23" s="263" t="s">
        <v>148</v>
      </c>
      <c r="E23" s="264">
        <v>108080005</v>
      </c>
      <c r="F23" s="264">
        <v>46234094</v>
      </c>
      <c r="G23" s="264">
        <v>278154967</v>
      </c>
      <c r="H23" s="264">
        <f t="shared" si="0"/>
        <v>432469066</v>
      </c>
      <c r="I23" s="264">
        <v>424351392</v>
      </c>
      <c r="J23" s="264">
        <v>25077597</v>
      </c>
      <c r="K23" s="276">
        <f t="shared" si="1"/>
        <v>5.9096299606341343E-2</v>
      </c>
    </row>
    <row r="24" spans="1:11" outlineLevel="1" x14ac:dyDescent="0.25">
      <c r="A24" s="265"/>
      <c r="B24" s="266" t="s">
        <v>151</v>
      </c>
      <c r="C24" s="265"/>
      <c r="D24" s="267"/>
      <c r="E24" s="268">
        <f>SUBTOTAL(9,E22:E23)</f>
        <v>108080005</v>
      </c>
      <c r="F24" s="268">
        <f>SUBTOTAL(9,F22:F23)</f>
        <v>46234094</v>
      </c>
      <c r="G24" s="268">
        <f>SUBTOTAL(9,G22:G23)</f>
        <v>278154967</v>
      </c>
      <c r="H24" s="268">
        <f t="shared" si="0"/>
        <v>432469066</v>
      </c>
      <c r="I24" s="268">
        <f>SUBTOTAL(9,I22:I23)</f>
        <v>424351392</v>
      </c>
      <c r="J24" s="268">
        <f>SUBTOTAL(9,J22:J23)</f>
        <v>25077597</v>
      </c>
      <c r="K24" s="277">
        <f t="shared" si="1"/>
        <v>5.9096299606341343E-2</v>
      </c>
    </row>
    <row r="25" spans="1:11" outlineLevel="2" x14ac:dyDescent="0.25">
      <c r="A25" s="262">
        <v>4736</v>
      </c>
      <c r="B25" s="263" t="s">
        <v>194</v>
      </c>
      <c r="C25" s="262">
        <v>51152</v>
      </c>
      <c r="D25" s="263" t="s">
        <v>181</v>
      </c>
      <c r="E25" s="264">
        <v>14747678</v>
      </c>
      <c r="F25" s="264">
        <v>1744619</v>
      </c>
      <c r="G25" s="264">
        <v>39278042</v>
      </c>
      <c r="H25" s="264">
        <f t="shared" si="0"/>
        <v>55770339</v>
      </c>
      <c r="I25" s="264">
        <v>55374706</v>
      </c>
      <c r="J25" s="264">
        <v>5258184</v>
      </c>
      <c r="K25" s="276">
        <f t="shared" si="1"/>
        <v>9.4956422883762132E-2</v>
      </c>
    </row>
    <row r="26" spans="1:11" outlineLevel="1" x14ac:dyDescent="0.25">
      <c r="A26" s="265"/>
      <c r="B26" s="266" t="s">
        <v>196</v>
      </c>
      <c r="C26" s="265"/>
      <c r="D26" s="267"/>
      <c r="E26" s="268">
        <f>SUBTOTAL(9,E25:E25)</f>
        <v>14747678</v>
      </c>
      <c r="F26" s="268">
        <f>SUBTOTAL(9,F25:F25)</f>
        <v>1744619</v>
      </c>
      <c r="G26" s="268">
        <f>SUBTOTAL(9,G25:G25)</f>
        <v>39278042</v>
      </c>
      <c r="H26" s="268">
        <f t="shared" si="0"/>
        <v>55770339</v>
      </c>
      <c r="I26" s="268">
        <f>SUBTOTAL(9,I25:I25)</f>
        <v>55374706</v>
      </c>
      <c r="J26" s="268">
        <f>SUBTOTAL(9,J25:J25)</f>
        <v>5258184</v>
      </c>
      <c r="K26" s="277">
        <f t="shared" si="1"/>
        <v>9.4956422883762132E-2</v>
      </c>
    </row>
    <row r="27" spans="1:11" outlineLevel="2" x14ac:dyDescent="0.25">
      <c r="A27" s="262">
        <v>361</v>
      </c>
      <c r="B27" s="263" t="s">
        <v>237</v>
      </c>
      <c r="C27" s="262">
        <v>11865</v>
      </c>
      <c r="D27" s="263" t="s">
        <v>236</v>
      </c>
      <c r="E27" s="264">
        <v>0</v>
      </c>
      <c r="F27" s="264">
        <v>0</v>
      </c>
      <c r="G27" s="264">
        <v>405</v>
      </c>
      <c r="H27" s="264">
        <f t="shared" si="0"/>
        <v>405</v>
      </c>
      <c r="I27" s="264">
        <v>399</v>
      </c>
      <c r="J27" s="264">
        <v>0</v>
      </c>
      <c r="K27" s="276">
        <f t="shared" si="1"/>
        <v>0</v>
      </c>
    </row>
    <row r="28" spans="1:11" outlineLevel="1" x14ac:dyDescent="0.25">
      <c r="A28" s="265"/>
      <c r="B28" s="266" t="s">
        <v>235</v>
      </c>
      <c r="C28" s="265"/>
      <c r="D28" s="267"/>
      <c r="E28" s="268">
        <f>SUBTOTAL(9,E27:E27)</f>
        <v>0</v>
      </c>
      <c r="F28" s="268">
        <f>SUBTOTAL(9,F27:F27)</f>
        <v>0</v>
      </c>
      <c r="G28" s="268">
        <f>SUBTOTAL(9,G27:G27)</f>
        <v>405</v>
      </c>
      <c r="H28" s="268">
        <f t="shared" si="0"/>
        <v>405</v>
      </c>
      <c r="I28" s="268">
        <f>SUBTOTAL(9,I27:I27)</f>
        <v>399</v>
      </c>
      <c r="J28" s="268">
        <f>SUBTOTAL(9,J27:J27)</f>
        <v>0</v>
      </c>
      <c r="K28" s="277">
        <f t="shared" si="1"/>
        <v>0</v>
      </c>
    </row>
    <row r="29" spans="1:11" outlineLevel="2" x14ac:dyDescent="0.25">
      <c r="A29" s="262">
        <v>150</v>
      </c>
      <c r="B29" s="263" t="s">
        <v>8</v>
      </c>
      <c r="C29" s="262">
        <v>50520</v>
      </c>
      <c r="D29" s="263" t="s">
        <v>25</v>
      </c>
      <c r="E29" s="264">
        <v>3366616</v>
      </c>
      <c r="F29" s="264">
        <v>52127009</v>
      </c>
      <c r="G29" s="264">
        <v>144885637</v>
      </c>
      <c r="H29" s="264">
        <f t="shared" si="0"/>
        <v>200379262</v>
      </c>
      <c r="I29" s="264">
        <v>201799242</v>
      </c>
      <c r="J29" s="264">
        <v>7887214</v>
      </c>
      <c r="K29" s="276">
        <f t="shared" si="1"/>
        <v>3.908445800802364E-2</v>
      </c>
    </row>
    <row r="30" spans="1:11" outlineLevel="2" x14ac:dyDescent="0.25">
      <c r="A30" s="262">
        <v>150</v>
      </c>
      <c r="B30" s="263" t="s">
        <v>8</v>
      </c>
      <c r="C30" s="262">
        <v>51411</v>
      </c>
      <c r="D30" s="263" t="s">
        <v>142</v>
      </c>
      <c r="E30" s="264">
        <v>14825</v>
      </c>
      <c r="F30" s="264">
        <v>2716475</v>
      </c>
      <c r="G30" s="264">
        <v>0</v>
      </c>
      <c r="H30" s="264">
        <f t="shared" si="0"/>
        <v>2731300</v>
      </c>
      <c r="I30" s="264">
        <v>3134761</v>
      </c>
      <c r="J30" s="264">
        <v>-468</v>
      </c>
      <c r="K30" s="276">
        <f t="shared" si="1"/>
        <v>-1.4929367821023677E-4</v>
      </c>
    </row>
    <row r="31" spans="1:11" outlineLevel="1" x14ac:dyDescent="0.25">
      <c r="A31" s="265"/>
      <c r="B31" s="266" t="s">
        <v>107</v>
      </c>
      <c r="C31" s="265"/>
      <c r="D31" s="267"/>
      <c r="E31" s="268">
        <f>SUBTOTAL(9,E29:E30)</f>
        <v>3381441</v>
      </c>
      <c r="F31" s="268">
        <f>SUBTOTAL(9,F29:F30)</f>
        <v>54843484</v>
      </c>
      <c r="G31" s="268">
        <f>SUBTOTAL(9,G29:G30)</f>
        <v>144885637</v>
      </c>
      <c r="H31" s="268">
        <f t="shared" si="0"/>
        <v>203110562</v>
      </c>
      <c r="I31" s="268">
        <f>SUBTOTAL(9,I29:I30)</f>
        <v>204934003</v>
      </c>
      <c r="J31" s="268">
        <f>SUBTOTAL(9,J29:J30)</f>
        <v>7886746</v>
      </c>
      <c r="K31" s="277">
        <f t="shared" si="1"/>
        <v>3.8484321218280208E-2</v>
      </c>
    </row>
    <row r="32" spans="1:11" outlineLevel="2" x14ac:dyDescent="0.25">
      <c r="A32" s="262">
        <v>50026</v>
      </c>
      <c r="B32" s="263" t="s">
        <v>170</v>
      </c>
      <c r="C32" s="262">
        <v>50026</v>
      </c>
      <c r="D32" s="263" t="s">
        <v>170</v>
      </c>
      <c r="E32" s="264">
        <v>0</v>
      </c>
      <c r="F32" s="264">
        <v>1702579</v>
      </c>
      <c r="G32" s="264">
        <v>0</v>
      </c>
      <c r="H32" s="264">
        <f t="shared" si="0"/>
        <v>1702579</v>
      </c>
      <c r="I32" s="264">
        <v>1658294</v>
      </c>
      <c r="J32" s="264">
        <v>33000</v>
      </c>
      <c r="K32" s="276">
        <f t="shared" si="1"/>
        <v>1.9899969486713454E-2</v>
      </c>
    </row>
    <row r="33" spans="1:11" outlineLevel="1" x14ac:dyDescent="0.25">
      <c r="A33" s="265"/>
      <c r="B33" s="266" t="s">
        <v>173</v>
      </c>
      <c r="C33" s="265"/>
      <c r="D33" s="267"/>
      <c r="E33" s="268">
        <f>SUBTOTAL(9,E32:E32)</f>
        <v>0</v>
      </c>
      <c r="F33" s="268">
        <f>SUBTOTAL(9,F32:F32)</f>
        <v>1702579</v>
      </c>
      <c r="G33" s="268">
        <f>SUBTOTAL(9,G32:G32)</f>
        <v>0</v>
      </c>
      <c r="H33" s="268">
        <f t="shared" si="0"/>
        <v>1702579</v>
      </c>
      <c r="I33" s="268">
        <f>SUBTOTAL(9,I32:I32)</f>
        <v>1658294</v>
      </c>
      <c r="J33" s="268">
        <f>SUBTOTAL(9,J32:J32)</f>
        <v>33000</v>
      </c>
      <c r="K33" s="277">
        <f t="shared" si="1"/>
        <v>1.9899969486713454E-2</v>
      </c>
    </row>
    <row r="34" spans="1:11" outlineLevel="2" x14ac:dyDescent="0.25">
      <c r="A34" s="262">
        <v>766</v>
      </c>
      <c r="B34" s="263" t="s">
        <v>199</v>
      </c>
      <c r="C34" s="262">
        <v>51632</v>
      </c>
      <c r="D34" s="263" t="s">
        <v>204</v>
      </c>
      <c r="E34" s="264">
        <v>753061</v>
      </c>
      <c r="F34" s="264">
        <v>0</v>
      </c>
      <c r="G34" s="264">
        <v>0</v>
      </c>
      <c r="H34" s="264">
        <f t="shared" si="0"/>
        <v>753061</v>
      </c>
      <c r="I34" s="264">
        <v>800111</v>
      </c>
      <c r="J34" s="264">
        <v>51771</v>
      </c>
      <c r="K34" s="276">
        <f t="shared" si="1"/>
        <v>6.4704772212855463E-2</v>
      </c>
    </row>
    <row r="35" spans="1:11" outlineLevel="1" x14ac:dyDescent="0.25">
      <c r="A35" s="265"/>
      <c r="B35" s="266" t="s">
        <v>201</v>
      </c>
      <c r="C35" s="265"/>
      <c r="D35" s="267"/>
      <c r="E35" s="268">
        <f>SUBTOTAL(9,E34:E34)</f>
        <v>753061</v>
      </c>
      <c r="F35" s="268">
        <f>SUBTOTAL(9,F34:F34)</f>
        <v>0</v>
      </c>
      <c r="G35" s="268">
        <f>SUBTOTAL(9,G34:G34)</f>
        <v>0</v>
      </c>
      <c r="H35" s="268">
        <f t="shared" si="0"/>
        <v>753061</v>
      </c>
      <c r="I35" s="268">
        <f>SUBTOTAL(9,I34:I34)</f>
        <v>800111</v>
      </c>
      <c r="J35" s="268">
        <f>SUBTOTAL(9,J34:J34)</f>
        <v>51771</v>
      </c>
      <c r="K35" s="277">
        <f t="shared" si="1"/>
        <v>6.4704772212855463E-2</v>
      </c>
    </row>
    <row r="36" spans="1:11" outlineLevel="2" x14ac:dyDescent="0.25">
      <c r="A36" s="262">
        <v>50440</v>
      </c>
      <c r="B36" s="263" t="s">
        <v>182</v>
      </c>
      <c r="C36" s="262">
        <v>50440</v>
      </c>
      <c r="D36" s="263" t="s">
        <v>182</v>
      </c>
      <c r="E36" s="264">
        <v>0</v>
      </c>
      <c r="F36" s="264">
        <v>47481105</v>
      </c>
      <c r="G36" s="264">
        <v>0</v>
      </c>
      <c r="H36" s="264">
        <f t="shared" si="0"/>
        <v>47481105</v>
      </c>
      <c r="I36" s="264">
        <v>45823620</v>
      </c>
      <c r="J36" s="264">
        <v>4524050</v>
      </c>
      <c r="K36" s="276">
        <f t="shared" si="1"/>
        <v>9.8727468497687432E-2</v>
      </c>
    </row>
    <row r="37" spans="1:11" outlineLevel="1" x14ac:dyDescent="0.25">
      <c r="A37" s="265"/>
      <c r="B37" s="266" t="s">
        <v>192</v>
      </c>
      <c r="C37" s="265"/>
      <c r="D37" s="267"/>
      <c r="E37" s="268">
        <f>SUBTOTAL(9,E36:E36)</f>
        <v>0</v>
      </c>
      <c r="F37" s="268">
        <f>SUBTOTAL(9,F36:F36)</f>
        <v>47481105</v>
      </c>
      <c r="G37" s="268">
        <f>SUBTOTAL(9,G36:G36)</f>
        <v>0</v>
      </c>
      <c r="H37" s="268">
        <f t="shared" si="0"/>
        <v>47481105</v>
      </c>
      <c r="I37" s="268">
        <f>SUBTOTAL(9,I36:I36)</f>
        <v>45823620</v>
      </c>
      <c r="J37" s="268">
        <f>SUBTOTAL(9,J36:J36)</f>
        <v>4524050</v>
      </c>
      <c r="K37" s="277">
        <f t="shared" si="1"/>
        <v>9.8727468497687432E-2</v>
      </c>
    </row>
    <row r="38" spans="1:11" outlineLevel="2" x14ac:dyDescent="0.25">
      <c r="A38" s="262">
        <v>340</v>
      </c>
      <c r="B38" s="263" t="s">
        <v>147</v>
      </c>
      <c r="C38" s="262">
        <v>50121</v>
      </c>
      <c r="D38" s="263" t="s">
        <v>159</v>
      </c>
      <c r="E38" s="264">
        <v>21976275</v>
      </c>
      <c r="F38" s="264">
        <v>22214363</v>
      </c>
      <c r="G38" s="264">
        <v>50248378</v>
      </c>
      <c r="H38" s="264">
        <f t="shared" si="0"/>
        <v>94439016</v>
      </c>
      <c r="I38" s="264">
        <v>96712083</v>
      </c>
      <c r="J38" s="264">
        <v>16909396</v>
      </c>
      <c r="K38" s="276">
        <f t="shared" si="1"/>
        <v>0.17484264091385562</v>
      </c>
    </row>
    <row r="39" spans="1:11" outlineLevel="1" x14ac:dyDescent="0.25">
      <c r="A39" s="265"/>
      <c r="B39" s="266" t="s">
        <v>155</v>
      </c>
      <c r="C39" s="265"/>
      <c r="D39" s="267"/>
      <c r="E39" s="268">
        <f>SUBTOTAL(9,E38:E38)</f>
        <v>21976275</v>
      </c>
      <c r="F39" s="268">
        <f>SUBTOTAL(9,F38:F38)</f>
        <v>22214363</v>
      </c>
      <c r="G39" s="268">
        <f>SUBTOTAL(9,G38:G38)</f>
        <v>50248378</v>
      </c>
      <c r="H39" s="268">
        <f t="shared" si="0"/>
        <v>94439016</v>
      </c>
      <c r="I39" s="268">
        <f>SUBTOTAL(9,I38:I38)</f>
        <v>96712083</v>
      </c>
      <c r="J39" s="268">
        <f>SUBTOTAL(9,J38:J38)</f>
        <v>16909396</v>
      </c>
      <c r="K39" s="277">
        <f t="shared" si="1"/>
        <v>0.17484264091385562</v>
      </c>
    </row>
    <row r="40" spans="1:11" outlineLevel="2" x14ac:dyDescent="0.25">
      <c r="A40" s="262">
        <v>50016</v>
      </c>
      <c r="B40" s="263" t="s">
        <v>164</v>
      </c>
      <c r="C40" s="262">
        <v>50016</v>
      </c>
      <c r="D40" s="263" t="s">
        <v>164</v>
      </c>
      <c r="E40" s="264">
        <v>1087588</v>
      </c>
      <c r="F40" s="264">
        <v>2542278</v>
      </c>
      <c r="G40" s="264">
        <v>20164177</v>
      </c>
      <c r="H40" s="264">
        <f t="shared" si="0"/>
        <v>23794043</v>
      </c>
      <c r="I40" s="264">
        <v>24551542</v>
      </c>
      <c r="J40" s="264">
        <v>-522682</v>
      </c>
      <c r="K40" s="276">
        <f t="shared" si="1"/>
        <v>-2.1289171979503366E-2</v>
      </c>
    </row>
    <row r="41" spans="1:11" outlineLevel="1" x14ac:dyDescent="0.25">
      <c r="A41" s="265"/>
      <c r="B41" s="266" t="s">
        <v>168</v>
      </c>
      <c r="C41" s="265"/>
      <c r="D41" s="267"/>
      <c r="E41" s="268">
        <f>SUBTOTAL(9,E40:E40)</f>
        <v>1087588</v>
      </c>
      <c r="F41" s="268">
        <f>SUBTOTAL(9,F40:F40)</f>
        <v>2542278</v>
      </c>
      <c r="G41" s="268">
        <f>SUBTOTAL(9,G40:G40)</f>
        <v>20164177</v>
      </c>
      <c r="H41" s="268">
        <f t="shared" si="0"/>
        <v>23794043</v>
      </c>
      <c r="I41" s="268">
        <f>SUBTOTAL(9,I40:I40)</f>
        <v>24551542</v>
      </c>
      <c r="J41" s="268">
        <f>SUBTOTAL(9,J40:J40)</f>
        <v>-522682</v>
      </c>
      <c r="K41" s="277">
        <f t="shared" si="1"/>
        <v>-2.1289171979503366E-2</v>
      </c>
    </row>
    <row r="42" spans="1:11" outlineLevel="2" x14ac:dyDescent="0.25">
      <c r="A42" s="262">
        <v>50050</v>
      </c>
      <c r="B42" s="263" t="s">
        <v>4</v>
      </c>
      <c r="C42" s="262">
        <v>50050</v>
      </c>
      <c r="D42" s="263" t="s">
        <v>4</v>
      </c>
      <c r="E42" s="264">
        <v>575694</v>
      </c>
      <c r="F42" s="264">
        <v>100262250</v>
      </c>
      <c r="G42" s="264">
        <v>416865</v>
      </c>
      <c r="H42" s="264">
        <f t="shared" si="0"/>
        <v>101254809</v>
      </c>
      <c r="I42" s="264">
        <v>100345229</v>
      </c>
      <c r="J42" s="264">
        <v>1456320</v>
      </c>
      <c r="K42" s="276">
        <f t="shared" si="1"/>
        <v>1.4513096581801612E-2</v>
      </c>
    </row>
    <row r="43" spans="1:11" outlineLevel="1" x14ac:dyDescent="0.25">
      <c r="A43" s="248"/>
      <c r="B43" s="247" t="s">
        <v>114</v>
      </c>
      <c r="C43" s="248"/>
      <c r="D43" s="249"/>
      <c r="E43" s="269">
        <f>SUBTOTAL(9,E42:E42)</f>
        <v>575694</v>
      </c>
      <c r="F43" s="269">
        <f>SUBTOTAL(9,F42:F42)</f>
        <v>100262250</v>
      </c>
      <c r="G43" s="269">
        <f>SUBTOTAL(9,G42:G42)</f>
        <v>416865</v>
      </c>
      <c r="H43" s="270">
        <f t="shared" si="0"/>
        <v>101254809</v>
      </c>
      <c r="I43" s="269">
        <f>SUBTOTAL(9,I42:I42)</f>
        <v>100345229</v>
      </c>
      <c r="J43" s="269">
        <f>SUBTOTAL(9,J42:J42)</f>
        <v>1456320</v>
      </c>
      <c r="K43" s="277">
        <f t="shared" si="1"/>
        <v>1.4513096581801612E-2</v>
      </c>
    </row>
    <row r="44" spans="1:11" ht="15.75" thickBot="1" x14ac:dyDescent="0.3">
      <c r="A44" s="271"/>
      <c r="B44" s="272" t="s">
        <v>104</v>
      </c>
      <c r="C44" s="271"/>
      <c r="D44" s="273"/>
      <c r="E44" s="274">
        <f>SUBTOTAL(9,E3:E42)</f>
        <v>161527746</v>
      </c>
      <c r="F44" s="274">
        <f>SUBTOTAL(9,F3:F42)</f>
        <v>347046848</v>
      </c>
      <c r="G44" s="274">
        <f>SUBTOTAL(9,G3:G42)</f>
        <v>1431778581</v>
      </c>
      <c r="H44" s="275">
        <f t="shared" si="0"/>
        <v>1940353175</v>
      </c>
      <c r="I44" s="274">
        <f>SUBTOTAL(9,I3:I42)</f>
        <v>1935026471</v>
      </c>
      <c r="J44" s="274">
        <f>SUBTOTAL(9,J3:J42)</f>
        <v>131773672</v>
      </c>
      <c r="K44" s="278">
        <f t="shared" si="1"/>
        <v>6.8099157285378548E-2</v>
      </c>
    </row>
    <row r="45" spans="1:11" ht="15.75" thickTop="1" x14ac:dyDescent="0.25"/>
  </sheetData>
  <autoFilter ref="A2:K43" xr:uid="{A21F7564-11AF-4344-BCB5-4D7F556B5761}"/>
  <pageMargins left="0.7" right="0.7" top="0.75" bottom="0.75" header="0.3" footer="0.3"/>
  <pageSetup scale="66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6B64D-D55E-4B36-BBBE-C695A8E0C078}">
  <sheetPr>
    <pageSetUpPr fitToPage="1"/>
  </sheetPr>
  <dimension ref="A1:BL58"/>
  <sheetViews>
    <sheetView zoomScaleNormal="100" workbookViewId="0">
      <selection activeCell="AG20" sqref="AG20"/>
    </sheetView>
  </sheetViews>
  <sheetFormatPr defaultRowHeight="12.75" outlineLevelCol="1" x14ac:dyDescent="0.2"/>
  <cols>
    <col min="1" max="1" width="6.5703125" style="296" customWidth="1"/>
    <col min="2" max="2" width="23.42578125" style="280" customWidth="1"/>
    <col min="3" max="3" width="12" style="2" hidden="1" customWidth="1" outlineLevel="1"/>
    <col min="4" max="6" width="10.7109375" style="2" hidden="1" customWidth="1" outlineLevel="1"/>
    <col min="7" max="9" width="14.28515625" style="2" hidden="1" customWidth="1" outlineLevel="1"/>
    <col min="10" max="10" width="16" style="2" hidden="1" customWidth="1" outlineLevel="1"/>
    <col min="11" max="11" width="15.140625" style="2" hidden="1" customWidth="1" outlineLevel="1"/>
    <col min="12" max="12" width="14.85546875" style="2" hidden="1" customWidth="1" outlineLevel="1"/>
    <col min="13" max="13" width="15.5703125" style="280" hidden="1" customWidth="1" outlineLevel="1"/>
    <col min="14" max="14" width="16" style="280" hidden="1" customWidth="1" outlineLevel="1"/>
    <col min="15" max="15" width="15.42578125" style="280" hidden="1" customWidth="1" outlineLevel="1"/>
    <col min="16" max="16" width="15.5703125" style="280" hidden="1" customWidth="1" outlineLevel="1"/>
    <col min="17" max="17" width="14.28515625" style="280" hidden="1" customWidth="1" outlineLevel="1"/>
    <col min="18" max="18" width="12.7109375" style="280" hidden="1" customWidth="1" outlineLevel="1"/>
    <col min="19" max="19" width="13.140625" style="280" hidden="1" customWidth="1" outlineLevel="1"/>
    <col min="20" max="20" width="13.140625" style="280" bestFit="1" customWidth="1" collapsed="1"/>
    <col min="21" max="22" width="12.7109375" style="280" bestFit="1" customWidth="1"/>
    <col min="23" max="23" width="14.85546875" style="280" customWidth="1"/>
    <col min="24" max="24" width="13.42578125" style="280" bestFit="1" customWidth="1"/>
    <col min="25" max="25" width="13.140625" style="280" bestFit="1" customWidth="1"/>
    <col min="26" max="26" width="13.42578125" style="159" bestFit="1" customWidth="1"/>
    <col min="27" max="27" width="13.42578125" style="280" bestFit="1" customWidth="1"/>
    <col min="28" max="33" width="13.42578125" style="280" customWidth="1"/>
    <col min="34" max="34" width="9.7109375" style="159" hidden="1" customWidth="1" outlineLevel="1"/>
    <col min="35" max="50" width="9" style="159" hidden="1" customWidth="1" outlineLevel="1"/>
    <col min="51" max="51" width="9" style="159" hidden="1" customWidth="1" collapsed="1"/>
    <col min="52" max="54" width="9" style="159" hidden="1" customWidth="1"/>
    <col min="55" max="55" width="9" style="280" hidden="1" customWidth="1"/>
    <col min="56" max="56" width="9.140625" style="280" hidden="1" customWidth="1"/>
    <col min="57" max="57" width="9.42578125" style="280" hidden="1" customWidth="1"/>
    <col min="58" max="58" width="8.7109375" style="280" hidden="1" customWidth="1"/>
    <col min="59" max="59" width="9.42578125" style="280" hidden="1" customWidth="1"/>
    <col min="60" max="61" width="9.140625" style="280" hidden="1" customWidth="1"/>
    <col min="62" max="62" width="12.85546875" style="280" hidden="1" customWidth="1"/>
    <col min="63" max="64" width="0" style="280" hidden="1" customWidth="1"/>
    <col min="65" max="16384" width="9.140625" style="280"/>
  </cols>
  <sheetData>
    <row r="1" spans="1:47" ht="18" customHeight="1" x14ac:dyDescent="0.25">
      <c r="A1" s="279" t="s">
        <v>20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79"/>
      <c r="AC1" s="279"/>
      <c r="AD1" s="279"/>
      <c r="AE1" s="279"/>
      <c r="AF1" s="279"/>
      <c r="AG1" s="279"/>
    </row>
    <row r="2" spans="1:47" ht="45" customHeight="1" x14ac:dyDescent="0.2">
      <c r="A2" s="281" t="s">
        <v>21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1"/>
      <c r="Z2" s="281"/>
      <c r="AA2" s="281"/>
      <c r="AB2" s="281"/>
      <c r="AC2" s="281"/>
      <c r="AD2" s="281"/>
      <c r="AE2" s="281"/>
      <c r="AF2" s="281"/>
      <c r="AG2" s="281"/>
    </row>
    <row r="3" spans="1:47" ht="16.5" customHeight="1" x14ac:dyDescent="0.2">
      <c r="A3" s="282" t="s">
        <v>250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2"/>
      <c r="Y3" s="282"/>
      <c r="Z3" s="282"/>
      <c r="AA3" s="282"/>
      <c r="AB3" s="282"/>
      <c r="AC3" s="283"/>
      <c r="AD3" s="283"/>
      <c r="AE3" s="283"/>
      <c r="AF3" s="283"/>
      <c r="AG3" s="283"/>
    </row>
    <row r="4" spans="1:47" x14ac:dyDescent="0.2">
      <c r="A4" s="4" t="s">
        <v>14</v>
      </c>
      <c r="B4" s="5" t="s">
        <v>15</v>
      </c>
      <c r="C4" s="17">
        <v>1993</v>
      </c>
      <c r="D4" s="17">
        <v>1994</v>
      </c>
      <c r="E4" s="17">
        <v>1995</v>
      </c>
      <c r="F4" s="17">
        <v>1996</v>
      </c>
      <c r="G4" s="17">
        <v>1997</v>
      </c>
      <c r="H4" s="17">
        <v>1998</v>
      </c>
      <c r="I4" s="17">
        <v>1999</v>
      </c>
      <c r="J4" s="17">
        <v>2000</v>
      </c>
      <c r="K4" s="17">
        <v>2001</v>
      </c>
      <c r="L4" s="17">
        <v>2002</v>
      </c>
      <c r="M4" s="17">
        <v>2003</v>
      </c>
      <c r="N4" s="17">
        <v>2004</v>
      </c>
      <c r="O4" s="17">
        <v>2005</v>
      </c>
      <c r="P4" s="17">
        <v>2006</v>
      </c>
      <c r="Q4" s="17">
        <v>2007</v>
      </c>
      <c r="R4" s="17">
        <v>2008</v>
      </c>
      <c r="S4" s="17">
        <v>2009</v>
      </c>
      <c r="T4" s="17">
        <v>2010</v>
      </c>
      <c r="U4" s="17">
        <v>2011</v>
      </c>
      <c r="V4" s="17">
        <v>2012</v>
      </c>
      <c r="W4" s="17">
        <v>2013</v>
      </c>
      <c r="X4" s="17">
        <v>2014</v>
      </c>
      <c r="Y4" s="17">
        <v>2015</v>
      </c>
      <c r="Z4" s="17">
        <v>2016</v>
      </c>
      <c r="AA4" s="17">
        <v>2017</v>
      </c>
      <c r="AB4" s="17">
        <v>2018</v>
      </c>
      <c r="AC4" s="17">
        <v>2019</v>
      </c>
      <c r="AD4" s="17">
        <v>2020</v>
      </c>
      <c r="AE4" s="17">
        <v>2021</v>
      </c>
      <c r="AF4" s="17">
        <v>2022</v>
      </c>
      <c r="AG4" s="17">
        <v>2023</v>
      </c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</row>
    <row r="5" spans="1:47" x14ac:dyDescent="0.2">
      <c r="A5" s="11">
        <v>670</v>
      </c>
      <c r="B5" s="11" t="s">
        <v>5</v>
      </c>
      <c r="C5" s="12">
        <v>195532378</v>
      </c>
      <c r="D5" s="12">
        <v>137585963</v>
      </c>
      <c r="E5" s="12">
        <v>123868349</v>
      </c>
      <c r="F5" s="12">
        <v>198551934</v>
      </c>
      <c r="G5" s="12">
        <v>202051330</v>
      </c>
      <c r="H5" s="12">
        <v>301406321</v>
      </c>
      <c r="I5" s="12">
        <v>289285014</v>
      </c>
      <c r="J5" s="12">
        <v>444646686</v>
      </c>
      <c r="K5" s="12">
        <v>667985738</v>
      </c>
      <c r="L5" s="12">
        <v>895260105</v>
      </c>
      <c r="M5" s="12">
        <v>1184612925</v>
      </c>
      <c r="N5" s="12">
        <v>1059354284</v>
      </c>
      <c r="O5" s="12">
        <v>1035057635</v>
      </c>
      <c r="P5" s="12">
        <v>810953474</v>
      </c>
      <c r="Q5" s="12">
        <v>626496189</v>
      </c>
      <c r="R5" s="12">
        <v>650085950</v>
      </c>
      <c r="S5" s="12">
        <v>726385723</v>
      </c>
      <c r="T5" s="12">
        <v>555209601</v>
      </c>
      <c r="U5" s="12">
        <v>529743931</v>
      </c>
      <c r="V5" s="12">
        <v>658657975</v>
      </c>
      <c r="W5" s="12">
        <v>638991674</v>
      </c>
      <c r="X5" s="12">
        <v>566674514</v>
      </c>
      <c r="Y5" s="12">
        <v>655719434</v>
      </c>
      <c r="Z5" s="12">
        <v>683944776</v>
      </c>
      <c r="AA5" s="12">
        <v>708889165</v>
      </c>
      <c r="AB5" s="12">
        <v>690568501</v>
      </c>
      <c r="AC5" s="42">
        <v>762012388</v>
      </c>
      <c r="AD5" s="42">
        <v>943374363</v>
      </c>
      <c r="AE5" s="42">
        <v>1216156990</v>
      </c>
      <c r="AF5" s="42">
        <v>855408191</v>
      </c>
      <c r="AG5" s="42">
        <v>599173972</v>
      </c>
    </row>
    <row r="6" spans="1:47" x14ac:dyDescent="0.2">
      <c r="A6" s="11">
        <v>70</v>
      </c>
      <c r="B6" s="11" t="s">
        <v>9</v>
      </c>
      <c r="C6" s="12">
        <v>336514885</v>
      </c>
      <c r="D6" s="12">
        <v>184804613</v>
      </c>
      <c r="E6" s="12">
        <v>153754033</v>
      </c>
      <c r="F6" s="12">
        <v>193755251</v>
      </c>
      <c r="G6" s="12">
        <v>237789305</v>
      </c>
      <c r="H6" s="12">
        <v>359145424</v>
      </c>
      <c r="I6" s="12">
        <v>366465402</v>
      </c>
      <c r="J6" s="12">
        <v>359431381</v>
      </c>
      <c r="K6" s="12">
        <v>522346900</v>
      </c>
      <c r="L6" s="12">
        <v>698318671</v>
      </c>
      <c r="M6" s="12">
        <v>898469806</v>
      </c>
      <c r="N6" s="12">
        <v>883917419</v>
      </c>
      <c r="O6" s="12">
        <v>1089381343</v>
      </c>
      <c r="P6" s="12">
        <v>948983288</v>
      </c>
      <c r="Q6" s="12">
        <v>750973588</v>
      </c>
      <c r="R6" s="12">
        <v>468600419</v>
      </c>
      <c r="S6" s="12">
        <v>435117875</v>
      </c>
      <c r="T6" s="12">
        <v>327410581</v>
      </c>
      <c r="U6" s="12">
        <v>301428908</v>
      </c>
      <c r="V6" s="12">
        <v>397833547</v>
      </c>
      <c r="W6" s="12">
        <v>410754707</v>
      </c>
      <c r="X6" s="12">
        <v>372908313</v>
      </c>
      <c r="Y6" s="12">
        <v>419378964</v>
      </c>
      <c r="Z6" s="12">
        <v>441428992</v>
      </c>
      <c r="AA6" s="12">
        <v>418646617</v>
      </c>
      <c r="AB6" s="12">
        <v>392213876</v>
      </c>
      <c r="AC6" s="42">
        <v>403565344</v>
      </c>
      <c r="AD6" s="42">
        <v>452713894</v>
      </c>
      <c r="AE6" s="42">
        <v>543418908</v>
      </c>
      <c r="AF6" s="42">
        <v>432469066</v>
      </c>
      <c r="AG6" s="42">
        <v>306457085</v>
      </c>
    </row>
    <row r="7" spans="1:47" x14ac:dyDescent="0.2">
      <c r="A7" s="11">
        <v>150</v>
      </c>
      <c r="B7" s="11" t="s">
        <v>8</v>
      </c>
      <c r="C7" s="12">
        <v>122545602</v>
      </c>
      <c r="D7" s="12">
        <v>81616265</v>
      </c>
      <c r="E7" s="12">
        <v>58749118</v>
      </c>
      <c r="F7" s="12">
        <v>75983010</v>
      </c>
      <c r="G7" s="12">
        <v>89808641</v>
      </c>
      <c r="H7" s="12">
        <v>135017827</v>
      </c>
      <c r="I7" s="12">
        <v>120580722</v>
      </c>
      <c r="J7" s="12">
        <v>98592316</v>
      </c>
      <c r="K7" s="12">
        <v>130538413</v>
      </c>
      <c r="L7" s="12">
        <v>159235047</v>
      </c>
      <c r="M7" s="12">
        <v>187038680</v>
      </c>
      <c r="N7" s="12">
        <v>177847790</v>
      </c>
      <c r="O7" s="12">
        <v>153868834</v>
      </c>
      <c r="P7" s="12">
        <v>100663704</v>
      </c>
      <c r="Q7" s="12">
        <v>90638207</v>
      </c>
      <c r="R7" s="12">
        <v>66970215</v>
      </c>
      <c r="S7" s="12">
        <v>102900354</v>
      </c>
      <c r="T7" s="12">
        <v>119978751</v>
      </c>
      <c r="U7" s="12">
        <v>129944008</v>
      </c>
      <c r="V7" s="12">
        <v>174499502</v>
      </c>
      <c r="W7" s="12">
        <v>182011641</v>
      </c>
      <c r="X7" s="12">
        <v>151125745</v>
      </c>
      <c r="Y7" s="12">
        <v>184706350</v>
      </c>
      <c r="Z7" s="12">
        <v>204697540</v>
      </c>
      <c r="AA7" s="12">
        <v>207792401</v>
      </c>
      <c r="AB7" s="12">
        <v>208735325</v>
      </c>
      <c r="AC7" s="42">
        <v>229863876</v>
      </c>
      <c r="AD7" s="42">
        <v>243377055</v>
      </c>
      <c r="AE7" s="42">
        <v>299617704</v>
      </c>
      <c r="AF7" s="42">
        <v>203110562</v>
      </c>
      <c r="AG7" s="42">
        <v>133209932</v>
      </c>
    </row>
    <row r="8" spans="1:47" x14ac:dyDescent="0.2">
      <c r="A8" s="11">
        <v>50130</v>
      </c>
      <c r="B8" s="11" t="s">
        <v>243</v>
      </c>
      <c r="C8" s="12">
        <v>46116823</v>
      </c>
      <c r="D8" s="12">
        <v>44302379</v>
      </c>
      <c r="E8" s="12">
        <v>30312078</v>
      </c>
      <c r="F8" s="12">
        <v>30873621</v>
      </c>
      <c r="G8" s="12">
        <v>32790697</v>
      </c>
      <c r="H8" s="12">
        <v>40992596</v>
      </c>
      <c r="I8" s="12">
        <v>48675991</v>
      </c>
      <c r="J8" s="12">
        <v>38233077</v>
      </c>
      <c r="K8" s="12">
        <v>46337383</v>
      </c>
      <c r="L8" s="12">
        <v>58779921</v>
      </c>
      <c r="M8" s="12">
        <v>64478852</v>
      </c>
      <c r="N8" s="12">
        <v>72058781</v>
      </c>
      <c r="O8" s="12">
        <v>79820168</v>
      </c>
      <c r="P8" s="12">
        <v>73729782</v>
      </c>
      <c r="Q8" s="12">
        <v>58807977</v>
      </c>
      <c r="R8" s="12">
        <v>40079819</v>
      </c>
      <c r="S8" s="12">
        <v>31530903</v>
      </c>
      <c r="T8" s="12">
        <v>37842079</v>
      </c>
      <c r="U8" s="12">
        <v>34017561</v>
      </c>
      <c r="V8" s="12">
        <v>39321906</v>
      </c>
      <c r="W8" s="12">
        <v>41902679</v>
      </c>
      <c r="X8" s="12">
        <v>56913342</v>
      </c>
      <c r="Y8" s="12">
        <v>84048100</v>
      </c>
      <c r="Z8" s="12">
        <v>99771918</v>
      </c>
      <c r="AA8" s="12">
        <v>104471837</v>
      </c>
      <c r="AB8" s="12">
        <v>95042875</v>
      </c>
      <c r="AC8" s="42">
        <v>107273275</v>
      </c>
      <c r="AD8" s="42">
        <v>141383568</v>
      </c>
      <c r="AE8" s="42">
        <v>194778325</v>
      </c>
      <c r="AF8" s="42">
        <v>112572436</v>
      </c>
      <c r="AG8" s="42">
        <v>75826462</v>
      </c>
    </row>
    <row r="9" spans="1:47" x14ac:dyDescent="0.2">
      <c r="A9" s="11">
        <v>50050</v>
      </c>
      <c r="B9" s="11" t="s">
        <v>4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1139507</v>
      </c>
      <c r="J9" s="12">
        <v>8868049</v>
      </c>
      <c r="K9" s="12">
        <v>26073532</v>
      </c>
      <c r="L9" s="12">
        <v>35231621</v>
      </c>
      <c r="M9" s="12">
        <v>33373250</v>
      </c>
      <c r="N9" s="12">
        <v>33537396</v>
      </c>
      <c r="O9" s="12">
        <v>31097777</v>
      </c>
      <c r="P9" s="12">
        <v>16761650</v>
      </c>
      <c r="Q9" s="12">
        <v>17766204</v>
      </c>
      <c r="R9" s="12">
        <v>16567402</v>
      </c>
      <c r="S9" s="12">
        <v>21887446</v>
      </c>
      <c r="T9" s="12">
        <v>29930105</v>
      </c>
      <c r="U9" s="12">
        <v>35643782</v>
      </c>
      <c r="V9" s="12">
        <v>47435357</v>
      </c>
      <c r="W9" s="12">
        <v>50940806</v>
      </c>
      <c r="X9" s="12">
        <v>54489619</v>
      </c>
      <c r="Y9" s="12">
        <v>73332371</v>
      </c>
      <c r="Z9" s="12">
        <v>108311161</v>
      </c>
      <c r="AA9" s="12">
        <v>88867366</v>
      </c>
      <c r="AB9" s="12">
        <v>67937633</v>
      </c>
      <c r="AC9" s="42">
        <v>89102859</v>
      </c>
      <c r="AD9" s="42">
        <v>221927921</v>
      </c>
      <c r="AE9" s="42">
        <v>258565340</v>
      </c>
      <c r="AF9" s="42">
        <v>101254809</v>
      </c>
      <c r="AG9" s="42">
        <v>32433045</v>
      </c>
    </row>
    <row r="10" spans="1:47" x14ac:dyDescent="0.2">
      <c r="A10" s="9">
        <v>340</v>
      </c>
      <c r="B10" s="9" t="s">
        <v>6</v>
      </c>
      <c r="C10" s="10">
        <v>149288660</v>
      </c>
      <c r="D10" s="10">
        <v>101962745</v>
      </c>
      <c r="E10" s="10">
        <v>83526283</v>
      </c>
      <c r="F10" s="10">
        <v>102861928</v>
      </c>
      <c r="G10" s="10">
        <v>106980996</v>
      </c>
      <c r="H10" s="10">
        <v>133137160</v>
      </c>
      <c r="I10" s="10">
        <v>137242247</v>
      </c>
      <c r="J10" s="10">
        <v>89435611</v>
      </c>
      <c r="K10" s="10">
        <v>160704244</v>
      </c>
      <c r="L10" s="10">
        <v>255669469</v>
      </c>
      <c r="M10" s="10">
        <v>352873002</v>
      </c>
      <c r="N10" s="10">
        <v>281430490</v>
      </c>
      <c r="O10" s="12">
        <v>285308477</v>
      </c>
      <c r="P10" s="12">
        <v>244049615</v>
      </c>
      <c r="Q10" s="12">
        <v>158458480</v>
      </c>
      <c r="R10" s="12">
        <v>100010336</v>
      </c>
      <c r="S10" s="12">
        <v>141247933</v>
      </c>
      <c r="T10" s="12">
        <v>163191841</v>
      </c>
      <c r="U10" s="12">
        <v>140927071</v>
      </c>
      <c r="V10" s="12">
        <v>159974438</v>
      </c>
      <c r="W10" s="12">
        <v>112445499</v>
      </c>
      <c r="X10" s="12">
        <v>90183189</v>
      </c>
      <c r="Y10" s="12">
        <v>104965568</v>
      </c>
      <c r="Z10" s="12">
        <v>89067215</v>
      </c>
      <c r="AA10" s="12">
        <v>98823214</v>
      </c>
      <c r="AB10" s="12">
        <v>102382748</v>
      </c>
      <c r="AC10" s="42">
        <v>102286577</v>
      </c>
      <c r="AD10" s="42">
        <v>120121722</v>
      </c>
      <c r="AE10" s="42">
        <v>139472438</v>
      </c>
      <c r="AF10" s="42">
        <v>94439016</v>
      </c>
      <c r="AG10" s="42">
        <v>65243029</v>
      </c>
    </row>
    <row r="11" spans="1:47" x14ac:dyDescent="0.2">
      <c r="A11" s="11">
        <v>4736</v>
      </c>
      <c r="B11" s="11" t="s">
        <v>194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39922517</v>
      </c>
      <c r="Y11" s="12">
        <v>62224873</v>
      </c>
      <c r="Z11" s="12">
        <v>69957688</v>
      </c>
      <c r="AA11" s="12">
        <v>61950532</v>
      </c>
      <c r="AB11" s="12">
        <v>39453069</v>
      </c>
      <c r="AC11" s="42">
        <v>51431330</v>
      </c>
      <c r="AD11" s="42">
        <v>91434229</v>
      </c>
      <c r="AE11" s="42">
        <v>107477304</v>
      </c>
      <c r="AF11" s="42">
        <v>55770339</v>
      </c>
      <c r="AG11" s="42">
        <v>50367630</v>
      </c>
    </row>
    <row r="12" spans="1:47" x14ac:dyDescent="0.2">
      <c r="A12" s="11">
        <v>50440</v>
      </c>
      <c r="B12" s="11" t="s">
        <v>182</v>
      </c>
      <c r="C12" s="284">
        <v>0</v>
      </c>
      <c r="D12" s="285">
        <v>0</v>
      </c>
      <c r="E12" s="285">
        <v>0</v>
      </c>
      <c r="F12" s="285">
        <v>0</v>
      </c>
      <c r="G12" s="285">
        <v>0</v>
      </c>
      <c r="H12" s="285">
        <v>0</v>
      </c>
      <c r="I12" s="286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1154638</v>
      </c>
      <c r="Y12" s="12">
        <v>5984606</v>
      </c>
      <c r="Z12" s="12">
        <v>12268551</v>
      </c>
      <c r="AA12" s="12">
        <v>23276903</v>
      </c>
      <c r="AB12" s="12">
        <v>30673353</v>
      </c>
      <c r="AC12" s="42">
        <v>43876756</v>
      </c>
      <c r="AD12" s="42">
        <v>72245937</v>
      </c>
      <c r="AE12" s="42">
        <v>74079605</v>
      </c>
      <c r="AF12" s="42">
        <v>47481105</v>
      </c>
      <c r="AG12" s="42">
        <v>35656353</v>
      </c>
    </row>
    <row r="13" spans="1:47" x14ac:dyDescent="0.2">
      <c r="A13" s="11">
        <v>50016</v>
      </c>
      <c r="B13" s="11" t="s">
        <v>164</v>
      </c>
      <c r="C13" s="284">
        <v>0</v>
      </c>
      <c r="D13" s="285">
        <v>0</v>
      </c>
      <c r="E13" s="285">
        <v>0</v>
      </c>
      <c r="F13" s="285">
        <v>0</v>
      </c>
      <c r="G13" s="285">
        <v>0</v>
      </c>
      <c r="H13" s="285">
        <v>0</v>
      </c>
      <c r="I13" s="286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7705673</v>
      </c>
      <c r="U13" s="12">
        <v>29432962</v>
      </c>
      <c r="V13" s="12">
        <v>42211830</v>
      </c>
      <c r="W13" s="12">
        <v>42159300</v>
      </c>
      <c r="X13" s="12">
        <v>33952443</v>
      </c>
      <c r="Y13" s="12">
        <v>38511672</v>
      </c>
      <c r="Z13" s="12">
        <v>36284042</v>
      </c>
      <c r="AA13" s="12">
        <v>34133244</v>
      </c>
      <c r="AB13" s="12">
        <v>27151252</v>
      </c>
      <c r="AC13" s="42">
        <v>31358320</v>
      </c>
      <c r="AD13" s="42">
        <v>36681051</v>
      </c>
      <c r="AE13" s="42">
        <v>37897511</v>
      </c>
      <c r="AF13" s="42">
        <v>23794043</v>
      </c>
      <c r="AG13" s="42">
        <v>29128891</v>
      </c>
    </row>
    <row r="14" spans="1:47" x14ac:dyDescent="0.2">
      <c r="A14" s="11">
        <v>12522</v>
      </c>
      <c r="B14" s="11" t="s">
        <v>244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42">
        <v>0</v>
      </c>
      <c r="AD14" s="42">
        <v>9453923</v>
      </c>
      <c r="AE14" s="42">
        <v>17519662</v>
      </c>
      <c r="AF14" s="42">
        <v>5597179</v>
      </c>
      <c r="AG14" s="42">
        <v>1390491</v>
      </c>
    </row>
    <row r="15" spans="1:47" x14ac:dyDescent="0.2">
      <c r="A15" s="40">
        <v>16827</v>
      </c>
      <c r="B15" s="40" t="s">
        <v>218</v>
      </c>
      <c r="C15" s="41">
        <v>0</v>
      </c>
      <c r="D15" s="41">
        <v>0</v>
      </c>
      <c r="E15" s="41">
        <v>0</v>
      </c>
      <c r="F15" s="41">
        <v>0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  <c r="N15" s="41">
        <v>0</v>
      </c>
      <c r="O15" s="41">
        <v>0</v>
      </c>
      <c r="P15" s="41">
        <v>0</v>
      </c>
      <c r="Q15" s="41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42">
        <v>0</v>
      </c>
      <c r="AD15" s="42">
        <v>33550</v>
      </c>
      <c r="AE15" s="42">
        <v>5351117</v>
      </c>
      <c r="AF15" s="42">
        <v>2621932</v>
      </c>
      <c r="AG15" s="42">
        <v>2536700</v>
      </c>
    </row>
    <row r="16" spans="1:47" x14ac:dyDescent="0.2">
      <c r="A16" s="40">
        <v>15781</v>
      </c>
      <c r="B16" s="40" t="s">
        <v>187</v>
      </c>
      <c r="C16" s="41">
        <v>0</v>
      </c>
      <c r="D16" s="41">
        <v>0</v>
      </c>
      <c r="E16" s="41">
        <v>0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  <c r="Q16" s="41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66823</v>
      </c>
      <c r="Z16" s="12">
        <v>563461</v>
      </c>
      <c r="AA16" s="12">
        <v>593130</v>
      </c>
      <c r="AB16" s="12">
        <v>1003181</v>
      </c>
      <c r="AC16" s="42">
        <v>2233974</v>
      </c>
      <c r="AD16" s="42">
        <v>3640847</v>
      </c>
      <c r="AE16" s="42">
        <v>4138961</v>
      </c>
      <c r="AF16" s="42">
        <v>1998712</v>
      </c>
      <c r="AG16" s="42">
        <v>727104</v>
      </c>
    </row>
    <row r="17" spans="1:64" x14ac:dyDescent="0.2">
      <c r="A17" s="40">
        <v>50026</v>
      </c>
      <c r="B17" s="40" t="s">
        <v>170</v>
      </c>
      <c r="C17" s="41">
        <v>0</v>
      </c>
      <c r="D17" s="41">
        <v>0</v>
      </c>
      <c r="E17" s="41">
        <v>273468</v>
      </c>
      <c r="F17" s="41">
        <v>9232248</v>
      </c>
      <c r="G17" s="41">
        <v>9188354</v>
      </c>
      <c r="H17" s="41">
        <v>14913633</v>
      </c>
      <c r="I17" s="41">
        <v>14654556</v>
      </c>
      <c r="J17" s="41">
        <v>13513704</v>
      </c>
      <c r="K17" s="41">
        <v>23735825</v>
      </c>
      <c r="L17" s="41">
        <v>32405580</v>
      </c>
      <c r="M17" s="41">
        <v>34276403</v>
      </c>
      <c r="N17" s="41">
        <v>22408966</v>
      </c>
      <c r="O17" s="41">
        <v>18977791</v>
      </c>
      <c r="P17" s="41">
        <v>18098314</v>
      </c>
      <c r="Q17" s="41">
        <v>13971736</v>
      </c>
      <c r="R17" s="12">
        <v>6207872</v>
      </c>
      <c r="S17" s="12">
        <v>4541466</v>
      </c>
      <c r="T17" s="12">
        <v>1185879</v>
      </c>
      <c r="U17" s="12">
        <v>917062</v>
      </c>
      <c r="V17" s="12">
        <v>1005052</v>
      </c>
      <c r="W17" s="12">
        <v>1348674</v>
      </c>
      <c r="X17" s="12">
        <v>1232144</v>
      </c>
      <c r="Y17" s="12">
        <v>1043499</v>
      </c>
      <c r="Z17" s="12">
        <v>1292103</v>
      </c>
      <c r="AA17" s="12">
        <v>1907060</v>
      </c>
      <c r="AB17" s="12">
        <v>2464558</v>
      </c>
      <c r="AC17" s="42">
        <v>2044706</v>
      </c>
      <c r="AD17" s="42">
        <v>2136704</v>
      </c>
      <c r="AE17" s="42">
        <v>2012429</v>
      </c>
      <c r="AF17" s="42">
        <v>1702579</v>
      </c>
      <c r="AG17" s="42">
        <v>1354328</v>
      </c>
    </row>
    <row r="18" spans="1:64" x14ac:dyDescent="0.2">
      <c r="A18" s="40">
        <v>2538</v>
      </c>
      <c r="B18" s="40" t="s">
        <v>228</v>
      </c>
      <c r="C18" s="41">
        <v>0</v>
      </c>
      <c r="D18" s="41">
        <v>0</v>
      </c>
      <c r="E18" s="41">
        <v>0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0</v>
      </c>
      <c r="Q18" s="41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42">
        <v>0</v>
      </c>
      <c r="AD18" s="42">
        <v>0</v>
      </c>
      <c r="AE18" s="42">
        <v>14751</v>
      </c>
      <c r="AF18" s="42">
        <v>924238</v>
      </c>
      <c r="AG18" s="42">
        <v>708145</v>
      </c>
    </row>
    <row r="19" spans="1:64" x14ac:dyDescent="0.2">
      <c r="A19" s="40">
        <v>766</v>
      </c>
      <c r="B19" s="40" t="s">
        <v>199</v>
      </c>
      <c r="C19" s="41">
        <v>0</v>
      </c>
      <c r="D19" s="41">
        <v>0</v>
      </c>
      <c r="E19" s="41">
        <v>0</v>
      </c>
      <c r="F19" s="41">
        <v>0</v>
      </c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0</v>
      </c>
      <c r="O19" s="41">
        <v>0</v>
      </c>
      <c r="P19" s="41">
        <v>0</v>
      </c>
      <c r="Q19" s="41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620326</v>
      </c>
      <c r="AC19" s="42">
        <v>1168793</v>
      </c>
      <c r="AD19" s="42">
        <v>1288279</v>
      </c>
      <c r="AE19" s="42">
        <v>3963417</v>
      </c>
      <c r="AF19" s="42">
        <v>753061</v>
      </c>
      <c r="AG19" s="42">
        <v>215318</v>
      </c>
    </row>
    <row r="20" spans="1:64" x14ac:dyDescent="0.2">
      <c r="A20" s="40">
        <v>11974</v>
      </c>
      <c r="B20" s="40" t="s">
        <v>238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42"/>
      <c r="AD20" s="42"/>
      <c r="AE20" s="42"/>
      <c r="AF20" s="42">
        <v>455502</v>
      </c>
      <c r="AG20" s="42">
        <v>3099936</v>
      </c>
    </row>
    <row r="21" spans="1:64" x14ac:dyDescent="0.2">
      <c r="A21" s="40">
        <v>361</v>
      </c>
      <c r="B21" s="40" t="s">
        <v>241</v>
      </c>
      <c r="C21" s="41">
        <v>0</v>
      </c>
      <c r="D21" s="41">
        <v>0</v>
      </c>
      <c r="E21" s="41">
        <v>0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41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42">
        <v>0</v>
      </c>
      <c r="AD21" s="42">
        <v>0</v>
      </c>
      <c r="AE21" s="42">
        <v>0</v>
      </c>
      <c r="AF21" s="42">
        <v>405</v>
      </c>
      <c r="AG21" s="42">
        <v>4671</v>
      </c>
    </row>
    <row r="22" spans="1:64" hidden="1" x14ac:dyDescent="0.2">
      <c r="A22" s="40">
        <v>4929</v>
      </c>
      <c r="B22" s="40" t="s">
        <v>197</v>
      </c>
      <c r="C22" s="41">
        <v>0</v>
      </c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7025</v>
      </c>
      <c r="AC22" s="42">
        <v>841501</v>
      </c>
      <c r="AD22" s="42">
        <v>0</v>
      </c>
      <c r="AE22" s="42">
        <v>0</v>
      </c>
      <c r="AF22" s="42"/>
      <c r="AG22" s="42"/>
    </row>
    <row r="23" spans="1:64" hidden="1" x14ac:dyDescent="0.2">
      <c r="A23" s="11">
        <v>50041</v>
      </c>
      <c r="B23" s="11" t="s">
        <v>98</v>
      </c>
      <c r="C23" s="12">
        <v>0</v>
      </c>
      <c r="D23" s="12">
        <v>0</v>
      </c>
      <c r="E23" s="12">
        <v>0</v>
      </c>
      <c r="F23" s="12">
        <v>0</v>
      </c>
      <c r="G23" s="12">
        <v>1854775</v>
      </c>
      <c r="H23" s="12">
        <v>31233930</v>
      </c>
      <c r="I23" s="12">
        <v>0</v>
      </c>
      <c r="J23" s="12">
        <v>26028192</v>
      </c>
      <c r="K23" s="12">
        <v>39834360</v>
      </c>
      <c r="L23" s="12">
        <v>52330282</v>
      </c>
      <c r="M23" s="12">
        <v>104305372</v>
      </c>
      <c r="N23" s="12">
        <v>101192324</v>
      </c>
      <c r="O23" s="12">
        <v>123149027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42">
        <v>0</v>
      </c>
      <c r="AC23" s="42">
        <v>0</v>
      </c>
      <c r="AD23" s="42">
        <v>0</v>
      </c>
      <c r="AE23" s="42">
        <v>0</v>
      </c>
      <c r="AF23" s="42"/>
      <c r="AG23" s="42"/>
    </row>
    <row r="24" spans="1:64" ht="20.25" hidden="1" customHeight="1" x14ac:dyDescent="0.2">
      <c r="A24" s="11">
        <v>947</v>
      </c>
      <c r="B24" s="11" t="s">
        <v>18</v>
      </c>
      <c r="C24" s="12">
        <v>3412395</v>
      </c>
      <c r="D24" s="12">
        <v>12378153</v>
      </c>
      <c r="E24" s="12">
        <v>5222075</v>
      </c>
      <c r="F24" s="12">
        <v>5421523</v>
      </c>
      <c r="G24" s="12">
        <v>20322825</v>
      </c>
      <c r="H24" s="12">
        <v>46669369</v>
      </c>
      <c r="I24" s="12">
        <v>49875386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42">
        <v>0</v>
      </c>
      <c r="AC24" s="42">
        <v>0</v>
      </c>
      <c r="AD24" s="42">
        <v>0</v>
      </c>
      <c r="AE24" s="42">
        <v>0</v>
      </c>
      <c r="AF24" s="42"/>
      <c r="AG24" s="42"/>
    </row>
    <row r="25" spans="1:64" ht="48.75" hidden="1" customHeight="1" x14ac:dyDescent="0.2">
      <c r="A25" s="39">
        <v>51624</v>
      </c>
      <c r="B25" s="39" t="s">
        <v>13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81720369</v>
      </c>
      <c r="M25" s="42">
        <v>96437575</v>
      </c>
      <c r="N25" s="42">
        <v>34815467</v>
      </c>
      <c r="O25" s="42">
        <v>0</v>
      </c>
      <c r="P25" s="42">
        <v>0</v>
      </c>
      <c r="Q25" s="42">
        <v>0</v>
      </c>
      <c r="R25" s="42">
        <v>0</v>
      </c>
      <c r="S25" s="42">
        <v>0</v>
      </c>
      <c r="T25" s="42">
        <v>0</v>
      </c>
      <c r="U25" s="41">
        <v>0</v>
      </c>
      <c r="V25" s="41">
        <v>0</v>
      </c>
      <c r="W25" s="41">
        <v>0</v>
      </c>
      <c r="X25" s="41">
        <v>0</v>
      </c>
      <c r="Y25" s="41">
        <v>0</v>
      </c>
      <c r="Z25" s="41">
        <v>0</v>
      </c>
      <c r="AA25" s="41">
        <v>0</v>
      </c>
      <c r="AB25" s="42">
        <v>0</v>
      </c>
      <c r="AC25" s="42">
        <v>0</v>
      </c>
      <c r="AD25" s="42">
        <v>0</v>
      </c>
      <c r="AE25" s="42">
        <v>0</v>
      </c>
      <c r="AF25" s="42"/>
      <c r="AG25" s="42"/>
    </row>
    <row r="26" spans="1:64" ht="18" customHeight="1" thickBot="1" x14ac:dyDescent="0.25">
      <c r="A26" s="287"/>
      <c r="B26" s="288" t="s">
        <v>19</v>
      </c>
      <c r="C26" s="8">
        <f t="shared" ref="C26:AD26" si="0">SUM(C5:C25)</f>
        <v>853410743</v>
      </c>
      <c r="D26" s="8">
        <f t="shared" si="0"/>
        <v>562650118</v>
      </c>
      <c r="E26" s="8">
        <f t="shared" si="0"/>
        <v>455705404</v>
      </c>
      <c r="F26" s="8">
        <f t="shared" si="0"/>
        <v>616679515</v>
      </c>
      <c r="G26" s="8">
        <f t="shared" si="0"/>
        <v>700786923</v>
      </c>
      <c r="H26" s="8">
        <f t="shared" si="0"/>
        <v>1062516260</v>
      </c>
      <c r="I26" s="8">
        <f t="shared" si="0"/>
        <v>1027918825</v>
      </c>
      <c r="J26" s="8">
        <f t="shared" si="0"/>
        <v>1078749016</v>
      </c>
      <c r="K26" s="8">
        <f t="shared" si="0"/>
        <v>1617556395</v>
      </c>
      <c r="L26" s="8">
        <f t="shared" si="0"/>
        <v>2268951065</v>
      </c>
      <c r="M26" s="8">
        <f t="shared" si="0"/>
        <v>2955865865</v>
      </c>
      <c r="N26" s="8">
        <f t="shared" si="0"/>
        <v>2666562917</v>
      </c>
      <c r="O26" s="8">
        <f t="shared" si="0"/>
        <v>2816661052</v>
      </c>
      <c r="P26" s="8">
        <f t="shared" si="0"/>
        <v>2213239827</v>
      </c>
      <c r="Q26" s="8">
        <f t="shared" si="0"/>
        <v>1717112381</v>
      </c>
      <c r="R26" s="8">
        <f t="shared" si="0"/>
        <v>1348522013</v>
      </c>
      <c r="S26" s="8">
        <f t="shared" si="0"/>
        <v>1463611700</v>
      </c>
      <c r="T26" s="8">
        <f t="shared" si="0"/>
        <v>1242454510</v>
      </c>
      <c r="U26" s="8">
        <f t="shared" si="0"/>
        <v>1202055285</v>
      </c>
      <c r="V26" s="8">
        <f t="shared" si="0"/>
        <v>1520939607</v>
      </c>
      <c r="W26" s="8">
        <f t="shared" si="0"/>
        <v>1480554980</v>
      </c>
      <c r="X26" s="8">
        <f t="shared" si="0"/>
        <v>1368556464</v>
      </c>
      <c r="Y26" s="8">
        <f t="shared" si="0"/>
        <v>1629982260</v>
      </c>
      <c r="Z26" s="8">
        <f t="shared" si="0"/>
        <v>1747587447</v>
      </c>
      <c r="AA26" s="8">
        <f t="shared" si="0"/>
        <v>1749351469</v>
      </c>
      <c r="AB26" s="8">
        <f t="shared" si="0"/>
        <v>1658253722</v>
      </c>
      <c r="AC26" s="8">
        <f t="shared" si="0"/>
        <v>1827059699</v>
      </c>
      <c r="AD26" s="8">
        <f t="shared" si="0"/>
        <v>2339813043</v>
      </c>
      <c r="AE26" s="8">
        <f>SUM(AE5:AE25)</f>
        <v>2904464462</v>
      </c>
      <c r="AF26" s="8">
        <f>SUM(AF5:AF25)</f>
        <v>1940353175</v>
      </c>
      <c r="AG26" s="8">
        <f>SUM(AG5:AG25)</f>
        <v>1337533092</v>
      </c>
      <c r="AH26" s="178"/>
      <c r="AI26" s="178"/>
      <c r="AJ26" s="178"/>
      <c r="AK26" s="178"/>
      <c r="AL26" s="178"/>
      <c r="AM26" s="178"/>
      <c r="AN26" s="178"/>
      <c r="AO26" s="178"/>
      <c r="AP26" s="178"/>
      <c r="AQ26" s="178"/>
      <c r="AR26" s="178"/>
      <c r="AS26" s="178"/>
      <c r="AT26" s="178"/>
      <c r="AU26" s="178"/>
      <c r="AV26" s="178"/>
      <c r="AW26" s="178"/>
      <c r="AX26" s="178"/>
      <c r="AY26" s="178"/>
      <c r="AZ26" s="178"/>
      <c r="BA26" s="178"/>
      <c r="BB26" s="178"/>
      <c r="BC26" s="178"/>
      <c r="BD26" s="178"/>
      <c r="BE26" s="178"/>
      <c r="BJ26" s="289"/>
    </row>
    <row r="27" spans="1:64" ht="45" customHeight="1" thickTop="1" x14ac:dyDescent="0.2">
      <c r="A27" s="281" t="s">
        <v>22</v>
      </c>
      <c r="B27" s="281"/>
      <c r="C27" s="281"/>
      <c r="D27" s="281"/>
      <c r="E27" s="281"/>
      <c r="F27" s="281"/>
      <c r="G27" s="281"/>
      <c r="H27" s="281"/>
      <c r="I27" s="281"/>
      <c r="J27" s="281"/>
      <c r="K27" s="281"/>
      <c r="L27" s="281"/>
      <c r="M27" s="281"/>
      <c r="N27" s="281"/>
      <c r="O27" s="281"/>
      <c r="P27" s="281"/>
      <c r="Q27" s="281"/>
      <c r="R27" s="281"/>
      <c r="S27" s="281"/>
      <c r="T27" s="281"/>
      <c r="U27" s="281"/>
      <c r="V27" s="281"/>
      <c r="W27" s="281"/>
      <c r="X27" s="281"/>
      <c r="Y27" s="281"/>
      <c r="Z27" s="281"/>
      <c r="AA27" s="281"/>
      <c r="AB27" s="290"/>
      <c r="AC27" s="290"/>
      <c r="AD27" s="290"/>
      <c r="AE27" s="290"/>
      <c r="AF27" s="290"/>
      <c r="AG27" s="290"/>
    </row>
    <row r="28" spans="1:64" ht="16.5" customHeight="1" x14ac:dyDescent="0.2">
      <c r="A28" s="282"/>
      <c r="B28" s="282"/>
      <c r="C28" s="282"/>
      <c r="D28" s="282"/>
      <c r="E28" s="282"/>
      <c r="F28" s="282"/>
      <c r="G28" s="282"/>
      <c r="H28" s="282"/>
      <c r="I28" s="282"/>
      <c r="J28" s="282"/>
      <c r="K28" s="282"/>
      <c r="L28" s="282"/>
      <c r="M28" s="282"/>
      <c r="N28" s="282"/>
      <c r="O28" s="282"/>
      <c r="P28" s="282"/>
      <c r="Q28" s="282"/>
      <c r="R28" s="282"/>
      <c r="S28" s="282"/>
      <c r="T28" s="282"/>
      <c r="U28" s="282"/>
      <c r="V28" s="282"/>
      <c r="W28" s="282"/>
      <c r="X28" s="282"/>
      <c r="Y28" s="282"/>
      <c r="Z28" s="291"/>
      <c r="AH28" s="161" t="s">
        <v>136</v>
      </c>
      <c r="BC28" s="159"/>
    </row>
    <row r="29" spans="1:64" x14ac:dyDescent="0.2">
      <c r="A29" s="4" t="s">
        <v>14</v>
      </c>
      <c r="B29" s="5" t="s">
        <v>15</v>
      </c>
      <c r="C29" s="17">
        <v>1993</v>
      </c>
      <c r="D29" s="17">
        <v>1994</v>
      </c>
      <c r="E29" s="17">
        <v>1995</v>
      </c>
      <c r="F29" s="17">
        <v>1996</v>
      </c>
      <c r="G29" s="17">
        <v>1997</v>
      </c>
      <c r="H29" s="17">
        <v>1998</v>
      </c>
      <c r="I29" s="17">
        <v>1999</v>
      </c>
      <c r="J29" s="17">
        <v>2000</v>
      </c>
      <c r="K29" s="17">
        <v>2001</v>
      </c>
      <c r="L29" s="17">
        <v>2002</v>
      </c>
      <c r="M29" s="17">
        <v>2003</v>
      </c>
      <c r="N29" s="17">
        <v>2004</v>
      </c>
      <c r="O29" s="17">
        <v>2005</v>
      </c>
      <c r="P29" s="17">
        <v>2006</v>
      </c>
      <c r="Q29" s="17">
        <v>2007</v>
      </c>
      <c r="R29" s="17">
        <v>2008</v>
      </c>
      <c r="S29" s="17">
        <v>2009</v>
      </c>
      <c r="T29" s="17">
        <v>2010</v>
      </c>
      <c r="U29" s="17">
        <v>2011</v>
      </c>
      <c r="V29" s="17">
        <v>2012</v>
      </c>
      <c r="W29" s="17">
        <v>2013</v>
      </c>
      <c r="X29" s="17">
        <v>2014</v>
      </c>
      <c r="Y29" s="17">
        <v>2015</v>
      </c>
      <c r="Z29" s="17">
        <v>2016</v>
      </c>
      <c r="AA29" s="17">
        <v>2017</v>
      </c>
      <c r="AB29" s="17">
        <v>2018</v>
      </c>
      <c r="AC29" s="17">
        <v>2019</v>
      </c>
      <c r="AD29" s="17">
        <v>2020</v>
      </c>
      <c r="AE29" s="17">
        <v>2021</v>
      </c>
      <c r="AF29" s="17">
        <v>2022</v>
      </c>
      <c r="AG29" s="17">
        <v>2023</v>
      </c>
      <c r="AH29" s="166">
        <v>1993</v>
      </c>
      <c r="AI29" s="166">
        <v>1994</v>
      </c>
      <c r="AJ29" s="166">
        <v>1995</v>
      </c>
      <c r="AK29" s="166">
        <v>1996</v>
      </c>
      <c r="AL29" s="166">
        <v>1997</v>
      </c>
      <c r="AM29" s="166">
        <v>1998</v>
      </c>
      <c r="AN29" s="166">
        <v>1999</v>
      </c>
      <c r="AO29" s="166">
        <v>2000</v>
      </c>
      <c r="AP29" s="166">
        <v>2001</v>
      </c>
      <c r="AQ29" s="166">
        <v>2002</v>
      </c>
      <c r="AR29" s="166">
        <v>2003</v>
      </c>
      <c r="AS29" s="166">
        <v>2004</v>
      </c>
      <c r="AT29" s="166">
        <v>2005</v>
      </c>
      <c r="AU29" s="166">
        <v>2006</v>
      </c>
      <c r="AV29" s="166">
        <v>2007</v>
      </c>
      <c r="AW29" s="166">
        <v>2008</v>
      </c>
      <c r="AX29" s="166">
        <v>2009</v>
      </c>
      <c r="AY29" s="166">
        <v>2010</v>
      </c>
      <c r="AZ29" s="166">
        <v>2011</v>
      </c>
      <c r="BA29" s="166">
        <v>2012</v>
      </c>
      <c r="BB29" s="166">
        <v>2013</v>
      </c>
      <c r="BC29" s="166">
        <v>2014</v>
      </c>
      <c r="BD29" s="166">
        <v>2015</v>
      </c>
      <c r="BE29" s="166">
        <v>2016</v>
      </c>
      <c r="BF29" s="166">
        <v>2017</v>
      </c>
      <c r="BG29" s="166">
        <v>2018</v>
      </c>
      <c r="BH29" s="166">
        <v>2019</v>
      </c>
      <c r="BI29" s="166">
        <v>2020</v>
      </c>
      <c r="BJ29" s="166">
        <v>2021</v>
      </c>
      <c r="BK29" s="166">
        <v>2022</v>
      </c>
      <c r="BL29" s="166">
        <v>2023</v>
      </c>
    </row>
    <row r="30" spans="1:64" x14ac:dyDescent="0.2">
      <c r="A30" s="11">
        <v>670</v>
      </c>
      <c r="B30" s="11" t="s">
        <v>5</v>
      </c>
      <c r="C30" s="156">
        <f t="shared" ref="C30:AB30" si="1">C5/C$26</f>
        <v>0.22911872108926568</v>
      </c>
      <c r="D30" s="156">
        <f t="shared" si="1"/>
        <v>0.24453200772278164</v>
      </c>
      <c r="E30" s="156">
        <f t="shared" si="1"/>
        <v>0.27181672175210808</v>
      </c>
      <c r="F30" s="156">
        <f t="shared" si="1"/>
        <v>0.3219694009132118</v>
      </c>
      <c r="G30" s="156">
        <f t="shared" si="1"/>
        <v>0.28832063408808783</v>
      </c>
      <c r="H30" s="156">
        <f t="shared" si="1"/>
        <v>0.28367219622596646</v>
      </c>
      <c r="I30" s="156">
        <f t="shared" si="1"/>
        <v>0.28142787831519672</v>
      </c>
      <c r="J30" s="156">
        <f t="shared" si="1"/>
        <v>0.41218733867192703</v>
      </c>
      <c r="K30" s="156">
        <f t="shared" si="1"/>
        <v>0.41295978308070058</v>
      </c>
      <c r="L30" s="156">
        <f t="shared" si="1"/>
        <v>0.39457003670548529</v>
      </c>
      <c r="M30" s="156">
        <f t="shared" si="1"/>
        <v>0.40076680712302892</v>
      </c>
      <c r="N30" s="156">
        <f t="shared" si="1"/>
        <v>0.39727331286516948</v>
      </c>
      <c r="O30" s="156">
        <f t="shared" si="1"/>
        <v>0.36747681595023524</v>
      </c>
      <c r="P30" s="156">
        <f t="shared" si="1"/>
        <v>0.36641012153627761</v>
      </c>
      <c r="Q30" s="156">
        <f t="shared" si="1"/>
        <v>0.36485450569935646</v>
      </c>
      <c r="R30" s="156">
        <f t="shared" si="1"/>
        <v>0.48207292408507385</v>
      </c>
      <c r="S30" s="156">
        <f t="shared" si="1"/>
        <v>0.49629674523645856</v>
      </c>
      <c r="T30" s="156">
        <f t="shared" si="1"/>
        <v>0.44686513391947041</v>
      </c>
      <c r="U30" s="156">
        <f t="shared" si="1"/>
        <v>0.44069847502895843</v>
      </c>
      <c r="V30" s="156">
        <f t="shared" si="1"/>
        <v>0.43305991373265618</v>
      </c>
      <c r="W30" s="156">
        <f t="shared" si="1"/>
        <v>0.43158929092927034</v>
      </c>
      <c r="X30" s="156">
        <f t="shared" si="1"/>
        <v>0.41406732488313319</v>
      </c>
      <c r="Y30" s="156">
        <f t="shared" si="1"/>
        <v>0.40228623960606785</v>
      </c>
      <c r="Z30" s="156">
        <f t="shared" si="1"/>
        <v>0.39136512291507664</v>
      </c>
      <c r="AA30" s="156">
        <f t="shared" si="1"/>
        <v>0.40522969658305985</v>
      </c>
      <c r="AB30" s="156">
        <f t="shared" si="1"/>
        <v>0.41644320880348368</v>
      </c>
      <c r="AC30" s="156">
        <f>AC5/$AC$26</f>
        <v>0.4170703280342018</v>
      </c>
      <c r="AD30" s="156">
        <f>AD5/$AD$26</f>
        <v>0.40318365000241602</v>
      </c>
      <c r="AE30" s="156">
        <f>AE5/$AE$26</f>
        <v>0.41871987277219436</v>
      </c>
      <c r="AF30" s="156">
        <f>AF5/$AF$26</f>
        <v>0.44085180060068191</v>
      </c>
      <c r="AG30" s="156">
        <f>AG5/$AG$26</f>
        <v>0.4479694562951419</v>
      </c>
      <c r="AH30" s="159">
        <f t="shared" ref="AH30:BL30" si="2">C30*C30*100*100</f>
        <v>524.95388353580722</v>
      </c>
      <c r="AI30" s="159">
        <f t="shared" si="2"/>
        <v>597.95902800934539</v>
      </c>
      <c r="AJ30" s="159">
        <f t="shared" si="2"/>
        <v>738.84330224062944</v>
      </c>
      <c r="AK30" s="159">
        <f t="shared" si="2"/>
        <v>1036.642951244125</v>
      </c>
      <c r="AL30" s="159">
        <f t="shared" si="2"/>
        <v>831.28788040957033</v>
      </c>
      <c r="AM30" s="159">
        <f t="shared" si="2"/>
        <v>804.69914911663216</v>
      </c>
      <c r="AN30" s="159">
        <f t="shared" si="2"/>
        <v>792.01650692993178</v>
      </c>
      <c r="AO30" s="159">
        <f t="shared" si="2"/>
        <v>1698.9840216144585</v>
      </c>
      <c r="AP30" s="159">
        <f t="shared" si="2"/>
        <v>1705.3578244205926</v>
      </c>
      <c r="AQ30" s="159">
        <f t="shared" si="2"/>
        <v>1556.8551386576801</v>
      </c>
      <c r="AR30" s="159">
        <f t="shared" si="2"/>
        <v>1606.1403369158704</v>
      </c>
      <c r="AS30" s="159">
        <f t="shared" si="2"/>
        <v>1578.2608511486683</v>
      </c>
      <c r="AT30" s="159">
        <f t="shared" si="2"/>
        <v>1350.3921026092305</v>
      </c>
      <c r="AU30" s="159">
        <f t="shared" si="2"/>
        <v>1342.5637716422973</v>
      </c>
      <c r="AV30" s="159">
        <f t="shared" si="2"/>
        <v>1331.1881032912174</v>
      </c>
      <c r="AW30" s="159">
        <f t="shared" si="2"/>
        <v>2323.9430413593336</v>
      </c>
      <c r="AX30" s="159">
        <f t="shared" si="2"/>
        <v>2463.1045933230225</v>
      </c>
      <c r="AY30" s="159">
        <f t="shared" si="2"/>
        <v>1996.8844791286622</v>
      </c>
      <c r="AZ30" s="159">
        <f t="shared" si="2"/>
        <v>1942.151458928495</v>
      </c>
      <c r="BA30" s="159">
        <f t="shared" si="2"/>
        <v>1875.408888821356</v>
      </c>
      <c r="BB30" s="159">
        <f t="shared" si="2"/>
        <v>1862.6931604483036</v>
      </c>
      <c r="BC30" s="159">
        <f t="shared" si="2"/>
        <v>1714.5174953587418</v>
      </c>
      <c r="BD30" s="159">
        <f t="shared" si="2"/>
        <v>1618.3421857639064</v>
      </c>
      <c r="BE30" s="159">
        <f t="shared" si="2"/>
        <v>1531.6665943433304</v>
      </c>
      <c r="BF30" s="159">
        <f t="shared" si="2"/>
        <v>1642.1110699279875</v>
      </c>
      <c r="BG30" s="159">
        <f t="shared" si="2"/>
        <v>1734.2494615854189</v>
      </c>
      <c r="BH30" s="159">
        <f t="shared" si="2"/>
        <v>1739.4765852655671</v>
      </c>
      <c r="BI30" s="159">
        <f t="shared" si="2"/>
        <v>1625.5705562927069</v>
      </c>
      <c r="BJ30" s="159">
        <f t="shared" si="2"/>
        <v>1753.2633185436264</v>
      </c>
      <c r="BK30" s="159">
        <f t="shared" si="2"/>
        <v>1943.503100928634</v>
      </c>
      <c r="BL30" s="159">
        <f t="shared" si="2"/>
        <v>2006.7663377336505</v>
      </c>
    </row>
    <row r="31" spans="1:64" x14ac:dyDescent="0.2">
      <c r="A31" s="11">
        <v>70</v>
      </c>
      <c r="B31" s="11" t="s">
        <v>9</v>
      </c>
      <c r="C31" s="13">
        <f t="shared" ref="C31:S31" si="3">C6/C$26</f>
        <v>0.39431761055297615</v>
      </c>
      <c r="D31" s="13">
        <f t="shared" si="3"/>
        <v>0.3284538776191992</v>
      </c>
      <c r="E31" s="13">
        <f t="shared" si="3"/>
        <v>0.3373978707524829</v>
      </c>
      <c r="F31" s="13">
        <f t="shared" si="3"/>
        <v>0.31419115810908688</v>
      </c>
      <c r="G31" s="13">
        <f t="shared" si="3"/>
        <v>0.33931755458855789</v>
      </c>
      <c r="H31" s="13">
        <f t="shared" si="3"/>
        <v>0.33801404978028288</v>
      </c>
      <c r="I31" s="13">
        <f t="shared" si="3"/>
        <v>0.35651200570239583</v>
      </c>
      <c r="J31" s="13">
        <f t="shared" si="3"/>
        <v>0.33319277762381755</v>
      </c>
      <c r="K31" s="13">
        <f t="shared" si="3"/>
        <v>0.32292345516645804</v>
      </c>
      <c r="L31" s="13">
        <f t="shared" si="3"/>
        <v>0.30777158739648713</v>
      </c>
      <c r="M31" s="13">
        <f t="shared" si="3"/>
        <v>0.30396162986915509</v>
      </c>
      <c r="N31" s="13">
        <f t="shared" si="3"/>
        <v>0.33148192880235722</v>
      </c>
      <c r="O31" s="13">
        <f t="shared" si="3"/>
        <v>0.38676337794583882</v>
      </c>
      <c r="P31" s="13">
        <f t="shared" si="3"/>
        <v>0.42877562405260294</v>
      </c>
      <c r="Q31" s="13">
        <f t="shared" si="3"/>
        <v>0.43734679005846616</v>
      </c>
      <c r="R31" s="156">
        <f t="shared" si="3"/>
        <v>0.34749185736873839</v>
      </c>
      <c r="S31" s="156">
        <f t="shared" si="3"/>
        <v>0.29729051428052944</v>
      </c>
      <c r="T31" s="156">
        <f t="shared" ref="T31:AB31" si="4">T6/T$26</f>
        <v>0.26351916980847856</v>
      </c>
      <c r="U31" s="156">
        <f t="shared" si="4"/>
        <v>0.2507612684386642</v>
      </c>
      <c r="V31" s="156">
        <f t="shared" si="4"/>
        <v>0.26157090338696137</v>
      </c>
      <c r="W31" s="156">
        <f t="shared" si="4"/>
        <v>0.27743293058931184</v>
      </c>
      <c r="X31" s="156">
        <f t="shared" si="4"/>
        <v>0.27248295763411046</v>
      </c>
      <c r="Y31" s="156">
        <f t="shared" si="4"/>
        <v>0.25729050818013199</v>
      </c>
      <c r="Z31" s="156">
        <f t="shared" si="4"/>
        <v>0.25259336393024573</v>
      </c>
      <c r="AA31" s="156">
        <f t="shared" si="4"/>
        <v>0.23931532594722965</v>
      </c>
      <c r="AB31" s="156">
        <f t="shared" si="4"/>
        <v>0.23652223468369818</v>
      </c>
      <c r="AC31" s="156">
        <f t="shared" ref="AC31:AC46" si="5">AC6/$AC$26</f>
        <v>0.22088240697382927</v>
      </c>
      <c r="AD31" s="156">
        <f t="shared" ref="AD31:AD46" si="6">AD6/$AD$26</f>
        <v>0.19348293461068633</v>
      </c>
      <c r="AE31" s="156">
        <f t="shared" ref="AE31" si="7">AE6/$AE$26</f>
        <v>0.18709779896077791</v>
      </c>
      <c r="AF31" s="156">
        <f t="shared" ref="AF31:AF50" si="8">AF6/$AF$26</f>
        <v>0.2228816235992708</v>
      </c>
      <c r="AG31" s="156">
        <f>AG6/$AG$26</f>
        <v>0.2291211236813272</v>
      </c>
      <c r="AH31" s="159">
        <f t="shared" ref="AH31:AH50" si="9">C31*C31*100*100</f>
        <v>1554.8637799220858</v>
      </c>
      <c r="AI31" s="159">
        <f t="shared" ref="AI31:AI50" si="10">D31*D31*100*100</f>
        <v>1078.8194972308788</v>
      </c>
      <c r="AJ31" s="159">
        <f t="shared" ref="AJ31:AJ50" si="11">E31*E31*100*100</f>
        <v>1138.3732318830916</v>
      </c>
      <c r="AK31" s="159">
        <f t="shared" ref="AK31:AK50" si="12">F31*F31*100*100</f>
        <v>987.16083833929224</v>
      </c>
      <c r="AL31" s="159">
        <f t="shared" ref="AL31:AL50" si="13">G31*G31*100*100</f>
        <v>1151.3640285195895</v>
      </c>
      <c r="AM31" s="159">
        <f t="shared" ref="AM31:AM50" si="14">H31*H31*100*100</f>
        <v>1142.5349784886755</v>
      </c>
      <c r="AN31" s="159">
        <f t="shared" ref="AN31:AN50" si="15">I31*I31*100*100</f>
        <v>1271.0081020994512</v>
      </c>
      <c r="AO31" s="159">
        <f t="shared" ref="AO31:AO50" si="16">J31*J31*100*100</f>
        <v>1110.1742706067473</v>
      </c>
      <c r="AP31" s="159">
        <f t="shared" ref="AP31:AP50" si="17">K31*K31*100*100</f>
        <v>1042.7955789664343</v>
      </c>
      <c r="AQ31" s="159">
        <f t="shared" ref="AQ31:AQ50" si="18">L31*L31*100*100</f>
        <v>947.2335000855353</v>
      </c>
      <c r="AR31" s="159">
        <f t="shared" ref="AR31:AR50" si="19">M31*M31*100*100</f>
        <v>923.92672432713232</v>
      </c>
      <c r="AS31" s="159">
        <f t="shared" ref="AS31:AS50" si="20">N31*N31*100*100</f>
        <v>1098.8026912253101</v>
      </c>
      <c r="AT31" s="159">
        <f t="shared" ref="AT31:AT50" si="21">O31*O31*100*100</f>
        <v>1495.8591052007575</v>
      </c>
      <c r="AU31" s="159">
        <f t="shared" ref="AU31:AU50" si="22">P31*P31*100*100</f>
        <v>1838.4853578169909</v>
      </c>
      <c r="AV31" s="159">
        <f t="shared" ref="AV31:AV50" si="23">Q31*Q31*100*100</f>
        <v>1912.7221477444409</v>
      </c>
      <c r="AW31" s="159">
        <f t="shared" ref="AW31:AW50" si="24">R31*R31*100*100</f>
        <v>1207.5059093757561</v>
      </c>
      <c r="AX31" s="159">
        <f t="shared" ref="AX31:AX50" si="25">S31*S31*100*100</f>
        <v>883.81649881181681</v>
      </c>
      <c r="AY31" s="159">
        <f t="shared" ref="AY31:AY50" si="26">T31*T31*100*100</f>
        <v>694.42352856549758</v>
      </c>
      <c r="AZ31" s="159">
        <f t="shared" ref="AZ31:AZ50" si="27">U31*U31*100*100</f>
        <v>628.81213748967809</v>
      </c>
      <c r="BA31" s="159">
        <f t="shared" ref="BA31:BA50" si="28">V31*V31*100*100</f>
        <v>684.19337498671086</v>
      </c>
      <c r="BB31" s="159">
        <f t="shared" ref="BB31:BB50" si="29">W31*W31*100*100</f>
        <v>769.69030975373926</v>
      </c>
      <c r="BC31" s="159">
        <f t="shared" ref="BC31:BC50" si="30">X31*X31*100*100</f>
        <v>742.46962201032443</v>
      </c>
      <c r="BD31" s="159">
        <f t="shared" ref="BD31:BD50" si="31">Y31*Y31*100*100</f>
        <v>661.98405599590581</v>
      </c>
      <c r="BE31" s="159">
        <f t="shared" ref="BE31:BE50" si="32">Z31*Z31*100*100</f>
        <v>638.03407501597565</v>
      </c>
      <c r="BF31" s="159">
        <f t="shared" ref="BF31:BF50" si="33">AA31*AA31*100*100</f>
        <v>572.71825233228765</v>
      </c>
      <c r="BG31" s="159">
        <f t="shared" ref="BG31:BG50" si="34">AB31*AB31*100*100</f>
        <v>559.42767499770389</v>
      </c>
      <c r="BH31" s="159">
        <f t="shared" ref="BH31:BH50" si="35">AC31*AC31*100*100</f>
        <v>487.89037710552338</v>
      </c>
      <c r="BI31" s="159">
        <f t="shared" ref="BI31:BI50" si="36">AD31*AD31*100*100</f>
        <v>374.35645985563121</v>
      </c>
      <c r="BJ31" s="159">
        <f t="shared" ref="BJ31:BJ50" si="37">AE31*AE31*100*100</f>
        <v>350.05586375967664</v>
      </c>
      <c r="BK31" s="159">
        <f t="shared" ref="BK31:BL50" si="38">AF31*AF31*100*100</f>
        <v>496.76218138247032</v>
      </c>
      <c r="BL31" s="159">
        <f t="shared" si="38"/>
        <v>524.9648931699403</v>
      </c>
    </row>
    <row r="32" spans="1:64" x14ac:dyDescent="0.2">
      <c r="A32" s="11">
        <v>150</v>
      </c>
      <c r="B32" s="11" t="s">
        <v>8</v>
      </c>
      <c r="C32" s="13">
        <f t="shared" ref="C32:S32" si="39">C7/C$26</f>
        <v>0.14359510119267388</v>
      </c>
      <c r="D32" s="13">
        <f t="shared" si="39"/>
        <v>0.14505686996052491</v>
      </c>
      <c r="E32" s="13">
        <f t="shared" si="39"/>
        <v>0.12891907246287559</v>
      </c>
      <c r="F32" s="13">
        <f t="shared" si="39"/>
        <v>0.12321312472978772</v>
      </c>
      <c r="G32" s="13">
        <f t="shared" si="39"/>
        <v>0.12815399096709457</v>
      </c>
      <c r="H32" s="13">
        <f t="shared" si="39"/>
        <v>0.12707365720690242</v>
      </c>
      <c r="I32" s="13">
        <f t="shared" si="39"/>
        <v>0.11730568510601992</v>
      </c>
      <c r="J32" s="13">
        <f t="shared" si="39"/>
        <v>9.1395046055828807E-2</v>
      </c>
      <c r="K32" s="13">
        <f t="shared" si="39"/>
        <v>8.0700996517651558E-2</v>
      </c>
      <c r="L32" s="13">
        <f t="shared" si="39"/>
        <v>7.0180026998510878E-2</v>
      </c>
      <c r="M32" s="13">
        <f t="shared" si="39"/>
        <v>6.3277120323590869E-2</v>
      </c>
      <c r="N32" s="13">
        <f t="shared" si="39"/>
        <v>6.6695516114086875E-2</v>
      </c>
      <c r="O32" s="13">
        <f t="shared" si="39"/>
        <v>5.4628097296529093E-2</v>
      </c>
      <c r="P32" s="13">
        <f t="shared" si="39"/>
        <v>4.5482510648856132E-2</v>
      </c>
      <c r="Q32" s="13">
        <f t="shared" si="39"/>
        <v>5.2785250402314812E-2</v>
      </c>
      <c r="R32" s="156">
        <f t="shared" si="39"/>
        <v>4.9661936812595432E-2</v>
      </c>
      <c r="S32" s="156">
        <f t="shared" si="39"/>
        <v>7.0305774407242033E-2</v>
      </c>
      <c r="T32" s="156">
        <f t="shared" ref="T32:AB32" si="40">T7/T$26</f>
        <v>9.6565910489551848E-2</v>
      </c>
      <c r="U32" s="156">
        <f t="shared" si="40"/>
        <v>0.10810152379971442</v>
      </c>
      <c r="V32" s="156">
        <f t="shared" si="40"/>
        <v>0.11473138130986946</v>
      </c>
      <c r="W32" s="156">
        <f t="shared" si="40"/>
        <v>0.12293473964742599</v>
      </c>
      <c r="X32" s="156">
        <f t="shared" si="40"/>
        <v>0.1104271171671584</v>
      </c>
      <c r="Y32" s="156">
        <f t="shared" si="40"/>
        <v>0.11331801243039295</v>
      </c>
      <c r="Z32" s="156">
        <f t="shared" si="40"/>
        <v>0.11713150054459048</v>
      </c>
      <c r="AA32" s="156">
        <f t="shared" si="40"/>
        <v>0.11878253437474319</v>
      </c>
      <c r="AB32" s="156">
        <f t="shared" si="40"/>
        <v>0.12587659067530801</v>
      </c>
      <c r="AC32" s="156">
        <f t="shared" si="5"/>
        <v>0.12581081840172537</v>
      </c>
      <c r="AD32" s="156">
        <f t="shared" si="6"/>
        <v>0.1040155989078312</v>
      </c>
      <c r="AE32" s="156">
        <f t="shared" ref="AE32" si="41">AE7/$AE$26</f>
        <v>0.10315764159623586</v>
      </c>
      <c r="AF32" s="156">
        <f t="shared" si="8"/>
        <v>0.10467710961948976</v>
      </c>
      <c r="AG32" s="156">
        <f t="shared" ref="AG32:AG46" si="42">AG7/$AG$26</f>
        <v>9.9593746724286655E-2</v>
      </c>
      <c r="AH32" s="159">
        <f t="shared" si="9"/>
        <v>206.19553086534253</v>
      </c>
      <c r="AI32" s="159">
        <f t="shared" si="10"/>
        <v>210.41495522744634</v>
      </c>
      <c r="AJ32" s="159">
        <f t="shared" si="11"/>
        <v>166.20127244688169</v>
      </c>
      <c r="AK32" s="159">
        <f t="shared" si="12"/>
        <v>151.81474105678228</v>
      </c>
      <c r="AL32" s="159">
        <f t="shared" si="13"/>
        <v>164.23445400794157</v>
      </c>
      <c r="AM32" s="159">
        <f t="shared" si="14"/>
        <v>161.47714355937342</v>
      </c>
      <c r="AN32" s="159">
        <f t="shared" si="15"/>
        <v>137.60623758192705</v>
      </c>
      <c r="AO32" s="159">
        <f t="shared" si="16"/>
        <v>83.530544435470688</v>
      </c>
      <c r="AP32" s="159">
        <f t="shared" si="17"/>
        <v>65.126508389420096</v>
      </c>
      <c r="AQ32" s="159">
        <f t="shared" si="18"/>
        <v>49.252361895117161</v>
      </c>
      <c r="AR32" s="159">
        <f t="shared" si="19"/>
        <v>40.03993956446196</v>
      </c>
      <c r="AS32" s="159">
        <f t="shared" si="20"/>
        <v>44.482918697244216</v>
      </c>
      <c r="AT32" s="159">
        <f t="shared" si="21"/>
        <v>29.842290142390492</v>
      </c>
      <c r="AU32" s="159">
        <f t="shared" si="22"/>
        <v>20.686587749233116</v>
      </c>
      <c r="AV32" s="159">
        <f t="shared" si="23"/>
        <v>27.862826600350765</v>
      </c>
      <c r="AW32" s="159">
        <f t="shared" si="24"/>
        <v>24.663079679782214</v>
      </c>
      <c r="AX32" s="159">
        <f t="shared" si="25"/>
        <v>49.429019150020089</v>
      </c>
      <c r="AY32" s="159">
        <f t="shared" si="26"/>
        <v>93.249750686761402</v>
      </c>
      <c r="AZ32" s="159">
        <f t="shared" si="27"/>
        <v>116.85939447820223</v>
      </c>
      <c r="BA32" s="159">
        <f t="shared" si="28"/>
        <v>131.63289857270661</v>
      </c>
      <c r="BB32" s="159">
        <f t="shared" si="29"/>
        <v>151.12950212180411</v>
      </c>
      <c r="BC32" s="159">
        <f t="shared" si="30"/>
        <v>121.94148205849331</v>
      </c>
      <c r="BD32" s="159">
        <f t="shared" si="31"/>
        <v>128.40971941174692</v>
      </c>
      <c r="BE32" s="159">
        <f t="shared" si="32"/>
        <v>137.19788419827401</v>
      </c>
      <c r="BF32" s="159">
        <f t="shared" si="33"/>
        <v>141.09290472487049</v>
      </c>
      <c r="BG32" s="159">
        <f t="shared" si="34"/>
        <v>158.44916080039042</v>
      </c>
      <c r="BH32" s="159">
        <f t="shared" si="35"/>
        <v>158.28362026911918</v>
      </c>
      <c r="BI32" s="159">
        <f t="shared" si="36"/>
        <v>108.19244816154814</v>
      </c>
      <c r="BJ32" s="159">
        <f t="shared" si="37"/>
        <v>106.41499019697451</v>
      </c>
      <c r="BK32" s="159">
        <f t="shared" si="38"/>
        <v>109.57297278290675</v>
      </c>
      <c r="BL32" s="159">
        <f t="shared" si="38"/>
        <v>99.189143865813577</v>
      </c>
    </row>
    <row r="33" spans="1:64" x14ac:dyDescent="0.2">
      <c r="A33" s="11">
        <v>50130</v>
      </c>
      <c r="B33" s="11" t="s">
        <v>243</v>
      </c>
      <c r="C33" s="13">
        <f t="shared" ref="C33:S33" si="43">C8/C$26</f>
        <v>5.4038249902837232E-2</v>
      </c>
      <c r="D33" s="13">
        <f t="shared" si="43"/>
        <v>7.8738771365546925E-2</v>
      </c>
      <c r="E33" s="13">
        <f t="shared" si="43"/>
        <v>6.6516828051483887E-2</v>
      </c>
      <c r="F33" s="13">
        <f t="shared" si="43"/>
        <v>5.0064288255140109E-2</v>
      </c>
      <c r="G33" s="13">
        <f t="shared" si="43"/>
        <v>4.6791251268825405E-2</v>
      </c>
      <c r="H33" s="13">
        <f t="shared" si="43"/>
        <v>3.8580676403013353E-2</v>
      </c>
      <c r="I33" s="13">
        <f t="shared" si="43"/>
        <v>4.7353925053371798E-2</v>
      </c>
      <c r="J33" s="13">
        <f t="shared" si="43"/>
        <v>3.5442050405541228E-2</v>
      </c>
      <c r="K33" s="13">
        <f t="shared" si="43"/>
        <v>2.8646533217161804E-2</v>
      </c>
      <c r="L33" s="13">
        <f t="shared" si="43"/>
        <v>2.5906209220074122E-2</v>
      </c>
      <c r="M33" s="13">
        <f t="shared" si="43"/>
        <v>2.1813862653067312E-2</v>
      </c>
      <c r="N33" s="13">
        <f t="shared" si="43"/>
        <v>2.7023094238882345E-2</v>
      </c>
      <c r="O33" s="13">
        <f t="shared" si="43"/>
        <v>2.8338577672781341E-2</v>
      </c>
      <c r="P33" s="13">
        <f t="shared" si="43"/>
        <v>3.3313055865228654E-2</v>
      </c>
      <c r="Q33" s="13">
        <f t="shared" si="43"/>
        <v>3.424818180260969E-2</v>
      </c>
      <c r="R33" s="156">
        <f t="shared" si="43"/>
        <v>2.9721293841422816E-2</v>
      </c>
      <c r="S33" s="156">
        <f t="shared" si="43"/>
        <v>2.1543216004627459E-2</v>
      </c>
      <c r="T33" s="156">
        <f t="shared" ref="T33:AB33" si="44">T8/T$26</f>
        <v>3.0457516710209374E-2</v>
      </c>
      <c r="U33" s="156">
        <f t="shared" si="44"/>
        <v>2.8299497888734794E-2</v>
      </c>
      <c r="V33" s="156">
        <f t="shared" si="44"/>
        <v>2.5853693216367137E-2</v>
      </c>
      <c r="W33" s="156">
        <f t="shared" si="44"/>
        <v>2.830200807537725E-2</v>
      </c>
      <c r="X33" s="156">
        <f t="shared" si="44"/>
        <v>4.1586403993631643E-2</v>
      </c>
      <c r="Y33" s="156">
        <f t="shared" si="44"/>
        <v>5.156381272517653E-2</v>
      </c>
      <c r="Z33" s="156">
        <f t="shared" si="44"/>
        <v>5.709123063985936E-2</v>
      </c>
      <c r="AA33" s="156">
        <f t="shared" si="44"/>
        <v>5.9720324275212872E-2</v>
      </c>
      <c r="AB33" s="156">
        <f t="shared" si="44"/>
        <v>5.7315037945682962E-2</v>
      </c>
      <c r="AC33" s="156">
        <f t="shared" si="5"/>
        <v>5.8713612400685983E-2</v>
      </c>
      <c r="AD33" s="156">
        <f t="shared" si="6"/>
        <v>6.0425155942683578E-2</v>
      </c>
      <c r="AE33" s="156">
        <f t="shared" ref="AE33" si="45">AE8/$AE$26</f>
        <v>6.7061700202686106E-2</v>
      </c>
      <c r="AF33" s="156">
        <f t="shared" si="8"/>
        <v>5.8016467027967727E-2</v>
      </c>
      <c r="AG33" s="156">
        <f t="shared" si="42"/>
        <v>5.6691279231542185E-2</v>
      </c>
      <c r="AH33" s="159">
        <f t="shared" si="9"/>
        <v>29.201324525614879</v>
      </c>
      <c r="AI33" s="159">
        <f t="shared" si="10"/>
        <v>61.997941161558721</v>
      </c>
      <c r="AJ33" s="159">
        <f t="shared" si="11"/>
        <v>44.244884140306731</v>
      </c>
      <c r="AK33" s="159">
        <f t="shared" si="12"/>
        <v>25.0643295849376</v>
      </c>
      <c r="AL33" s="159">
        <f t="shared" si="13"/>
        <v>21.89421195302355</v>
      </c>
      <c r="AM33" s="159">
        <f t="shared" si="14"/>
        <v>14.884685917140313</v>
      </c>
      <c r="AN33" s="159">
        <f t="shared" si="15"/>
        <v>22.423942179603536</v>
      </c>
      <c r="AO33" s="159">
        <f t="shared" si="16"/>
        <v>12.561389369489252</v>
      </c>
      <c r="AP33" s="159">
        <f t="shared" si="17"/>
        <v>8.2062386536195469</v>
      </c>
      <c r="AQ33" s="159">
        <f t="shared" si="18"/>
        <v>6.711316761542534</v>
      </c>
      <c r="AR33" s="159">
        <f t="shared" si="19"/>
        <v>4.7584460384688487</v>
      </c>
      <c r="AS33" s="159">
        <f t="shared" si="20"/>
        <v>7.3024762224351631</v>
      </c>
      <c r="AT33" s="159">
        <f t="shared" si="21"/>
        <v>8.030749845162612</v>
      </c>
      <c r="AU33" s="159">
        <f t="shared" si="22"/>
        <v>11.097596910798451</v>
      </c>
      <c r="AV33" s="159">
        <f t="shared" si="23"/>
        <v>11.729379567846056</v>
      </c>
      <c r="AW33" s="159">
        <f t="shared" si="24"/>
        <v>8.83355307608198</v>
      </c>
      <c r="AX33" s="159">
        <f t="shared" si="25"/>
        <v>4.6411015582203667</v>
      </c>
      <c r="AY33" s="159">
        <f t="shared" si="26"/>
        <v>9.2766032415268338</v>
      </c>
      <c r="AZ33" s="159">
        <f t="shared" si="27"/>
        <v>8.008615807545052</v>
      </c>
      <c r="BA33" s="159">
        <f t="shared" si="28"/>
        <v>6.6841345292602812</v>
      </c>
      <c r="BB33" s="159">
        <f t="shared" si="29"/>
        <v>8.010036610987191</v>
      </c>
      <c r="BC33" s="159">
        <f t="shared" si="30"/>
        <v>17.294289971215417</v>
      </c>
      <c r="BD33" s="159">
        <f t="shared" si="31"/>
        <v>26.588267827570771</v>
      </c>
      <c r="BE33" s="159">
        <f t="shared" si="32"/>
        <v>32.594086159736158</v>
      </c>
      <c r="BF33" s="159">
        <f t="shared" si="33"/>
        <v>35.665171315365797</v>
      </c>
      <c r="BG33" s="159">
        <f t="shared" si="34"/>
        <v>32.85013574715078</v>
      </c>
      <c r="BH33" s="159">
        <f t="shared" si="35"/>
        <v>34.472882811379868</v>
      </c>
      <c r="BI33" s="159">
        <f t="shared" si="36"/>
        <v>36.511994706976289</v>
      </c>
      <c r="BJ33" s="159">
        <f t="shared" si="37"/>
        <v>44.9727163407495</v>
      </c>
      <c r="BK33" s="159">
        <f t="shared" si="38"/>
        <v>33.659104464072662</v>
      </c>
      <c r="BL33" s="159">
        <f t="shared" si="38"/>
        <v>32.139011409086862</v>
      </c>
    </row>
    <row r="34" spans="1:64" x14ac:dyDescent="0.2">
      <c r="A34" s="11">
        <v>50050</v>
      </c>
      <c r="B34" s="11" t="s">
        <v>4</v>
      </c>
      <c r="C34" s="13">
        <f t="shared" ref="C34:S34" si="46">C9/C$26</f>
        <v>0</v>
      </c>
      <c r="D34" s="13">
        <f t="shared" si="46"/>
        <v>0</v>
      </c>
      <c r="E34" s="13">
        <f t="shared" si="46"/>
        <v>0</v>
      </c>
      <c r="F34" s="13">
        <f t="shared" si="46"/>
        <v>0</v>
      </c>
      <c r="G34" s="13">
        <f t="shared" si="46"/>
        <v>0</v>
      </c>
      <c r="H34" s="13">
        <f t="shared" si="46"/>
        <v>0</v>
      </c>
      <c r="I34" s="13">
        <f t="shared" si="46"/>
        <v>1.1085573804915966E-3</v>
      </c>
      <c r="J34" s="13">
        <f t="shared" si="46"/>
        <v>8.2206786457916913E-3</v>
      </c>
      <c r="K34" s="13">
        <f t="shared" si="46"/>
        <v>1.6119086840245839E-2</v>
      </c>
      <c r="L34" s="13">
        <f t="shared" si="46"/>
        <v>1.5527713022757501E-2</v>
      </c>
      <c r="M34" s="13">
        <f t="shared" si="46"/>
        <v>1.129051571492741E-2</v>
      </c>
      <c r="N34" s="13">
        <f t="shared" si="46"/>
        <v>1.2577012822833012E-2</v>
      </c>
      <c r="O34" s="13">
        <f t="shared" si="46"/>
        <v>1.1040652895710932E-2</v>
      </c>
      <c r="P34" s="13">
        <f t="shared" si="46"/>
        <v>7.5733545888337205E-3</v>
      </c>
      <c r="Q34" s="13">
        <f t="shared" si="46"/>
        <v>1.0346558674076673E-2</v>
      </c>
      <c r="R34" s="156">
        <f t="shared" si="46"/>
        <v>1.2285599968177902E-2</v>
      </c>
      <c r="S34" s="156">
        <f t="shared" si="46"/>
        <v>1.4954407647875458E-2</v>
      </c>
      <c r="T34" s="156">
        <f t="shared" ref="T34:AB34" si="47">T9/T$26</f>
        <v>2.4089497650903936E-2</v>
      </c>
      <c r="U34" s="156">
        <f t="shared" si="47"/>
        <v>2.9652364949254394E-2</v>
      </c>
      <c r="V34" s="156">
        <f t="shared" si="47"/>
        <v>3.1188192339579202E-2</v>
      </c>
      <c r="W34" s="156">
        <f t="shared" si="47"/>
        <v>3.4406561517897838E-2</v>
      </c>
      <c r="X34" s="156">
        <f t="shared" si="47"/>
        <v>3.9815397050362404E-2</v>
      </c>
      <c r="Y34" s="156">
        <f t="shared" si="47"/>
        <v>4.4989674304798874E-2</v>
      </c>
      <c r="Z34" s="156">
        <f t="shared" si="47"/>
        <v>6.1977534335081547E-2</v>
      </c>
      <c r="AA34" s="156">
        <f t="shared" si="47"/>
        <v>5.0800177994419944E-2</v>
      </c>
      <c r="AB34" s="156">
        <f t="shared" si="47"/>
        <v>4.0969383694831232E-2</v>
      </c>
      <c r="AC34" s="156">
        <f t="shared" si="5"/>
        <v>4.8768444210535895E-2</v>
      </c>
      <c r="AD34" s="156">
        <f t="shared" si="6"/>
        <v>9.4848569916275993E-2</v>
      </c>
      <c r="AE34" s="156">
        <f t="shared" ref="AE34" si="48">AE9/$AE$26</f>
        <v>8.9023413225704673E-2</v>
      </c>
      <c r="AF34" s="156">
        <f t="shared" si="8"/>
        <v>5.2183700526580681E-2</v>
      </c>
      <c r="AG34" s="156">
        <f t="shared" si="42"/>
        <v>2.4248405661128868E-2</v>
      </c>
      <c r="AH34" s="159">
        <f t="shared" si="9"/>
        <v>0</v>
      </c>
      <c r="AI34" s="159">
        <f t="shared" si="10"/>
        <v>0</v>
      </c>
      <c r="AJ34" s="159">
        <f t="shared" si="11"/>
        <v>0</v>
      </c>
      <c r="AK34" s="159">
        <f t="shared" si="12"/>
        <v>0</v>
      </c>
      <c r="AL34" s="159">
        <f t="shared" si="13"/>
        <v>0</v>
      </c>
      <c r="AM34" s="159">
        <f t="shared" si="14"/>
        <v>0</v>
      </c>
      <c r="AN34" s="159">
        <f t="shared" si="15"/>
        <v>1.2288994658423905E-2</v>
      </c>
      <c r="AO34" s="159">
        <f t="shared" si="16"/>
        <v>0.67579557397375511</v>
      </c>
      <c r="AP34" s="159">
        <f t="shared" si="17"/>
        <v>2.5982496056338662</v>
      </c>
      <c r="AQ34" s="159">
        <f t="shared" si="18"/>
        <v>2.4110987171711287</v>
      </c>
      <c r="AR34" s="159">
        <f t="shared" si="19"/>
        <v>1.2747574510902278</v>
      </c>
      <c r="AS34" s="159">
        <f t="shared" si="20"/>
        <v>1.5818125154570601</v>
      </c>
      <c r="AT34" s="159">
        <f t="shared" si="21"/>
        <v>1.2189601636357019</v>
      </c>
      <c r="AU34" s="159">
        <f t="shared" si="22"/>
        <v>0.57355699728208775</v>
      </c>
      <c r="AV34" s="159">
        <f t="shared" si="23"/>
        <v>1.0705127639611127</v>
      </c>
      <c r="AW34" s="159">
        <f t="shared" si="24"/>
        <v>1.5093596657809287</v>
      </c>
      <c r="AX34" s="159">
        <f t="shared" si="25"/>
        <v>2.2363430809883598</v>
      </c>
      <c r="AY34" s="159">
        <f t="shared" si="26"/>
        <v>5.8030389707290633</v>
      </c>
      <c r="AZ34" s="159">
        <f t="shared" si="27"/>
        <v>8.7926274708377044</v>
      </c>
      <c r="BA34" s="159">
        <f t="shared" si="28"/>
        <v>9.7270334141058683</v>
      </c>
      <c r="BB34" s="159">
        <f t="shared" si="29"/>
        <v>11.838114754848883</v>
      </c>
      <c r="BC34" s="159">
        <f t="shared" si="30"/>
        <v>15.852658422780072</v>
      </c>
      <c r="BD34" s="159">
        <f t="shared" si="31"/>
        <v>20.240707940518803</v>
      </c>
      <c r="BE34" s="159">
        <f t="shared" si="32"/>
        <v>38.412147622562124</v>
      </c>
      <c r="BF34" s="159">
        <f t="shared" si="33"/>
        <v>25.806580842647485</v>
      </c>
      <c r="BG34" s="159">
        <f t="shared" si="34"/>
        <v>16.784904003343033</v>
      </c>
      <c r="BH34" s="159">
        <f t="shared" si="35"/>
        <v>23.78361150716152</v>
      </c>
      <c r="BI34" s="159">
        <f t="shared" si="36"/>
        <v>89.962512151626953</v>
      </c>
      <c r="BJ34" s="159">
        <f t="shared" si="37"/>
        <v>79.2516810235457</v>
      </c>
      <c r="BK34" s="159">
        <f t="shared" si="38"/>
        <v>27.231386006478569</v>
      </c>
      <c r="BL34" s="159">
        <f t="shared" si="38"/>
        <v>5.8798517710666651</v>
      </c>
    </row>
    <row r="35" spans="1:64" x14ac:dyDescent="0.2">
      <c r="A35" s="9">
        <v>340</v>
      </c>
      <c r="B35" s="9" t="s">
        <v>6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56"/>
      <c r="S35" s="156"/>
      <c r="T35" s="156">
        <f t="shared" ref="T35:AB35" si="49">T10/T$26</f>
        <v>0.13134633074010896</v>
      </c>
      <c r="U35" s="156">
        <f t="shared" si="49"/>
        <v>0.11723842718265658</v>
      </c>
      <c r="V35" s="156">
        <f t="shared" si="49"/>
        <v>0.10518132164073495</v>
      </c>
      <c r="W35" s="156">
        <f t="shared" si="49"/>
        <v>7.5948208961480107E-2</v>
      </c>
      <c r="X35" s="156">
        <f t="shared" si="49"/>
        <v>6.5896578893364532E-2</v>
      </c>
      <c r="Y35" s="156">
        <f t="shared" si="49"/>
        <v>6.4396754845663165E-2</v>
      </c>
      <c r="Z35" s="156">
        <f t="shared" si="49"/>
        <v>5.0965812985723509E-2</v>
      </c>
      <c r="AA35" s="156">
        <f t="shared" si="49"/>
        <v>5.6491343078410278E-2</v>
      </c>
      <c r="AB35" s="156">
        <f t="shared" si="49"/>
        <v>6.1741304507079528E-2</v>
      </c>
      <c r="AC35" s="156">
        <f t="shared" si="5"/>
        <v>5.5984255498593864E-2</v>
      </c>
      <c r="AD35" s="156">
        <f t="shared" si="6"/>
        <v>5.1338170953173883E-2</v>
      </c>
      <c r="AE35" s="156">
        <f t="shared" ref="AE35" si="50">AE10/$AE$26</f>
        <v>4.8020018776184288E-2</v>
      </c>
      <c r="AF35" s="156">
        <f t="shared" si="8"/>
        <v>4.867104464113859E-2</v>
      </c>
      <c r="AG35" s="156">
        <f t="shared" si="42"/>
        <v>4.8778627901043363E-2</v>
      </c>
      <c r="AH35" s="159">
        <f t="shared" si="9"/>
        <v>0</v>
      </c>
      <c r="AI35" s="159">
        <f t="shared" si="10"/>
        <v>0</v>
      </c>
      <c r="AJ35" s="159">
        <f t="shared" si="11"/>
        <v>0</v>
      </c>
      <c r="AK35" s="159">
        <f t="shared" si="12"/>
        <v>0</v>
      </c>
      <c r="AL35" s="159">
        <f t="shared" si="13"/>
        <v>0</v>
      </c>
      <c r="AM35" s="159">
        <f t="shared" si="14"/>
        <v>0</v>
      </c>
      <c r="AN35" s="159">
        <f t="shared" si="15"/>
        <v>0</v>
      </c>
      <c r="AO35" s="159">
        <f t="shared" si="16"/>
        <v>0</v>
      </c>
      <c r="AP35" s="159">
        <f t="shared" si="17"/>
        <v>0</v>
      </c>
      <c r="AQ35" s="159">
        <f t="shared" si="18"/>
        <v>0</v>
      </c>
      <c r="AR35" s="159">
        <f t="shared" si="19"/>
        <v>0</v>
      </c>
      <c r="AS35" s="159">
        <f t="shared" si="20"/>
        <v>0</v>
      </c>
      <c r="AT35" s="159">
        <f t="shared" si="21"/>
        <v>0</v>
      </c>
      <c r="AU35" s="159">
        <f t="shared" si="22"/>
        <v>0</v>
      </c>
      <c r="AV35" s="159">
        <f t="shared" si="23"/>
        <v>0</v>
      </c>
      <c r="AW35" s="159">
        <f t="shared" si="24"/>
        <v>0</v>
      </c>
      <c r="AX35" s="159">
        <f t="shared" si="25"/>
        <v>0</v>
      </c>
      <c r="AY35" s="159">
        <f t="shared" si="26"/>
        <v>172.51858598890092</v>
      </c>
      <c r="AZ35" s="159">
        <f t="shared" si="27"/>
        <v>137.44848808263069</v>
      </c>
      <c r="BA35" s="159">
        <f t="shared" si="28"/>
        <v>110.63110422091738</v>
      </c>
      <c r="BB35" s="159">
        <f t="shared" si="29"/>
        <v>57.681304444566472</v>
      </c>
      <c r="BC35" s="159">
        <f t="shared" si="30"/>
        <v>43.423591098494157</v>
      </c>
      <c r="BD35" s="159">
        <f t="shared" si="31"/>
        <v>41.469420346524423</v>
      </c>
      <c r="BE35" s="159">
        <f t="shared" si="32"/>
        <v>25.97514093295743</v>
      </c>
      <c r="BF35" s="159">
        <f t="shared" si="33"/>
        <v>31.912718428026526</v>
      </c>
      <c r="BG35" s="159">
        <f t="shared" si="34"/>
        <v>38.119886822359192</v>
      </c>
      <c r="BH35" s="159">
        <f t="shared" si="35"/>
        <v>31.342368637318373</v>
      </c>
      <c r="BI35" s="159">
        <f t="shared" si="36"/>
        <v>26.356077968173064</v>
      </c>
      <c r="BJ35" s="159">
        <f t="shared" si="37"/>
        <v>23.059222032650915</v>
      </c>
      <c r="BK35" s="159">
        <f t="shared" si="38"/>
        <v>23.688705864597054</v>
      </c>
      <c r="BL35" s="159">
        <f t="shared" si="38"/>
        <v>23.793545399084458</v>
      </c>
    </row>
    <row r="36" spans="1:64" x14ac:dyDescent="0.2">
      <c r="A36" s="9">
        <v>4736</v>
      </c>
      <c r="B36" s="9" t="s">
        <v>194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56"/>
      <c r="S36" s="156"/>
      <c r="T36" s="156">
        <f t="shared" ref="T36:AB36" si="51">T11/T$26</f>
        <v>0</v>
      </c>
      <c r="U36" s="156">
        <f t="shared" si="51"/>
        <v>0</v>
      </c>
      <c r="V36" s="156">
        <f t="shared" si="51"/>
        <v>0</v>
      </c>
      <c r="W36" s="156">
        <f t="shared" si="51"/>
        <v>0</v>
      </c>
      <c r="X36" s="156">
        <f t="shared" si="51"/>
        <v>2.917126041209506E-2</v>
      </c>
      <c r="Y36" s="156">
        <f t="shared" si="51"/>
        <v>3.8175184188814423E-2</v>
      </c>
      <c r="Z36" s="156">
        <f t="shared" si="51"/>
        <v>4.0031008531271513E-2</v>
      </c>
      <c r="AA36" s="156">
        <f t="shared" si="51"/>
        <v>3.5413427831865844E-2</v>
      </c>
      <c r="AB36" s="156">
        <f t="shared" si="51"/>
        <v>2.3791937552485109E-2</v>
      </c>
      <c r="AC36" s="156">
        <f t="shared" si="5"/>
        <v>2.8149780780644323E-2</v>
      </c>
      <c r="AD36" s="156">
        <f t="shared" si="6"/>
        <v>3.9077578985869429E-2</v>
      </c>
      <c r="AE36" s="156">
        <f t="shared" ref="AE36" si="52">AE11/$AE$26</f>
        <v>3.7004172509651455E-2</v>
      </c>
      <c r="AF36" s="156">
        <f t="shared" si="8"/>
        <v>2.8742364904780802E-2</v>
      </c>
      <c r="AG36" s="156">
        <f t="shared" si="42"/>
        <v>3.7657109421259834E-2</v>
      </c>
      <c r="AH36" s="159">
        <f t="shared" si="9"/>
        <v>0</v>
      </c>
      <c r="AI36" s="159">
        <f t="shared" si="10"/>
        <v>0</v>
      </c>
      <c r="AJ36" s="159">
        <f t="shared" si="11"/>
        <v>0</v>
      </c>
      <c r="AK36" s="159">
        <f t="shared" si="12"/>
        <v>0</v>
      </c>
      <c r="AL36" s="159">
        <f t="shared" si="13"/>
        <v>0</v>
      </c>
      <c r="AM36" s="159">
        <f t="shared" si="14"/>
        <v>0</v>
      </c>
      <c r="AN36" s="159">
        <f t="shared" si="15"/>
        <v>0</v>
      </c>
      <c r="AO36" s="159">
        <f t="shared" si="16"/>
        <v>0</v>
      </c>
      <c r="AP36" s="159">
        <f t="shared" si="17"/>
        <v>0</v>
      </c>
      <c r="AQ36" s="159">
        <f t="shared" si="18"/>
        <v>0</v>
      </c>
      <c r="AR36" s="159">
        <f t="shared" si="19"/>
        <v>0</v>
      </c>
      <c r="AS36" s="159">
        <f t="shared" si="20"/>
        <v>0</v>
      </c>
      <c r="AT36" s="159">
        <f t="shared" si="21"/>
        <v>0</v>
      </c>
      <c r="AU36" s="159">
        <f t="shared" si="22"/>
        <v>0</v>
      </c>
      <c r="AV36" s="159">
        <f t="shared" si="23"/>
        <v>0</v>
      </c>
      <c r="AW36" s="159">
        <f t="shared" si="24"/>
        <v>0</v>
      </c>
      <c r="AX36" s="159">
        <f t="shared" si="25"/>
        <v>0</v>
      </c>
      <c r="AY36" s="159">
        <f t="shared" si="26"/>
        <v>0</v>
      </c>
      <c r="AZ36" s="159">
        <f t="shared" si="27"/>
        <v>0</v>
      </c>
      <c r="BA36" s="159">
        <f t="shared" si="28"/>
        <v>0</v>
      </c>
      <c r="BB36" s="159">
        <f t="shared" si="29"/>
        <v>0</v>
      </c>
      <c r="BC36" s="159">
        <f t="shared" si="30"/>
        <v>8.5096243403026453</v>
      </c>
      <c r="BD36" s="159">
        <f t="shared" si="31"/>
        <v>14.57344687849907</v>
      </c>
      <c r="BE36" s="159">
        <f t="shared" si="32"/>
        <v>16.024816440307326</v>
      </c>
      <c r="BF36" s="159">
        <f t="shared" si="33"/>
        <v>12.541108708027703</v>
      </c>
      <c r="BG36" s="159">
        <f t="shared" si="34"/>
        <v>5.6605629250135117</v>
      </c>
      <c r="BH36" s="159">
        <f t="shared" si="35"/>
        <v>7.9241015799833256</v>
      </c>
      <c r="BI36" s="159">
        <f t="shared" si="36"/>
        <v>15.270571793968641</v>
      </c>
      <c r="BJ36" s="159">
        <f t="shared" si="37"/>
        <v>13.693087831240444</v>
      </c>
      <c r="BK36" s="159">
        <f t="shared" si="38"/>
        <v>8.2612354031957498</v>
      </c>
      <c r="BL36" s="159">
        <f t="shared" si="38"/>
        <v>14.180578899647362</v>
      </c>
    </row>
    <row r="37" spans="1:64" x14ac:dyDescent="0.2">
      <c r="A37" s="9">
        <v>50440</v>
      </c>
      <c r="B37" s="9" t="s">
        <v>182</v>
      </c>
      <c r="C37" s="13">
        <f t="shared" ref="C37:S37" si="53">C10/C$26</f>
        <v>0.17493177959677969</v>
      </c>
      <c r="D37" s="13">
        <f t="shared" si="53"/>
        <v>0.18121873920943529</v>
      </c>
      <c r="E37" s="13">
        <f t="shared" si="53"/>
        <v>0.18329008668064861</v>
      </c>
      <c r="F37" s="13">
        <f t="shared" si="53"/>
        <v>0.16679965119321338</v>
      </c>
      <c r="G37" s="13">
        <f t="shared" si="53"/>
        <v>0.15265837944296229</v>
      </c>
      <c r="H37" s="13">
        <f t="shared" si="53"/>
        <v>0.12530364476492811</v>
      </c>
      <c r="I37" s="13">
        <f t="shared" si="53"/>
        <v>0.13351467417672791</v>
      </c>
      <c r="J37" s="13">
        <f t="shared" si="53"/>
        <v>8.2906783388435559E-2</v>
      </c>
      <c r="K37" s="13">
        <f t="shared" si="53"/>
        <v>9.9350009988368904E-2</v>
      </c>
      <c r="L37" s="13">
        <f t="shared" si="53"/>
        <v>0.11268179069344539</v>
      </c>
      <c r="M37" s="13">
        <f t="shared" si="53"/>
        <v>0.11938058698072891</v>
      </c>
      <c r="N37" s="13">
        <f t="shared" si="53"/>
        <v>0.10554053992343883</v>
      </c>
      <c r="O37" s="13">
        <f t="shared" si="53"/>
        <v>0.10129315232921395</v>
      </c>
      <c r="P37" s="13">
        <f t="shared" si="53"/>
        <v>0.11026803874698211</v>
      </c>
      <c r="Q37" s="13">
        <f t="shared" si="53"/>
        <v>9.2281950647701963E-2</v>
      </c>
      <c r="R37" s="156">
        <f t="shared" si="53"/>
        <v>7.416292432446929E-2</v>
      </c>
      <c r="S37" s="156">
        <f t="shared" si="53"/>
        <v>9.6506425167276269E-2</v>
      </c>
      <c r="T37" s="156">
        <f t="shared" ref="T37:AB37" si="54">T12/T$26</f>
        <v>0</v>
      </c>
      <c r="U37" s="156">
        <f t="shared" si="54"/>
        <v>0</v>
      </c>
      <c r="V37" s="156">
        <f t="shared" si="54"/>
        <v>0</v>
      </c>
      <c r="W37" s="156">
        <f t="shared" si="54"/>
        <v>0</v>
      </c>
      <c r="X37" s="156">
        <f t="shared" si="54"/>
        <v>8.4369043614410924E-4</v>
      </c>
      <c r="Y37" s="156">
        <f t="shared" si="54"/>
        <v>3.6715773826888152E-3</v>
      </c>
      <c r="Z37" s="156">
        <f t="shared" si="54"/>
        <v>7.0202787397339326E-3</v>
      </c>
      <c r="AA37" s="156">
        <f t="shared" si="54"/>
        <v>1.3306018494560168E-2</v>
      </c>
      <c r="AB37" s="156">
        <f t="shared" si="54"/>
        <v>1.8497382272120118E-2</v>
      </c>
      <c r="AC37" s="156">
        <f t="shared" si="5"/>
        <v>2.4014954751623581E-2</v>
      </c>
      <c r="AD37" s="156">
        <f t="shared" si="6"/>
        <v>3.0876798988764335E-2</v>
      </c>
      <c r="AE37" s="156">
        <f t="shared" ref="AE37" si="55">AE12/$AE$26</f>
        <v>2.5505426549095784E-2</v>
      </c>
      <c r="AF37" s="156">
        <f t="shared" si="8"/>
        <v>2.4470341591293038E-2</v>
      </c>
      <c r="AG37" s="156">
        <f t="shared" si="42"/>
        <v>2.6658295942931332E-2</v>
      </c>
      <c r="AH37" s="159">
        <f t="shared" si="9"/>
        <v>306.01127512896306</v>
      </c>
      <c r="AI37" s="159">
        <f t="shared" si="10"/>
        <v>328.40231440657323</v>
      </c>
      <c r="AJ37" s="159">
        <f t="shared" si="11"/>
        <v>335.95255875399681</v>
      </c>
      <c r="AK37" s="159">
        <f t="shared" si="12"/>
        <v>278.22123638177652</v>
      </c>
      <c r="AL37" s="159">
        <f t="shared" si="13"/>
        <v>233.0458081415145</v>
      </c>
      <c r="AM37" s="159">
        <f t="shared" si="14"/>
        <v>157.01003391375295</v>
      </c>
      <c r="AN37" s="159">
        <f t="shared" si="15"/>
        <v>178.26168220517815</v>
      </c>
      <c r="AO37" s="159">
        <f t="shared" si="16"/>
        <v>68.735347318169744</v>
      </c>
      <c r="AP37" s="159">
        <f t="shared" si="17"/>
        <v>98.70424484689002</v>
      </c>
      <c r="AQ37" s="159">
        <f t="shared" si="18"/>
        <v>126.97185953881436</v>
      </c>
      <c r="AR37" s="159">
        <f t="shared" si="19"/>
        <v>142.51724547863381</v>
      </c>
      <c r="AS37" s="159">
        <f t="shared" si="20"/>
        <v>111.38805567330985</v>
      </c>
      <c r="AT37" s="159">
        <f t="shared" si="21"/>
        <v>102.60302708789339</v>
      </c>
      <c r="AU37" s="159">
        <f t="shared" si="22"/>
        <v>121.59040369105949</v>
      </c>
      <c r="AV37" s="159">
        <f t="shared" si="23"/>
        <v>85.159584153449018</v>
      </c>
      <c r="AW37" s="159">
        <f t="shared" si="24"/>
        <v>55.00139344356959</v>
      </c>
      <c r="AX37" s="159">
        <f t="shared" si="25"/>
        <v>93.134900985670939</v>
      </c>
      <c r="AY37" s="159">
        <f t="shared" si="26"/>
        <v>0</v>
      </c>
      <c r="AZ37" s="159">
        <f t="shared" si="27"/>
        <v>0</v>
      </c>
      <c r="BA37" s="159">
        <f t="shared" si="28"/>
        <v>0</v>
      </c>
      <c r="BB37" s="159">
        <f t="shared" si="29"/>
        <v>0</v>
      </c>
      <c r="BC37" s="159">
        <f t="shared" si="30"/>
        <v>7.118135520410373E-3</v>
      </c>
      <c r="BD37" s="159">
        <f t="shared" si="31"/>
        <v>0.13480480477072052</v>
      </c>
      <c r="BE37" s="159">
        <f t="shared" si="32"/>
        <v>0.49284313583560252</v>
      </c>
      <c r="BF37" s="159">
        <f t="shared" si="33"/>
        <v>1.7705012817757726</v>
      </c>
      <c r="BG37" s="159">
        <f t="shared" si="34"/>
        <v>3.4215315092094354</v>
      </c>
      <c r="BH37" s="159">
        <f t="shared" si="35"/>
        <v>5.7671805172252801</v>
      </c>
      <c r="BI37" s="159">
        <f t="shared" si="36"/>
        <v>9.5337671579255829</v>
      </c>
      <c r="BJ37" s="159">
        <f t="shared" si="37"/>
        <v>6.5052678345132007</v>
      </c>
      <c r="BK37" s="159">
        <f t="shared" si="38"/>
        <v>5.9879761759456596</v>
      </c>
      <c r="BL37" s="159">
        <f t="shared" si="38"/>
        <v>7.1066474258090917</v>
      </c>
    </row>
    <row r="38" spans="1:64" x14ac:dyDescent="0.2">
      <c r="A38" s="11">
        <v>50016</v>
      </c>
      <c r="B38" s="11" t="s">
        <v>164</v>
      </c>
      <c r="C38" s="13">
        <f t="shared" ref="C38:S38" si="56">C11/C$26</f>
        <v>0</v>
      </c>
      <c r="D38" s="13">
        <f t="shared" si="56"/>
        <v>0</v>
      </c>
      <c r="E38" s="13">
        <f t="shared" si="56"/>
        <v>0</v>
      </c>
      <c r="F38" s="13">
        <f t="shared" si="56"/>
        <v>0</v>
      </c>
      <c r="G38" s="13">
        <f t="shared" si="56"/>
        <v>0</v>
      </c>
      <c r="H38" s="13">
        <f t="shared" si="56"/>
        <v>0</v>
      </c>
      <c r="I38" s="13">
        <f t="shared" si="56"/>
        <v>0</v>
      </c>
      <c r="J38" s="13">
        <f t="shared" si="56"/>
        <v>0</v>
      </c>
      <c r="K38" s="13">
        <f t="shared" si="56"/>
        <v>0</v>
      </c>
      <c r="L38" s="13">
        <f t="shared" si="56"/>
        <v>0</v>
      </c>
      <c r="M38" s="13">
        <f t="shared" si="56"/>
        <v>0</v>
      </c>
      <c r="N38" s="13">
        <f t="shared" si="56"/>
        <v>0</v>
      </c>
      <c r="O38" s="13">
        <f t="shared" si="56"/>
        <v>0</v>
      </c>
      <c r="P38" s="13">
        <f t="shared" si="56"/>
        <v>0</v>
      </c>
      <c r="Q38" s="13">
        <f t="shared" si="56"/>
        <v>0</v>
      </c>
      <c r="R38" s="156">
        <f t="shared" si="56"/>
        <v>0</v>
      </c>
      <c r="S38" s="156">
        <f t="shared" si="56"/>
        <v>0</v>
      </c>
      <c r="T38" s="156">
        <f t="shared" ref="T38:AB38" si="57">T13/T$26</f>
        <v>6.2019759580574105E-3</v>
      </c>
      <c r="U38" s="156">
        <f t="shared" si="57"/>
        <v>2.4485531046103258E-2</v>
      </c>
      <c r="V38" s="156">
        <f t="shared" si="57"/>
        <v>2.7753784440699359E-2</v>
      </c>
      <c r="W38" s="156">
        <f t="shared" si="57"/>
        <v>2.8475335647447555E-2</v>
      </c>
      <c r="X38" s="156">
        <f t="shared" si="57"/>
        <v>2.4808945697983274E-2</v>
      </c>
      <c r="Y38" s="156">
        <f t="shared" si="57"/>
        <v>2.362704978151112E-2</v>
      </c>
      <c r="Z38" s="156">
        <f t="shared" si="57"/>
        <v>2.0762361312612474E-2</v>
      </c>
      <c r="AA38" s="156">
        <f t="shared" si="57"/>
        <v>1.9511941770919222E-2</v>
      </c>
      <c r="AB38" s="156">
        <f t="shared" si="57"/>
        <v>1.6373400306470109E-2</v>
      </c>
      <c r="AC38" s="156">
        <f t="shared" si="5"/>
        <v>1.7163270591083187E-2</v>
      </c>
      <c r="AD38" s="156">
        <f t="shared" si="6"/>
        <v>1.5676915345753117E-2</v>
      </c>
      <c r="AE38" s="156">
        <f t="shared" ref="AE38" si="58">AE13/$AE$26</f>
        <v>1.3048020210205622E-2</v>
      </c>
      <c r="AF38" s="156">
        <f t="shared" si="8"/>
        <v>1.2262738199709442E-2</v>
      </c>
      <c r="AG38" s="156">
        <f t="shared" si="42"/>
        <v>2.1778071267338783E-2</v>
      </c>
      <c r="AH38" s="159">
        <f t="shared" si="9"/>
        <v>0</v>
      </c>
      <c r="AI38" s="159">
        <f t="shared" si="10"/>
        <v>0</v>
      </c>
      <c r="AJ38" s="159">
        <f t="shared" si="11"/>
        <v>0</v>
      </c>
      <c r="AK38" s="159">
        <f t="shared" si="12"/>
        <v>0</v>
      </c>
      <c r="AL38" s="159">
        <f t="shared" si="13"/>
        <v>0</v>
      </c>
      <c r="AM38" s="159">
        <f t="shared" si="14"/>
        <v>0</v>
      </c>
      <c r="AN38" s="159">
        <f t="shared" si="15"/>
        <v>0</v>
      </c>
      <c r="AO38" s="159">
        <f t="shared" si="16"/>
        <v>0</v>
      </c>
      <c r="AP38" s="159">
        <f t="shared" si="17"/>
        <v>0</v>
      </c>
      <c r="AQ38" s="159">
        <f t="shared" si="18"/>
        <v>0</v>
      </c>
      <c r="AR38" s="159">
        <f t="shared" si="19"/>
        <v>0</v>
      </c>
      <c r="AS38" s="159">
        <f t="shared" si="20"/>
        <v>0</v>
      </c>
      <c r="AT38" s="159">
        <f t="shared" si="21"/>
        <v>0</v>
      </c>
      <c r="AU38" s="159">
        <f t="shared" si="22"/>
        <v>0</v>
      </c>
      <c r="AV38" s="159">
        <f t="shared" si="23"/>
        <v>0</v>
      </c>
      <c r="AW38" s="159">
        <f t="shared" si="24"/>
        <v>0</v>
      </c>
      <c r="AX38" s="159">
        <f t="shared" si="25"/>
        <v>0</v>
      </c>
      <c r="AY38" s="159">
        <f t="shared" si="26"/>
        <v>0.38464505784322134</v>
      </c>
      <c r="AZ38" s="159">
        <f t="shared" si="27"/>
        <v>5.9954123060968652</v>
      </c>
      <c r="BA38" s="159">
        <f t="shared" si="28"/>
        <v>7.7027255078080588</v>
      </c>
      <c r="BB38" s="159">
        <f t="shared" si="29"/>
        <v>8.1084474023479736</v>
      </c>
      <c r="BC38" s="159">
        <f t="shared" si="30"/>
        <v>6.1548378664548276</v>
      </c>
      <c r="BD38" s="159">
        <f t="shared" si="31"/>
        <v>5.5823748137800466</v>
      </c>
      <c r="BE38" s="159">
        <f t="shared" si="32"/>
        <v>4.3107564727546714</v>
      </c>
      <c r="BF38" s="159">
        <f t="shared" si="33"/>
        <v>3.807158716717423</v>
      </c>
      <c r="BG38" s="159">
        <f t="shared" si="34"/>
        <v>2.6808823759591549</v>
      </c>
      <c r="BH38" s="159">
        <f t="shared" si="35"/>
        <v>2.9457785738274098</v>
      </c>
      <c r="BI38" s="159">
        <f t="shared" si="36"/>
        <v>2.4576567475790956</v>
      </c>
      <c r="BJ38" s="159">
        <f t="shared" si="37"/>
        <v>1.7025083140593436</v>
      </c>
      <c r="BK38" s="159">
        <f t="shared" si="38"/>
        <v>1.5037474815461318</v>
      </c>
      <c r="BL38" s="159">
        <f t="shared" si="38"/>
        <v>4.7428438812528704</v>
      </c>
    </row>
    <row r="39" spans="1:64" x14ac:dyDescent="0.2">
      <c r="A39" s="11">
        <v>12522</v>
      </c>
      <c r="B39" s="11" t="s">
        <v>222</v>
      </c>
      <c r="C39" s="13">
        <f t="shared" ref="C39:S39" si="59">C12/C$26</f>
        <v>0</v>
      </c>
      <c r="D39" s="13">
        <f t="shared" si="59"/>
        <v>0</v>
      </c>
      <c r="E39" s="13">
        <f t="shared" si="59"/>
        <v>0</v>
      </c>
      <c r="F39" s="13">
        <f t="shared" si="59"/>
        <v>0</v>
      </c>
      <c r="G39" s="13">
        <f t="shared" si="59"/>
        <v>0</v>
      </c>
      <c r="H39" s="13">
        <f t="shared" si="59"/>
        <v>0</v>
      </c>
      <c r="I39" s="13">
        <f t="shared" si="59"/>
        <v>0</v>
      </c>
      <c r="J39" s="13">
        <f t="shared" si="59"/>
        <v>0</v>
      </c>
      <c r="K39" s="13">
        <f t="shared" si="59"/>
        <v>0</v>
      </c>
      <c r="L39" s="13">
        <f t="shared" si="59"/>
        <v>0</v>
      </c>
      <c r="M39" s="13">
        <f t="shared" si="59"/>
        <v>0</v>
      </c>
      <c r="N39" s="13">
        <f t="shared" si="59"/>
        <v>0</v>
      </c>
      <c r="O39" s="13">
        <f t="shared" si="59"/>
        <v>0</v>
      </c>
      <c r="P39" s="13">
        <f t="shared" si="59"/>
        <v>0</v>
      </c>
      <c r="Q39" s="13">
        <f t="shared" si="59"/>
        <v>0</v>
      </c>
      <c r="R39" s="156">
        <f t="shared" si="59"/>
        <v>0</v>
      </c>
      <c r="S39" s="156">
        <f t="shared" si="59"/>
        <v>0</v>
      </c>
      <c r="T39" s="156">
        <f t="shared" ref="T39:AB39" si="60">T14/T$26</f>
        <v>0</v>
      </c>
      <c r="U39" s="156">
        <f t="shared" si="60"/>
        <v>0</v>
      </c>
      <c r="V39" s="156">
        <f t="shared" si="60"/>
        <v>0</v>
      </c>
      <c r="W39" s="156">
        <f t="shared" si="60"/>
        <v>0</v>
      </c>
      <c r="X39" s="156">
        <f t="shared" si="60"/>
        <v>0</v>
      </c>
      <c r="Y39" s="156">
        <f t="shared" si="60"/>
        <v>0</v>
      </c>
      <c r="Z39" s="156">
        <f t="shared" si="60"/>
        <v>0</v>
      </c>
      <c r="AA39" s="156">
        <f t="shared" si="60"/>
        <v>0</v>
      </c>
      <c r="AB39" s="156">
        <f t="shared" si="60"/>
        <v>0</v>
      </c>
      <c r="AC39" s="156">
        <f t="shared" si="5"/>
        <v>0</v>
      </c>
      <c r="AD39" s="156">
        <f t="shared" si="6"/>
        <v>4.0404608514698322E-3</v>
      </c>
      <c r="AE39" s="156">
        <f t="shared" ref="AE39" si="61">AE14/$AE$26</f>
        <v>6.031976713509535E-3</v>
      </c>
      <c r="AF39" s="156">
        <f t="shared" si="8"/>
        <v>2.8846186725774805E-3</v>
      </c>
      <c r="AG39" s="156">
        <f t="shared" si="42"/>
        <v>1.0395937179549051E-3</v>
      </c>
      <c r="AH39" s="159">
        <f t="shared" si="9"/>
        <v>0</v>
      </c>
      <c r="AI39" s="159">
        <f t="shared" si="10"/>
        <v>0</v>
      </c>
      <c r="AJ39" s="159">
        <f t="shared" si="11"/>
        <v>0</v>
      </c>
      <c r="AK39" s="159">
        <f t="shared" si="12"/>
        <v>0</v>
      </c>
      <c r="AL39" s="159">
        <f t="shared" si="13"/>
        <v>0</v>
      </c>
      <c r="AM39" s="159">
        <f t="shared" si="14"/>
        <v>0</v>
      </c>
      <c r="AN39" s="159">
        <f t="shared" si="15"/>
        <v>0</v>
      </c>
      <c r="AO39" s="159">
        <f t="shared" si="16"/>
        <v>0</v>
      </c>
      <c r="AP39" s="159">
        <f t="shared" si="17"/>
        <v>0</v>
      </c>
      <c r="AQ39" s="159">
        <f t="shared" si="18"/>
        <v>0</v>
      </c>
      <c r="AR39" s="159">
        <f t="shared" si="19"/>
        <v>0</v>
      </c>
      <c r="AS39" s="159">
        <f t="shared" si="20"/>
        <v>0</v>
      </c>
      <c r="AT39" s="159">
        <f t="shared" si="21"/>
        <v>0</v>
      </c>
      <c r="AU39" s="159">
        <f t="shared" si="22"/>
        <v>0</v>
      </c>
      <c r="AV39" s="159">
        <f t="shared" si="23"/>
        <v>0</v>
      </c>
      <c r="AW39" s="159">
        <f t="shared" si="24"/>
        <v>0</v>
      </c>
      <c r="AX39" s="159">
        <f t="shared" si="25"/>
        <v>0</v>
      </c>
      <c r="AY39" s="159">
        <f t="shared" si="26"/>
        <v>0</v>
      </c>
      <c r="AZ39" s="159">
        <f t="shared" si="27"/>
        <v>0</v>
      </c>
      <c r="BA39" s="159">
        <f t="shared" si="28"/>
        <v>0</v>
      </c>
      <c r="BB39" s="159">
        <f t="shared" si="29"/>
        <v>0</v>
      </c>
      <c r="BC39" s="159">
        <f t="shared" si="30"/>
        <v>0</v>
      </c>
      <c r="BD39" s="159">
        <f t="shared" si="31"/>
        <v>0</v>
      </c>
      <c r="BE39" s="159">
        <f t="shared" si="32"/>
        <v>0</v>
      </c>
      <c r="BF39" s="159">
        <f t="shared" si="33"/>
        <v>0</v>
      </c>
      <c r="BG39" s="159">
        <f t="shared" si="34"/>
        <v>0</v>
      </c>
      <c r="BH39" s="159">
        <f t="shared" si="35"/>
        <v>0</v>
      </c>
      <c r="BI39" s="159">
        <f t="shared" si="36"/>
        <v>0.16325323892260324</v>
      </c>
      <c r="BJ39" s="159">
        <f t="shared" si="37"/>
        <v>0.36384743072321285</v>
      </c>
      <c r="BK39" s="159">
        <f t="shared" si="38"/>
        <v>8.3210248861826652E-2</v>
      </c>
      <c r="BL39" s="159">
        <f t="shared" si="38"/>
        <v>1.0807550984113028E-2</v>
      </c>
    </row>
    <row r="40" spans="1:64" x14ac:dyDescent="0.2">
      <c r="A40" s="11">
        <v>16827</v>
      </c>
      <c r="B40" s="11" t="s">
        <v>218</v>
      </c>
      <c r="C40" s="13">
        <f t="shared" ref="C40:S40" si="62">C13/C$26</f>
        <v>0</v>
      </c>
      <c r="D40" s="13">
        <f t="shared" si="62"/>
        <v>0</v>
      </c>
      <c r="E40" s="13">
        <f t="shared" si="62"/>
        <v>0</v>
      </c>
      <c r="F40" s="13">
        <f t="shared" si="62"/>
        <v>0</v>
      </c>
      <c r="G40" s="13">
        <f t="shared" si="62"/>
        <v>0</v>
      </c>
      <c r="H40" s="13">
        <f t="shared" si="62"/>
        <v>0</v>
      </c>
      <c r="I40" s="13">
        <f t="shared" si="62"/>
        <v>0</v>
      </c>
      <c r="J40" s="13">
        <f t="shared" si="62"/>
        <v>0</v>
      </c>
      <c r="K40" s="13">
        <f t="shared" si="62"/>
        <v>0</v>
      </c>
      <c r="L40" s="13">
        <f t="shared" si="62"/>
        <v>0</v>
      </c>
      <c r="M40" s="13">
        <f t="shared" si="62"/>
        <v>0</v>
      </c>
      <c r="N40" s="13">
        <f t="shared" si="62"/>
        <v>0</v>
      </c>
      <c r="O40" s="13">
        <f t="shared" si="62"/>
        <v>0</v>
      </c>
      <c r="P40" s="13">
        <f t="shared" si="62"/>
        <v>0</v>
      </c>
      <c r="Q40" s="13">
        <f t="shared" si="62"/>
        <v>0</v>
      </c>
      <c r="R40" s="156">
        <f t="shared" si="62"/>
        <v>0</v>
      </c>
      <c r="S40" s="156">
        <f t="shared" si="62"/>
        <v>0</v>
      </c>
      <c r="T40" s="156">
        <f t="shared" ref="T40:AB40" si="63">T15/T$26</f>
        <v>0</v>
      </c>
      <c r="U40" s="156">
        <f t="shared" si="63"/>
        <v>0</v>
      </c>
      <c r="V40" s="156">
        <f t="shared" si="63"/>
        <v>0</v>
      </c>
      <c r="W40" s="156">
        <f t="shared" si="63"/>
        <v>0</v>
      </c>
      <c r="X40" s="156">
        <f t="shared" si="63"/>
        <v>0</v>
      </c>
      <c r="Y40" s="156">
        <f t="shared" si="63"/>
        <v>0</v>
      </c>
      <c r="Z40" s="156">
        <f t="shared" si="63"/>
        <v>0</v>
      </c>
      <c r="AA40" s="156">
        <f t="shared" si="63"/>
        <v>0</v>
      </c>
      <c r="AB40" s="156">
        <f t="shared" si="63"/>
        <v>0</v>
      </c>
      <c r="AC40" s="156">
        <f t="shared" si="5"/>
        <v>0</v>
      </c>
      <c r="AD40" s="156">
        <f t="shared" si="6"/>
        <v>1.4338752448778446E-5</v>
      </c>
      <c r="AE40" s="156">
        <f t="shared" ref="AE40" si="64">AE15/$AE$26</f>
        <v>1.8423764759425726E-3</v>
      </c>
      <c r="AF40" s="156">
        <f t="shared" si="8"/>
        <v>1.3512653437434141E-3</v>
      </c>
      <c r="AG40" s="156">
        <f t="shared" si="42"/>
        <v>1.896551206973801E-3</v>
      </c>
      <c r="AH40" s="159">
        <f t="shared" si="9"/>
        <v>0</v>
      </c>
      <c r="AI40" s="159">
        <f t="shared" si="10"/>
        <v>0</v>
      </c>
      <c r="AJ40" s="159">
        <f t="shared" si="11"/>
        <v>0</v>
      </c>
      <c r="AK40" s="159">
        <f t="shared" si="12"/>
        <v>0</v>
      </c>
      <c r="AL40" s="159">
        <f t="shared" si="13"/>
        <v>0</v>
      </c>
      <c r="AM40" s="159">
        <f t="shared" si="14"/>
        <v>0</v>
      </c>
      <c r="AN40" s="159">
        <f t="shared" si="15"/>
        <v>0</v>
      </c>
      <c r="AO40" s="159">
        <f t="shared" si="16"/>
        <v>0</v>
      </c>
      <c r="AP40" s="159">
        <f t="shared" si="17"/>
        <v>0</v>
      </c>
      <c r="AQ40" s="159">
        <f t="shared" si="18"/>
        <v>0</v>
      </c>
      <c r="AR40" s="159">
        <f t="shared" si="19"/>
        <v>0</v>
      </c>
      <c r="AS40" s="159">
        <f t="shared" si="20"/>
        <v>0</v>
      </c>
      <c r="AT40" s="159">
        <f t="shared" si="21"/>
        <v>0</v>
      </c>
      <c r="AU40" s="159">
        <f t="shared" si="22"/>
        <v>0</v>
      </c>
      <c r="AV40" s="159">
        <f t="shared" si="23"/>
        <v>0</v>
      </c>
      <c r="AW40" s="159">
        <f t="shared" si="24"/>
        <v>0</v>
      </c>
      <c r="AX40" s="159">
        <f t="shared" si="25"/>
        <v>0</v>
      </c>
      <c r="AY40" s="159">
        <f t="shared" si="26"/>
        <v>0</v>
      </c>
      <c r="AZ40" s="159">
        <f t="shared" si="27"/>
        <v>0</v>
      </c>
      <c r="BA40" s="159">
        <f t="shared" si="28"/>
        <v>0</v>
      </c>
      <c r="BB40" s="159">
        <f t="shared" si="29"/>
        <v>0</v>
      </c>
      <c r="BC40" s="159">
        <f t="shared" si="30"/>
        <v>0</v>
      </c>
      <c r="BD40" s="159">
        <f t="shared" si="31"/>
        <v>0</v>
      </c>
      <c r="BE40" s="159">
        <f t="shared" si="32"/>
        <v>0</v>
      </c>
      <c r="BF40" s="159">
        <f t="shared" si="33"/>
        <v>0</v>
      </c>
      <c r="BG40" s="159">
        <f t="shared" si="34"/>
        <v>0</v>
      </c>
      <c r="BH40" s="159">
        <f t="shared" si="35"/>
        <v>0</v>
      </c>
      <c r="BI40" s="159">
        <f t="shared" si="36"/>
        <v>2.0559982178734986E-6</v>
      </c>
      <c r="BJ40" s="159">
        <f t="shared" si="37"/>
        <v>3.394351079106573E-2</v>
      </c>
      <c r="BK40" s="159">
        <f t="shared" si="38"/>
        <v>1.8259180292020068E-2</v>
      </c>
      <c r="BL40" s="159">
        <f t="shared" si="38"/>
        <v>3.596906480673781E-2</v>
      </c>
    </row>
    <row r="41" spans="1:64" x14ac:dyDescent="0.2">
      <c r="A41" s="11">
        <v>15781</v>
      </c>
      <c r="B41" s="11" t="s">
        <v>187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56">
        <f>R14/R$26</f>
        <v>0</v>
      </c>
      <c r="S41" s="156">
        <f>S14/S$26</f>
        <v>0</v>
      </c>
      <c r="T41" s="156">
        <f t="shared" ref="T41:AB41" si="65">T16/T$26</f>
        <v>0</v>
      </c>
      <c r="U41" s="156">
        <f t="shared" si="65"/>
        <v>0</v>
      </c>
      <c r="V41" s="156">
        <f t="shared" si="65"/>
        <v>0</v>
      </c>
      <c r="W41" s="156">
        <f t="shared" si="65"/>
        <v>0</v>
      </c>
      <c r="X41" s="156">
        <f t="shared" si="65"/>
        <v>0</v>
      </c>
      <c r="Y41" s="156">
        <f t="shared" si="65"/>
        <v>4.0996151700448568E-5</v>
      </c>
      <c r="Z41" s="156">
        <f t="shared" si="65"/>
        <v>3.2242220609175618E-4</v>
      </c>
      <c r="AA41" s="156">
        <f t="shared" si="65"/>
        <v>3.3905707944387935E-4</v>
      </c>
      <c r="AB41" s="156">
        <f t="shared" si="65"/>
        <v>6.0496230865688956E-4</v>
      </c>
      <c r="AC41" s="156">
        <f t="shared" si="5"/>
        <v>1.2227153832043449E-3</v>
      </c>
      <c r="AD41" s="156">
        <f t="shared" si="6"/>
        <v>1.5560418431260108E-3</v>
      </c>
      <c r="AE41" s="156">
        <f t="shared" ref="AE41" si="66">AE16/$AE$26</f>
        <v>1.4250341342272551E-3</v>
      </c>
      <c r="AF41" s="156">
        <f t="shared" si="8"/>
        <v>1.0300763931803292E-3</v>
      </c>
      <c r="AG41" s="156">
        <f t="shared" si="42"/>
        <v>5.4361570891137254E-4</v>
      </c>
      <c r="AH41" s="159">
        <f t="shared" si="9"/>
        <v>0</v>
      </c>
      <c r="AI41" s="159">
        <f t="shared" si="10"/>
        <v>0</v>
      </c>
      <c r="AJ41" s="159">
        <f t="shared" si="11"/>
        <v>0</v>
      </c>
      <c r="AK41" s="159">
        <f t="shared" si="12"/>
        <v>0</v>
      </c>
      <c r="AL41" s="159">
        <f t="shared" si="13"/>
        <v>0</v>
      </c>
      <c r="AM41" s="159">
        <f t="shared" si="14"/>
        <v>0</v>
      </c>
      <c r="AN41" s="159">
        <f t="shared" si="15"/>
        <v>0</v>
      </c>
      <c r="AO41" s="159">
        <f t="shared" si="16"/>
        <v>0</v>
      </c>
      <c r="AP41" s="159">
        <f t="shared" si="17"/>
        <v>0</v>
      </c>
      <c r="AQ41" s="159">
        <f t="shared" si="18"/>
        <v>0</v>
      </c>
      <c r="AR41" s="159">
        <f t="shared" si="19"/>
        <v>0</v>
      </c>
      <c r="AS41" s="159">
        <f t="shared" si="20"/>
        <v>0</v>
      </c>
      <c r="AT41" s="159">
        <f t="shared" si="21"/>
        <v>0</v>
      </c>
      <c r="AU41" s="159">
        <f t="shared" si="22"/>
        <v>0</v>
      </c>
      <c r="AV41" s="159">
        <f t="shared" si="23"/>
        <v>0</v>
      </c>
      <c r="AW41" s="159">
        <f t="shared" si="24"/>
        <v>0</v>
      </c>
      <c r="AX41" s="159">
        <f t="shared" si="25"/>
        <v>0</v>
      </c>
      <c r="AY41" s="159">
        <f t="shared" si="26"/>
        <v>0</v>
      </c>
      <c r="AZ41" s="159">
        <f t="shared" si="27"/>
        <v>0</v>
      </c>
      <c r="BA41" s="159">
        <f t="shared" si="28"/>
        <v>0</v>
      </c>
      <c r="BB41" s="159">
        <f t="shared" si="29"/>
        <v>0</v>
      </c>
      <c r="BC41" s="159">
        <f t="shared" si="30"/>
        <v>0</v>
      </c>
      <c r="BD41" s="159">
        <f t="shared" si="31"/>
        <v>1.6806844542461919E-5</v>
      </c>
      <c r="BE41" s="159">
        <f t="shared" si="32"/>
        <v>1.0395607898107488E-3</v>
      </c>
      <c r="BF41" s="159">
        <f t="shared" si="33"/>
        <v>1.1495970312101311E-3</v>
      </c>
      <c r="BG41" s="159">
        <f t="shared" si="34"/>
        <v>3.659793948954737E-3</v>
      </c>
      <c r="BH41" s="159">
        <f t="shared" si="35"/>
        <v>1.495032908324548E-2</v>
      </c>
      <c r="BI41" s="159">
        <f t="shared" si="36"/>
        <v>2.4212662175589927E-2</v>
      </c>
      <c r="BJ41" s="159">
        <f t="shared" si="37"/>
        <v>2.0307222837128228E-2</v>
      </c>
      <c r="BK41" s="159">
        <f t="shared" si="38"/>
        <v>1.0610573757873963E-2</v>
      </c>
      <c r="BL41" s="159">
        <f t="shared" si="38"/>
        <v>2.9551803897521407E-3</v>
      </c>
    </row>
    <row r="42" spans="1:64" x14ac:dyDescent="0.2">
      <c r="A42" s="11">
        <v>50026</v>
      </c>
      <c r="B42" s="11" t="s">
        <v>170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56">
        <f>R15/R$26</f>
        <v>0</v>
      </c>
      <c r="S42" s="156">
        <f>S15/S$26</f>
        <v>0</v>
      </c>
      <c r="T42" s="156">
        <f t="shared" ref="T42:AB42" si="67">T17/T$26</f>
        <v>9.5446472321952455E-4</v>
      </c>
      <c r="U42" s="156">
        <f t="shared" si="67"/>
        <v>7.6291166591393501E-4</v>
      </c>
      <c r="V42" s="156">
        <f t="shared" si="67"/>
        <v>6.6080993313234163E-4</v>
      </c>
      <c r="W42" s="156">
        <f t="shared" si="67"/>
        <v>9.1092463178908765E-4</v>
      </c>
      <c r="X42" s="156">
        <f t="shared" si="67"/>
        <v>9.0032383201691562E-4</v>
      </c>
      <c r="Y42" s="156">
        <f t="shared" si="67"/>
        <v>6.4019040305383446E-4</v>
      </c>
      <c r="Z42" s="156">
        <f t="shared" si="67"/>
        <v>7.3936385971305274E-4</v>
      </c>
      <c r="AA42" s="156">
        <f t="shared" si="67"/>
        <v>1.0901525701351212E-3</v>
      </c>
      <c r="AB42" s="156">
        <f t="shared" si="67"/>
        <v>1.4862369776728294E-3</v>
      </c>
      <c r="AC42" s="156">
        <f t="shared" si="5"/>
        <v>1.1191238037372964E-3</v>
      </c>
      <c r="AD42" s="156">
        <f t="shared" si="6"/>
        <v>9.1319432823590773E-4</v>
      </c>
      <c r="AE42" s="156">
        <f t="shared" ref="AE42" si="68">AE17/$AE$26</f>
        <v>6.9287437540697309E-4</v>
      </c>
      <c r="AF42" s="156">
        <f t="shared" si="8"/>
        <v>8.7745830085803837E-4</v>
      </c>
      <c r="AG42" s="156">
        <f t="shared" si="42"/>
        <v>1.0125566298886009E-3</v>
      </c>
      <c r="AH42" s="159">
        <f t="shared" si="9"/>
        <v>0</v>
      </c>
      <c r="AI42" s="159">
        <f t="shared" si="10"/>
        <v>0</v>
      </c>
      <c r="AJ42" s="159">
        <f t="shared" si="11"/>
        <v>0</v>
      </c>
      <c r="AK42" s="159">
        <f t="shared" si="12"/>
        <v>0</v>
      </c>
      <c r="AL42" s="159">
        <f t="shared" si="13"/>
        <v>0</v>
      </c>
      <c r="AM42" s="159">
        <f t="shared" si="14"/>
        <v>0</v>
      </c>
      <c r="AN42" s="159">
        <f t="shared" si="15"/>
        <v>0</v>
      </c>
      <c r="AO42" s="159">
        <f t="shared" si="16"/>
        <v>0</v>
      </c>
      <c r="AP42" s="159">
        <f t="shared" si="17"/>
        <v>0</v>
      </c>
      <c r="AQ42" s="159">
        <f t="shared" si="18"/>
        <v>0</v>
      </c>
      <c r="AR42" s="159">
        <f t="shared" si="19"/>
        <v>0</v>
      </c>
      <c r="AS42" s="159">
        <f t="shared" si="20"/>
        <v>0</v>
      </c>
      <c r="AT42" s="159">
        <f t="shared" si="21"/>
        <v>0</v>
      </c>
      <c r="AU42" s="159">
        <f t="shared" si="22"/>
        <v>0</v>
      </c>
      <c r="AV42" s="159">
        <f t="shared" si="23"/>
        <v>0</v>
      </c>
      <c r="AW42" s="159">
        <f t="shared" si="24"/>
        <v>0</v>
      </c>
      <c r="AX42" s="159">
        <f t="shared" si="25"/>
        <v>0</v>
      </c>
      <c r="AY42" s="159">
        <f t="shared" si="26"/>
        <v>9.1100290787052354E-3</v>
      </c>
      <c r="AZ42" s="159">
        <f t="shared" si="27"/>
        <v>5.8203420998757562E-3</v>
      </c>
      <c r="BA42" s="159">
        <f t="shared" si="28"/>
        <v>4.3666976772636984E-3</v>
      </c>
      <c r="BB42" s="159">
        <f t="shared" si="29"/>
        <v>8.2978368480008495E-3</v>
      </c>
      <c r="BC42" s="159">
        <f t="shared" si="30"/>
        <v>8.1058300249762325E-3</v>
      </c>
      <c r="BD42" s="159">
        <f t="shared" si="31"/>
        <v>4.0984375216223104E-3</v>
      </c>
      <c r="BE42" s="159">
        <f t="shared" si="32"/>
        <v>5.4665891704978268E-3</v>
      </c>
      <c r="BF42" s="159">
        <f t="shared" si="33"/>
        <v>1.1884326261722103E-2</v>
      </c>
      <c r="BG42" s="159">
        <f t="shared" si="34"/>
        <v>2.2089003538020662E-2</v>
      </c>
      <c r="BH42" s="159">
        <f t="shared" si="35"/>
        <v>1.2524380880914347E-2</v>
      </c>
      <c r="BI42" s="159">
        <f t="shared" si="36"/>
        <v>8.3392388112223086E-3</v>
      </c>
      <c r="BJ42" s="159">
        <f t="shared" si="37"/>
        <v>4.8007490009560312E-3</v>
      </c>
      <c r="BK42" s="159">
        <f t="shared" si="38"/>
        <v>7.6993306974467591E-3</v>
      </c>
      <c r="BL42" s="159">
        <f t="shared" si="38"/>
        <v>1.0252709287313611E-2</v>
      </c>
    </row>
    <row r="43" spans="1:64" x14ac:dyDescent="0.2">
      <c r="A43" s="11">
        <v>2538</v>
      </c>
      <c r="B43" s="11" t="s">
        <v>228</v>
      </c>
      <c r="C43" s="13">
        <f t="shared" ref="C43:Q43" si="69">C14/C$26</f>
        <v>0</v>
      </c>
      <c r="D43" s="13">
        <f t="shared" si="69"/>
        <v>0</v>
      </c>
      <c r="E43" s="13">
        <f t="shared" si="69"/>
        <v>0</v>
      </c>
      <c r="F43" s="13">
        <f t="shared" si="69"/>
        <v>0</v>
      </c>
      <c r="G43" s="13">
        <f t="shared" si="69"/>
        <v>0</v>
      </c>
      <c r="H43" s="13">
        <f t="shared" si="69"/>
        <v>0</v>
      </c>
      <c r="I43" s="13">
        <f t="shared" si="69"/>
        <v>0</v>
      </c>
      <c r="J43" s="13">
        <f t="shared" si="69"/>
        <v>0</v>
      </c>
      <c r="K43" s="13">
        <f t="shared" si="69"/>
        <v>0</v>
      </c>
      <c r="L43" s="13">
        <f t="shared" si="69"/>
        <v>0</v>
      </c>
      <c r="M43" s="13">
        <f t="shared" si="69"/>
        <v>0</v>
      </c>
      <c r="N43" s="13">
        <f t="shared" si="69"/>
        <v>0</v>
      </c>
      <c r="O43" s="13">
        <f t="shared" si="69"/>
        <v>0</v>
      </c>
      <c r="P43" s="13">
        <f t="shared" si="69"/>
        <v>0</v>
      </c>
      <c r="Q43" s="13">
        <f t="shared" si="69"/>
        <v>0</v>
      </c>
      <c r="R43" s="156">
        <f t="shared" ref="R43:S43" si="70">R16/R$26</f>
        <v>0</v>
      </c>
      <c r="S43" s="156">
        <f t="shared" si="70"/>
        <v>0</v>
      </c>
      <c r="T43" s="156">
        <f t="shared" ref="T43:AB43" si="71">T18/T$26</f>
        <v>0</v>
      </c>
      <c r="U43" s="156">
        <f t="shared" si="71"/>
        <v>0</v>
      </c>
      <c r="V43" s="156">
        <f t="shared" si="71"/>
        <v>0</v>
      </c>
      <c r="W43" s="156">
        <f t="shared" si="71"/>
        <v>0</v>
      </c>
      <c r="X43" s="156">
        <f t="shared" si="71"/>
        <v>0</v>
      </c>
      <c r="Y43" s="156">
        <f t="shared" si="71"/>
        <v>0</v>
      </c>
      <c r="Z43" s="156">
        <f t="shared" si="71"/>
        <v>0</v>
      </c>
      <c r="AA43" s="156">
        <f t="shared" si="71"/>
        <v>0</v>
      </c>
      <c r="AB43" s="156">
        <f t="shared" si="71"/>
        <v>0</v>
      </c>
      <c r="AC43" s="156">
        <f t="shared" si="5"/>
        <v>0</v>
      </c>
      <c r="AD43" s="156">
        <f t="shared" si="6"/>
        <v>0</v>
      </c>
      <c r="AE43" s="156">
        <f t="shared" ref="AE43" si="72">AE18/$AE$26</f>
        <v>5.078733168538249E-6</v>
      </c>
      <c r="AF43" s="156">
        <f t="shared" si="8"/>
        <v>4.7632462579911514E-4</v>
      </c>
      <c r="AG43" s="156">
        <f t="shared" si="42"/>
        <v>5.2944110634385708E-4</v>
      </c>
      <c r="AH43" s="159">
        <f t="shared" si="9"/>
        <v>0</v>
      </c>
      <c r="AI43" s="159">
        <f t="shared" si="10"/>
        <v>0</v>
      </c>
      <c r="AJ43" s="159">
        <f t="shared" si="11"/>
        <v>0</v>
      </c>
      <c r="AK43" s="159">
        <f t="shared" si="12"/>
        <v>0</v>
      </c>
      <c r="AL43" s="159">
        <f t="shared" si="13"/>
        <v>0</v>
      </c>
      <c r="AM43" s="159">
        <f t="shared" si="14"/>
        <v>0</v>
      </c>
      <c r="AN43" s="159">
        <f t="shared" si="15"/>
        <v>0</v>
      </c>
      <c r="AO43" s="159">
        <f t="shared" si="16"/>
        <v>0</v>
      </c>
      <c r="AP43" s="159">
        <f t="shared" si="17"/>
        <v>0</v>
      </c>
      <c r="AQ43" s="159">
        <f t="shared" si="18"/>
        <v>0</v>
      </c>
      <c r="AR43" s="159">
        <f t="shared" si="19"/>
        <v>0</v>
      </c>
      <c r="AS43" s="159">
        <f t="shared" si="20"/>
        <v>0</v>
      </c>
      <c r="AT43" s="159">
        <f t="shared" si="21"/>
        <v>0</v>
      </c>
      <c r="AU43" s="159">
        <f t="shared" si="22"/>
        <v>0</v>
      </c>
      <c r="AV43" s="159">
        <f t="shared" si="23"/>
        <v>0</v>
      </c>
      <c r="AW43" s="159">
        <f t="shared" si="24"/>
        <v>0</v>
      </c>
      <c r="AX43" s="159">
        <f t="shared" si="25"/>
        <v>0</v>
      </c>
      <c r="AY43" s="159">
        <f t="shared" si="26"/>
        <v>0</v>
      </c>
      <c r="AZ43" s="159">
        <f t="shared" si="27"/>
        <v>0</v>
      </c>
      <c r="BA43" s="159">
        <f t="shared" si="28"/>
        <v>0</v>
      </c>
      <c r="BB43" s="159">
        <f t="shared" si="29"/>
        <v>0</v>
      </c>
      <c r="BC43" s="159">
        <f t="shared" si="30"/>
        <v>0</v>
      </c>
      <c r="BD43" s="159">
        <f t="shared" si="31"/>
        <v>0</v>
      </c>
      <c r="BE43" s="159">
        <f t="shared" si="32"/>
        <v>0</v>
      </c>
      <c r="BF43" s="159">
        <f t="shared" si="33"/>
        <v>0</v>
      </c>
      <c r="BG43" s="159">
        <f t="shared" si="34"/>
        <v>0</v>
      </c>
      <c r="BH43" s="159">
        <f t="shared" si="35"/>
        <v>0</v>
      </c>
      <c r="BI43" s="159">
        <f t="shared" si="36"/>
        <v>0</v>
      </c>
      <c r="BJ43" s="159">
        <f t="shared" si="37"/>
        <v>2.5793530597210563E-7</v>
      </c>
      <c r="BK43" s="159">
        <f t="shared" si="38"/>
        <v>2.2688514914266707E-3</v>
      </c>
      <c r="BL43" s="159">
        <f t="shared" si="38"/>
        <v>2.8030788508660739E-3</v>
      </c>
    </row>
    <row r="44" spans="1:64" x14ac:dyDescent="0.2">
      <c r="A44" s="40">
        <v>766</v>
      </c>
      <c r="B44" s="40" t="s">
        <v>199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56"/>
      <c r="S44" s="156"/>
      <c r="T44" s="156">
        <f t="shared" ref="T44:AB44" si="73">T19/T$26</f>
        <v>0</v>
      </c>
      <c r="U44" s="156">
        <f t="shared" si="73"/>
        <v>0</v>
      </c>
      <c r="V44" s="156">
        <f t="shared" si="73"/>
        <v>0</v>
      </c>
      <c r="W44" s="156">
        <f t="shared" si="73"/>
        <v>0</v>
      </c>
      <c r="X44" s="156">
        <f t="shared" si="73"/>
        <v>0</v>
      </c>
      <c r="Y44" s="156">
        <f t="shared" si="73"/>
        <v>0</v>
      </c>
      <c r="Z44" s="156">
        <f t="shared" si="73"/>
        <v>0</v>
      </c>
      <c r="AA44" s="156">
        <f t="shared" si="73"/>
        <v>0</v>
      </c>
      <c r="AB44" s="156">
        <f t="shared" si="73"/>
        <v>3.7408388823142953E-4</v>
      </c>
      <c r="AC44" s="156">
        <f t="shared" si="5"/>
        <v>6.3971253957367271E-4</v>
      </c>
      <c r="AD44" s="156">
        <f t="shared" si="6"/>
        <v>5.5059057126556924E-4</v>
      </c>
      <c r="AE44" s="156">
        <f t="shared" ref="AE44" si="74">AE19/$AE$26</f>
        <v>1.3645947650090407E-3</v>
      </c>
      <c r="AF44" s="156">
        <f t="shared" si="8"/>
        <v>3.8810511905905995E-4</v>
      </c>
      <c r="AG44" s="156">
        <f t="shared" si="42"/>
        <v>1.6098143760917132E-4</v>
      </c>
      <c r="AH44" s="159">
        <f t="shared" si="9"/>
        <v>0</v>
      </c>
      <c r="AI44" s="159">
        <f t="shared" si="10"/>
        <v>0</v>
      </c>
      <c r="AJ44" s="159">
        <f t="shared" si="11"/>
        <v>0</v>
      </c>
      <c r="AK44" s="159">
        <f t="shared" si="12"/>
        <v>0</v>
      </c>
      <c r="AL44" s="159">
        <f t="shared" si="13"/>
        <v>0</v>
      </c>
      <c r="AM44" s="159">
        <f t="shared" si="14"/>
        <v>0</v>
      </c>
      <c r="AN44" s="159">
        <f t="shared" si="15"/>
        <v>0</v>
      </c>
      <c r="AO44" s="159">
        <f t="shared" si="16"/>
        <v>0</v>
      </c>
      <c r="AP44" s="159">
        <f t="shared" si="17"/>
        <v>0</v>
      </c>
      <c r="AQ44" s="159">
        <f t="shared" si="18"/>
        <v>0</v>
      </c>
      <c r="AR44" s="159">
        <f t="shared" si="19"/>
        <v>0</v>
      </c>
      <c r="AS44" s="159">
        <f t="shared" si="20"/>
        <v>0</v>
      </c>
      <c r="AT44" s="159">
        <f t="shared" si="21"/>
        <v>0</v>
      </c>
      <c r="AU44" s="159">
        <f t="shared" si="22"/>
        <v>0</v>
      </c>
      <c r="AV44" s="159">
        <f t="shared" si="23"/>
        <v>0</v>
      </c>
      <c r="AW44" s="159">
        <f t="shared" si="24"/>
        <v>0</v>
      </c>
      <c r="AX44" s="159">
        <f t="shared" si="25"/>
        <v>0</v>
      </c>
      <c r="AY44" s="159">
        <f t="shared" si="26"/>
        <v>0</v>
      </c>
      <c r="AZ44" s="159">
        <f t="shared" si="27"/>
        <v>0</v>
      </c>
      <c r="BA44" s="159">
        <f t="shared" si="28"/>
        <v>0</v>
      </c>
      <c r="BB44" s="159">
        <f t="shared" si="29"/>
        <v>0</v>
      </c>
      <c r="BC44" s="159">
        <f t="shared" si="30"/>
        <v>0</v>
      </c>
      <c r="BD44" s="159">
        <f t="shared" si="31"/>
        <v>0</v>
      </c>
      <c r="BE44" s="159">
        <f t="shared" si="32"/>
        <v>0</v>
      </c>
      <c r="BF44" s="159">
        <f t="shared" si="33"/>
        <v>0</v>
      </c>
      <c r="BG44" s="159">
        <f t="shared" si="34"/>
        <v>1.3993875543434466E-3</v>
      </c>
      <c r="BH44" s="159">
        <f t="shared" si="35"/>
        <v>4.0923213328779781E-3</v>
      </c>
      <c r="BI44" s="159">
        <f t="shared" si="36"/>
        <v>3.031499771665459E-3</v>
      </c>
      <c r="BJ44" s="159">
        <f t="shared" si="37"/>
        <v>1.862118872690079E-2</v>
      </c>
      <c r="BK44" s="159">
        <f t="shared" si="38"/>
        <v>1.5062558343984711E-3</v>
      </c>
      <c r="BL44" s="159">
        <f t="shared" si="38"/>
        <v>2.5915023254715518E-4</v>
      </c>
    </row>
    <row r="45" spans="1:64" ht="13.5" customHeight="1" x14ac:dyDescent="0.2">
      <c r="A45" s="40">
        <v>11974</v>
      </c>
      <c r="B45" s="40" t="s">
        <v>238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56"/>
      <c r="S45" s="156"/>
      <c r="T45" s="156">
        <f t="shared" ref="T45:AB45" si="75">T20/T$26</f>
        <v>0</v>
      </c>
      <c r="U45" s="156">
        <f t="shared" si="75"/>
        <v>0</v>
      </c>
      <c r="V45" s="156">
        <f t="shared" si="75"/>
        <v>0</v>
      </c>
      <c r="W45" s="156">
        <f t="shared" si="75"/>
        <v>0</v>
      </c>
      <c r="X45" s="156">
        <f t="shared" si="75"/>
        <v>0</v>
      </c>
      <c r="Y45" s="156">
        <f t="shared" si="75"/>
        <v>0</v>
      </c>
      <c r="Z45" s="156">
        <f t="shared" si="75"/>
        <v>0</v>
      </c>
      <c r="AA45" s="156">
        <f t="shared" si="75"/>
        <v>0</v>
      </c>
      <c r="AB45" s="156">
        <f t="shared" si="75"/>
        <v>0</v>
      </c>
      <c r="AC45" s="156">
        <f t="shared" si="5"/>
        <v>0</v>
      </c>
      <c r="AD45" s="156">
        <f t="shared" si="6"/>
        <v>0</v>
      </c>
      <c r="AE45" s="156">
        <f t="shared" ref="AE45" si="76">AE20/$AE$26</f>
        <v>0</v>
      </c>
      <c r="AF45" s="156">
        <f t="shared" si="8"/>
        <v>2.3475210898139717E-4</v>
      </c>
      <c r="AG45" s="156">
        <f t="shared" si="42"/>
        <v>2.3176518162737166E-3</v>
      </c>
      <c r="AH45" s="159">
        <f t="shared" si="9"/>
        <v>0</v>
      </c>
      <c r="AI45" s="159">
        <f t="shared" si="10"/>
        <v>0</v>
      </c>
      <c r="AJ45" s="159">
        <f t="shared" si="11"/>
        <v>0</v>
      </c>
      <c r="AK45" s="159">
        <f t="shared" si="12"/>
        <v>0</v>
      </c>
      <c r="AL45" s="159">
        <f t="shared" si="13"/>
        <v>0</v>
      </c>
      <c r="AM45" s="159">
        <f t="shared" si="14"/>
        <v>0</v>
      </c>
      <c r="AN45" s="159">
        <f t="shared" si="15"/>
        <v>0</v>
      </c>
      <c r="AO45" s="159">
        <f t="shared" si="16"/>
        <v>0</v>
      </c>
      <c r="AP45" s="159">
        <f t="shared" si="17"/>
        <v>0</v>
      </c>
      <c r="AQ45" s="159">
        <f t="shared" si="18"/>
        <v>0</v>
      </c>
      <c r="AR45" s="159">
        <f t="shared" si="19"/>
        <v>0</v>
      </c>
      <c r="AS45" s="159">
        <f t="shared" si="20"/>
        <v>0</v>
      </c>
      <c r="AT45" s="159">
        <f t="shared" si="21"/>
        <v>0</v>
      </c>
      <c r="AU45" s="159">
        <f t="shared" si="22"/>
        <v>0</v>
      </c>
      <c r="AV45" s="159">
        <f t="shared" si="23"/>
        <v>0</v>
      </c>
      <c r="AW45" s="159">
        <f t="shared" si="24"/>
        <v>0</v>
      </c>
      <c r="AX45" s="159">
        <f t="shared" si="25"/>
        <v>0</v>
      </c>
      <c r="AY45" s="159">
        <f t="shared" si="26"/>
        <v>0</v>
      </c>
      <c r="AZ45" s="159">
        <f t="shared" si="27"/>
        <v>0</v>
      </c>
      <c r="BA45" s="159">
        <f t="shared" si="28"/>
        <v>0</v>
      </c>
      <c r="BB45" s="159">
        <f t="shared" si="29"/>
        <v>0</v>
      </c>
      <c r="BC45" s="159">
        <f t="shared" si="30"/>
        <v>0</v>
      </c>
      <c r="BD45" s="159">
        <f t="shared" si="31"/>
        <v>0</v>
      </c>
      <c r="BE45" s="159">
        <f t="shared" si="32"/>
        <v>0</v>
      </c>
      <c r="BF45" s="159">
        <f t="shared" si="33"/>
        <v>0</v>
      </c>
      <c r="BG45" s="159">
        <f t="shared" si="34"/>
        <v>0</v>
      </c>
      <c r="BH45" s="159">
        <f t="shared" si="35"/>
        <v>0</v>
      </c>
      <c r="BI45" s="159">
        <f t="shared" si="36"/>
        <v>0</v>
      </c>
      <c r="BJ45" s="159">
        <f t="shared" si="37"/>
        <v>0</v>
      </c>
      <c r="BK45" s="159">
        <f t="shared" si="38"/>
        <v>5.5108552671213765E-4</v>
      </c>
      <c r="BL45" s="159">
        <f t="shared" si="38"/>
        <v>5.3715099414768576E-2</v>
      </c>
    </row>
    <row r="46" spans="1:64" x14ac:dyDescent="0.2">
      <c r="A46" s="40">
        <v>361</v>
      </c>
      <c r="B46" s="40" t="s">
        <v>241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56"/>
      <c r="S46" s="156"/>
      <c r="T46" s="156">
        <f t="shared" ref="T46:AB46" si="77">T21/T$26</f>
        <v>0</v>
      </c>
      <c r="U46" s="156">
        <f t="shared" si="77"/>
        <v>0</v>
      </c>
      <c r="V46" s="156">
        <f t="shared" si="77"/>
        <v>0</v>
      </c>
      <c r="W46" s="156">
        <f t="shared" si="77"/>
        <v>0</v>
      </c>
      <c r="X46" s="156">
        <f t="shared" si="77"/>
        <v>0</v>
      </c>
      <c r="Y46" s="156">
        <f t="shared" si="77"/>
        <v>0</v>
      </c>
      <c r="Z46" s="156">
        <f t="shared" si="77"/>
        <v>0</v>
      </c>
      <c r="AA46" s="156">
        <f t="shared" si="77"/>
        <v>0</v>
      </c>
      <c r="AB46" s="156">
        <f t="shared" si="77"/>
        <v>0</v>
      </c>
      <c r="AC46" s="156">
        <f t="shared" si="5"/>
        <v>0</v>
      </c>
      <c r="AD46" s="156">
        <f t="shared" si="6"/>
        <v>0</v>
      </c>
      <c r="AE46" s="156">
        <f t="shared" ref="AE46" si="78">AE21/$AE$26</f>
        <v>0</v>
      </c>
      <c r="AF46" s="156">
        <f t="shared" si="8"/>
        <v>2.0872488844717662E-7</v>
      </c>
      <c r="AG46" s="156">
        <f t="shared" si="42"/>
        <v>3.4922500444572179E-6</v>
      </c>
      <c r="AH46" s="159">
        <f t="shared" si="9"/>
        <v>0</v>
      </c>
      <c r="AI46" s="159">
        <f t="shared" si="10"/>
        <v>0</v>
      </c>
      <c r="AJ46" s="159">
        <f t="shared" si="11"/>
        <v>0</v>
      </c>
      <c r="AK46" s="159">
        <f t="shared" si="12"/>
        <v>0</v>
      </c>
      <c r="AL46" s="159">
        <f t="shared" si="13"/>
        <v>0</v>
      </c>
      <c r="AM46" s="159">
        <f t="shared" si="14"/>
        <v>0</v>
      </c>
      <c r="AN46" s="159">
        <f t="shared" si="15"/>
        <v>0</v>
      </c>
      <c r="AO46" s="159">
        <f t="shared" si="16"/>
        <v>0</v>
      </c>
      <c r="AP46" s="159">
        <f t="shared" si="17"/>
        <v>0</v>
      </c>
      <c r="AQ46" s="159">
        <f t="shared" si="18"/>
        <v>0</v>
      </c>
      <c r="AR46" s="159">
        <f t="shared" si="19"/>
        <v>0</v>
      </c>
      <c r="AS46" s="159">
        <f t="shared" si="20"/>
        <v>0</v>
      </c>
      <c r="AT46" s="159">
        <f t="shared" si="21"/>
        <v>0</v>
      </c>
      <c r="AU46" s="159">
        <f t="shared" si="22"/>
        <v>0</v>
      </c>
      <c r="AV46" s="159">
        <f t="shared" si="23"/>
        <v>0</v>
      </c>
      <c r="AW46" s="159">
        <f t="shared" si="24"/>
        <v>0</v>
      </c>
      <c r="AX46" s="159">
        <f t="shared" si="25"/>
        <v>0</v>
      </c>
      <c r="AY46" s="159">
        <f t="shared" si="26"/>
        <v>0</v>
      </c>
      <c r="AZ46" s="159">
        <f t="shared" si="27"/>
        <v>0</v>
      </c>
      <c r="BA46" s="159">
        <f t="shared" si="28"/>
        <v>0</v>
      </c>
      <c r="BB46" s="159">
        <f t="shared" si="29"/>
        <v>0</v>
      </c>
      <c r="BC46" s="159">
        <f t="shared" si="30"/>
        <v>0</v>
      </c>
      <c r="BD46" s="159">
        <f t="shared" si="31"/>
        <v>0</v>
      </c>
      <c r="BE46" s="159">
        <f t="shared" si="32"/>
        <v>0</v>
      </c>
      <c r="BF46" s="159">
        <f t="shared" si="33"/>
        <v>0</v>
      </c>
      <c r="BG46" s="159">
        <f t="shared" si="34"/>
        <v>0</v>
      </c>
      <c r="BH46" s="159">
        <f t="shared" si="35"/>
        <v>0</v>
      </c>
      <c r="BI46" s="159">
        <f t="shared" si="36"/>
        <v>0</v>
      </c>
      <c r="BJ46" s="159">
        <f t="shared" si="37"/>
        <v>0</v>
      </c>
      <c r="BK46" s="159">
        <f t="shared" si="38"/>
        <v>4.3566079057286329E-10</v>
      </c>
      <c r="BL46" s="159">
        <f t="shared" si="38"/>
        <v>1.2195810373011438E-7</v>
      </c>
    </row>
    <row r="47" spans="1:64" hidden="1" x14ac:dyDescent="0.2">
      <c r="A47" s="40">
        <v>4929</v>
      </c>
      <c r="B47" s="40" t="s">
        <v>197</v>
      </c>
      <c r="C47" s="13">
        <f t="shared" ref="C47:Q47" si="79">C15/C$26</f>
        <v>0</v>
      </c>
      <c r="D47" s="13">
        <f t="shared" si="79"/>
        <v>0</v>
      </c>
      <c r="E47" s="13">
        <f t="shared" si="79"/>
        <v>0</v>
      </c>
      <c r="F47" s="13">
        <f t="shared" si="79"/>
        <v>0</v>
      </c>
      <c r="G47" s="13">
        <f t="shared" si="79"/>
        <v>0</v>
      </c>
      <c r="H47" s="13">
        <f t="shared" si="79"/>
        <v>0</v>
      </c>
      <c r="I47" s="13">
        <f t="shared" si="79"/>
        <v>0</v>
      </c>
      <c r="J47" s="13">
        <f t="shared" si="79"/>
        <v>0</v>
      </c>
      <c r="K47" s="13">
        <f t="shared" si="79"/>
        <v>0</v>
      </c>
      <c r="L47" s="13">
        <f t="shared" si="79"/>
        <v>0</v>
      </c>
      <c r="M47" s="13">
        <f t="shared" si="79"/>
        <v>0</v>
      </c>
      <c r="N47" s="13">
        <f t="shared" si="79"/>
        <v>0</v>
      </c>
      <c r="O47" s="13">
        <f t="shared" si="79"/>
        <v>0</v>
      </c>
      <c r="P47" s="13">
        <f t="shared" si="79"/>
        <v>0</v>
      </c>
      <c r="Q47" s="13">
        <f t="shared" si="79"/>
        <v>0</v>
      </c>
      <c r="R47" s="156">
        <f t="shared" ref="R47:AB47" si="80">R22/R$26</f>
        <v>0</v>
      </c>
      <c r="S47" s="156">
        <f t="shared" si="80"/>
        <v>0</v>
      </c>
      <c r="T47" s="156">
        <f t="shared" si="80"/>
        <v>0</v>
      </c>
      <c r="U47" s="156">
        <f t="shared" si="80"/>
        <v>0</v>
      </c>
      <c r="V47" s="156">
        <f t="shared" si="80"/>
        <v>0</v>
      </c>
      <c r="W47" s="156">
        <f t="shared" si="80"/>
        <v>0</v>
      </c>
      <c r="X47" s="156">
        <f t="shared" si="80"/>
        <v>0</v>
      </c>
      <c r="Y47" s="156">
        <f t="shared" si="80"/>
        <v>0</v>
      </c>
      <c r="Z47" s="156">
        <f t="shared" si="80"/>
        <v>0</v>
      </c>
      <c r="AA47" s="156">
        <f t="shared" si="80"/>
        <v>0</v>
      </c>
      <c r="AB47" s="156">
        <f t="shared" si="80"/>
        <v>4.2363842799202234E-6</v>
      </c>
      <c r="AC47" s="156">
        <f>AC22/$AC$26</f>
        <v>4.6057663056142971E-4</v>
      </c>
      <c r="AD47" s="156">
        <f>AD22/$AD$26</f>
        <v>0</v>
      </c>
      <c r="AE47" s="156">
        <f>AE22/$AE$26</f>
        <v>0</v>
      </c>
      <c r="AF47" s="156">
        <f t="shared" si="8"/>
        <v>0</v>
      </c>
      <c r="AG47" s="187"/>
      <c r="AH47" s="159">
        <f t="shared" si="9"/>
        <v>0</v>
      </c>
      <c r="AI47" s="159">
        <f t="shared" si="10"/>
        <v>0</v>
      </c>
      <c r="AJ47" s="159">
        <f t="shared" si="11"/>
        <v>0</v>
      </c>
      <c r="AK47" s="159">
        <f t="shared" si="12"/>
        <v>0</v>
      </c>
      <c r="AL47" s="159">
        <f t="shared" si="13"/>
        <v>0</v>
      </c>
      <c r="AM47" s="159">
        <f t="shared" si="14"/>
        <v>0</v>
      </c>
      <c r="AN47" s="159">
        <f t="shared" si="15"/>
        <v>0</v>
      </c>
      <c r="AO47" s="159">
        <f t="shared" si="16"/>
        <v>0</v>
      </c>
      <c r="AP47" s="159">
        <f t="shared" si="17"/>
        <v>0</v>
      </c>
      <c r="AQ47" s="159">
        <f t="shared" si="18"/>
        <v>0</v>
      </c>
      <c r="AR47" s="159">
        <f t="shared" si="19"/>
        <v>0</v>
      </c>
      <c r="AS47" s="159">
        <f t="shared" si="20"/>
        <v>0</v>
      </c>
      <c r="AT47" s="159">
        <f t="shared" si="21"/>
        <v>0</v>
      </c>
      <c r="AU47" s="159">
        <f t="shared" si="22"/>
        <v>0</v>
      </c>
      <c r="AV47" s="159">
        <f t="shared" si="23"/>
        <v>0</v>
      </c>
      <c r="AW47" s="159">
        <f t="shared" si="24"/>
        <v>0</v>
      </c>
      <c r="AX47" s="159">
        <f t="shared" si="25"/>
        <v>0</v>
      </c>
      <c r="AY47" s="159">
        <f t="shared" si="26"/>
        <v>0</v>
      </c>
      <c r="AZ47" s="159">
        <f t="shared" si="27"/>
        <v>0</v>
      </c>
      <c r="BA47" s="159">
        <f t="shared" si="28"/>
        <v>0</v>
      </c>
      <c r="BB47" s="159">
        <f t="shared" si="29"/>
        <v>0</v>
      </c>
      <c r="BC47" s="159">
        <f t="shared" si="30"/>
        <v>0</v>
      </c>
      <c r="BD47" s="159">
        <f t="shared" si="31"/>
        <v>0</v>
      </c>
      <c r="BE47" s="159">
        <f t="shared" si="32"/>
        <v>0</v>
      </c>
      <c r="BF47" s="159">
        <f t="shared" si="33"/>
        <v>0</v>
      </c>
      <c r="BG47" s="159">
        <f t="shared" si="34"/>
        <v>1.7946951767155189E-7</v>
      </c>
      <c r="BH47" s="159">
        <f t="shared" si="35"/>
        <v>2.1213083261931972E-3</v>
      </c>
      <c r="BI47" s="159">
        <f t="shared" si="36"/>
        <v>0</v>
      </c>
      <c r="BJ47" s="159">
        <f t="shared" si="37"/>
        <v>0</v>
      </c>
      <c r="BK47" s="159">
        <f t="shared" si="38"/>
        <v>0</v>
      </c>
      <c r="BL47" s="159">
        <f t="shared" si="38"/>
        <v>0</v>
      </c>
    </row>
    <row r="48" spans="1:64" hidden="1" x14ac:dyDescent="0.2">
      <c r="A48" s="11">
        <v>50041</v>
      </c>
      <c r="B48" s="11" t="s">
        <v>98</v>
      </c>
      <c r="C48" s="13">
        <f t="shared" ref="C48:AA48" si="81">C23/C$26</f>
        <v>0</v>
      </c>
      <c r="D48" s="13">
        <f t="shared" si="81"/>
        <v>0</v>
      </c>
      <c r="E48" s="13">
        <f t="shared" si="81"/>
        <v>0</v>
      </c>
      <c r="F48" s="13">
        <f t="shared" si="81"/>
        <v>0</v>
      </c>
      <c r="G48" s="13">
        <f t="shared" si="81"/>
        <v>2.64670321195477E-3</v>
      </c>
      <c r="H48" s="13">
        <f t="shared" si="81"/>
        <v>2.9396190134539681E-2</v>
      </c>
      <c r="I48" s="13">
        <f t="shared" si="81"/>
        <v>0</v>
      </c>
      <c r="J48" s="13">
        <f t="shared" si="81"/>
        <v>2.4128125832746993E-2</v>
      </c>
      <c r="K48" s="13">
        <f t="shared" si="81"/>
        <v>2.4626257312036406E-2</v>
      </c>
      <c r="L48" s="13">
        <f t="shared" si="81"/>
        <v>2.3063645050449777E-2</v>
      </c>
      <c r="M48" s="13">
        <f t="shared" si="81"/>
        <v>3.5287586366846181E-2</v>
      </c>
      <c r="N48" s="13">
        <f t="shared" si="81"/>
        <v>3.7948597932894755E-2</v>
      </c>
      <c r="O48" s="13">
        <f t="shared" si="81"/>
        <v>4.3721635200854835E-2</v>
      </c>
      <c r="P48" s="13">
        <f t="shared" si="81"/>
        <v>0</v>
      </c>
      <c r="Q48" s="13">
        <f t="shared" si="81"/>
        <v>0</v>
      </c>
      <c r="R48" s="13">
        <f t="shared" si="81"/>
        <v>0</v>
      </c>
      <c r="S48" s="13">
        <f t="shared" si="81"/>
        <v>0</v>
      </c>
      <c r="T48" s="13">
        <f t="shared" si="81"/>
        <v>0</v>
      </c>
      <c r="U48" s="13">
        <f t="shared" si="81"/>
        <v>0</v>
      </c>
      <c r="V48" s="13">
        <f t="shared" si="81"/>
        <v>0</v>
      </c>
      <c r="W48" s="13">
        <f t="shared" si="81"/>
        <v>0</v>
      </c>
      <c r="X48" s="13">
        <f t="shared" si="81"/>
        <v>0</v>
      </c>
      <c r="Y48" s="13">
        <f t="shared" si="81"/>
        <v>0</v>
      </c>
      <c r="Z48" s="156">
        <f t="shared" si="81"/>
        <v>0</v>
      </c>
      <c r="AA48" s="156">
        <f t="shared" si="81"/>
        <v>0</v>
      </c>
      <c r="AB48" s="187"/>
      <c r="AC48" s="187"/>
      <c r="AD48" s="156">
        <f>AD23/$AD$26</f>
        <v>0</v>
      </c>
      <c r="AE48" s="156">
        <f>AE23/$AE$26</f>
        <v>0</v>
      </c>
      <c r="AF48" s="156">
        <f t="shared" si="8"/>
        <v>0</v>
      </c>
      <c r="AG48" s="187"/>
      <c r="AH48" s="159">
        <f t="shared" si="9"/>
        <v>0</v>
      </c>
      <c r="AI48" s="159">
        <f t="shared" si="10"/>
        <v>0</v>
      </c>
      <c r="AJ48" s="159">
        <f t="shared" si="11"/>
        <v>0</v>
      </c>
      <c r="AK48" s="159">
        <f t="shared" si="12"/>
        <v>0</v>
      </c>
      <c r="AL48" s="159">
        <f t="shared" si="13"/>
        <v>7.0050378921716963E-2</v>
      </c>
      <c r="AM48" s="159">
        <f t="shared" si="14"/>
        <v>8.6413599442600812</v>
      </c>
      <c r="AN48" s="159">
        <f t="shared" si="15"/>
        <v>0</v>
      </c>
      <c r="AO48" s="159">
        <f t="shared" si="16"/>
        <v>5.8216645620087286</v>
      </c>
      <c r="AP48" s="159">
        <f t="shared" si="17"/>
        <v>6.0645254919862657</v>
      </c>
      <c r="AQ48" s="159">
        <f t="shared" si="18"/>
        <v>5.3193172301313645</v>
      </c>
      <c r="AR48" s="159">
        <f t="shared" si="19"/>
        <v>12.452137515976286</v>
      </c>
      <c r="AS48" s="159">
        <f t="shared" si="20"/>
        <v>14.400960850725038</v>
      </c>
      <c r="AT48" s="159">
        <f t="shared" si="21"/>
        <v>19.115813846366287</v>
      </c>
      <c r="AU48" s="159">
        <f t="shared" si="22"/>
        <v>0</v>
      </c>
      <c r="AV48" s="159">
        <f t="shared" si="23"/>
        <v>0</v>
      </c>
      <c r="AW48" s="159">
        <f t="shared" si="24"/>
        <v>0</v>
      </c>
      <c r="AX48" s="159">
        <f t="shared" si="25"/>
        <v>0</v>
      </c>
      <c r="AY48" s="159">
        <f t="shared" si="26"/>
        <v>0</v>
      </c>
      <c r="AZ48" s="159">
        <f t="shared" si="27"/>
        <v>0</v>
      </c>
      <c r="BA48" s="159">
        <f t="shared" si="28"/>
        <v>0</v>
      </c>
      <c r="BB48" s="159">
        <f t="shared" si="29"/>
        <v>0</v>
      </c>
      <c r="BC48" s="159">
        <f t="shared" si="30"/>
        <v>0</v>
      </c>
      <c r="BD48" s="159">
        <f t="shared" si="31"/>
        <v>0</v>
      </c>
      <c r="BE48" s="159">
        <f t="shared" si="32"/>
        <v>0</v>
      </c>
      <c r="BF48" s="159">
        <f t="shared" si="33"/>
        <v>0</v>
      </c>
      <c r="BG48" s="159">
        <f t="shared" si="34"/>
        <v>0</v>
      </c>
      <c r="BH48" s="159">
        <f t="shared" si="35"/>
        <v>0</v>
      </c>
      <c r="BI48" s="159">
        <f t="shared" si="36"/>
        <v>0</v>
      </c>
      <c r="BJ48" s="159">
        <f t="shared" si="37"/>
        <v>0</v>
      </c>
      <c r="BK48" s="159">
        <f t="shared" si="38"/>
        <v>0</v>
      </c>
      <c r="BL48" s="159">
        <f t="shared" si="38"/>
        <v>0</v>
      </c>
    </row>
    <row r="49" spans="1:64" hidden="1" x14ac:dyDescent="0.2">
      <c r="A49" s="11">
        <v>947</v>
      </c>
      <c r="B49" s="11" t="s">
        <v>18</v>
      </c>
      <c r="C49" s="13">
        <f t="shared" ref="C49:AA49" si="82">C24/C$26</f>
        <v>3.9985376654673773E-3</v>
      </c>
      <c r="D49" s="13">
        <f t="shared" si="82"/>
        <v>2.1999734122511994E-2</v>
      </c>
      <c r="E49" s="13">
        <f t="shared" si="82"/>
        <v>1.1459322084317438E-2</v>
      </c>
      <c r="F49" s="13">
        <f t="shared" si="82"/>
        <v>8.7914757473336862E-3</v>
      </c>
      <c r="G49" s="13">
        <f t="shared" si="82"/>
        <v>2.9000006040352438E-2</v>
      </c>
      <c r="H49" s="13">
        <f t="shared" si="82"/>
        <v>4.3923439816346901E-2</v>
      </c>
      <c r="I49" s="13">
        <f t="shared" si="82"/>
        <v>4.8520743843756341E-2</v>
      </c>
      <c r="J49" s="13">
        <f t="shared" si="82"/>
        <v>0</v>
      </c>
      <c r="K49" s="13">
        <f t="shared" si="82"/>
        <v>0</v>
      </c>
      <c r="L49" s="13">
        <f t="shared" si="82"/>
        <v>0</v>
      </c>
      <c r="M49" s="13">
        <f t="shared" si="82"/>
        <v>0</v>
      </c>
      <c r="N49" s="13">
        <f t="shared" si="82"/>
        <v>0</v>
      </c>
      <c r="O49" s="13">
        <f t="shared" si="82"/>
        <v>0</v>
      </c>
      <c r="P49" s="13">
        <f t="shared" si="82"/>
        <v>0</v>
      </c>
      <c r="Q49" s="13">
        <f t="shared" si="82"/>
        <v>0</v>
      </c>
      <c r="R49" s="13">
        <f t="shared" si="82"/>
        <v>0</v>
      </c>
      <c r="S49" s="13">
        <f t="shared" si="82"/>
        <v>0</v>
      </c>
      <c r="T49" s="13">
        <f t="shared" si="82"/>
        <v>0</v>
      </c>
      <c r="U49" s="13">
        <f t="shared" si="82"/>
        <v>0</v>
      </c>
      <c r="V49" s="13">
        <f t="shared" si="82"/>
        <v>0</v>
      </c>
      <c r="W49" s="13">
        <f t="shared" si="82"/>
        <v>0</v>
      </c>
      <c r="X49" s="13">
        <f t="shared" si="82"/>
        <v>0</v>
      </c>
      <c r="Y49" s="13">
        <f t="shared" si="82"/>
        <v>0</v>
      </c>
      <c r="Z49" s="156">
        <f t="shared" si="82"/>
        <v>0</v>
      </c>
      <c r="AA49" s="156">
        <f t="shared" si="82"/>
        <v>0</v>
      </c>
      <c r="AB49" s="187"/>
      <c r="AC49" s="187"/>
      <c r="AD49" s="156">
        <f>AD24/$AD$26</f>
        <v>0</v>
      </c>
      <c r="AE49" s="156">
        <f>AE24/$AE$26</f>
        <v>0</v>
      </c>
      <c r="AF49" s="156">
        <f t="shared" si="8"/>
        <v>0</v>
      </c>
      <c r="AG49" s="187"/>
      <c r="AH49" s="159">
        <f t="shared" si="9"/>
        <v>0.15988303462161302</v>
      </c>
      <c r="AI49" s="159">
        <f t="shared" si="10"/>
        <v>4.8398830146121856</v>
      </c>
      <c r="AJ49" s="159">
        <f t="shared" si="11"/>
        <v>1.3131606263212534</v>
      </c>
      <c r="AK49" s="159">
        <f t="shared" si="12"/>
        <v>0.77290045815956399</v>
      </c>
      <c r="AL49" s="159">
        <f t="shared" si="13"/>
        <v>8.4100035034047789</v>
      </c>
      <c r="AM49" s="159">
        <f t="shared" si="14"/>
        <v>19.292685653002483</v>
      </c>
      <c r="AN49" s="159">
        <f t="shared" si="15"/>
        <v>23.54262583151419</v>
      </c>
      <c r="AO49" s="159">
        <f t="shared" si="16"/>
        <v>0</v>
      </c>
      <c r="AP49" s="159">
        <f t="shared" si="17"/>
        <v>0</v>
      </c>
      <c r="AQ49" s="159">
        <f t="shared" si="18"/>
        <v>0</v>
      </c>
      <c r="AR49" s="159">
        <f t="shared" si="19"/>
        <v>0</v>
      </c>
      <c r="AS49" s="159">
        <f t="shared" si="20"/>
        <v>0</v>
      </c>
      <c r="AT49" s="159">
        <f t="shared" si="21"/>
        <v>0</v>
      </c>
      <c r="AU49" s="159">
        <f t="shared" si="22"/>
        <v>0</v>
      </c>
      <c r="AV49" s="159">
        <f t="shared" si="23"/>
        <v>0</v>
      </c>
      <c r="AW49" s="159">
        <f t="shared" si="24"/>
        <v>0</v>
      </c>
      <c r="AX49" s="159">
        <f t="shared" si="25"/>
        <v>0</v>
      </c>
      <c r="AY49" s="159">
        <f t="shared" si="26"/>
        <v>0</v>
      </c>
      <c r="AZ49" s="159">
        <f t="shared" si="27"/>
        <v>0</v>
      </c>
      <c r="BA49" s="159">
        <f t="shared" si="28"/>
        <v>0</v>
      </c>
      <c r="BB49" s="159">
        <f t="shared" si="29"/>
        <v>0</v>
      </c>
      <c r="BC49" s="159">
        <f t="shared" si="30"/>
        <v>0</v>
      </c>
      <c r="BD49" s="159">
        <f t="shared" si="31"/>
        <v>0</v>
      </c>
      <c r="BE49" s="159">
        <f t="shared" si="32"/>
        <v>0</v>
      </c>
      <c r="BF49" s="159">
        <f t="shared" si="33"/>
        <v>0</v>
      </c>
      <c r="BG49" s="159">
        <f t="shared" si="34"/>
        <v>0</v>
      </c>
      <c r="BH49" s="159">
        <f t="shared" si="35"/>
        <v>0</v>
      </c>
      <c r="BI49" s="159">
        <f t="shared" si="36"/>
        <v>0</v>
      </c>
      <c r="BJ49" s="159">
        <f t="shared" si="37"/>
        <v>0</v>
      </c>
      <c r="BK49" s="159">
        <f t="shared" si="38"/>
        <v>0</v>
      </c>
      <c r="BL49" s="159">
        <f t="shared" si="38"/>
        <v>0</v>
      </c>
    </row>
    <row r="50" spans="1:64" hidden="1" x14ac:dyDescent="0.2">
      <c r="A50" s="39">
        <v>51624</v>
      </c>
      <c r="B50" s="39" t="s">
        <v>13</v>
      </c>
      <c r="C50" s="13">
        <f t="shared" ref="C50:AA50" si="83">C25/C$26</f>
        <v>0</v>
      </c>
      <c r="D50" s="13">
        <f t="shared" si="83"/>
        <v>0</v>
      </c>
      <c r="E50" s="13">
        <f t="shared" si="83"/>
        <v>0</v>
      </c>
      <c r="F50" s="13">
        <f t="shared" si="83"/>
        <v>0</v>
      </c>
      <c r="G50" s="13">
        <f t="shared" si="83"/>
        <v>0</v>
      </c>
      <c r="H50" s="13">
        <f t="shared" si="83"/>
        <v>0</v>
      </c>
      <c r="I50" s="13">
        <f t="shared" si="83"/>
        <v>0</v>
      </c>
      <c r="J50" s="13">
        <f t="shared" si="83"/>
        <v>0</v>
      </c>
      <c r="K50" s="13">
        <f t="shared" si="83"/>
        <v>0</v>
      </c>
      <c r="L50" s="13">
        <f t="shared" si="83"/>
        <v>3.6016805413121591E-2</v>
      </c>
      <c r="M50" s="13">
        <f t="shared" si="83"/>
        <v>3.262582925088179E-2</v>
      </c>
      <c r="N50" s="13">
        <f t="shared" si="83"/>
        <v>1.3056308095354796E-2</v>
      </c>
      <c r="O50" s="13">
        <f t="shared" si="83"/>
        <v>0</v>
      </c>
      <c r="P50" s="13">
        <f t="shared" si="83"/>
        <v>0</v>
      </c>
      <c r="Q50" s="13">
        <f t="shared" si="83"/>
        <v>0</v>
      </c>
      <c r="R50" s="13">
        <f t="shared" si="83"/>
        <v>0</v>
      </c>
      <c r="S50" s="13">
        <f t="shared" si="83"/>
        <v>0</v>
      </c>
      <c r="T50" s="13">
        <f t="shared" si="83"/>
        <v>0</v>
      </c>
      <c r="U50" s="13">
        <f t="shared" si="83"/>
        <v>0</v>
      </c>
      <c r="V50" s="13">
        <f t="shared" si="83"/>
        <v>0</v>
      </c>
      <c r="W50" s="13">
        <f t="shared" si="83"/>
        <v>0</v>
      </c>
      <c r="X50" s="13">
        <f t="shared" si="83"/>
        <v>0</v>
      </c>
      <c r="Y50" s="13">
        <f t="shared" si="83"/>
        <v>0</v>
      </c>
      <c r="Z50" s="156">
        <f t="shared" si="83"/>
        <v>0</v>
      </c>
      <c r="AA50" s="156">
        <f t="shared" si="83"/>
        <v>0</v>
      </c>
      <c r="AB50" s="187"/>
      <c r="AC50" s="187"/>
      <c r="AD50" s="156">
        <f>AD25/$AD$26</f>
        <v>0</v>
      </c>
      <c r="AE50" s="156">
        <f>AE25/$AE$26</f>
        <v>0</v>
      </c>
      <c r="AF50" s="156">
        <f t="shared" si="8"/>
        <v>0</v>
      </c>
      <c r="AG50" s="187"/>
      <c r="AH50" s="159">
        <f t="shared" si="9"/>
        <v>0</v>
      </c>
      <c r="AI50" s="159">
        <f t="shared" si="10"/>
        <v>0</v>
      </c>
      <c r="AJ50" s="159">
        <f t="shared" si="11"/>
        <v>0</v>
      </c>
      <c r="AK50" s="159">
        <f t="shared" si="12"/>
        <v>0</v>
      </c>
      <c r="AL50" s="159">
        <f t="shared" si="13"/>
        <v>0</v>
      </c>
      <c r="AM50" s="159">
        <f t="shared" si="14"/>
        <v>0</v>
      </c>
      <c r="AN50" s="159">
        <f t="shared" si="15"/>
        <v>0</v>
      </c>
      <c r="AO50" s="159">
        <f t="shared" si="16"/>
        <v>0</v>
      </c>
      <c r="AP50" s="159">
        <f t="shared" si="17"/>
        <v>0</v>
      </c>
      <c r="AQ50" s="159">
        <f t="shared" si="18"/>
        <v>12.972102721666648</v>
      </c>
      <c r="AR50" s="159">
        <f t="shared" si="19"/>
        <v>10.644447343076937</v>
      </c>
      <c r="AS50" s="159">
        <f t="shared" si="20"/>
        <v>1.7046718108082719</v>
      </c>
      <c r="AT50" s="159">
        <f t="shared" si="21"/>
        <v>0</v>
      </c>
      <c r="AU50" s="159">
        <f t="shared" si="22"/>
        <v>0</v>
      </c>
      <c r="AV50" s="159">
        <f t="shared" si="23"/>
        <v>0</v>
      </c>
      <c r="AW50" s="159">
        <f t="shared" si="24"/>
        <v>0</v>
      </c>
      <c r="AX50" s="159">
        <f t="shared" si="25"/>
        <v>0</v>
      </c>
      <c r="AY50" s="159">
        <f t="shared" si="26"/>
        <v>0</v>
      </c>
      <c r="AZ50" s="159">
        <f t="shared" si="27"/>
        <v>0</v>
      </c>
      <c r="BA50" s="159">
        <f t="shared" si="28"/>
        <v>0</v>
      </c>
      <c r="BB50" s="159">
        <f t="shared" si="29"/>
        <v>0</v>
      </c>
      <c r="BC50" s="159">
        <f t="shared" si="30"/>
        <v>0</v>
      </c>
      <c r="BD50" s="159">
        <f t="shared" si="31"/>
        <v>0</v>
      </c>
      <c r="BE50" s="159">
        <f t="shared" si="32"/>
        <v>0</v>
      </c>
      <c r="BF50" s="159">
        <f t="shared" si="33"/>
        <v>0</v>
      </c>
      <c r="BG50" s="159">
        <f t="shared" si="34"/>
        <v>0</v>
      </c>
      <c r="BH50" s="159">
        <f t="shared" si="35"/>
        <v>0</v>
      </c>
      <c r="BI50" s="159">
        <f t="shared" si="36"/>
        <v>0</v>
      </c>
      <c r="BJ50" s="159">
        <f t="shared" si="37"/>
        <v>0</v>
      </c>
      <c r="BK50" s="159">
        <f t="shared" si="38"/>
        <v>0</v>
      </c>
      <c r="BL50" s="159">
        <f t="shared" si="38"/>
        <v>0</v>
      </c>
    </row>
    <row r="51" spans="1:64" ht="15.75" customHeight="1" thickBot="1" x14ac:dyDescent="0.25">
      <c r="A51" s="292"/>
      <c r="B51" s="293" t="s">
        <v>19</v>
      </c>
      <c r="C51" s="16">
        <f t="shared" ref="C51:AK51" si="84">SUM(C30:C50)</f>
        <v>1</v>
      </c>
      <c r="D51" s="16">
        <f t="shared" si="84"/>
        <v>1</v>
      </c>
      <c r="E51" s="16">
        <f t="shared" si="84"/>
        <v>0.99939990178391647</v>
      </c>
      <c r="F51" s="16">
        <f t="shared" si="84"/>
        <v>0.98502909894777357</v>
      </c>
      <c r="G51" s="16">
        <f t="shared" si="84"/>
        <v>0.9868885196078353</v>
      </c>
      <c r="H51" s="16">
        <f t="shared" si="84"/>
        <v>0.98596385433197986</v>
      </c>
      <c r="I51" s="16">
        <f t="shared" si="84"/>
        <v>0.98574346957796011</v>
      </c>
      <c r="J51" s="16">
        <f t="shared" si="84"/>
        <v>0.98747280062408893</v>
      </c>
      <c r="K51" s="16">
        <f t="shared" si="84"/>
        <v>0.98532612212262327</v>
      </c>
      <c r="L51" s="16">
        <f t="shared" si="84"/>
        <v>0.98571781450033169</v>
      </c>
      <c r="M51" s="16">
        <f t="shared" si="84"/>
        <v>0.9884039382822265</v>
      </c>
      <c r="N51" s="16">
        <f t="shared" si="84"/>
        <v>0.9915963107950172</v>
      </c>
      <c r="O51" s="16">
        <f t="shared" si="84"/>
        <v>0.99326230929116421</v>
      </c>
      <c r="P51" s="16">
        <f t="shared" si="84"/>
        <v>0.99182270543878115</v>
      </c>
      <c r="Q51" s="16">
        <f t="shared" si="84"/>
        <v>0.99186323728452574</v>
      </c>
      <c r="R51" s="16">
        <f t="shared" si="84"/>
        <v>0.99539653640047776</v>
      </c>
      <c r="S51" s="16">
        <f t="shared" si="84"/>
        <v>0.99689708274400923</v>
      </c>
      <c r="T51" s="16">
        <f t="shared" si="84"/>
        <v>0.99999999999999989</v>
      </c>
      <c r="U51" s="16">
        <f t="shared" si="84"/>
        <v>0.99999999999999989</v>
      </c>
      <c r="V51" s="16">
        <f t="shared" si="84"/>
        <v>1</v>
      </c>
      <c r="W51" s="16">
        <f t="shared" si="84"/>
        <v>1</v>
      </c>
      <c r="X51" s="16">
        <f t="shared" si="84"/>
        <v>0.99999999999999989</v>
      </c>
      <c r="Y51" s="16">
        <f t="shared" si="84"/>
        <v>1</v>
      </c>
      <c r="Z51" s="16">
        <f t="shared" si="84"/>
        <v>1</v>
      </c>
      <c r="AA51" s="16">
        <f t="shared" si="84"/>
        <v>1.0000000000000002</v>
      </c>
      <c r="AB51" s="16">
        <f t="shared" si="84"/>
        <v>1</v>
      </c>
      <c r="AC51" s="16">
        <f t="shared" si="84"/>
        <v>1</v>
      </c>
      <c r="AD51" s="16">
        <f>SUM(AD30:AD50)</f>
        <v>0.99999999999999989</v>
      </c>
      <c r="AE51" s="16">
        <f>SUM(AE30:AE50)</f>
        <v>1</v>
      </c>
      <c r="AF51" s="16">
        <f>SUM(AF30:AF50)</f>
        <v>1</v>
      </c>
      <c r="AG51" s="16">
        <f>SUM(AG30:AG50)</f>
        <v>1</v>
      </c>
      <c r="AH51" s="162">
        <f t="shared" si="84"/>
        <v>2621.3856770124348</v>
      </c>
      <c r="AI51" s="162">
        <f t="shared" si="84"/>
        <v>2282.4336190504146</v>
      </c>
      <c r="AJ51" s="162">
        <f t="shared" si="84"/>
        <v>2424.9284100912278</v>
      </c>
      <c r="AK51" s="162">
        <f t="shared" si="84"/>
        <v>2479.6769970650735</v>
      </c>
      <c r="AL51" s="162">
        <f t="shared" ref="AL51:BH51" si="85">SUM(AL30:AL50)</f>
        <v>2410.3064369139656</v>
      </c>
      <c r="AM51" s="162">
        <f t="shared" si="85"/>
        <v>2308.5400365928367</v>
      </c>
      <c r="AN51" s="162">
        <f t="shared" si="85"/>
        <v>2424.8713858222645</v>
      </c>
      <c r="AO51" s="162">
        <f t="shared" si="85"/>
        <v>2980.4830334803178</v>
      </c>
      <c r="AP51" s="162">
        <f t="shared" si="85"/>
        <v>2928.8531703745766</v>
      </c>
      <c r="AQ51" s="162">
        <f t="shared" si="85"/>
        <v>2707.7266956076587</v>
      </c>
      <c r="AR51" s="162">
        <f t="shared" si="85"/>
        <v>2741.7540346347105</v>
      </c>
      <c r="AS51" s="162">
        <f t="shared" si="85"/>
        <v>2857.9244381439576</v>
      </c>
      <c r="AT51" s="162">
        <f t="shared" si="85"/>
        <v>3007.062048895436</v>
      </c>
      <c r="AU51" s="162">
        <f t="shared" si="85"/>
        <v>3334.9972748076621</v>
      </c>
      <c r="AV51" s="162">
        <f t="shared" si="85"/>
        <v>3369.7325541212654</v>
      </c>
      <c r="AW51" s="162">
        <f t="shared" si="85"/>
        <v>3621.4563366003044</v>
      </c>
      <c r="AX51" s="162">
        <f t="shared" si="85"/>
        <v>3496.3624569097387</v>
      </c>
      <c r="AY51" s="162">
        <f t="shared" si="85"/>
        <v>2972.549741669</v>
      </c>
      <c r="AZ51" s="162">
        <f t="shared" si="85"/>
        <v>2848.0739549055857</v>
      </c>
      <c r="BA51" s="162">
        <f t="shared" si="85"/>
        <v>2825.984526750542</v>
      </c>
      <c r="BB51" s="162">
        <f t="shared" si="85"/>
        <v>2869.1591733734463</v>
      </c>
      <c r="BC51" s="162">
        <f t="shared" si="85"/>
        <v>2670.1788250923519</v>
      </c>
      <c r="BD51" s="162">
        <f t="shared" si="85"/>
        <v>2517.3290990275887</v>
      </c>
      <c r="BE51" s="162">
        <f t="shared" si="85"/>
        <v>2424.7148504716938</v>
      </c>
      <c r="BF51" s="162">
        <f t="shared" si="85"/>
        <v>2467.4385002009994</v>
      </c>
      <c r="BG51" s="162">
        <f t="shared" si="85"/>
        <v>2551.6713491310593</v>
      </c>
      <c r="BH51" s="162">
        <f t="shared" si="85"/>
        <v>2491.9201946067283</v>
      </c>
      <c r="BI51" s="162">
        <f>SUM(BI30:BI50)</f>
        <v>2288.4108835318148</v>
      </c>
      <c r="BJ51" s="162">
        <f>SUM(BJ30:BJ50)</f>
        <v>2379.3601762370513</v>
      </c>
      <c r="BK51" s="162">
        <f>SUM(BK30:BK50)</f>
        <v>2650.2945160167442</v>
      </c>
      <c r="BL51" s="162">
        <f>SUM(BL30:BL50)</f>
        <v>2718.8796155112755</v>
      </c>
    </row>
    <row r="52" spans="1:64" s="295" customFormat="1" ht="26.25" customHeight="1" thickTop="1" x14ac:dyDescent="0.2">
      <c r="A52" s="294"/>
      <c r="B52" s="5" t="s">
        <v>136</v>
      </c>
      <c r="C52" s="67">
        <f t="shared" ref="C52:T52" si="86">AH51</f>
        <v>2621.3856770124348</v>
      </c>
      <c r="D52" s="67">
        <f t="shared" si="86"/>
        <v>2282.4336190504146</v>
      </c>
      <c r="E52" s="67">
        <f t="shared" si="86"/>
        <v>2424.9284100912278</v>
      </c>
      <c r="F52" s="67">
        <f t="shared" si="86"/>
        <v>2479.6769970650735</v>
      </c>
      <c r="G52" s="67">
        <f t="shared" si="86"/>
        <v>2410.3064369139656</v>
      </c>
      <c r="H52" s="67">
        <f t="shared" si="86"/>
        <v>2308.5400365928367</v>
      </c>
      <c r="I52" s="67">
        <f t="shared" si="86"/>
        <v>2424.8713858222645</v>
      </c>
      <c r="J52" s="67">
        <f t="shared" si="86"/>
        <v>2980.4830334803178</v>
      </c>
      <c r="K52" s="67">
        <f t="shared" si="86"/>
        <v>2928.8531703745766</v>
      </c>
      <c r="L52" s="67">
        <f t="shared" si="86"/>
        <v>2707.7266956076587</v>
      </c>
      <c r="M52" s="67">
        <f t="shared" si="86"/>
        <v>2741.7540346347105</v>
      </c>
      <c r="N52" s="67">
        <f t="shared" si="86"/>
        <v>2857.9244381439576</v>
      </c>
      <c r="O52" s="67">
        <f t="shared" si="86"/>
        <v>3007.062048895436</v>
      </c>
      <c r="P52" s="67">
        <f t="shared" si="86"/>
        <v>3334.9972748076621</v>
      </c>
      <c r="Q52" s="67">
        <f t="shared" si="86"/>
        <v>3369.7325541212654</v>
      </c>
      <c r="R52" s="67">
        <f t="shared" si="86"/>
        <v>3621.4563366003044</v>
      </c>
      <c r="S52" s="67">
        <f t="shared" si="86"/>
        <v>3496.3624569097387</v>
      </c>
      <c r="T52" s="67">
        <f t="shared" si="86"/>
        <v>2972.549741669</v>
      </c>
      <c r="U52" s="67">
        <f t="shared" ref="U52:AG52" si="87">AZ51</f>
        <v>2848.0739549055857</v>
      </c>
      <c r="V52" s="67">
        <f t="shared" si="87"/>
        <v>2825.984526750542</v>
      </c>
      <c r="W52" s="67">
        <f t="shared" si="87"/>
        <v>2869.1591733734463</v>
      </c>
      <c r="X52" s="67">
        <f t="shared" si="87"/>
        <v>2670.1788250923519</v>
      </c>
      <c r="Y52" s="67">
        <f t="shared" si="87"/>
        <v>2517.3290990275887</v>
      </c>
      <c r="Z52" s="67">
        <f t="shared" si="87"/>
        <v>2424.7148504716938</v>
      </c>
      <c r="AA52" s="67">
        <f t="shared" si="87"/>
        <v>2467.4385002009994</v>
      </c>
      <c r="AB52" s="67">
        <f t="shared" si="87"/>
        <v>2551.6713491310593</v>
      </c>
      <c r="AC52" s="67">
        <f t="shared" si="87"/>
        <v>2491.9201946067283</v>
      </c>
      <c r="AD52" s="67">
        <f t="shared" si="87"/>
        <v>2288.4108835318148</v>
      </c>
      <c r="AE52" s="67">
        <f t="shared" si="87"/>
        <v>2379.3601762370513</v>
      </c>
      <c r="AF52" s="67">
        <f t="shared" si="87"/>
        <v>2650.2945160167442</v>
      </c>
      <c r="AG52" s="67">
        <f t="shared" si="87"/>
        <v>2718.8796155112755</v>
      </c>
      <c r="AH52" s="161"/>
      <c r="AI52" s="161"/>
      <c r="AJ52" s="161"/>
      <c r="AK52" s="161"/>
      <c r="AL52" s="161"/>
      <c r="AM52" s="161"/>
      <c r="AN52" s="161"/>
      <c r="AO52" s="161"/>
      <c r="AP52" s="161"/>
      <c r="AQ52" s="161"/>
      <c r="AR52" s="161"/>
      <c r="AS52" s="161"/>
      <c r="AT52" s="161"/>
      <c r="AU52" s="161"/>
      <c r="AV52" s="161"/>
      <c r="AW52" s="161"/>
      <c r="AX52" s="161"/>
      <c r="AY52" s="161"/>
      <c r="AZ52" s="161"/>
      <c r="BA52" s="161"/>
      <c r="BB52" s="161"/>
    </row>
    <row r="53" spans="1:64" ht="22.5" customHeight="1" x14ac:dyDescent="0.2">
      <c r="A53" s="296" t="s">
        <v>95</v>
      </c>
      <c r="B53" s="39" t="s">
        <v>226</v>
      </c>
    </row>
    <row r="54" spans="1:64" x14ac:dyDescent="0.2">
      <c r="B54" s="39" t="s">
        <v>137</v>
      </c>
    </row>
    <row r="55" spans="1:64" x14ac:dyDescent="0.2">
      <c r="B55" s="39" t="s">
        <v>138</v>
      </c>
    </row>
    <row r="56" spans="1:64" x14ac:dyDescent="0.2">
      <c r="B56" s="39" t="s">
        <v>139</v>
      </c>
    </row>
    <row r="57" spans="1:64" x14ac:dyDescent="0.2">
      <c r="B57" s="297" t="s">
        <v>242</v>
      </c>
      <c r="C57" s="298"/>
      <c r="D57" s="298"/>
      <c r="E57" s="298"/>
      <c r="F57" s="298"/>
      <c r="G57" s="298"/>
      <c r="H57" s="298"/>
      <c r="I57" s="298"/>
      <c r="J57" s="298"/>
      <c r="K57" s="298"/>
      <c r="L57" s="298"/>
      <c r="M57" s="297"/>
      <c r="N57" s="297"/>
      <c r="O57" s="297"/>
      <c r="P57" s="297"/>
      <c r="Q57" s="297"/>
      <c r="R57" s="297"/>
      <c r="S57" s="297"/>
      <c r="T57" s="297"/>
      <c r="U57" s="297"/>
      <c r="V57" s="297"/>
      <c r="W57" s="297"/>
      <c r="X57" s="297"/>
    </row>
    <row r="58" spans="1:64" x14ac:dyDescent="0.2">
      <c r="H58" s="280"/>
      <c r="I58" s="280"/>
      <c r="J58" s="280"/>
      <c r="K58" s="280"/>
      <c r="L58" s="280"/>
    </row>
  </sheetData>
  <printOptions horizontalCentered="1"/>
  <pageMargins left="0.25" right="0.25" top="0.75" bottom="0.75" header="0.3" footer="0.3"/>
  <pageSetup scale="83" fitToHeight="0" orientation="landscape" r:id="rId1"/>
  <headerFooter alignWithMargins="0">
    <oddFooter>&amp;L&amp;8California Department of Insurance&amp;C&amp;8Source:  Schedule T of Companies' Annual Statement&amp;R&amp;8Rate Specialist Bureau - &amp;D</oddFooter>
  </headerFooter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">
    <pageSetUpPr fitToPage="1"/>
  </sheetPr>
  <dimension ref="A1:AG104"/>
  <sheetViews>
    <sheetView zoomScaleNormal="100" workbookViewId="0">
      <pane xSplit="2" ySplit="4" topLeftCell="C50" activePane="bottomRight" state="frozen"/>
      <selection pane="topRight" activeCell="C1" sqref="C1"/>
      <selection pane="bottomLeft" activeCell="A5" sqref="A5"/>
      <selection pane="bottomRight" activeCell="AG102" sqref="AG102"/>
    </sheetView>
  </sheetViews>
  <sheetFormatPr defaultRowHeight="12.75" outlineLevelRow="1" outlineLevelCol="1" x14ac:dyDescent="0.2"/>
  <cols>
    <col min="1" max="1" width="6.5703125" style="3" customWidth="1"/>
    <col min="2" max="2" width="23.42578125" style="1" bestFit="1" customWidth="1"/>
    <col min="3" max="3" width="12" style="73" hidden="1" customWidth="1" outlineLevel="1"/>
    <col min="4" max="6" width="10.7109375" style="73" hidden="1" customWidth="1" outlineLevel="1"/>
    <col min="7" max="12" width="14.28515625" style="73" hidden="1" customWidth="1" outlineLevel="1"/>
    <col min="13" max="19" width="14.28515625" style="1" hidden="1" customWidth="1" outlineLevel="1"/>
    <col min="20" max="20" width="12.7109375" style="1" customWidth="1" collapsed="1"/>
    <col min="21" max="31" width="12.7109375" style="1" customWidth="1"/>
    <col min="32" max="32" width="13.140625" style="1" customWidth="1"/>
    <col min="33" max="33" width="12" style="1" customWidth="1"/>
    <col min="34" max="16384" width="9.140625" style="1"/>
  </cols>
  <sheetData>
    <row r="1" spans="1:33" ht="18" customHeight="1" x14ac:dyDescent="0.25">
      <c r="A1" s="191" t="s">
        <v>20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</row>
    <row r="2" spans="1:33" ht="45" customHeight="1" x14ac:dyDescent="0.2">
      <c r="A2" s="192" t="s">
        <v>174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</row>
    <row r="3" spans="1:33" ht="16.5" customHeight="1" x14ac:dyDescent="0.2">
      <c r="A3" s="179" t="s">
        <v>176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</row>
    <row r="4" spans="1:33" x14ac:dyDescent="0.2">
      <c r="A4" s="4" t="s">
        <v>14</v>
      </c>
      <c r="B4" s="5" t="s">
        <v>15</v>
      </c>
      <c r="C4" s="17">
        <v>1993</v>
      </c>
      <c r="D4" s="17">
        <v>1994</v>
      </c>
      <c r="E4" s="17">
        <v>1995</v>
      </c>
      <c r="F4" s="17">
        <v>1996</v>
      </c>
      <c r="G4" s="17">
        <v>1997</v>
      </c>
      <c r="H4" s="17">
        <v>1998</v>
      </c>
      <c r="I4" s="17">
        <v>1999</v>
      </c>
      <c r="J4" s="17">
        <v>2000</v>
      </c>
      <c r="K4" s="17">
        <v>2001</v>
      </c>
      <c r="L4" s="17">
        <v>2002</v>
      </c>
      <c r="M4" s="17">
        <v>2003</v>
      </c>
      <c r="N4" s="17">
        <v>2004</v>
      </c>
      <c r="O4" s="17">
        <v>2005</v>
      </c>
      <c r="P4" s="17">
        <v>2006</v>
      </c>
      <c r="Q4" s="17">
        <v>2007</v>
      </c>
      <c r="R4" s="17">
        <v>2008</v>
      </c>
      <c r="S4" s="17">
        <v>2009</v>
      </c>
      <c r="T4" s="17">
        <v>2010</v>
      </c>
      <c r="U4" s="17">
        <v>2011</v>
      </c>
      <c r="V4" s="17">
        <v>2012</v>
      </c>
      <c r="W4" s="17">
        <v>2013</v>
      </c>
      <c r="X4" s="17">
        <v>2014</v>
      </c>
      <c r="Y4" s="17">
        <v>2015</v>
      </c>
      <c r="Z4" s="17">
        <v>2016</v>
      </c>
      <c r="AA4" s="17">
        <v>2017</v>
      </c>
      <c r="AB4" s="17">
        <v>2018</v>
      </c>
      <c r="AC4" s="17">
        <v>2019</v>
      </c>
      <c r="AD4" s="17">
        <v>2020</v>
      </c>
      <c r="AE4" s="17">
        <v>2021</v>
      </c>
      <c r="AF4" s="17">
        <v>2022</v>
      </c>
      <c r="AG4" s="17">
        <v>2023</v>
      </c>
    </row>
    <row r="5" spans="1:33" x14ac:dyDescent="0.2">
      <c r="A5" s="11">
        <v>670</v>
      </c>
      <c r="B5" s="11" t="s">
        <v>5</v>
      </c>
      <c r="C5" s="12">
        <v>188468910</v>
      </c>
      <c r="D5" s="12">
        <v>134708643</v>
      </c>
      <c r="E5" s="12">
        <v>125749220</v>
      </c>
      <c r="F5" s="12">
        <v>193120001</v>
      </c>
      <c r="G5" s="12">
        <v>199347721</v>
      </c>
      <c r="H5" s="12">
        <v>292396904</v>
      </c>
      <c r="I5" s="12">
        <v>282768007</v>
      </c>
      <c r="J5" s="12">
        <v>437790331</v>
      </c>
      <c r="K5" s="12">
        <v>609712267</v>
      </c>
      <c r="L5" s="12">
        <v>857711687</v>
      </c>
      <c r="M5" s="12">
        <v>1138354860</v>
      </c>
      <c r="N5" s="12">
        <v>1021173934</v>
      </c>
      <c r="O5" s="12">
        <v>1009659235</v>
      </c>
      <c r="P5" s="12">
        <v>791735216</v>
      </c>
      <c r="Q5" s="12">
        <v>608913210</v>
      </c>
      <c r="R5" s="12">
        <v>691042570</v>
      </c>
      <c r="S5" s="12">
        <v>747030173</v>
      </c>
      <c r="T5" s="12">
        <v>544168241</v>
      </c>
      <c r="U5" s="12">
        <v>552647299</v>
      </c>
      <c r="V5" s="12">
        <v>662306748</v>
      </c>
      <c r="W5" s="12">
        <v>637579019</v>
      </c>
      <c r="X5" s="12">
        <v>574811656</v>
      </c>
      <c r="Y5" s="12">
        <v>653299297</v>
      </c>
      <c r="Z5" s="12">
        <v>675981795</v>
      </c>
      <c r="AA5" s="12">
        <v>703421449</v>
      </c>
      <c r="AB5" s="42">
        <v>691276465</v>
      </c>
      <c r="AC5" s="42">
        <v>757526906</v>
      </c>
      <c r="AD5" s="42">
        <v>926985271</v>
      </c>
      <c r="AE5" s="42">
        <v>1185788155</v>
      </c>
      <c r="AF5" s="300">
        <v>858944361</v>
      </c>
      <c r="AG5" s="300">
        <v>615326641</v>
      </c>
    </row>
    <row r="6" spans="1:33" x14ac:dyDescent="0.2">
      <c r="A6" s="11">
        <v>70</v>
      </c>
      <c r="B6" s="11" t="s">
        <v>9</v>
      </c>
      <c r="C6" s="12">
        <v>325287280</v>
      </c>
      <c r="D6" s="12">
        <v>178855845</v>
      </c>
      <c r="E6" s="12">
        <v>149674926</v>
      </c>
      <c r="F6" s="12">
        <v>189090436</v>
      </c>
      <c r="G6" s="12">
        <v>231952919</v>
      </c>
      <c r="H6" s="12">
        <v>350391207</v>
      </c>
      <c r="I6" s="12">
        <v>357815146</v>
      </c>
      <c r="J6" s="12">
        <v>352217264</v>
      </c>
      <c r="K6" s="12">
        <v>510130541</v>
      </c>
      <c r="L6" s="12">
        <v>680687056</v>
      </c>
      <c r="M6" s="12">
        <v>874061675</v>
      </c>
      <c r="N6" s="12">
        <v>860306488</v>
      </c>
      <c r="O6" s="12">
        <v>1064157496</v>
      </c>
      <c r="P6" s="12">
        <v>929657625</v>
      </c>
      <c r="Q6" s="12">
        <v>739523063</v>
      </c>
      <c r="R6" s="12">
        <v>470639754</v>
      </c>
      <c r="S6" s="12">
        <v>439165920</v>
      </c>
      <c r="T6" s="12">
        <v>329577441</v>
      </c>
      <c r="U6" s="12">
        <v>303334563</v>
      </c>
      <c r="V6" s="12">
        <v>398536554</v>
      </c>
      <c r="W6" s="12">
        <v>408263830</v>
      </c>
      <c r="X6" s="12">
        <v>398414739</v>
      </c>
      <c r="Y6" s="12">
        <v>401255864</v>
      </c>
      <c r="Z6" s="12">
        <v>433326729</v>
      </c>
      <c r="AA6" s="12">
        <v>412408442</v>
      </c>
      <c r="AB6" s="42">
        <v>386672083</v>
      </c>
      <c r="AC6" s="42">
        <v>396838819</v>
      </c>
      <c r="AD6" s="42">
        <v>442512835</v>
      </c>
      <c r="AE6" s="42">
        <v>526714337</v>
      </c>
      <c r="AF6" s="300">
        <v>424351392</v>
      </c>
      <c r="AG6" s="300">
        <v>306406232</v>
      </c>
    </row>
    <row r="7" spans="1:33" x14ac:dyDescent="0.2">
      <c r="A7" s="11">
        <v>150</v>
      </c>
      <c r="B7" s="11" t="s">
        <v>8</v>
      </c>
      <c r="C7" s="12">
        <v>123208002</v>
      </c>
      <c r="D7" s="12">
        <v>82037170</v>
      </c>
      <c r="E7" s="12">
        <v>59666782</v>
      </c>
      <c r="F7" s="12">
        <v>76777662</v>
      </c>
      <c r="G7" s="12">
        <v>90542024</v>
      </c>
      <c r="H7" s="12">
        <v>135686090</v>
      </c>
      <c r="I7" s="12">
        <v>121175163</v>
      </c>
      <c r="J7" s="12">
        <v>98673529</v>
      </c>
      <c r="K7" s="12">
        <v>130600471</v>
      </c>
      <c r="L7" s="12">
        <v>159758605</v>
      </c>
      <c r="M7" s="12">
        <v>187011365</v>
      </c>
      <c r="N7" s="12">
        <v>177729648</v>
      </c>
      <c r="O7" s="12">
        <v>153856579</v>
      </c>
      <c r="P7" s="12">
        <v>100636178</v>
      </c>
      <c r="Q7" s="12">
        <v>90623370</v>
      </c>
      <c r="R7" s="12">
        <v>66888728</v>
      </c>
      <c r="S7" s="12">
        <v>99893221</v>
      </c>
      <c r="T7" s="12">
        <v>119525356</v>
      </c>
      <c r="U7" s="12">
        <v>130080527</v>
      </c>
      <c r="V7" s="12">
        <v>172125103</v>
      </c>
      <c r="W7" s="12">
        <v>180699413</v>
      </c>
      <c r="X7" s="12">
        <v>152520814</v>
      </c>
      <c r="Y7" s="12">
        <v>183364441</v>
      </c>
      <c r="Z7" s="12">
        <v>202490273</v>
      </c>
      <c r="AA7" s="12">
        <v>205532398</v>
      </c>
      <c r="AB7" s="42">
        <v>206732078</v>
      </c>
      <c r="AC7" s="42">
        <v>226883726</v>
      </c>
      <c r="AD7" s="42">
        <v>239987167</v>
      </c>
      <c r="AE7" s="42">
        <v>293461858</v>
      </c>
      <c r="AF7" s="300">
        <v>204934003</v>
      </c>
      <c r="AG7" s="300">
        <v>138539790</v>
      </c>
    </row>
    <row r="8" spans="1:33" x14ac:dyDescent="0.2">
      <c r="A8" s="11">
        <v>50130</v>
      </c>
      <c r="B8" s="11" t="s">
        <v>243</v>
      </c>
      <c r="C8" s="10">
        <v>44824877</v>
      </c>
      <c r="D8" s="10">
        <v>41985223</v>
      </c>
      <c r="E8" s="10">
        <v>28714930</v>
      </c>
      <c r="F8" s="10">
        <v>29544418</v>
      </c>
      <c r="G8" s="10">
        <v>31728008</v>
      </c>
      <c r="H8" s="10">
        <v>39770303</v>
      </c>
      <c r="I8" s="10">
        <v>47455788</v>
      </c>
      <c r="J8" s="10">
        <v>37745204</v>
      </c>
      <c r="K8" s="10">
        <v>45644691</v>
      </c>
      <c r="L8" s="10">
        <v>57778042</v>
      </c>
      <c r="M8" s="10">
        <v>61849979</v>
      </c>
      <c r="N8" s="10"/>
      <c r="O8" s="12">
        <v>78267092</v>
      </c>
      <c r="P8" s="12">
        <v>72664918</v>
      </c>
      <c r="Q8" s="12">
        <v>58601610</v>
      </c>
      <c r="R8" s="12">
        <v>40831451</v>
      </c>
      <c r="S8" s="12">
        <v>31530903</v>
      </c>
      <c r="T8" s="12">
        <v>38612284</v>
      </c>
      <c r="U8" s="12">
        <v>34948402</v>
      </c>
      <c r="V8" s="12">
        <v>39956548</v>
      </c>
      <c r="W8" s="12">
        <v>42342033</v>
      </c>
      <c r="X8" s="12">
        <v>56596935</v>
      </c>
      <c r="Y8" s="12">
        <v>82431123</v>
      </c>
      <c r="Z8" s="12">
        <v>97471504</v>
      </c>
      <c r="AA8" s="12">
        <v>102156820</v>
      </c>
      <c r="AB8" s="42">
        <v>93374347</v>
      </c>
      <c r="AC8" s="42">
        <v>105300517</v>
      </c>
      <c r="AD8" s="42">
        <v>136162593</v>
      </c>
      <c r="AE8" s="42">
        <v>187254490</v>
      </c>
      <c r="AF8" s="300">
        <v>110836547</v>
      </c>
      <c r="AG8" s="300">
        <v>76668827</v>
      </c>
    </row>
    <row r="9" spans="1:33" x14ac:dyDescent="0.2">
      <c r="A9" s="11">
        <v>50050</v>
      </c>
      <c r="B9" s="11" t="s">
        <v>4</v>
      </c>
      <c r="C9" s="12"/>
      <c r="D9" s="12"/>
      <c r="E9" s="12"/>
      <c r="F9" s="12"/>
      <c r="G9" s="12"/>
      <c r="H9" s="12"/>
      <c r="I9" s="10">
        <v>730087</v>
      </c>
      <c r="J9" s="12">
        <v>8051663</v>
      </c>
      <c r="K9" s="12">
        <v>24583044</v>
      </c>
      <c r="L9" s="12">
        <v>33489605</v>
      </c>
      <c r="M9" s="12">
        <v>31881645</v>
      </c>
      <c r="N9" s="12">
        <v>32192672</v>
      </c>
      <c r="O9" s="12">
        <v>30022080</v>
      </c>
      <c r="P9" s="12">
        <v>10904761</v>
      </c>
      <c r="Q9" s="12">
        <v>17596172</v>
      </c>
      <c r="R9" s="12">
        <v>17032954</v>
      </c>
      <c r="S9" s="12">
        <v>21419876</v>
      </c>
      <c r="T9" s="12">
        <v>30488313</v>
      </c>
      <c r="U9" s="12">
        <v>35144397</v>
      </c>
      <c r="V9" s="12">
        <v>45821399</v>
      </c>
      <c r="W9" s="12">
        <v>49357536</v>
      </c>
      <c r="X9" s="12">
        <v>51688066</v>
      </c>
      <c r="Y9" s="12">
        <v>70754179</v>
      </c>
      <c r="Z9" s="12">
        <v>104373169</v>
      </c>
      <c r="AA9" s="12">
        <v>86057142</v>
      </c>
      <c r="AB9" s="42">
        <v>69873498</v>
      </c>
      <c r="AC9" s="42">
        <v>89102859</v>
      </c>
      <c r="AD9" s="42">
        <v>212697517</v>
      </c>
      <c r="AE9" s="42">
        <v>249169666</v>
      </c>
      <c r="AF9" s="300">
        <v>100345229</v>
      </c>
      <c r="AG9" s="300">
        <v>35171129</v>
      </c>
    </row>
    <row r="10" spans="1:33" x14ac:dyDescent="0.2">
      <c r="A10" s="9">
        <v>340</v>
      </c>
      <c r="B10" s="9" t="s">
        <v>6</v>
      </c>
      <c r="C10" s="12">
        <v>145712414</v>
      </c>
      <c r="D10" s="12">
        <v>99848907</v>
      </c>
      <c r="E10" s="12">
        <v>83370655</v>
      </c>
      <c r="F10" s="12">
        <v>101729995</v>
      </c>
      <c r="G10" s="12">
        <v>106200661</v>
      </c>
      <c r="H10" s="12">
        <v>128845845</v>
      </c>
      <c r="I10" s="12">
        <v>134058193</v>
      </c>
      <c r="J10" s="12">
        <v>88788895</v>
      </c>
      <c r="K10" s="12">
        <v>155210646</v>
      </c>
      <c r="L10" s="12">
        <v>244743816</v>
      </c>
      <c r="M10" s="12">
        <v>337493499</v>
      </c>
      <c r="N10" s="12">
        <v>273882727</v>
      </c>
      <c r="O10" s="12">
        <v>283895535</v>
      </c>
      <c r="P10" s="12">
        <v>241916928</v>
      </c>
      <c r="Q10" s="12">
        <v>160795684</v>
      </c>
      <c r="R10" s="12">
        <v>120662487</v>
      </c>
      <c r="S10" s="12">
        <v>137285031</v>
      </c>
      <c r="T10" s="12">
        <v>166457177</v>
      </c>
      <c r="U10" s="12">
        <v>138141481</v>
      </c>
      <c r="V10" s="12">
        <v>156216489</v>
      </c>
      <c r="W10" s="12">
        <v>113306019</v>
      </c>
      <c r="X10" s="12">
        <v>92595477</v>
      </c>
      <c r="Y10" s="12">
        <v>108502364</v>
      </c>
      <c r="Z10" s="12">
        <v>92153262</v>
      </c>
      <c r="AA10" s="12">
        <v>100704370</v>
      </c>
      <c r="AB10" s="42">
        <v>105014746</v>
      </c>
      <c r="AC10" s="42">
        <v>104408456</v>
      </c>
      <c r="AD10" s="42">
        <v>123649888</v>
      </c>
      <c r="AE10" s="42">
        <v>138235565</v>
      </c>
      <c r="AF10" s="300">
        <v>96712083</v>
      </c>
      <c r="AG10" s="300">
        <v>68754029</v>
      </c>
    </row>
    <row r="11" spans="1:33" x14ac:dyDescent="0.2">
      <c r="A11" s="11">
        <v>4736</v>
      </c>
      <c r="B11" s="11" t="s">
        <v>194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>
        <v>38899110</v>
      </c>
      <c r="Y11" s="12">
        <v>60200320</v>
      </c>
      <c r="Z11" s="12">
        <v>67764270</v>
      </c>
      <c r="AA11" s="12">
        <v>60610506</v>
      </c>
      <c r="AB11" s="42">
        <v>39379055</v>
      </c>
      <c r="AC11" s="42">
        <v>50658878</v>
      </c>
      <c r="AD11" s="42">
        <v>88512505</v>
      </c>
      <c r="AE11" s="42">
        <v>103818065</v>
      </c>
      <c r="AF11" s="300">
        <v>55374706</v>
      </c>
      <c r="AG11" s="300">
        <v>50478346</v>
      </c>
    </row>
    <row r="12" spans="1:33" x14ac:dyDescent="0.2">
      <c r="A12" s="11">
        <v>50440</v>
      </c>
      <c r="B12" s="11" t="s">
        <v>182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>
        <v>1104515</v>
      </c>
      <c r="Y12" s="12">
        <v>5583096</v>
      </c>
      <c r="Z12" s="12">
        <v>11711970</v>
      </c>
      <c r="AA12" s="12">
        <v>22230557</v>
      </c>
      <c r="AB12" s="42">
        <v>29314690</v>
      </c>
      <c r="AC12" s="42">
        <v>41669842</v>
      </c>
      <c r="AD12" s="42">
        <v>68994911</v>
      </c>
      <c r="AE12" s="42">
        <v>71084666</v>
      </c>
      <c r="AF12" s="300">
        <v>45823620</v>
      </c>
      <c r="AG12" s="300">
        <v>34451946</v>
      </c>
    </row>
    <row r="13" spans="1:33" x14ac:dyDescent="0.2">
      <c r="A13" s="11">
        <v>50016</v>
      </c>
      <c r="B13" s="11" t="s">
        <v>164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>
        <v>7153016</v>
      </c>
      <c r="U13" s="12">
        <v>27317788</v>
      </c>
      <c r="V13" s="12">
        <v>38644310</v>
      </c>
      <c r="W13" s="12">
        <v>42159300</v>
      </c>
      <c r="X13" s="12">
        <v>33621349</v>
      </c>
      <c r="Y13" s="12">
        <v>37341411</v>
      </c>
      <c r="Z13" s="12">
        <v>35469739</v>
      </c>
      <c r="AA13" s="12">
        <v>33845782</v>
      </c>
      <c r="AB13" s="42">
        <v>27612118</v>
      </c>
      <c r="AC13" s="42">
        <v>30739381</v>
      </c>
      <c r="AD13" s="42">
        <v>35337010</v>
      </c>
      <c r="AE13" s="42">
        <v>36635280</v>
      </c>
      <c r="AF13" s="300">
        <v>24551542</v>
      </c>
      <c r="AG13" s="300">
        <v>29600402</v>
      </c>
    </row>
    <row r="14" spans="1:33" x14ac:dyDescent="0.2">
      <c r="A14" s="11">
        <v>12522</v>
      </c>
      <c r="B14" s="11" t="s">
        <v>244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42"/>
      <c r="AC14" s="42"/>
      <c r="AD14" s="42">
        <v>8670280</v>
      </c>
      <c r="AE14" s="42">
        <v>15284338</v>
      </c>
      <c r="AF14" s="300">
        <v>5184741</v>
      </c>
      <c r="AG14" s="300">
        <v>1605595</v>
      </c>
    </row>
    <row r="15" spans="1:33" x14ac:dyDescent="0.2">
      <c r="A15" s="40">
        <v>16827</v>
      </c>
      <c r="B15" s="40" t="s">
        <v>218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42"/>
      <c r="AC15" s="42"/>
      <c r="AD15" s="42">
        <v>32191</v>
      </c>
      <c r="AE15" s="42">
        <v>5121321</v>
      </c>
      <c r="AF15" s="300">
        <v>2525659</v>
      </c>
      <c r="AG15" s="300">
        <v>2418284</v>
      </c>
    </row>
    <row r="16" spans="1:33" x14ac:dyDescent="0.2">
      <c r="A16" s="40">
        <v>15781</v>
      </c>
      <c r="B16" s="40" t="s">
        <v>187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>
        <v>66823</v>
      </c>
      <c r="Y16" s="12">
        <v>66823</v>
      </c>
      <c r="Z16" s="12">
        <v>520529</v>
      </c>
      <c r="AA16" s="12">
        <v>552126</v>
      </c>
      <c r="AB16" s="42">
        <v>968338</v>
      </c>
      <c r="AC16" s="42">
        <v>2145115</v>
      </c>
      <c r="AD16" s="42">
        <v>3491733</v>
      </c>
      <c r="AE16" s="42">
        <v>3977798</v>
      </c>
      <c r="AF16" s="300">
        <v>1978096</v>
      </c>
      <c r="AG16" s="300">
        <v>763602</v>
      </c>
    </row>
    <row r="17" spans="1:33" x14ac:dyDescent="0.2">
      <c r="A17" s="40">
        <v>50026</v>
      </c>
      <c r="B17" s="40" t="s">
        <v>170</v>
      </c>
      <c r="C17" s="12"/>
      <c r="D17" s="12"/>
      <c r="E17" s="12">
        <v>261162</v>
      </c>
      <c r="F17" s="12">
        <v>8714894</v>
      </c>
      <c r="G17" s="12">
        <v>8668980</v>
      </c>
      <c r="H17" s="12">
        <v>14221056</v>
      </c>
      <c r="I17" s="12">
        <v>13803309</v>
      </c>
      <c r="J17" s="12">
        <v>12900736</v>
      </c>
      <c r="K17" s="12">
        <v>23029509</v>
      </c>
      <c r="L17" s="12">
        <v>31361950</v>
      </c>
      <c r="M17" s="12">
        <v>32218731</v>
      </c>
      <c r="N17" s="12">
        <v>20694957</v>
      </c>
      <c r="O17" s="12">
        <v>17862993</v>
      </c>
      <c r="P17" s="12">
        <v>17373609</v>
      </c>
      <c r="Q17" s="12">
        <v>13631718</v>
      </c>
      <c r="R17" s="12">
        <v>6273028</v>
      </c>
      <c r="S17" s="12">
        <v>4639859</v>
      </c>
      <c r="T17" s="12">
        <v>1290532</v>
      </c>
      <c r="U17" s="12">
        <v>1002348</v>
      </c>
      <c r="V17" s="12">
        <v>1068184</v>
      </c>
      <c r="W17" s="12">
        <v>1388900</v>
      </c>
      <c r="X17" s="12">
        <v>1254980</v>
      </c>
      <c r="Y17" s="12">
        <v>1047388</v>
      </c>
      <c r="Z17" s="12">
        <v>1285697</v>
      </c>
      <c r="AA17" s="12">
        <v>1875486</v>
      </c>
      <c r="AB17" s="42">
        <v>2417380</v>
      </c>
      <c r="AC17" s="42">
        <v>2005279</v>
      </c>
      <c r="AD17" s="42">
        <v>2094215</v>
      </c>
      <c r="AE17" s="42">
        <v>1962181</v>
      </c>
      <c r="AF17" s="300">
        <v>1658294</v>
      </c>
      <c r="AG17" s="300">
        <v>1330640</v>
      </c>
    </row>
    <row r="18" spans="1:33" x14ac:dyDescent="0.2">
      <c r="A18" s="40">
        <v>2538</v>
      </c>
      <c r="B18" s="40" t="s">
        <v>228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42"/>
      <c r="AC18" s="42"/>
      <c r="AD18" s="42"/>
      <c r="AE18" s="42">
        <v>13206</v>
      </c>
      <c r="AF18" s="300">
        <v>605504</v>
      </c>
      <c r="AG18" s="300">
        <v>616586</v>
      </c>
    </row>
    <row r="19" spans="1:33" x14ac:dyDescent="0.2">
      <c r="A19" s="40">
        <v>766</v>
      </c>
      <c r="B19" s="40" t="s">
        <v>199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42">
        <v>639657</v>
      </c>
      <c r="AC19" s="42">
        <v>1133668</v>
      </c>
      <c r="AD19" s="42">
        <v>1247574</v>
      </c>
      <c r="AE19" s="42">
        <v>3615786</v>
      </c>
      <c r="AF19" s="300">
        <v>800111</v>
      </c>
      <c r="AG19" s="300">
        <v>320590</v>
      </c>
    </row>
    <row r="20" spans="1:33" x14ac:dyDescent="0.2">
      <c r="A20" s="40">
        <v>11974</v>
      </c>
      <c r="B20" s="40" t="s">
        <v>238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42"/>
      <c r="AC20" s="42"/>
      <c r="AD20" s="42"/>
      <c r="AE20" s="42"/>
      <c r="AF20" s="300">
        <v>400184</v>
      </c>
      <c r="AG20" s="300">
        <v>2721168</v>
      </c>
    </row>
    <row r="21" spans="1:33" x14ac:dyDescent="0.2">
      <c r="A21" s="40">
        <v>361</v>
      </c>
      <c r="B21" s="40" t="s">
        <v>241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42"/>
      <c r="AC21" s="42"/>
      <c r="AD21" s="42"/>
      <c r="AE21" s="42"/>
      <c r="AF21" s="300">
        <v>399</v>
      </c>
      <c r="AG21" s="300">
        <v>9041</v>
      </c>
    </row>
    <row r="22" spans="1:33" hidden="1" outlineLevel="1" x14ac:dyDescent="0.2">
      <c r="A22" s="11">
        <v>269</v>
      </c>
      <c r="B22" s="11" t="s">
        <v>16</v>
      </c>
      <c r="C22" s="12">
        <v>224206916</v>
      </c>
      <c r="D22" s="12">
        <v>161578225</v>
      </c>
      <c r="E22" s="12">
        <v>125275265</v>
      </c>
      <c r="F22" s="12">
        <v>151488881</v>
      </c>
      <c r="G22" s="12">
        <v>170899184</v>
      </c>
      <c r="H22" s="12">
        <v>208706203</v>
      </c>
      <c r="I22" s="12">
        <v>199625165</v>
      </c>
      <c r="J22" s="12"/>
      <c r="K22" s="12"/>
      <c r="L22" s="12"/>
      <c r="M22" s="12"/>
      <c r="N22" s="12"/>
      <c r="O22" s="12"/>
      <c r="P22" s="12"/>
      <c r="Q22" s="12"/>
      <c r="R22" s="12"/>
      <c r="S22" s="12">
        <v>0</v>
      </c>
      <c r="T22" s="12">
        <v>0</v>
      </c>
      <c r="U22" s="12"/>
      <c r="V22" s="12"/>
      <c r="W22" s="12"/>
      <c r="X22" s="12"/>
      <c r="Y22" s="12"/>
      <c r="Z22" s="12"/>
      <c r="AA22" s="12"/>
    </row>
    <row r="23" spans="1:33" hidden="1" outlineLevel="1" x14ac:dyDescent="0.2">
      <c r="A23" s="11">
        <v>750</v>
      </c>
      <c r="B23" s="11" t="s">
        <v>17</v>
      </c>
      <c r="C23" s="12">
        <v>5594614</v>
      </c>
      <c r="D23" s="12">
        <v>494634</v>
      </c>
      <c r="E23" s="12">
        <v>278946</v>
      </c>
      <c r="F23" s="12"/>
      <c r="G23" s="12"/>
      <c r="H23" s="12"/>
      <c r="I23" s="12"/>
      <c r="J23" s="12">
        <v>39160669</v>
      </c>
      <c r="K23" s="12">
        <v>58613397</v>
      </c>
      <c r="L23" s="12"/>
      <c r="M23" s="12"/>
      <c r="N23" s="12"/>
      <c r="O23" s="12"/>
      <c r="P23" s="12"/>
      <c r="Q23" s="12"/>
      <c r="R23" s="12"/>
      <c r="S23" s="12">
        <v>0</v>
      </c>
      <c r="T23" s="12">
        <v>0</v>
      </c>
      <c r="U23" s="12"/>
      <c r="V23" s="12"/>
      <c r="W23" s="12"/>
      <c r="X23" s="12"/>
      <c r="Y23" s="12"/>
      <c r="Z23" s="12"/>
      <c r="AA23" s="12"/>
    </row>
    <row r="24" spans="1:33" hidden="1" outlineLevel="1" x14ac:dyDescent="0.2">
      <c r="A24" s="11">
        <v>51632</v>
      </c>
      <c r="B24" s="11" t="s">
        <v>157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>
        <v>782896</v>
      </c>
      <c r="V24" s="12">
        <v>980679</v>
      </c>
      <c r="W24" s="12"/>
      <c r="X24" s="12"/>
      <c r="Y24" s="12"/>
      <c r="Z24" s="12"/>
      <c r="AA24" s="12"/>
    </row>
    <row r="25" spans="1:33" hidden="1" outlineLevel="1" x14ac:dyDescent="0.2">
      <c r="A25" s="11">
        <v>4699</v>
      </c>
      <c r="B25" s="11" t="s">
        <v>163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>
        <v>25024615</v>
      </c>
      <c r="U25" s="12">
        <v>21746522</v>
      </c>
      <c r="V25" s="12">
        <v>43531184</v>
      </c>
      <c r="W25" s="12">
        <v>48384896</v>
      </c>
      <c r="X25" s="12"/>
      <c r="Y25" s="12"/>
      <c r="Z25" s="12"/>
      <c r="AA25" s="12"/>
    </row>
    <row r="26" spans="1:33" hidden="1" outlineLevel="1" x14ac:dyDescent="0.2">
      <c r="A26" s="40">
        <v>99</v>
      </c>
      <c r="B26" s="40" t="s">
        <v>103</v>
      </c>
      <c r="C26" s="12">
        <v>48112920</v>
      </c>
      <c r="D26" s="12">
        <v>33332417</v>
      </c>
      <c r="E26" s="12">
        <v>28196624</v>
      </c>
      <c r="F26" s="12">
        <v>31930343</v>
      </c>
      <c r="G26" s="12">
        <v>36656727</v>
      </c>
      <c r="H26" s="12">
        <v>172388461</v>
      </c>
      <c r="I26" s="12">
        <v>175553768</v>
      </c>
      <c r="J26" s="12">
        <v>148146653</v>
      </c>
      <c r="K26" s="12">
        <v>200910772</v>
      </c>
      <c r="L26" s="12">
        <v>246035361</v>
      </c>
      <c r="M26" s="12">
        <v>336555950</v>
      </c>
      <c r="N26" s="12">
        <v>374936696</v>
      </c>
      <c r="O26" s="12">
        <v>362856625</v>
      </c>
      <c r="P26" s="12">
        <v>392788754</v>
      </c>
      <c r="Q26" s="12">
        <v>282005897</v>
      </c>
      <c r="R26" s="12"/>
      <c r="S26" s="12">
        <v>0</v>
      </c>
      <c r="T26" s="12">
        <v>0</v>
      </c>
      <c r="U26" s="12"/>
      <c r="V26" s="12"/>
      <c r="W26" s="12"/>
      <c r="X26" s="12"/>
      <c r="Y26" s="12"/>
      <c r="Z26" s="12"/>
      <c r="AA26" s="12"/>
    </row>
    <row r="27" spans="1:33" hidden="1" outlineLevel="1" x14ac:dyDescent="0.2">
      <c r="A27" s="40">
        <v>51020</v>
      </c>
      <c r="B27" s="40" t="s">
        <v>60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12"/>
      <c r="P27" s="12"/>
      <c r="Q27" s="12">
        <v>9211637</v>
      </c>
      <c r="R27" s="12">
        <v>33368106</v>
      </c>
      <c r="S27" s="12">
        <v>21270225</v>
      </c>
      <c r="T27" s="12">
        <v>128860327</v>
      </c>
      <c r="U27" s="12">
        <v>100456575</v>
      </c>
      <c r="V27" s="12">
        <v>92750112</v>
      </c>
      <c r="W27" s="12">
        <v>52561155</v>
      </c>
      <c r="X27" s="12"/>
      <c r="Y27" s="12"/>
      <c r="Z27" s="12"/>
      <c r="AA27" s="12"/>
    </row>
    <row r="28" spans="1:33" hidden="1" outlineLevel="1" x14ac:dyDescent="0.2">
      <c r="A28" s="11">
        <v>1135</v>
      </c>
      <c r="B28" s="11" t="s">
        <v>12</v>
      </c>
      <c r="C28" s="12"/>
      <c r="D28" s="12"/>
      <c r="E28" s="12"/>
      <c r="F28" s="12"/>
      <c r="G28" s="12"/>
      <c r="H28" s="12"/>
      <c r="I28" s="12"/>
      <c r="J28" s="12"/>
      <c r="K28" s="12">
        <v>1736177</v>
      </c>
      <c r="L28" s="12">
        <v>4216854</v>
      </c>
      <c r="M28" s="12">
        <v>6655985</v>
      </c>
      <c r="N28" s="12"/>
      <c r="O28" s="12"/>
      <c r="P28" s="12"/>
      <c r="Q28" s="12"/>
      <c r="R28" s="12"/>
      <c r="S28" s="12">
        <v>0</v>
      </c>
      <c r="T28" s="12">
        <v>0</v>
      </c>
      <c r="U28" s="12"/>
      <c r="V28" s="12"/>
      <c r="W28" s="12"/>
      <c r="X28" s="12"/>
      <c r="Y28" s="12"/>
      <c r="Z28" s="12"/>
      <c r="AA28" s="12"/>
    </row>
    <row r="29" spans="1:33" hidden="1" outlineLevel="1" x14ac:dyDescent="0.2">
      <c r="A29" s="11">
        <v>159</v>
      </c>
      <c r="B29" s="11" t="s">
        <v>11</v>
      </c>
      <c r="C29" s="12">
        <v>130774155</v>
      </c>
      <c r="D29" s="12">
        <v>83746965</v>
      </c>
      <c r="E29" s="12">
        <v>62174076</v>
      </c>
      <c r="F29" s="12">
        <v>69334071</v>
      </c>
      <c r="G29" s="12">
        <v>81748121</v>
      </c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>
        <v>0</v>
      </c>
      <c r="T29" s="12">
        <v>0</v>
      </c>
      <c r="U29" s="12"/>
      <c r="V29" s="12"/>
      <c r="W29" s="12"/>
      <c r="X29" s="12"/>
      <c r="Y29" s="12"/>
      <c r="Z29" s="12"/>
      <c r="AA29" s="12"/>
    </row>
    <row r="30" spans="1:33" hidden="1" outlineLevel="1" x14ac:dyDescent="0.2">
      <c r="A30" s="11">
        <v>642</v>
      </c>
      <c r="B30" s="11" t="s">
        <v>10</v>
      </c>
      <c r="C30" s="12">
        <v>19258524</v>
      </c>
      <c r="D30" s="12">
        <v>12357214</v>
      </c>
      <c r="E30" s="12">
        <v>10438631</v>
      </c>
      <c r="F30" s="12">
        <v>11737520</v>
      </c>
      <c r="G30" s="12">
        <v>9580382</v>
      </c>
      <c r="H30" s="12">
        <v>15034748</v>
      </c>
      <c r="I30" s="12">
        <v>14631809</v>
      </c>
      <c r="J30" s="12">
        <v>12911759</v>
      </c>
      <c r="K30" s="12">
        <v>20292248</v>
      </c>
      <c r="L30" s="12">
        <v>24299490</v>
      </c>
      <c r="M30" s="12">
        <v>25099090</v>
      </c>
      <c r="N30" s="12">
        <v>15111616</v>
      </c>
      <c r="O30" s="12"/>
      <c r="P30" s="12"/>
      <c r="Q30" s="12"/>
      <c r="R30" s="12"/>
      <c r="S30" s="12">
        <v>0</v>
      </c>
      <c r="T30" s="12">
        <v>0</v>
      </c>
      <c r="U30" s="12"/>
      <c r="V30" s="12"/>
      <c r="W30" s="12"/>
      <c r="X30" s="12"/>
      <c r="Y30" s="12"/>
      <c r="Z30" s="12"/>
      <c r="AA30" s="12"/>
    </row>
    <row r="31" spans="1:33" hidden="1" outlineLevel="1" x14ac:dyDescent="0.2">
      <c r="A31" s="11">
        <v>3889</v>
      </c>
      <c r="B31" s="11" t="s">
        <v>102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>
        <v>9668531</v>
      </c>
      <c r="P31" s="12">
        <v>5700230</v>
      </c>
      <c r="Q31" s="12">
        <v>1517626</v>
      </c>
      <c r="R31" s="12">
        <v>3363589</v>
      </c>
      <c r="S31" s="12">
        <v>1620650</v>
      </c>
      <c r="T31" s="12">
        <v>0</v>
      </c>
      <c r="U31" s="12"/>
      <c r="V31" s="12"/>
      <c r="W31" s="12"/>
      <c r="X31" s="12"/>
      <c r="Y31" s="12"/>
      <c r="Z31" s="12"/>
      <c r="AA31" s="12"/>
    </row>
    <row r="32" spans="1:33" hidden="1" outlineLevel="1" x14ac:dyDescent="0.2">
      <c r="A32" s="11">
        <v>50041</v>
      </c>
      <c r="B32" s="11" t="s">
        <v>98</v>
      </c>
      <c r="C32" s="12"/>
      <c r="D32" s="12"/>
      <c r="E32" s="12"/>
      <c r="F32" s="12"/>
      <c r="G32" s="12">
        <v>1765768</v>
      </c>
      <c r="H32" s="12">
        <v>29765444</v>
      </c>
      <c r="I32" s="12"/>
      <c r="J32" s="12">
        <v>24997900</v>
      </c>
      <c r="K32" s="12">
        <v>38323500</v>
      </c>
      <c r="L32" s="12">
        <v>50394036</v>
      </c>
      <c r="M32" s="12">
        <v>100050309</v>
      </c>
      <c r="N32" s="12">
        <v>97461825</v>
      </c>
      <c r="O32" s="12">
        <v>118965648</v>
      </c>
      <c r="P32" s="12"/>
      <c r="Q32" s="12"/>
      <c r="R32" s="12"/>
      <c r="S32" s="12">
        <v>0</v>
      </c>
      <c r="T32" s="12">
        <v>0</v>
      </c>
      <c r="U32" s="12"/>
      <c r="V32" s="12"/>
      <c r="W32" s="12"/>
      <c r="X32" s="12"/>
      <c r="Y32" s="12"/>
      <c r="Z32" s="12"/>
      <c r="AA32" s="12"/>
    </row>
    <row r="33" spans="1:33" hidden="1" outlineLevel="1" x14ac:dyDescent="0.2">
      <c r="A33" s="11">
        <v>947</v>
      </c>
      <c r="B33" s="11" t="s">
        <v>18</v>
      </c>
      <c r="C33" s="12">
        <v>3287485</v>
      </c>
      <c r="D33" s="12">
        <v>11748561</v>
      </c>
      <c r="E33" s="12">
        <v>4997044</v>
      </c>
      <c r="F33" s="12">
        <v>5260206</v>
      </c>
      <c r="G33" s="12">
        <v>19894940</v>
      </c>
      <c r="H33" s="12">
        <v>45024524</v>
      </c>
      <c r="I33" s="12">
        <v>49284008</v>
      </c>
      <c r="J33" s="12"/>
      <c r="K33" s="12"/>
      <c r="L33" s="12"/>
      <c r="M33" s="12"/>
      <c r="N33" s="12"/>
      <c r="O33" s="12"/>
      <c r="P33" s="12"/>
      <c r="Q33" s="12"/>
      <c r="R33" s="12"/>
      <c r="S33" s="12">
        <v>0</v>
      </c>
      <c r="T33" s="12">
        <v>0</v>
      </c>
      <c r="U33" s="12"/>
      <c r="V33" s="12"/>
      <c r="W33" s="12"/>
      <c r="X33" s="12"/>
      <c r="Y33" s="12"/>
      <c r="Z33" s="12"/>
      <c r="AA33" s="12"/>
    </row>
    <row r="34" spans="1:33" hidden="1" outlineLevel="1" x14ac:dyDescent="0.2">
      <c r="A34" s="39">
        <v>51624</v>
      </c>
      <c r="B34" s="39" t="s">
        <v>13</v>
      </c>
      <c r="C34" s="42"/>
      <c r="D34" s="42"/>
      <c r="E34" s="42"/>
      <c r="F34" s="42"/>
      <c r="G34" s="42"/>
      <c r="H34" s="42"/>
      <c r="I34" s="42"/>
      <c r="J34" s="42"/>
      <c r="K34" s="42"/>
      <c r="L34" s="42">
        <v>78861906</v>
      </c>
      <c r="M34" s="42">
        <v>93345449</v>
      </c>
      <c r="N34" s="42">
        <v>35672664</v>
      </c>
      <c r="O34" s="42"/>
      <c r="P34" s="42"/>
      <c r="Q34" s="42"/>
      <c r="R34" s="42"/>
      <c r="S34" s="12">
        <v>0</v>
      </c>
      <c r="T34" s="12">
        <v>0</v>
      </c>
      <c r="U34" s="12"/>
      <c r="V34" s="12"/>
      <c r="W34" s="12"/>
      <c r="X34" s="12"/>
      <c r="Y34" s="12"/>
      <c r="Z34" s="12"/>
      <c r="AA34" s="12"/>
    </row>
    <row r="35" spans="1:33" ht="18" customHeight="1" collapsed="1" thickBot="1" x14ac:dyDescent="0.25">
      <c r="A35" s="6"/>
      <c r="B35" s="7" t="s">
        <v>19</v>
      </c>
      <c r="C35" s="8">
        <f t="shared" ref="C35:AG35" si="0">SUM(C5:C34)</f>
        <v>1258736097</v>
      </c>
      <c r="D35" s="8">
        <f t="shared" si="0"/>
        <v>840693804</v>
      </c>
      <c r="E35" s="8">
        <f t="shared" si="0"/>
        <v>678798261</v>
      </c>
      <c r="F35" s="8">
        <f t="shared" si="0"/>
        <v>868728427</v>
      </c>
      <c r="G35" s="8">
        <f t="shared" si="0"/>
        <v>988985435</v>
      </c>
      <c r="H35" s="8">
        <f t="shared" si="0"/>
        <v>1432230785</v>
      </c>
      <c r="I35" s="8">
        <f t="shared" si="0"/>
        <v>1396900443</v>
      </c>
      <c r="J35" s="8">
        <f t="shared" si="0"/>
        <v>1261384603</v>
      </c>
      <c r="K35" s="8">
        <f t="shared" si="0"/>
        <v>1818787263</v>
      </c>
      <c r="L35" s="8">
        <f t="shared" si="0"/>
        <v>2469338408</v>
      </c>
      <c r="M35" s="8">
        <f t="shared" si="0"/>
        <v>3224578537</v>
      </c>
      <c r="N35" s="8">
        <f t="shared" si="0"/>
        <v>2909163227</v>
      </c>
      <c r="O35" s="8">
        <f t="shared" si="0"/>
        <v>3129211814</v>
      </c>
      <c r="P35" s="8">
        <f t="shared" si="0"/>
        <v>2563378219</v>
      </c>
      <c r="Q35" s="8">
        <f t="shared" si="0"/>
        <v>1982419987</v>
      </c>
      <c r="R35" s="8">
        <f t="shared" si="0"/>
        <v>1450102667</v>
      </c>
      <c r="S35" s="8">
        <f t="shared" si="0"/>
        <v>1503855858</v>
      </c>
      <c r="T35" s="8">
        <f t="shared" si="0"/>
        <v>1391157302</v>
      </c>
      <c r="U35" s="8">
        <f t="shared" si="0"/>
        <v>1345602798</v>
      </c>
      <c r="V35" s="8">
        <f t="shared" si="0"/>
        <v>1651937310</v>
      </c>
      <c r="W35" s="8">
        <f t="shared" si="0"/>
        <v>1576042101</v>
      </c>
      <c r="X35" s="8">
        <f t="shared" si="0"/>
        <v>1401574464</v>
      </c>
      <c r="Y35" s="8">
        <f t="shared" si="0"/>
        <v>1603846306</v>
      </c>
      <c r="Z35" s="8">
        <f t="shared" si="0"/>
        <v>1722548937</v>
      </c>
      <c r="AA35" s="8">
        <f t="shared" si="0"/>
        <v>1729395078</v>
      </c>
      <c r="AB35" s="8">
        <f t="shared" si="0"/>
        <v>1653274455</v>
      </c>
      <c r="AC35" s="8">
        <f t="shared" si="0"/>
        <v>1808413446</v>
      </c>
      <c r="AD35" s="8">
        <f t="shared" si="0"/>
        <v>2290375690</v>
      </c>
      <c r="AE35" s="8">
        <f t="shared" si="0"/>
        <v>2822136712</v>
      </c>
      <c r="AF35" s="8">
        <f t="shared" si="0"/>
        <v>1935026471</v>
      </c>
      <c r="AG35" s="8">
        <f t="shared" si="0"/>
        <v>1365182848</v>
      </c>
    </row>
    <row r="36" spans="1:33" ht="45" customHeight="1" thickTop="1" x14ac:dyDescent="0.2">
      <c r="A36" s="192" t="s">
        <v>44</v>
      </c>
      <c r="B36" s="192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192"/>
      <c r="Z36" s="192"/>
      <c r="AA36" s="192"/>
    </row>
    <row r="37" spans="1:33" ht="16.5" customHeight="1" x14ac:dyDescent="0.2">
      <c r="A37" s="179" t="s">
        <v>175</v>
      </c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79"/>
      <c r="Y37" s="179"/>
      <c r="Z37" s="179"/>
      <c r="AA37" s="179"/>
    </row>
    <row r="38" spans="1:33" x14ac:dyDescent="0.2">
      <c r="A38" s="4" t="s">
        <v>14</v>
      </c>
      <c r="B38" s="5" t="s">
        <v>15</v>
      </c>
      <c r="C38" s="17">
        <v>1993</v>
      </c>
      <c r="D38" s="17">
        <v>1994</v>
      </c>
      <c r="E38" s="17">
        <v>1995</v>
      </c>
      <c r="F38" s="17">
        <v>1996</v>
      </c>
      <c r="G38" s="17">
        <v>1997</v>
      </c>
      <c r="H38" s="17">
        <v>1998</v>
      </c>
      <c r="I38" s="17">
        <v>1999</v>
      </c>
      <c r="J38" s="17">
        <v>2000</v>
      </c>
      <c r="K38" s="17">
        <v>2001</v>
      </c>
      <c r="L38" s="17">
        <v>2002</v>
      </c>
      <c r="M38" s="17">
        <v>2003</v>
      </c>
      <c r="N38" s="17">
        <v>2004</v>
      </c>
      <c r="O38" s="17">
        <v>2005</v>
      </c>
      <c r="P38" s="17">
        <v>2006</v>
      </c>
      <c r="Q38" s="17">
        <v>2007</v>
      </c>
      <c r="R38" s="17">
        <v>2008</v>
      </c>
      <c r="S38" s="17">
        <v>2009</v>
      </c>
      <c r="T38" s="17">
        <v>2010</v>
      </c>
      <c r="U38" s="17">
        <v>2011</v>
      </c>
      <c r="V38" s="17">
        <v>2012</v>
      </c>
      <c r="W38" s="17">
        <v>2013</v>
      </c>
      <c r="X38" s="17">
        <v>2014</v>
      </c>
      <c r="Y38" s="17">
        <v>2015</v>
      </c>
      <c r="Z38" s="17">
        <v>2016</v>
      </c>
      <c r="AA38" s="17">
        <v>2017</v>
      </c>
      <c r="AB38" s="17">
        <v>2018</v>
      </c>
      <c r="AC38" s="17">
        <v>2019</v>
      </c>
      <c r="AD38" s="17">
        <v>2020</v>
      </c>
      <c r="AE38" s="17">
        <v>2021</v>
      </c>
      <c r="AF38" s="17">
        <v>2022</v>
      </c>
      <c r="AG38" s="17">
        <v>2023</v>
      </c>
    </row>
    <row r="39" spans="1:33" x14ac:dyDescent="0.2">
      <c r="A39" s="11">
        <v>670</v>
      </c>
      <c r="B39" s="11" t="s">
        <v>5</v>
      </c>
      <c r="C39" s="167">
        <v>12280283</v>
      </c>
      <c r="D39" s="167">
        <v>9588031</v>
      </c>
      <c r="E39" s="167">
        <v>7802529</v>
      </c>
      <c r="F39" s="167">
        <v>15145613</v>
      </c>
      <c r="G39" s="167">
        <v>17006301</v>
      </c>
      <c r="H39" s="167">
        <v>7930014</v>
      </c>
      <c r="I39" s="167">
        <v>18918022</v>
      </c>
      <c r="J39" s="167">
        <v>24462358</v>
      </c>
      <c r="K39" s="167">
        <v>35046836</v>
      </c>
      <c r="L39" s="167">
        <v>41698017</v>
      </c>
      <c r="M39" s="167">
        <v>40214744</v>
      </c>
      <c r="N39" s="167">
        <v>56788298</v>
      </c>
      <c r="O39" s="167">
        <v>84875921</v>
      </c>
      <c r="P39" s="167">
        <v>40211614</v>
      </c>
      <c r="Q39" s="167">
        <v>100818257</v>
      </c>
      <c r="R39" s="167">
        <v>125641863</v>
      </c>
      <c r="S39" s="167">
        <v>96303885</v>
      </c>
      <c r="T39" s="167">
        <v>111372499</v>
      </c>
      <c r="U39" s="167">
        <v>133618051</v>
      </c>
      <c r="V39" s="167">
        <v>87928630</v>
      </c>
      <c r="W39" s="167">
        <v>80941904</v>
      </c>
      <c r="X39" s="167">
        <v>61983506</v>
      </c>
      <c r="Y39" s="167">
        <v>58678408</v>
      </c>
      <c r="Z39" s="167">
        <v>42936611</v>
      </c>
      <c r="AA39" s="167">
        <v>57945024</v>
      </c>
      <c r="AB39" s="167">
        <v>62171477</v>
      </c>
      <c r="AC39" s="167">
        <v>57255866</v>
      </c>
      <c r="AD39" s="167">
        <v>55067262</v>
      </c>
      <c r="AE39" s="167">
        <v>66288118</v>
      </c>
      <c r="AF39" s="301">
        <v>64590549</v>
      </c>
      <c r="AG39" s="301">
        <v>68690835</v>
      </c>
    </row>
    <row r="40" spans="1:33" x14ac:dyDescent="0.2">
      <c r="A40" s="11">
        <v>70</v>
      </c>
      <c r="B40" s="11" t="s">
        <v>9</v>
      </c>
      <c r="C40" s="167">
        <v>17263998</v>
      </c>
      <c r="D40" s="167">
        <v>8660898</v>
      </c>
      <c r="E40" s="167">
        <v>8793621</v>
      </c>
      <c r="F40" s="167">
        <v>9434029</v>
      </c>
      <c r="G40" s="167">
        <v>9992904</v>
      </c>
      <c r="H40" s="167">
        <v>12901955</v>
      </c>
      <c r="I40" s="167">
        <v>18729394</v>
      </c>
      <c r="J40" s="167">
        <v>10748488</v>
      </c>
      <c r="K40" s="167">
        <v>12421722</v>
      </c>
      <c r="L40" s="167">
        <v>23906228</v>
      </c>
      <c r="M40" s="167">
        <v>32637884</v>
      </c>
      <c r="N40" s="167">
        <v>28465670</v>
      </c>
      <c r="O40" s="167">
        <v>35044597</v>
      </c>
      <c r="P40" s="167">
        <v>34161664</v>
      </c>
      <c r="Q40" s="167">
        <v>76810635</v>
      </c>
      <c r="R40" s="167">
        <v>77107883</v>
      </c>
      <c r="S40" s="167">
        <v>61781765</v>
      </c>
      <c r="T40" s="167">
        <v>68628035</v>
      </c>
      <c r="U40" s="167">
        <v>66214765</v>
      </c>
      <c r="V40" s="167">
        <v>59686039</v>
      </c>
      <c r="W40" s="167">
        <v>45792760</v>
      </c>
      <c r="X40" s="167">
        <v>51031002</v>
      </c>
      <c r="Y40" s="167">
        <v>31213826</v>
      </c>
      <c r="Z40" s="167">
        <v>45198117</v>
      </c>
      <c r="AA40" s="167">
        <v>39845970</v>
      </c>
      <c r="AB40" s="167">
        <v>23850012</v>
      </c>
      <c r="AC40" s="167">
        <v>27568696</v>
      </c>
      <c r="AD40" s="167">
        <v>21684689</v>
      </c>
      <c r="AE40" s="167">
        <v>20011761</v>
      </c>
      <c r="AF40" s="301">
        <v>25077597</v>
      </c>
      <c r="AG40" s="301">
        <v>21641531</v>
      </c>
    </row>
    <row r="41" spans="1:33" x14ac:dyDescent="0.2">
      <c r="A41" s="11">
        <v>150</v>
      </c>
      <c r="B41" s="11" t="s">
        <v>8</v>
      </c>
      <c r="C41" s="167">
        <v>10988108</v>
      </c>
      <c r="D41" s="167">
        <v>3078549</v>
      </c>
      <c r="E41" s="167">
        <v>4832525</v>
      </c>
      <c r="F41" s="167">
        <v>2414876</v>
      </c>
      <c r="G41" s="167">
        <v>1507507</v>
      </c>
      <c r="H41" s="167">
        <v>2368725</v>
      </c>
      <c r="I41" s="167">
        <v>1161447</v>
      </c>
      <c r="J41" s="167">
        <v>1049289</v>
      </c>
      <c r="K41" s="167">
        <v>2188561</v>
      </c>
      <c r="L41" s="167">
        <v>3150284</v>
      </c>
      <c r="M41" s="167">
        <v>4248076</v>
      </c>
      <c r="N41" s="167">
        <v>1709455</v>
      </c>
      <c r="O41" s="167">
        <v>3408804</v>
      </c>
      <c r="P41" s="167">
        <v>2178144</v>
      </c>
      <c r="Q41" s="167">
        <v>5283316</v>
      </c>
      <c r="R41" s="167">
        <v>14094141</v>
      </c>
      <c r="S41" s="167">
        <v>7094309</v>
      </c>
      <c r="T41" s="167">
        <v>10553681</v>
      </c>
      <c r="U41" s="167">
        <v>9657420</v>
      </c>
      <c r="V41" s="167">
        <v>11730746</v>
      </c>
      <c r="W41" s="167">
        <v>14403850</v>
      </c>
      <c r="X41" s="167">
        <v>10715407</v>
      </c>
      <c r="Y41" s="167">
        <v>13395548</v>
      </c>
      <c r="Z41" s="167">
        <v>14013089</v>
      </c>
      <c r="AA41" s="167">
        <v>8375050</v>
      </c>
      <c r="AB41" s="167">
        <v>7769858</v>
      </c>
      <c r="AC41" s="167">
        <v>4119474</v>
      </c>
      <c r="AD41" s="167">
        <v>4370803</v>
      </c>
      <c r="AE41" s="167">
        <v>11135002</v>
      </c>
      <c r="AF41" s="301">
        <v>7886746</v>
      </c>
      <c r="AG41" s="301">
        <v>8530692</v>
      </c>
    </row>
    <row r="42" spans="1:33" x14ac:dyDescent="0.2">
      <c r="A42" s="11">
        <v>50130</v>
      </c>
      <c r="B42" s="11" t="s">
        <v>243</v>
      </c>
      <c r="C42" s="167">
        <v>288175</v>
      </c>
      <c r="D42" s="167">
        <v>1039008</v>
      </c>
      <c r="E42" s="167">
        <v>313977</v>
      </c>
      <c r="F42" s="167">
        <v>836381</v>
      </c>
      <c r="G42" s="167">
        <v>1083650</v>
      </c>
      <c r="H42" s="167">
        <v>1652604</v>
      </c>
      <c r="I42" s="167">
        <v>14562</v>
      </c>
      <c r="J42" s="167">
        <v>1516683</v>
      </c>
      <c r="K42" s="167">
        <v>1049206</v>
      </c>
      <c r="L42" s="167">
        <v>1325671</v>
      </c>
      <c r="M42" s="167">
        <v>2124719</v>
      </c>
      <c r="N42" s="167">
        <v>1017418</v>
      </c>
      <c r="O42" s="167">
        <v>1493538</v>
      </c>
      <c r="P42" s="167">
        <v>1839281</v>
      </c>
      <c r="Q42" s="167">
        <v>1277554</v>
      </c>
      <c r="R42" s="167">
        <v>3225893</v>
      </c>
      <c r="S42" s="167">
        <v>1756133</v>
      </c>
      <c r="T42" s="167">
        <v>4677663</v>
      </c>
      <c r="U42" s="167">
        <v>3231095</v>
      </c>
      <c r="V42" s="167">
        <v>2999954</v>
      </c>
      <c r="W42" s="167">
        <v>2529115</v>
      </c>
      <c r="X42" s="167">
        <v>2926910</v>
      </c>
      <c r="Y42" s="167">
        <v>4496965</v>
      </c>
      <c r="Z42" s="167">
        <v>1975730</v>
      </c>
      <c r="AA42" s="167">
        <v>3772552</v>
      </c>
      <c r="AB42" s="167">
        <v>5263390</v>
      </c>
      <c r="AC42" s="167">
        <v>3943258</v>
      </c>
      <c r="AD42" s="167">
        <v>4806354</v>
      </c>
      <c r="AE42" s="167">
        <v>7498637</v>
      </c>
      <c r="AF42" s="301">
        <v>6381741</v>
      </c>
      <c r="AG42" s="301">
        <v>8307573</v>
      </c>
    </row>
    <row r="43" spans="1:33" x14ac:dyDescent="0.2">
      <c r="A43" s="11">
        <v>50050</v>
      </c>
      <c r="B43" s="11" t="s">
        <v>4</v>
      </c>
      <c r="C43" s="167"/>
      <c r="D43" s="167"/>
      <c r="E43" s="167"/>
      <c r="F43" s="167"/>
      <c r="G43" s="167"/>
      <c r="H43" s="167"/>
      <c r="I43" s="167"/>
      <c r="J43" s="167">
        <v>88676</v>
      </c>
      <c r="K43" s="167">
        <v>260735</v>
      </c>
      <c r="L43" s="167">
        <v>352333</v>
      </c>
      <c r="M43" s="167">
        <v>333732</v>
      </c>
      <c r="N43" s="167">
        <v>335374</v>
      </c>
      <c r="O43" s="167">
        <v>523980</v>
      </c>
      <c r="P43" s="167">
        <v>133804</v>
      </c>
      <c r="Q43" s="167">
        <v>8566</v>
      </c>
      <c r="R43" s="167">
        <v>-60860</v>
      </c>
      <c r="S43" s="167">
        <v>-130963</v>
      </c>
      <c r="T43" s="167">
        <v>285934</v>
      </c>
      <c r="U43" s="167">
        <v>1656989</v>
      </c>
      <c r="V43" s="167">
        <v>1114247</v>
      </c>
      <c r="W43" s="167">
        <v>1204631</v>
      </c>
      <c r="X43" s="167">
        <v>563857</v>
      </c>
      <c r="Y43" s="167">
        <v>1066510</v>
      </c>
      <c r="Z43" s="167">
        <v>1403532</v>
      </c>
      <c r="AA43" s="167">
        <v>2504102</v>
      </c>
      <c r="AB43" s="167">
        <v>2363583</v>
      </c>
      <c r="AC43" s="167">
        <v>1883835</v>
      </c>
      <c r="AD43" s="167">
        <v>1786632</v>
      </c>
      <c r="AE43" s="167">
        <v>893547</v>
      </c>
      <c r="AF43" s="301">
        <v>1456320</v>
      </c>
      <c r="AG43" s="301">
        <v>2126558</v>
      </c>
    </row>
    <row r="44" spans="1:33" x14ac:dyDescent="0.2">
      <c r="A44" s="9">
        <v>340</v>
      </c>
      <c r="B44" s="9" t="s">
        <v>6</v>
      </c>
      <c r="C44" s="167">
        <v>4373400</v>
      </c>
      <c r="D44" s="167">
        <v>3742209</v>
      </c>
      <c r="E44" s="167">
        <v>5860586</v>
      </c>
      <c r="F44" s="167">
        <v>5074585</v>
      </c>
      <c r="G44" s="167">
        <v>3960043</v>
      </c>
      <c r="H44" s="167">
        <v>5129128</v>
      </c>
      <c r="I44" s="167">
        <v>6281241</v>
      </c>
      <c r="J44" s="167">
        <v>2966600</v>
      </c>
      <c r="K44" s="167">
        <v>3732803</v>
      </c>
      <c r="L44" s="167">
        <v>4642445</v>
      </c>
      <c r="M44" s="167">
        <v>6823496</v>
      </c>
      <c r="N44" s="167">
        <v>12519772</v>
      </c>
      <c r="O44" s="167">
        <v>8678837</v>
      </c>
      <c r="P44" s="167">
        <v>10531773</v>
      </c>
      <c r="Q44" s="167">
        <v>27844842</v>
      </c>
      <c r="R44" s="167">
        <v>28256093</v>
      </c>
      <c r="S44" s="167">
        <v>18481182</v>
      </c>
      <c r="T44" s="167">
        <v>16711358</v>
      </c>
      <c r="U44" s="167">
        <v>15274011</v>
      </c>
      <c r="V44" s="167">
        <v>19480158</v>
      </c>
      <c r="W44" s="167">
        <v>7648726</v>
      </c>
      <c r="X44" s="167">
        <v>5769592</v>
      </c>
      <c r="Y44" s="167">
        <v>19516586</v>
      </c>
      <c r="Z44" s="167">
        <v>10155915</v>
      </c>
      <c r="AA44" s="167">
        <v>2353937</v>
      </c>
      <c r="AB44" s="167">
        <v>5659665</v>
      </c>
      <c r="AC44" s="167">
        <v>7706373</v>
      </c>
      <c r="AD44" s="167">
        <v>8820971</v>
      </c>
      <c r="AE44" s="167">
        <v>4766925</v>
      </c>
      <c r="AF44" s="301">
        <v>16909396</v>
      </c>
      <c r="AG44" s="301">
        <v>9867727</v>
      </c>
    </row>
    <row r="45" spans="1:33" x14ac:dyDescent="0.2">
      <c r="A45" s="11">
        <v>4736</v>
      </c>
      <c r="B45" s="11" t="s">
        <v>194</v>
      </c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2"/>
      <c r="T45" s="12"/>
      <c r="U45" s="12"/>
      <c r="V45" s="12"/>
      <c r="W45" s="12"/>
      <c r="X45" s="12">
        <v>733055</v>
      </c>
      <c r="Y45" s="167">
        <v>1373908</v>
      </c>
      <c r="Z45" s="167">
        <v>3393358</v>
      </c>
      <c r="AA45" s="167">
        <v>2796426</v>
      </c>
      <c r="AB45" s="167">
        <v>1344620</v>
      </c>
      <c r="AC45" s="167">
        <v>2575378</v>
      </c>
      <c r="AD45" s="167">
        <v>1126365</v>
      </c>
      <c r="AE45" s="167">
        <v>64416</v>
      </c>
      <c r="AF45" s="301">
        <v>5258184</v>
      </c>
      <c r="AG45" s="301">
        <v>5212120</v>
      </c>
    </row>
    <row r="46" spans="1:33" x14ac:dyDescent="0.2">
      <c r="A46" s="11">
        <v>50440</v>
      </c>
      <c r="B46" s="11" t="s">
        <v>182</v>
      </c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2"/>
      <c r="T46" s="12"/>
      <c r="U46" s="12"/>
      <c r="V46" s="12"/>
      <c r="W46" s="12"/>
      <c r="X46" s="12">
        <v>0</v>
      </c>
      <c r="Y46" s="12">
        <v>0</v>
      </c>
      <c r="Z46" s="12">
        <v>151000</v>
      </c>
      <c r="AA46" s="12">
        <v>315534</v>
      </c>
      <c r="AB46" s="12">
        <v>1839079</v>
      </c>
      <c r="AC46" s="12">
        <v>1758102</v>
      </c>
      <c r="AD46" s="12">
        <v>2581351</v>
      </c>
      <c r="AE46" s="12">
        <v>2990721</v>
      </c>
      <c r="AF46" s="301">
        <v>4524050</v>
      </c>
      <c r="AG46" s="301">
        <v>4632013</v>
      </c>
    </row>
    <row r="47" spans="1:33" x14ac:dyDescent="0.2">
      <c r="A47" s="11">
        <v>50016</v>
      </c>
      <c r="B47" s="11" t="s">
        <v>164</v>
      </c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>
        <v>0</v>
      </c>
      <c r="U47" s="167">
        <v>88464</v>
      </c>
      <c r="V47" s="167">
        <v>467683</v>
      </c>
      <c r="W47" s="167">
        <v>372476</v>
      </c>
      <c r="X47" s="167">
        <v>389545</v>
      </c>
      <c r="Y47" s="167">
        <v>765707</v>
      </c>
      <c r="Z47" s="167">
        <v>948950</v>
      </c>
      <c r="AA47" s="180">
        <v>428696</v>
      </c>
      <c r="AB47" s="180">
        <v>592726</v>
      </c>
      <c r="AC47" s="180">
        <v>762928</v>
      </c>
      <c r="AD47" s="180">
        <v>717794</v>
      </c>
      <c r="AE47" s="180">
        <v>1057813</v>
      </c>
      <c r="AF47" s="301">
        <v>-522682</v>
      </c>
      <c r="AG47" s="301">
        <v>711202</v>
      </c>
    </row>
    <row r="48" spans="1:33" x14ac:dyDescent="0.2">
      <c r="A48" s="11">
        <v>12522</v>
      </c>
      <c r="B48" s="11" t="s">
        <v>244</v>
      </c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80"/>
      <c r="AB48" s="180"/>
      <c r="AC48" s="180"/>
      <c r="AD48" s="42">
        <v>0</v>
      </c>
      <c r="AE48" s="42">
        <v>0</v>
      </c>
      <c r="AF48" s="301">
        <v>127000</v>
      </c>
      <c r="AG48" s="301">
        <v>-118840</v>
      </c>
    </row>
    <row r="49" spans="1:33" x14ac:dyDescent="0.2">
      <c r="A49" s="40">
        <v>16827</v>
      </c>
      <c r="B49" s="40" t="s">
        <v>218</v>
      </c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2"/>
      <c r="T49" s="12"/>
      <c r="U49" s="12"/>
      <c r="V49" s="12"/>
      <c r="W49" s="12"/>
      <c r="X49" s="12"/>
      <c r="Y49" s="12"/>
      <c r="Z49" s="12"/>
      <c r="AA49" s="12"/>
      <c r="AB49" s="42"/>
      <c r="AC49" s="42"/>
      <c r="AD49" s="42">
        <v>0</v>
      </c>
      <c r="AE49" s="42">
        <v>0</v>
      </c>
      <c r="AF49" s="42">
        <v>0</v>
      </c>
      <c r="AG49" s="42">
        <v>0</v>
      </c>
    </row>
    <row r="50" spans="1:33" x14ac:dyDescent="0.2">
      <c r="A50" s="40">
        <v>15781</v>
      </c>
      <c r="B50" s="40" t="s">
        <v>187</v>
      </c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2"/>
      <c r="T50" s="12"/>
      <c r="U50" s="12"/>
      <c r="V50" s="12"/>
      <c r="W50" s="12"/>
      <c r="X50" s="12"/>
      <c r="Y50" s="168"/>
      <c r="Z50" s="168"/>
      <c r="AA50" s="168"/>
      <c r="AB50" s="199">
        <v>0</v>
      </c>
      <c r="AC50" s="199">
        <v>0</v>
      </c>
      <c r="AD50" s="199">
        <v>0</v>
      </c>
      <c r="AE50" s="199">
        <v>0</v>
      </c>
      <c r="AF50" s="199">
        <v>0</v>
      </c>
      <c r="AG50" s="199">
        <v>0</v>
      </c>
    </row>
    <row r="51" spans="1:33" x14ac:dyDescent="0.2">
      <c r="A51" s="40">
        <v>50026</v>
      </c>
      <c r="B51" s="40" t="s">
        <v>170</v>
      </c>
      <c r="C51" s="167"/>
      <c r="D51" s="167"/>
      <c r="E51" s="167">
        <v>7075</v>
      </c>
      <c r="F51" s="167">
        <v>201703</v>
      </c>
      <c r="G51" s="167">
        <v>109208</v>
      </c>
      <c r="H51" s="167">
        <v>374627</v>
      </c>
      <c r="I51" s="167">
        <v>306562</v>
      </c>
      <c r="J51" s="167">
        <v>641025</v>
      </c>
      <c r="K51" s="167">
        <v>1624437</v>
      </c>
      <c r="L51" s="167">
        <v>654511</v>
      </c>
      <c r="M51" s="167">
        <v>489809</v>
      </c>
      <c r="N51" s="167">
        <v>546480</v>
      </c>
      <c r="O51" s="167">
        <v>253998</v>
      </c>
      <c r="P51" s="167">
        <v>596800</v>
      </c>
      <c r="Q51" s="167">
        <v>-191146</v>
      </c>
      <c r="R51" s="167">
        <v>358446</v>
      </c>
      <c r="S51" s="167">
        <v>163331</v>
      </c>
      <c r="T51" s="167">
        <v>-262716</v>
      </c>
      <c r="U51" s="167">
        <v>-7298</v>
      </c>
      <c r="V51" s="167">
        <v>104171</v>
      </c>
      <c r="W51" s="167">
        <v>290571</v>
      </c>
      <c r="X51" s="167">
        <v>52449</v>
      </c>
      <c r="Y51" s="167">
        <v>-166993</v>
      </c>
      <c r="Z51" s="167">
        <v>232887</v>
      </c>
      <c r="AA51" s="167">
        <v>37972</v>
      </c>
      <c r="AB51" s="167">
        <v>247431</v>
      </c>
      <c r="AC51" s="167">
        <v>-254052</v>
      </c>
      <c r="AD51" s="167">
        <v>-1214</v>
      </c>
      <c r="AE51" s="167">
        <v>9925</v>
      </c>
      <c r="AF51" s="301">
        <v>33000</v>
      </c>
      <c r="AG51" s="301">
        <v>15616</v>
      </c>
    </row>
    <row r="52" spans="1:33" x14ac:dyDescent="0.2">
      <c r="A52" s="40">
        <v>2538</v>
      </c>
      <c r="B52" s="40" t="s">
        <v>228</v>
      </c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  <c r="R52" s="167"/>
      <c r="S52" s="12"/>
      <c r="T52" s="12"/>
      <c r="U52" s="12"/>
      <c r="V52" s="12"/>
      <c r="W52" s="12"/>
      <c r="X52" s="12"/>
      <c r="Y52" s="12"/>
      <c r="Z52" s="12"/>
      <c r="AA52" s="12"/>
      <c r="AB52" s="42"/>
      <c r="AC52" s="42"/>
      <c r="AD52" s="42"/>
      <c r="AE52" s="42"/>
    </row>
    <row r="53" spans="1:33" x14ac:dyDescent="0.2">
      <c r="A53" s="40">
        <v>766</v>
      </c>
      <c r="B53" s="40" t="s">
        <v>199</v>
      </c>
      <c r="C53" s="167"/>
      <c r="D53" s="167"/>
      <c r="E53" s="167"/>
      <c r="F53" s="167"/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67"/>
      <c r="R53" s="167"/>
      <c r="S53" s="12"/>
      <c r="T53" s="12"/>
      <c r="U53" s="12"/>
      <c r="V53" s="12"/>
      <c r="W53" s="12"/>
      <c r="X53" s="12"/>
      <c r="Y53" s="12"/>
      <c r="Z53" s="12"/>
      <c r="AA53" s="12"/>
      <c r="AB53" s="12">
        <v>179183</v>
      </c>
      <c r="AC53" s="12">
        <v>13733</v>
      </c>
      <c r="AD53" s="12">
        <v>138984</v>
      </c>
      <c r="AE53" s="12">
        <v>82424</v>
      </c>
      <c r="AF53" s="301">
        <v>51771</v>
      </c>
      <c r="AG53" s="301">
        <v>85195</v>
      </c>
    </row>
    <row r="54" spans="1:33" x14ac:dyDescent="0.2">
      <c r="A54" s="40">
        <v>11974</v>
      </c>
      <c r="B54" s="40" t="s">
        <v>238</v>
      </c>
      <c r="C54" s="167"/>
      <c r="D54" s="167"/>
      <c r="E54" s="167"/>
      <c r="F54" s="167"/>
      <c r="G54" s="167"/>
      <c r="H54" s="167"/>
      <c r="I54" s="167"/>
      <c r="J54" s="167"/>
      <c r="K54" s="167"/>
      <c r="L54" s="167"/>
      <c r="M54" s="167"/>
      <c r="N54" s="167"/>
      <c r="O54" s="167"/>
      <c r="P54" s="167"/>
      <c r="Q54" s="167"/>
      <c r="R54" s="167"/>
      <c r="S54" s="12"/>
      <c r="T54" s="12"/>
      <c r="U54" s="12"/>
      <c r="V54" s="12"/>
      <c r="W54" s="12"/>
      <c r="X54" s="12"/>
      <c r="Y54" s="12"/>
      <c r="Z54" s="12"/>
      <c r="AA54" s="12"/>
      <c r="AB54" s="42"/>
      <c r="AC54" s="42"/>
      <c r="AD54" s="42"/>
      <c r="AE54" s="42"/>
      <c r="AF54" s="42">
        <v>0</v>
      </c>
      <c r="AG54" s="42">
        <v>12689</v>
      </c>
    </row>
    <row r="55" spans="1:33" x14ac:dyDescent="0.2">
      <c r="A55" s="40">
        <v>361</v>
      </c>
      <c r="B55" s="40" t="s">
        <v>241</v>
      </c>
      <c r="C55" s="167"/>
      <c r="D55" s="167"/>
      <c r="E55" s="167"/>
      <c r="F55" s="167"/>
      <c r="G55" s="167"/>
      <c r="H55" s="167"/>
      <c r="I55" s="167"/>
      <c r="J55" s="167"/>
      <c r="K55" s="167"/>
      <c r="L55" s="167"/>
      <c r="M55" s="167"/>
      <c r="N55" s="167"/>
      <c r="O55" s="167"/>
      <c r="P55" s="167"/>
      <c r="Q55" s="167"/>
      <c r="R55" s="167"/>
      <c r="S55" s="12"/>
      <c r="T55" s="12"/>
      <c r="U55" s="12"/>
      <c r="V55" s="12"/>
      <c r="W55" s="12"/>
      <c r="X55" s="12"/>
      <c r="Y55" s="12"/>
      <c r="Z55" s="12"/>
      <c r="AA55" s="12"/>
      <c r="AB55" s="42"/>
      <c r="AC55" s="42"/>
      <c r="AD55" s="42"/>
      <c r="AE55" s="42"/>
      <c r="AF55" s="199">
        <v>0</v>
      </c>
      <c r="AG55" s="199"/>
    </row>
    <row r="56" spans="1:33" hidden="1" outlineLevel="1" x14ac:dyDescent="0.2">
      <c r="A56" s="11">
        <v>269</v>
      </c>
      <c r="B56" s="11" t="s">
        <v>16</v>
      </c>
      <c r="C56" s="167">
        <v>36820632</v>
      </c>
      <c r="D56" s="167">
        <v>32935631</v>
      </c>
      <c r="E56" s="167">
        <v>27824249</v>
      </c>
      <c r="F56" s="167">
        <v>22841559</v>
      </c>
      <c r="G56" s="167">
        <v>18885180</v>
      </c>
      <c r="H56" s="167">
        <v>17232060</v>
      </c>
      <c r="I56" s="167">
        <v>12412644</v>
      </c>
      <c r="J56" s="167"/>
      <c r="K56" s="167"/>
      <c r="L56" s="167"/>
      <c r="M56" s="167"/>
      <c r="N56" s="167"/>
      <c r="O56" s="167"/>
      <c r="P56" s="167"/>
      <c r="Q56" s="167"/>
      <c r="R56" s="167"/>
      <c r="S56" s="12">
        <v>0</v>
      </c>
      <c r="T56" s="12">
        <v>0</v>
      </c>
      <c r="U56" s="12"/>
      <c r="V56" s="12"/>
      <c r="W56" s="12"/>
      <c r="X56" s="12"/>
      <c r="Y56" s="168"/>
      <c r="Z56" s="168"/>
      <c r="AA56" s="168"/>
    </row>
    <row r="57" spans="1:33" hidden="1" outlineLevel="1" x14ac:dyDescent="0.2">
      <c r="A57" s="11">
        <v>750</v>
      </c>
      <c r="B57" s="11" t="s">
        <v>17</v>
      </c>
      <c r="C57" s="167">
        <v>379734</v>
      </c>
      <c r="D57" s="167">
        <v>-225936</v>
      </c>
      <c r="E57" s="167">
        <v>-36736</v>
      </c>
      <c r="F57" s="167"/>
      <c r="G57" s="167"/>
      <c r="H57" s="167"/>
      <c r="I57" s="167"/>
      <c r="J57" s="167">
        <v>812749</v>
      </c>
      <c r="K57" s="167">
        <v>1063549</v>
      </c>
      <c r="L57" s="167"/>
      <c r="M57" s="167"/>
      <c r="N57" s="167"/>
      <c r="O57" s="167"/>
      <c r="P57" s="167"/>
      <c r="Q57" s="167"/>
      <c r="R57" s="167"/>
      <c r="S57" s="12">
        <v>0</v>
      </c>
      <c r="T57" s="12">
        <v>0</v>
      </c>
      <c r="U57" s="12"/>
      <c r="V57" s="12"/>
      <c r="W57" s="12"/>
      <c r="X57" s="12"/>
      <c r="Y57" s="168"/>
      <c r="Z57" s="168"/>
      <c r="AA57" s="168"/>
    </row>
    <row r="58" spans="1:33" hidden="1" outlineLevel="1" x14ac:dyDescent="0.2">
      <c r="A58" s="11">
        <v>51632</v>
      </c>
      <c r="B58" s="11" t="s">
        <v>157</v>
      </c>
      <c r="C58" s="167"/>
      <c r="D58" s="167"/>
      <c r="E58" s="167"/>
      <c r="F58" s="167"/>
      <c r="G58" s="167"/>
      <c r="H58" s="167"/>
      <c r="I58" s="167"/>
      <c r="J58" s="167"/>
      <c r="K58" s="167"/>
      <c r="L58" s="167"/>
      <c r="M58" s="167"/>
      <c r="N58" s="167"/>
      <c r="O58" s="167"/>
      <c r="P58" s="167"/>
      <c r="Q58" s="167"/>
      <c r="R58" s="167"/>
      <c r="S58" s="12"/>
      <c r="T58" s="12"/>
      <c r="U58" s="12">
        <v>684306</v>
      </c>
      <c r="V58" s="12">
        <v>347880</v>
      </c>
      <c r="W58" s="12"/>
      <c r="X58" s="12"/>
      <c r="Y58" s="168"/>
      <c r="Z58" s="168"/>
      <c r="AA58" s="168"/>
    </row>
    <row r="59" spans="1:33" hidden="1" outlineLevel="1" x14ac:dyDescent="0.2">
      <c r="A59" s="11">
        <v>4699</v>
      </c>
      <c r="B59" s="11" t="s">
        <v>163</v>
      </c>
      <c r="C59" s="167"/>
      <c r="D59" s="167"/>
      <c r="E59" s="167"/>
      <c r="F59" s="167"/>
      <c r="G59" s="167"/>
      <c r="H59" s="167"/>
      <c r="I59" s="167"/>
      <c r="J59" s="167"/>
      <c r="K59" s="167"/>
      <c r="L59" s="167"/>
      <c r="M59" s="167"/>
      <c r="N59" s="167"/>
      <c r="O59" s="167"/>
      <c r="P59" s="167"/>
      <c r="Q59" s="167"/>
      <c r="R59" s="167"/>
      <c r="S59" s="167"/>
      <c r="T59" s="167">
        <v>758639</v>
      </c>
      <c r="U59" s="167">
        <v>1104966</v>
      </c>
      <c r="V59" s="167">
        <v>1079682</v>
      </c>
      <c r="W59" s="167">
        <v>696369</v>
      </c>
      <c r="X59" s="167"/>
      <c r="Y59" s="168"/>
      <c r="Z59" s="168"/>
      <c r="AA59" s="168"/>
    </row>
    <row r="60" spans="1:33" hidden="1" outlineLevel="1" x14ac:dyDescent="0.2">
      <c r="A60" s="11">
        <v>99</v>
      </c>
      <c r="B60" s="11" t="s">
        <v>103</v>
      </c>
      <c r="C60" s="167">
        <v>10222447</v>
      </c>
      <c r="D60" s="167">
        <v>11687290</v>
      </c>
      <c r="E60" s="167">
        <v>8836609</v>
      </c>
      <c r="F60" s="167">
        <v>4296057</v>
      </c>
      <c r="G60" s="167">
        <v>4555494</v>
      </c>
      <c r="H60" s="167">
        <v>7311388</v>
      </c>
      <c r="I60" s="167">
        <v>12840125</v>
      </c>
      <c r="J60" s="167">
        <v>10167818</v>
      </c>
      <c r="K60" s="167">
        <v>9680932</v>
      </c>
      <c r="L60" s="167">
        <v>10732710</v>
      </c>
      <c r="M60" s="167">
        <v>10523114</v>
      </c>
      <c r="N60" s="167">
        <v>10893394</v>
      </c>
      <c r="O60" s="167">
        <v>17761033</v>
      </c>
      <c r="P60" s="167">
        <v>32558957</v>
      </c>
      <c r="Q60" s="167">
        <v>33679233</v>
      </c>
      <c r="R60" s="167"/>
      <c r="S60" s="12">
        <v>0</v>
      </c>
      <c r="T60" s="12">
        <v>0</v>
      </c>
      <c r="U60" s="12"/>
      <c r="V60" s="12"/>
      <c r="W60" s="12"/>
      <c r="X60" s="12"/>
      <c r="Y60" s="168"/>
      <c r="Z60" s="168"/>
      <c r="AA60" s="168"/>
    </row>
    <row r="61" spans="1:33" ht="12.6" hidden="1" customHeight="1" outlineLevel="1" x14ac:dyDescent="0.2">
      <c r="A61" s="11">
        <v>51020</v>
      </c>
      <c r="B61" s="11" t="s">
        <v>60</v>
      </c>
      <c r="C61" s="167"/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167"/>
      <c r="Q61" s="167">
        <v>-247948</v>
      </c>
      <c r="R61" s="167">
        <v>-118456</v>
      </c>
      <c r="S61" s="167">
        <v>303997</v>
      </c>
      <c r="T61" s="167">
        <v>999050</v>
      </c>
      <c r="U61" s="167">
        <v>1108462</v>
      </c>
      <c r="V61" s="167">
        <v>1033947</v>
      </c>
      <c r="W61" s="167">
        <v>1172899</v>
      </c>
      <c r="X61" s="167"/>
      <c r="Y61" s="168"/>
      <c r="Z61" s="168"/>
      <c r="AA61" s="168"/>
    </row>
    <row r="62" spans="1:33" ht="12" hidden="1" customHeight="1" outlineLevel="1" x14ac:dyDescent="0.2">
      <c r="A62" s="11">
        <v>1135</v>
      </c>
      <c r="B62" s="11" t="s">
        <v>12</v>
      </c>
      <c r="C62" s="167"/>
      <c r="D62" s="167"/>
      <c r="E62" s="167"/>
      <c r="F62" s="167"/>
      <c r="G62" s="167"/>
      <c r="H62" s="167"/>
      <c r="I62" s="167"/>
      <c r="J62" s="167"/>
      <c r="K62" s="167"/>
      <c r="L62" s="167">
        <v>3057</v>
      </c>
      <c r="M62" s="167">
        <v>-2203</v>
      </c>
      <c r="N62" s="167"/>
      <c r="O62" s="167"/>
      <c r="P62" s="167"/>
      <c r="Q62" s="167"/>
      <c r="R62" s="167"/>
      <c r="S62" s="12">
        <v>0</v>
      </c>
      <c r="T62" s="12">
        <v>0</v>
      </c>
      <c r="U62" s="12"/>
      <c r="V62" s="12"/>
      <c r="W62" s="12"/>
      <c r="X62" s="12"/>
      <c r="Y62" s="168"/>
      <c r="Z62" s="168"/>
      <c r="AA62" s="168"/>
    </row>
    <row r="63" spans="1:33" hidden="1" outlineLevel="1" x14ac:dyDescent="0.2">
      <c r="A63" s="11">
        <v>159</v>
      </c>
      <c r="B63" s="11" t="s">
        <v>11</v>
      </c>
      <c r="C63" s="167">
        <v>14606243</v>
      </c>
      <c r="D63" s="167">
        <v>5941990</v>
      </c>
      <c r="E63" s="167">
        <v>7339151</v>
      </c>
      <c r="F63" s="167">
        <v>7773608</v>
      </c>
      <c r="G63" s="167">
        <v>4853619</v>
      </c>
      <c r="H63" s="167"/>
      <c r="I63" s="167"/>
      <c r="J63" s="167"/>
      <c r="K63" s="167"/>
      <c r="L63" s="167"/>
      <c r="M63" s="167"/>
      <c r="N63" s="167"/>
      <c r="O63" s="167"/>
      <c r="P63" s="167"/>
      <c r="Q63" s="167"/>
      <c r="R63" s="167"/>
      <c r="S63" s="12">
        <v>0</v>
      </c>
      <c r="T63" s="12">
        <v>0</v>
      </c>
      <c r="U63" s="12"/>
      <c r="V63" s="12"/>
      <c r="W63" s="12"/>
      <c r="X63" s="12"/>
      <c r="Y63" s="168"/>
      <c r="Z63" s="168"/>
      <c r="AA63" s="168"/>
    </row>
    <row r="64" spans="1:33" hidden="1" outlineLevel="1" x14ac:dyDescent="0.2">
      <c r="A64" s="11">
        <v>642</v>
      </c>
      <c r="B64" s="11" t="s">
        <v>10</v>
      </c>
      <c r="C64" s="167">
        <v>336265</v>
      </c>
      <c r="D64" s="167">
        <v>132690</v>
      </c>
      <c r="E64" s="167">
        <v>262269</v>
      </c>
      <c r="F64" s="167">
        <v>657823</v>
      </c>
      <c r="G64" s="167">
        <v>824225</v>
      </c>
      <c r="H64" s="167">
        <v>779744</v>
      </c>
      <c r="I64" s="167">
        <v>522766</v>
      </c>
      <c r="J64" s="167">
        <v>613200</v>
      </c>
      <c r="K64" s="167">
        <v>369813</v>
      </c>
      <c r="L64" s="167">
        <v>188139</v>
      </c>
      <c r="M64" s="167">
        <v>251208</v>
      </c>
      <c r="N64" s="167">
        <v>492944</v>
      </c>
      <c r="O64" s="167"/>
      <c r="P64" s="167"/>
      <c r="Q64" s="167"/>
      <c r="R64" s="167"/>
      <c r="S64" s="12">
        <v>0</v>
      </c>
      <c r="T64" s="12">
        <v>0</v>
      </c>
      <c r="U64" s="12"/>
      <c r="V64" s="12"/>
      <c r="W64" s="12"/>
      <c r="X64" s="12"/>
      <c r="Y64" s="168"/>
      <c r="Z64" s="168"/>
      <c r="AA64" s="168"/>
    </row>
    <row r="65" spans="1:33" hidden="1" outlineLevel="1" x14ac:dyDescent="0.2">
      <c r="A65" s="11">
        <v>3889</v>
      </c>
      <c r="B65" s="11" t="s">
        <v>102</v>
      </c>
      <c r="C65" s="167"/>
      <c r="D65" s="167"/>
      <c r="E65" s="167"/>
      <c r="F65" s="167"/>
      <c r="G65" s="167"/>
      <c r="H65" s="167"/>
      <c r="I65" s="167"/>
      <c r="J65" s="167"/>
      <c r="K65" s="167"/>
      <c r="L65" s="167"/>
      <c r="M65" s="167"/>
      <c r="N65" s="167"/>
      <c r="O65" s="167">
        <v>790016</v>
      </c>
      <c r="P65" s="167">
        <v>375531</v>
      </c>
      <c r="Q65" s="167">
        <v>-20659</v>
      </c>
      <c r="R65" s="167">
        <v>715124</v>
      </c>
      <c r="S65" s="167">
        <v>787314</v>
      </c>
      <c r="T65" s="167">
        <v>787314</v>
      </c>
      <c r="U65" s="167"/>
      <c r="V65" s="167"/>
      <c r="W65" s="167"/>
      <c r="X65" s="167"/>
      <c r="Y65" s="168"/>
      <c r="Z65" s="168"/>
      <c r="AA65" s="168"/>
    </row>
    <row r="66" spans="1:33" hidden="1" outlineLevel="1" x14ac:dyDescent="0.2">
      <c r="A66" s="11">
        <v>50041</v>
      </c>
      <c r="B66" s="11" t="s">
        <v>98</v>
      </c>
      <c r="C66" s="167"/>
      <c r="D66" s="167"/>
      <c r="E66" s="167"/>
      <c r="F66" s="167"/>
      <c r="G66" s="167"/>
      <c r="H66" s="167"/>
      <c r="I66" s="167"/>
      <c r="J66" s="167">
        <v>1026942</v>
      </c>
      <c r="K66" s="167">
        <v>1536114</v>
      </c>
      <c r="L66" s="167">
        <v>1270434</v>
      </c>
      <c r="M66" s="167">
        <v>362162</v>
      </c>
      <c r="N66" s="167">
        <v>809178</v>
      </c>
      <c r="O66" s="167">
        <v>2191381</v>
      </c>
      <c r="P66" s="167"/>
      <c r="Q66" s="167"/>
      <c r="R66" s="167"/>
      <c r="S66" s="12">
        <v>0</v>
      </c>
      <c r="T66" s="12">
        <v>0</v>
      </c>
      <c r="U66" s="12"/>
      <c r="V66" s="12"/>
      <c r="W66" s="12"/>
      <c r="X66" s="12"/>
      <c r="Y66" s="168"/>
      <c r="Z66" s="168"/>
      <c r="AA66" s="168"/>
    </row>
    <row r="67" spans="1:33" hidden="1" outlineLevel="1" x14ac:dyDescent="0.2">
      <c r="A67" s="11">
        <v>947</v>
      </c>
      <c r="B67" s="11" t="s">
        <v>18</v>
      </c>
      <c r="C67" s="167"/>
      <c r="D67" s="167">
        <v>1033353</v>
      </c>
      <c r="E67" s="167">
        <v>581509</v>
      </c>
      <c r="F67" s="167">
        <v>255599</v>
      </c>
      <c r="G67" s="167">
        <v>179637</v>
      </c>
      <c r="H67" s="167">
        <v>954866</v>
      </c>
      <c r="I67" s="167">
        <v>884795</v>
      </c>
      <c r="J67" s="167"/>
      <c r="K67" s="167"/>
      <c r="L67" s="167"/>
      <c r="M67" s="167"/>
      <c r="N67" s="167"/>
      <c r="O67" s="167"/>
      <c r="P67" s="167"/>
      <c r="Q67" s="167"/>
      <c r="R67" s="167"/>
      <c r="S67" s="12">
        <v>0</v>
      </c>
      <c r="T67" s="12">
        <v>0</v>
      </c>
      <c r="U67" s="12"/>
      <c r="V67" s="12"/>
      <c r="W67" s="12"/>
      <c r="X67" s="12"/>
      <c r="Y67" s="168"/>
      <c r="Z67" s="168"/>
      <c r="AA67" s="168"/>
    </row>
    <row r="68" spans="1:33" hidden="1" outlineLevel="1" x14ac:dyDescent="0.2">
      <c r="A68" s="40">
        <v>51624</v>
      </c>
      <c r="B68" s="40" t="s">
        <v>13</v>
      </c>
      <c r="C68" s="175"/>
      <c r="D68" s="175"/>
      <c r="E68" s="175"/>
      <c r="F68" s="175"/>
      <c r="G68" s="175"/>
      <c r="H68" s="175"/>
      <c r="I68" s="175"/>
      <c r="J68" s="175"/>
      <c r="K68" s="175"/>
      <c r="L68" s="175">
        <v>2763417</v>
      </c>
      <c r="M68" s="175">
        <v>2349031</v>
      </c>
      <c r="N68" s="175">
        <v>1666304</v>
      </c>
      <c r="O68" s="175"/>
      <c r="P68" s="175"/>
      <c r="Q68" s="175"/>
      <c r="R68" s="175"/>
      <c r="S68" s="41">
        <v>0</v>
      </c>
      <c r="T68" s="41">
        <v>0</v>
      </c>
      <c r="U68" s="41"/>
      <c r="V68" s="41"/>
      <c r="W68" s="41"/>
      <c r="X68" s="41"/>
      <c r="Y68" s="176"/>
      <c r="Z68" s="176"/>
      <c r="AA68" s="176"/>
    </row>
    <row r="69" spans="1:33" ht="15.75" customHeight="1" collapsed="1" thickBot="1" x14ac:dyDescent="0.25">
      <c r="A69" s="14"/>
      <c r="B69" s="15" t="s">
        <v>19</v>
      </c>
      <c r="C69" s="177">
        <f t="shared" ref="C69:AG69" si="1">SUM(C39:C68)</f>
        <v>107559285</v>
      </c>
      <c r="D69" s="177">
        <f t="shared" si="1"/>
        <v>77613713</v>
      </c>
      <c r="E69" s="177">
        <f t="shared" si="1"/>
        <v>72417364</v>
      </c>
      <c r="F69" s="177">
        <f t="shared" si="1"/>
        <v>68931833</v>
      </c>
      <c r="G69" s="177">
        <f t="shared" si="1"/>
        <v>62957768</v>
      </c>
      <c r="H69" s="177">
        <f t="shared" si="1"/>
        <v>56635111</v>
      </c>
      <c r="I69" s="177">
        <f t="shared" si="1"/>
        <v>72071558</v>
      </c>
      <c r="J69" s="177">
        <f t="shared" si="1"/>
        <v>54093828</v>
      </c>
      <c r="K69" s="177">
        <f t="shared" si="1"/>
        <v>68974708</v>
      </c>
      <c r="L69" s="177">
        <f t="shared" si="1"/>
        <v>90687246</v>
      </c>
      <c r="M69" s="177">
        <f t="shared" si="1"/>
        <v>100355772</v>
      </c>
      <c r="N69" s="177">
        <f t="shared" si="1"/>
        <v>115244287</v>
      </c>
      <c r="O69" s="177">
        <f t="shared" si="1"/>
        <v>155022105</v>
      </c>
      <c r="P69" s="177">
        <f t="shared" si="1"/>
        <v>122587568</v>
      </c>
      <c r="Q69" s="177">
        <f t="shared" si="1"/>
        <v>245262650</v>
      </c>
      <c r="R69" s="177">
        <f t="shared" si="1"/>
        <v>249220127</v>
      </c>
      <c r="S69" s="177">
        <f t="shared" si="1"/>
        <v>186540953</v>
      </c>
      <c r="T69" s="177">
        <f t="shared" si="1"/>
        <v>214511457</v>
      </c>
      <c r="U69" s="177">
        <f t="shared" si="1"/>
        <v>232631231</v>
      </c>
      <c r="V69" s="177">
        <f t="shared" si="1"/>
        <v>185973137</v>
      </c>
      <c r="W69" s="177">
        <f t="shared" si="1"/>
        <v>155053301</v>
      </c>
      <c r="X69" s="177">
        <f t="shared" si="1"/>
        <v>134165323</v>
      </c>
      <c r="Y69" s="177">
        <f t="shared" si="1"/>
        <v>130340465</v>
      </c>
      <c r="Z69" s="177">
        <f t="shared" si="1"/>
        <v>120409189</v>
      </c>
      <c r="AA69" s="177">
        <f t="shared" si="1"/>
        <v>118375263</v>
      </c>
      <c r="AB69" s="177">
        <f t="shared" si="1"/>
        <v>111281024</v>
      </c>
      <c r="AC69" s="177">
        <f t="shared" si="1"/>
        <v>107333591</v>
      </c>
      <c r="AD69" s="177">
        <f t="shared" si="1"/>
        <v>101099991</v>
      </c>
      <c r="AE69" s="177">
        <f t="shared" si="1"/>
        <v>114799289</v>
      </c>
      <c r="AF69" s="177">
        <f t="shared" si="1"/>
        <v>131773672</v>
      </c>
      <c r="AG69" s="177">
        <f t="shared" si="1"/>
        <v>129714911</v>
      </c>
    </row>
    <row r="70" spans="1:33" ht="47.25" customHeight="1" thickTop="1" x14ac:dyDescent="0.2">
      <c r="A70" s="192" t="s">
        <v>45</v>
      </c>
      <c r="B70" s="192"/>
      <c r="C70" s="192"/>
      <c r="D70" s="192"/>
      <c r="E70" s="192"/>
      <c r="F70" s="192"/>
      <c r="G70" s="192"/>
      <c r="H70" s="192"/>
      <c r="I70" s="192"/>
      <c r="J70" s="192"/>
      <c r="K70" s="192"/>
      <c r="L70" s="192"/>
      <c r="M70" s="192"/>
      <c r="N70" s="192"/>
      <c r="O70" s="192"/>
      <c r="P70" s="192"/>
      <c r="Q70" s="192"/>
      <c r="R70" s="192"/>
      <c r="S70" s="192"/>
      <c r="T70" s="192"/>
      <c r="U70" s="192"/>
      <c r="V70" s="192"/>
      <c r="W70" s="192"/>
      <c r="X70" s="192"/>
      <c r="Y70" s="192"/>
      <c r="Z70" s="192"/>
      <c r="AA70" s="192"/>
    </row>
    <row r="71" spans="1:33" ht="12.75" customHeight="1" x14ac:dyDescent="0.2">
      <c r="A71" s="4" t="s">
        <v>14</v>
      </c>
      <c r="B71" s="5" t="s">
        <v>15</v>
      </c>
      <c r="C71" s="17">
        <v>1993</v>
      </c>
      <c r="D71" s="17">
        <v>1994</v>
      </c>
      <c r="E71" s="17">
        <v>1995</v>
      </c>
      <c r="F71" s="17">
        <v>1996</v>
      </c>
      <c r="G71" s="17">
        <v>1997</v>
      </c>
      <c r="H71" s="17">
        <v>1998</v>
      </c>
      <c r="I71" s="17">
        <v>1999</v>
      </c>
      <c r="J71" s="17">
        <v>2000</v>
      </c>
      <c r="K71" s="17">
        <v>2001</v>
      </c>
      <c r="L71" s="17">
        <v>2002</v>
      </c>
      <c r="M71" s="17">
        <v>2003</v>
      </c>
      <c r="N71" s="17">
        <v>2004</v>
      </c>
      <c r="O71" s="17">
        <v>2005</v>
      </c>
      <c r="P71" s="17">
        <v>2006</v>
      </c>
      <c r="Q71" s="17">
        <v>2007</v>
      </c>
      <c r="R71" s="17">
        <v>2008</v>
      </c>
      <c r="S71" s="17">
        <v>2009</v>
      </c>
      <c r="T71" s="17">
        <v>2010</v>
      </c>
      <c r="U71" s="17">
        <v>2011</v>
      </c>
      <c r="V71" s="17">
        <v>2012</v>
      </c>
      <c r="W71" s="17">
        <v>2013</v>
      </c>
      <c r="X71" s="17">
        <v>2014</v>
      </c>
      <c r="Y71" s="17">
        <v>2015</v>
      </c>
      <c r="Z71" s="17">
        <v>2016</v>
      </c>
      <c r="AA71" s="17">
        <v>2017</v>
      </c>
      <c r="AB71" s="17">
        <v>2018</v>
      </c>
      <c r="AC71" s="17">
        <v>2019</v>
      </c>
      <c r="AD71" s="17">
        <v>2020</v>
      </c>
      <c r="AE71" s="17">
        <v>2021</v>
      </c>
      <c r="AF71" s="17">
        <v>2022</v>
      </c>
      <c r="AG71" s="17">
        <v>2023</v>
      </c>
    </row>
    <row r="72" spans="1:33" ht="15.75" customHeight="1" x14ac:dyDescent="0.2">
      <c r="A72" s="11">
        <v>670</v>
      </c>
      <c r="B72" s="11" t="s">
        <v>5</v>
      </c>
      <c r="C72" s="13">
        <f t="shared" ref="C72:AF72" si="2">IF(C5&lt;&gt;0,C39/C5,"")</f>
        <v>6.5158136692147262E-2</v>
      </c>
      <c r="D72" s="13">
        <f t="shared" si="2"/>
        <v>7.1176064033248415E-2</v>
      </c>
      <c r="E72" s="13">
        <f t="shared" si="2"/>
        <v>6.2048329206336232E-2</v>
      </c>
      <c r="F72" s="13">
        <f t="shared" si="2"/>
        <v>7.8425916122483869E-2</v>
      </c>
      <c r="G72" s="13">
        <f t="shared" si="2"/>
        <v>8.5309733739067931E-2</v>
      </c>
      <c r="H72" s="13">
        <f t="shared" si="2"/>
        <v>2.7120718077097015E-2</v>
      </c>
      <c r="I72" s="13">
        <f t="shared" si="2"/>
        <v>6.6902978879078076E-2</v>
      </c>
      <c r="J72" s="13">
        <f t="shared" si="2"/>
        <v>5.5876880478659997E-2</v>
      </c>
      <c r="K72" s="13">
        <f t="shared" si="2"/>
        <v>5.7480942892034675E-2</v>
      </c>
      <c r="L72" s="13">
        <f t="shared" si="2"/>
        <v>4.8615423611454184E-2</v>
      </c>
      <c r="M72" s="13">
        <f t="shared" si="2"/>
        <v>3.5327071911477589E-2</v>
      </c>
      <c r="N72" s="13">
        <f t="shared" si="2"/>
        <v>5.5610798620325926E-2</v>
      </c>
      <c r="O72" s="13">
        <f t="shared" si="2"/>
        <v>8.406392776667862E-2</v>
      </c>
      <c r="P72" s="13">
        <f t="shared" si="2"/>
        <v>5.0789219915159112E-2</v>
      </c>
      <c r="Q72" s="13">
        <f t="shared" si="2"/>
        <v>0.16557081591315781</v>
      </c>
      <c r="R72" s="13">
        <f t="shared" si="2"/>
        <v>0.18181493941827637</v>
      </c>
      <c r="S72" s="13">
        <f t="shared" si="2"/>
        <v>0.12891565626225382</v>
      </c>
      <c r="T72" s="13">
        <f t="shared" si="2"/>
        <v>0.20466556224474702</v>
      </c>
      <c r="U72" s="13">
        <f t="shared" si="2"/>
        <v>0.24177816709097857</v>
      </c>
      <c r="V72" s="13">
        <f t="shared" si="2"/>
        <v>0.13276118696589212</v>
      </c>
      <c r="W72" s="13">
        <f t="shared" si="2"/>
        <v>0.12695195667974138</v>
      </c>
      <c r="X72" s="13">
        <f t="shared" si="2"/>
        <v>0.107832722863226</v>
      </c>
      <c r="Y72" s="13">
        <f t="shared" si="2"/>
        <v>8.9818569022583838E-2</v>
      </c>
      <c r="Z72" s="13">
        <f t="shared" si="2"/>
        <v>6.3517407299408121E-2</v>
      </c>
      <c r="AA72" s="13">
        <f t="shared" si="2"/>
        <v>8.2375969743851238E-2</v>
      </c>
      <c r="AB72" s="13">
        <f t="shared" si="2"/>
        <v>8.9937210577536439E-2</v>
      </c>
      <c r="AC72" s="13">
        <f t="shared" si="2"/>
        <v>7.5582616995520949E-2</v>
      </c>
      <c r="AD72" s="13">
        <f t="shared" si="2"/>
        <v>5.9404678502167914E-2</v>
      </c>
      <c r="AE72" s="13">
        <f t="shared" si="2"/>
        <v>5.5902159015916296E-2</v>
      </c>
      <c r="AF72" s="13">
        <f t="shared" si="2"/>
        <v>7.5197593619221625E-2</v>
      </c>
      <c r="AG72" s="13">
        <f t="shared" ref="AG72" si="3">IF(AG5&lt;&gt;0,AG39/AG5,"")</f>
        <v>0.11163312365017526</v>
      </c>
    </row>
    <row r="73" spans="1:33" x14ac:dyDescent="0.2">
      <c r="A73" s="11">
        <v>70</v>
      </c>
      <c r="B73" s="11" t="s">
        <v>9</v>
      </c>
      <c r="C73" s="13">
        <f t="shared" ref="C73:S73" si="4">IF(C6&lt;&gt;0,C40/C6,"")</f>
        <v>5.3073080509019599E-2</v>
      </c>
      <c r="D73" s="13">
        <f t="shared" si="4"/>
        <v>4.8423902500921899E-2</v>
      </c>
      <c r="E73" s="13">
        <f t="shared" si="4"/>
        <v>5.8751463822337216E-2</v>
      </c>
      <c r="F73" s="13">
        <f t="shared" si="4"/>
        <v>4.9891624344237058E-2</v>
      </c>
      <c r="G73" s="13">
        <f t="shared" si="4"/>
        <v>4.3081604849301333E-2</v>
      </c>
      <c r="H73" s="13">
        <f t="shared" si="4"/>
        <v>3.6821571838131201E-2</v>
      </c>
      <c r="I73" s="13">
        <f t="shared" si="4"/>
        <v>5.2343770825173511E-2</v>
      </c>
      <c r="J73" s="13">
        <f t="shared" si="4"/>
        <v>3.051664156927867E-2</v>
      </c>
      <c r="K73" s="13">
        <f t="shared" si="4"/>
        <v>2.4350084932476136E-2</v>
      </c>
      <c r="L73" s="13">
        <f t="shared" si="4"/>
        <v>3.512073248532583E-2</v>
      </c>
      <c r="M73" s="13">
        <f t="shared" si="4"/>
        <v>3.7340481722871556E-2</v>
      </c>
      <c r="N73" s="13">
        <f t="shared" si="4"/>
        <v>3.3087824394043161E-2</v>
      </c>
      <c r="O73" s="13">
        <f t="shared" si="4"/>
        <v>3.2931776670020278E-2</v>
      </c>
      <c r="P73" s="13">
        <f t="shared" si="4"/>
        <v>3.6746500089212951E-2</v>
      </c>
      <c r="Q73" s="13">
        <f t="shared" si="4"/>
        <v>0.10386509744321523</v>
      </c>
      <c r="R73" s="13">
        <f t="shared" si="4"/>
        <v>0.16383631502578083</v>
      </c>
      <c r="S73" s="13">
        <f t="shared" si="4"/>
        <v>0.14067977997928438</v>
      </c>
      <c r="T73" s="13">
        <f t="shared" ref="T73:AF73" si="5">IF(T6&lt;&gt;0,T40/T6,"")</f>
        <v>0.20823037763679947</v>
      </c>
      <c r="U73" s="13">
        <f t="shared" si="5"/>
        <v>0.21828954915368481</v>
      </c>
      <c r="V73" s="13">
        <f t="shared" si="5"/>
        <v>0.1497630227414472</v>
      </c>
      <c r="W73" s="13">
        <f t="shared" si="5"/>
        <v>0.11216462648675</v>
      </c>
      <c r="X73" s="13">
        <f t="shared" si="5"/>
        <v>0.12808512588687138</v>
      </c>
      <c r="Y73" s="13">
        <f t="shared" si="5"/>
        <v>7.779032981309901E-2</v>
      </c>
      <c r="Z73" s="13">
        <f t="shared" si="5"/>
        <v>0.10430493661054543</v>
      </c>
      <c r="AA73" s="13">
        <f t="shared" si="5"/>
        <v>9.6617736064675414E-2</v>
      </c>
      <c r="AB73" s="13">
        <f t="shared" si="5"/>
        <v>6.1680201515866867E-2</v>
      </c>
      <c r="AC73" s="13">
        <f t="shared" si="5"/>
        <v>6.9470764149209913E-2</v>
      </c>
      <c r="AD73" s="13">
        <f t="shared" si="5"/>
        <v>4.9003525513559396E-2</v>
      </c>
      <c r="AE73" s="13">
        <f t="shared" si="5"/>
        <v>3.7993575633389301E-2</v>
      </c>
      <c r="AF73" s="13">
        <f t="shared" si="5"/>
        <v>5.9096299606341343E-2</v>
      </c>
      <c r="AG73" s="13">
        <f>IF(AG6&lt;&gt;0,AG40/AG6,"")</f>
        <v>7.0630192012543655E-2</v>
      </c>
    </row>
    <row r="74" spans="1:33" x14ac:dyDescent="0.2">
      <c r="A74" s="11">
        <v>150</v>
      </c>
      <c r="B74" s="11" t="s">
        <v>8</v>
      </c>
      <c r="C74" s="13">
        <f t="shared" ref="C74:S74" si="6">IF(C7&lt;&gt;0,C41/C7,"")</f>
        <v>8.9183395734312776E-2</v>
      </c>
      <c r="D74" s="13">
        <f t="shared" si="6"/>
        <v>3.7526270104149134E-2</v>
      </c>
      <c r="E74" s="13">
        <f t="shared" si="6"/>
        <v>8.0991882552003555E-2</v>
      </c>
      <c r="F74" s="13">
        <f t="shared" si="6"/>
        <v>3.1452846271875279E-2</v>
      </c>
      <c r="G74" s="13">
        <f t="shared" si="6"/>
        <v>1.6649804515083515E-2</v>
      </c>
      <c r="H74" s="13">
        <f t="shared" si="6"/>
        <v>1.745739006850297E-2</v>
      </c>
      <c r="I74" s="13">
        <f t="shared" si="6"/>
        <v>9.5848602242028756E-3</v>
      </c>
      <c r="J74" s="13">
        <f t="shared" si="6"/>
        <v>1.063394621266662E-2</v>
      </c>
      <c r="K74" s="13">
        <f t="shared" si="6"/>
        <v>1.675768075905331E-2</v>
      </c>
      <c r="L74" s="13">
        <f t="shared" si="6"/>
        <v>1.9719025463448434E-2</v>
      </c>
      <c r="M74" s="13">
        <f t="shared" si="6"/>
        <v>2.2715603407311637E-2</v>
      </c>
      <c r="N74" s="13">
        <f t="shared" si="6"/>
        <v>9.6182883342007183E-3</v>
      </c>
      <c r="O74" s="13">
        <f t="shared" si="6"/>
        <v>2.2155724650552641E-2</v>
      </c>
      <c r="P74" s="13">
        <f t="shared" si="6"/>
        <v>2.1643747241672871E-2</v>
      </c>
      <c r="Q74" s="13">
        <f t="shared" si="6"/>
        <v>5.8299707900953145E-2</v>
      </c>
      <c r="R74" s="13">
        <f t="shared" si="6"/>
        <v>0.21071025599410412</v>
      </c>
      <c r="S74" s="13">
        <f t="shared" si="6"/>
        <v>7.1018923296106345E-2</v>
      </c>
      <c r="T74" s="13">
        <f t="shared" ref="T74:AF74" si="7">IF(T7&lt;&gt;0,T41/T7,"")</f>
        <v>8.8296587043840302E-2</v>
      </c>
      <c r="U74" s="13">
        <f t="shared" si="7"/>
        <v>7.4241857891612015E-2</v>
      </c>
      <c r="V74" s="13">
        <f t="shared" si="7"/>
        <v>6.815244142511856E-2</v>
      </c>
      <c r="W74" s="13">
        <f t="shared" si="7"/>
        <v>7.9711659052262671E-2</v>
      </c>
      <c r="X74" s="13">
        <f t="shared" si="7"/>
        <v>7.0255375112278112E-2</v>
      </c>
      <c r="Y74" s="13">
        <f t="shared" si="7"/>
        <v>7.3054229745668081E-2</v>
      </c>
      <c r="Z74" s="13">
        <f t="shared" si="7"/>
        <v>6.9203763679058297E-2</v>
      </c>
      <c r="AA74" s="13">
        <f t="shared" si="7"/>
        <v>4.0748077098774468E-2</v>
      </c>
      <c r="AB74" s="13">
        <f t="shared" si="7"/>
        <v>3.758419145769918E-2</v>
      </c>
      <c r="AC74" s="13">
        <f t="shared" si="7"/>
        <v>1.8156762816915303E-2</v>
      </c>
      <c r="AD74" s="13">
        <f t="shared" si="7"/>
        <v>1.8212653012400451E-2</v>
      </c>
      <c r="AE74" s="13">
        <f t="shared" si="7"/>
        <v>3.7943609012384839E-2</v>
      </c>
      <c r="AF74" s="13">
        <f t="shared" si="7"/>
        <v>3.8484321218280208E-2</v>
      </c>
      <c r="AG74" s="13">
        <f t="shared" ref="AG74" si="8">IF(AG7&lt;&gt;0,AG41/AG7,"")</f>
        <v>6.157575379607548E-2</v>
      </c>
    </row>
    <row r="75" spans="1:33" x14ac:dyDescent="0.2">
      <c r="A75" s="11">
        <v>50130</v>
      </c>
      <c r="B75" s="11" t="s">
        <v>243</v>
      </c>
      <c r="C75" s="13" t="str">
        <f t="shared" ref="C75:S75" si="9">IF(C9&lt;&gt;0,C43/C9,"")</f>
        <v/>
      </c>
      <c r="D75" s="13" t="str">
        <f t="shared" si="9"/>
        <v/>
      </c>
      <c r="E75" s="13" t="str">
        <f t="shared" si="9"/>
        <v/>
      </c>
      <c r="F75" s="13" t="str">
        <f t="shared" si="9"/>
        <v/>
      </c>
      <c r="G75" s="13" t="str">
        <f t="shared" si="9"/>
        <v/>
      </c>
      <c r="H75" s="13" t="str">
        <f t="shared" si="9"/>
        <v/>
      </c>
      <c r="I75" s="13">
        <f t="shared" si="9"/>
        <v>0</v>
      </c>
      <c r="J75" s="13">
        <f t="shared" si="9"/>
        <v>1.1013376988083082E-2</v>
      </c>
      <c r="K75" s="13">
        <f t="shared" si="9"/>
        <v>1.0606294322216565E-2</v>
      </c>
      <c r="L75" s="13">
        <f t="shared" si="9"/>
        <v>1.0520667532507475E-2</v>
      </c>
      <c r="M75" s="13">
        <f t="shared" si="9"/>
        <v>1.0467841292379989E-2</v>
      </c>
      <c r="N75" s="13">
        <f t="shared" si="9"/>
        <v>1.0417712453318569E-2</v>
      </c>
      <c r="O75" s="13">
        <f t="shared" si="9"/>
        <v>1.7453154478303968E-2</v>
      </c>
      <c r="P75" s="13">
        <f t="shared" si="9"/>
        <v>1.2270236825914846E-2</v>
      </c>
      <c r="Q75" s="13">
        <f t="shared" si="9"/>
        <v>4.8681042672235755E-4</v>
      </c>
      <c r="R75" s="13">
        <f t="shared" si="9"/>
        <v>-3.5730737017196194E-3</v>
      </c>
      <c r="S75" s="13">
        <f t="shared" si="9"/>
        <v>-6.1140876819268239E-3</v>
      </c>
      <c r="T75" s="13">
        <f t="shared" ref="T75:AF75" si="10">IF(T8&lt;&gt;0,T42/T8,"")</f>
        <v>0.12114442647319179</v>
      </c>
      <c r="U75" s="13">
        <f t="shared" si="10"/>
        <v>9.2453297292391226E-2</v>
      </c>
      <c r="V75" s="13">
        <f t="shared" si="10"/>
        <v>7.508040984921921E-2</v>
      </c>
      <c r="W75" s="13">
        <f t="shared" si="10"/>
        <v>5.9730599142464418E-2</v>
      </c>
      <c r="X75" s="13">
        <f t="shared" si="10"/>
        <v>5.1714991280004827E-2</v>
      </c>
      <c r="Y75" s="13">
        <f t="shared" si="10"/>
        <v>5.4554212490833101E-2</v>
      </c>
      <c r="Z75" s="13">
        <f t="shared" si="10"/>
        <v>2.0269821629098902E-2</v>
      </c>
      <c r="AA75" s="13">
        <f t="shared" si="10"/>
        <v>3.6929027352260967E-2</v>
      </c>
      <c r="AB75" s="13">
        <f t="shared" si="10"/>
        <v>5.6368694069689182E-2</v>
      </c>
      <c r="AC75" s="13">
        <f t="shared" si="10"/>
        <v>3.7447660394677833E-2</v>
      </c>
      <c r="AD75" s="13">
        <f t="shared" si="10"/>
        <v>3.5298637416518647E-2</v>
      </c>
      <c r="AE75" s="13">
        <f t="shared" si="10"/>
        <v>4.0045165272138465E-2</v>
      </c>
      <c r="AF75" s="13">
        <f t="shared" si="10"/>
        <v>5.7577948544355141E-2</v>
      </c>
      <c r="AG75" s="13">
        <f t="shared" ref="AG75" si="11">IF(AG8&lt;&gt;0,AG42/AG8,"")</f>
        <v>0.10835659452569947</v>
      </c>
    </row>
    <row r="76" spans="1:33" x14ac:dyDescent="0.2">
      <c r="A76" s="11">
        <v>50050</v>
      </c>
      <c r="B76" s="11" t="s">
        <v>4</v>
      </c>
      <c r="C76" s="13" t="e">
        <f>IF(C8&lt;&gt;0,#REF!/C8,"")</f>
        <v>#REF!</v>
      </c>
      <c r="D76" s="13" t="e">
        <f>IF(D8&lt;&gt;0,#REF!/D8,"")</f>
        <v>#REF!</v>
      </c>
      <c r="E76" s="13" t="e">
        <f>IF(E8&lt;&gt;0,#REF!/E8,"")</f>
        <v>#REF!</v>
      </c>
      <c r="F76" s="13" t="e">
        <f>IF(F8&lt;&gt;0,#REF!/F8,"")</f>
        <v>#REF!</v>
      </c>
      <c r="G76" s="13" t="e">
        <f>IF(G8&lt;&gt;0,#REF!/G8,"")</f>
        <v>#REF!</v>
      </c>
      <c r="H76" s="13" t="e">
        <f>IF(H8&lt;&gt;0,#REF!/H8,"")</f>
        <v>#REF!</v>
      </c>
      <c r="I76" s="13" t="e">
        <f>IF(I8&lt;&gt;0,#REF!/I8,"")</f>
        <v>#REF!</v>
      </c>
      <c r="J76" s="13" t="e">
        <f>IF(J8&lt;&gt;0,#REF!/J8,"")</f>
        <v>#REF!</v>
      </c>
      <c r="K76" s="13" t="e">
        <f>IF(K8&lt;&gt;0,#REF!/K8,"")</f>
        <v>#REF!</v>
      </c>
      <c r="L76" s="13" t="e">
        <f>IF(L8&lt;&gt;0,#REF!/L8,"")</f>
        <v>#REF!</v>
      </c>
      <c r="M76" s="13" t="e">
        <f>IF(M8&lt;&gt;0,#REF!/M8,"")</f>
        <v>#REF!</v>
      </c>
      <c r="N76" s="13" t="str">
        <f>IF(N8&lt;&gt;0,#REF!/N8,"")</f>
        <v/>
      </c>
      <c r="O76" s="13" t="e">
        <f>IF(O8&lt;&gt;0,#REF!/O8,"")</f>
        <v>#REF!</v>
      </c>
      <c r="P76" s="13" t="e">
        <f>IF(P8&lt;&gt;0,#REF!/P8,"")</f>
        <v>#REF!</v>
      </c>
      <c r="Q76" s="13" t="e">
        <f>IF(Q8&lt;&gt;0,#REF!/Q8,"")</f>
        <v>#REF!</v>
      </c>
      <c r="R76" s="13" t="e">
        <f>IF(R8&lt;&gt;0,#REF!/R8,"")</f>
        <v>#REF!</v>
      </c>
      <c r="S76" s="13" t="e">
        <f>IF(S8&lt;&gt;0,#REF!/S8,"")</f>
        <v>#REF!</v>
      </c>
      <c r="T76" s="13">
        <f t="shared" ref="T76:AF76" si="12">IF(T9&lt;&gt;0,T43/T9,"")</f>
        <v>9.3784788945193518E-3</v>
      </c>
      <c r="U76" s="13">
        <f t="shared" si="12"/>
        <v>4.7148027607359429E-2</v>
      </c>
      <c r="V76" s="13">
        <f t="shared" si="12"/>
        <v>2.4317175475152997E-2</v>
      </c>
      <c r="W76" s="13">
        <f t="shared" si="12"/>
        <v>2.4406222385169308E-2</v>
      </c>
      <c r="X76" s="13">
        <f t="shared" si="12"/>
        <v>1.0908843058666578E-2</v>
      </c>
      <c r="Y76" s="13">
        <f t="shared" si="12"/>
        <v>1.5073455943853153E-2</v>
      </c>
      <c r="Z76" s="13">
        <f t="shared" si="12"/>
        <v>1.344724907222085E-2</v>
      </c>
      <c r="AA76" s="13">
        <f t="shared" si="12"/>
        <v>2.9098131099914985E-2</v>
      </c>
      <c r="AB76" s="13">
        <f t="shared" si="12"/>
        <v>3.3826601897045429E-2</v>
      </c>
      <c r="AC76" s="13">
        <f t="shared" si="12"/>
        <v>2.1142250890064034E-2</v>
      </c>
      <c r="AD76" s="13">
        <f t="shared" si="12"/>
        <v>8.3998723877909687E-3</v>
      </c>
      <c r="AE76" s="13">
        <f t="shared" si="12"/>
        <v>3.5860986385076263E-3</v>
      </c>
      <c r="AF76" s="13">
        <f t="shared" si="12"/>
        <v>1.4513096581801612E-2</v>
      </c>
      <c r="AG76" s="13">
        <f t="shared" ref="AG76" si="13">IF(AG9&lt;&gt;0,AG43/AG9,"")</f>
        <v>6.0463171369903992E-2</v>
      </c>
    </row>
    <row r="77" spans="1:33" x14ac:dyDescent="0.2">
      <c r="A77" s="9">
        <v>340</v>
      </c>
      <c r="B77" s="9" t="s">
        <v>6</v>
      </c>
      <c r="C77" s="13">
        <f t="shared" ref="C77:S77" si="14">IF(C10&lt;&gt;0,C44/C10,"")</f>
        <v>3.0013914943444697E-2</v>
      </c>
      <c r="D77" s="13">
        <f t="shared" si="14"/>
        <v>3.7478717718963113E-2</v>
      </c>
      <c r="E77" s="13">
        <f t="shared" si="14"/>
        <v>7.0295549435229934E-2</v>
      </c>
      <c r="F77" s="13">
        <f t="shared" si="14"/>
        <v>4.9882878692759203E-2</v>
      </c>
      <c r="G77" s="13">
        <f t="shared" si="14"/>
        <v>3.7288308403278209E-2</v>
      </c>
      <c r="H77" s="13">
        <f t="shared" si="14"/>
        <v>3.980825303291697E-2</v>
      </c>
      <c r="I77" s="13">
        <f t="shared" si="14"/>
        <v>4.6854585008467182E-2</v>
      </c>
      <c r="J77" s="13">
        <f t="shared" si="14"/>
        <v>3.3411836018457035E-2</v>
      </c>
      <c r="K77" s="13">
        <f t="shared" si="14"/>
        <v>2.4049916008983045E-2</v>
      </c>
      <c r="L77" s="13">
        <f t="shared" si="14"/>
        <v>1.8968589588388211E-2</v>
      </c>
      <c r="M77" s="13">
        <f t="shared" si="14"/>
        <v>2.0218155372527635E-2</v>
      </c>
      <c r="N77" s="13">
        <f t="shared" si="14"/>
        <v>4.5712163512962249E-2</v>
      </c>
      <c r="O77" s="13">
        <f t="shared" si="14"/>
        <v>3.0570530107139587E-2</v>
      </c>
      <c r="P77" s="13">
        <f t="shared" si="14"/>
        <v>4.3534667404506726E-2</v>
      </c>
      <c r="Q77" s="13">
        <f t="shared" si="14"/>
        <v>0.17316908829468333</v>
      </c>
      <c r="R77" s="13">
        <f t="shared" si="14"/>
        <v>0.23417462794381158</v>
      </c>
      <c r="S77" s="13">
        <f t="shared" si="14"/>
        <v>0.13461906127260154</v>
      </c>
      <c r="T77" s="13">
        <f t="shared" ref="T77:AF77" si="15">IF(T10&lt;&gt;0,T44/T10,"")</f>
        <v>0.10039433745773545</v>
      </c>
      <c r="U77" s="13">
        <f t="shared" si="15"/>
        <v>0.11056788221345332</v>
      </c>
      <c r="V77" s="13">
        <f t="shared" si="15"/>
        <v>0.12469975560646482</v>
      </c>
      <c r="W77" s="13">
        <f t="shared" si="15"/>
        <v>6.7505028130941572E-2</v>
      </c>
      <c r="X77" s="13">
        <f t="shared" si="15"/>
        <v>6.2309652554627476E-2</v>
      </c>
      <c r="Y77" s="13">
        <f t="shared" si="15"/>
        <v>0.17987244959934698</v>
      </c>
      <c r="Z77" s="13">
        <f t="shared" si="15"/>
        <v>0.11020678790513135</v>
      </c>
      <c r="AA77" s="13">
        <f t="shared" si="15"/>
        <v>2.3374725446373378E-2</v>
      </c>
      <c r="AB77" s="13">
        <f t="shared" si="15"/>
        <v>5.3894002657493452E-2</v>
      </c>
      <c r="AC77" s="13">
        <f t="shared" si="15"/>
        <v>7.3809855017873266E-2</v>
      </c>
      <c r="AD77" s="13">
        <f t="shared" si="15"/>
        <v>7.1338285401439258E-2</v>
      </c>
      <c r="AE77" s="13">
        <f t="shared" si="15"/>
        <v>3.4484070723767794E-2</v>
      </c>
      <c r="AF77" s="13">
        <f t="shared" si="15"/>
        <v>0.17484264091385562</v>
      </c>
      <c r="AG77" s="13">
        <f t="shared" ref="AG77" si="16">IF(AG10&lt;&gt;0,AG44/AG10,"")</f>
        <v>0.14352216362476736</v>
      </c>
    </row>
    <row r="78" spans="1:33" x14ac:dyDescent="0.2">
      <c r="A78" s="11">
        <v>4736</v>
      </c>
      <c r="B78" s="11" t="s">
        <v>194</v>
      </c>
      <c r="C78" s="13" t="str">
        <f t="shared" ref="C78:S78" si="17">IF(C11&lt;&gt;0,C45/C11,"")</f>
        <v/>
      </c>
      <c r="D78" s="13" t="str">
        <f t="shared" si="17"/>
        <v/>
      </c>
      <c r="E78" s="13" t="str">
        <f t="shared" si="17"/>
        <v/>
      </c>
      <c r="F78" s="13" t="str">
        <f t="shared" si="17"/>
        <v/>
      </c>
      <c r="G78" s="13" t="str">
        <f t="shared" si="17"/>
        <v/>
      </c>
      <c r="H78" s="13" t="str">
        <f t="shared" si="17"/>
        <v/>
      </c>
      <c r="I78" s="13" t="str">
        <f t="shared" si="17"/>
        <v/>
      </c>
      <c r="J78" s="13" t="str">
        <f t="shared" si="17"/>
        <v/>
      </c>
      <c r="K78" s="13" t="str">
        <f t="shared" si="17"/>
        <v/>
      </c>
      <c r="L78" s="13" t="str">
        <f t="shared" si="17"/>
        <v/>
      </c>
      <c r="M78" s="13" t="str">
        <f t="shared" si="17"/>
        <v/>
      </c>
      <c r="N78" s="13" t="str">
        <f t="shared" si="17"/>
        <v/>
      </c>
      <c r="O78" s="13" t="str">
        <f t="shared" si="17"/>
        <v/>
      </c>
      <c r="P78" s="13" t="str">
        <f t="shared" si="17"/>
        <v/>
      </c>
      <c r="Q78" s="13" t="str">
        <f t="shared" si="17"/>
        <v/>
      </c>
      <c r="R78" s="13" t="str">
        <f t="shared" si="17"/>
        <v/>
      </c>
      <c r="S78" s="13" t="str">
        <f t="shared" si="17"/>
        <v/>
      </c>
      <c r="T78" s="13" t="str">
        <f t="shared" ref="T78:AF78" si="18">IF(T11&lt;&gt;0,T45/T11,"")</f>
        <v/>
      </c>
      <c r="U78" s="13" t="str">
        <f t="shared" si="18"/>
        <v/>
      </c>
      <c r="V78" s="13" t="str">
        <f t="shared" si="18"/>
        <v/>
      </c>
      <c r="W78" s="13" t="str">
        <f t="shared" si="18"/>
        <v/>
      </c>
      <c r="X78" s="13">
        <f t="shared" si="18"/>
        <v>1.8845032701262317E-2</v>
      </c>
      <c r="Y78" s="13">
        <f t="shared" si="18"/>
        <v>2.282227071218226E-2</v>
      </c>
      <c r="Z78" s="13">
        <f t="shared" si="18"/>
        <v>5.0075917589018519E-2</v>
      </c>
      <c r="AA78" s="13">
        <f t="shared" si="18"/>
        <v>4.6137644849887909E-2</v>
      </c>
      <c r="AB78" s="13">
        <f t="shared" si="18"/>
        <v>3.4145562914092278E-2</v>
      </c>
      <c r="AC78" s="13">
        <f t="shared" si="18"/>
        <v>5.0837643897284894E-2</v>
      </c>
      <c r="AD78" s="13">
        <f t="shared" si="18"/>
        <v>1.2725490031041377E-2</v>
      </c>
      <c r="AE78" s="13">
        <f t="shared" si="18"/>
        <v>6.2047005017864664E-4</v>
      </c>
      <c r="AF78" s="13">
        <f t="shared" si="18"/>
        <v>9.4956422883762132E-2</v>
      </c>
      <c r="AG78" s="13">
        <f t="shared" ref="AG78" si="19">IF(AG11&lt;&gt;0,AG45/AG11,"")</f>
        <v>0.1032545717722209</v>
      </c>
    </row>
    <row r="79" spans="1:33" x14ac:dyDescent="0.2">
      <c r="A79" s="11">
        <v>50440</v>
      </c>
      <c r="B79" s="11" t="s">
        <v>182</v>
      </c>
      <c r="C79" s="13" t="str">
        <f t="shared" ref="C79:S79" si="20">IF(C13&lt;&gt;0,C46/C13,"")</f>
        <v/>
      </c>
      <c r="D79" s="13" t="str">
        <f t="shared" si="20"/>
        <v/>
      </c>
      <c r="E79" s="13" t="str">
        <f t="shared" si="20"/>
        <v/>
      </c>
      <c r="F79" s="13" t="str">
        <f t="shared" si="20"/>
        <v/>
      </c>
      <c r="G79" s="13" t="str">
        <f t="shared" si="20"/>
        <v/>
      </c>
      <c r="H79" s="13" t="str">
        <f t="shared" si="20"/>
        <v/>
      </c>
      <c r="I79" s="13" t="str">
        <f t="shared" si="20"/>
        <v/>
      </c>
      <c r="J79" s="13" t="str">
        <f t="shared" si="20"/>
        <v/>
      </c>
      <c r="K79" s="13" t="str">
        <f t="shared" si="20"/>
        <v/>
      </c>
      <c r="L79" s="13" t="str">
        <f t="shared" si="20"/>
        <v/>
      </c>
      <c r="M79" s="13" t="str">
        <f t="shared" si="20"/>
        <v/>
      </c>
      <c r="N79" s="13" t="str">
        <f t="shared" si="20"/>
        <v/>
      </c>
      <c r="O79" s="13" t="str">
        <f t="shared" si="20"/>
        <v/>
      </c>
      <c r="P79" s="13" t="str">
        <f t="shared" si="20"/>
        <v/>
      </c>
      <c r="Q79" s="13" t="str">
        <f t="shared" si="20"/>
        <v/>
      </c>
      <c r="R79" s="13" t="str">
        <f t="shared" si="20"/>
        <v/>
      </c>
      <c r="S79" s="13" t="str">
        <f t="shared" si="20"/>
        <v/>
      </c>
      <c r="T79" s="13" t="str">
        <f t="shared" ref="T79:AF79" si="21">IF(T12&lt;&gt;0,T46/T12,"")</f>
        <v/>
      </c>
      <c r="U79" s="13" t="str">
        <f t="shared" si="21"/>
        <v/>
      </c>
      <c r="V79" s="13" t="str">
        <f t="shared" si="21"/>
        <v/>
      </c>
      <c r="W79" s="13" t="str">
        <f t="shared" si="21"/>
        <v/>
      </c>
      <c r="X79" s="13">
        <f t="shared" si="21"/>
        <v>0</v>
      </c>
      <c r="Y79" s="13">
        <f t="shared" si="21"/>
        <v>0</v>
      </c>
      <c r="Z79" s="13">
        <f t="shared" si="21"/>
        <v>1.2892792587412707E-2</v>
      </c>
      <c r="AA79" s="13">
        <f t="shared" si="21"/>
        <v>1.4193706437495021E-2</v>
      </c>
      <c r="AB79" s="13">
        <f t="shared" si="21"/>
        <v>6.273574784519298E-2</v>
      </c>
      <c r="AC79" s="13">
        <f t="shared" si="21"/>
        <v>4.2191232690539121E-2</v>
      </c>
      <c r="AD79" s="13">
        <f t="shared" si="21"/>
        <v>3.7413643449732109E-2</v>
      </c>
      <c r="AE79" s="13">
        <f t="shared" si="21"/>
        <v>4.2072660227453276E-2</v>
      </c>
      <c r="AF79" s="13">
        <f t="shared" si="21"/>
        <v>9.8727468497687432E-2</v>
      </c>
      <c r="AG79" s="13">
        <f t="shared" ref="AG79" si="22">IF(AG12&lt;&gt;0,AG46/AG12,"")</f>
        <v>0.13444851562231055</v>
      </c>
    </row>
    <row r="80" spans="1:33" x14ac:dyDescent="0.2">
      <c r="A80" s="11">
        <v>50016</v>
      </c>
      <c r="B80" s="11" t="s">
        <v>164</v>
      </c>
      <c r="C80" s="13" t="str">
        <f t="shared" ref="C80:S80" si="23">IF(C12&lt;&gt;0,C47/C12,"")</f>
        <v/>
      </c>
      <c r="D80" s="13" t="str">
        <f t="shared" si="23"/>
        <v/>
      </c>
      <c r="E80" s="13" t="str">
        <f t="shared" si="23"/>
        <v/>
      </c>
      <c r="F80" s="13" t="str">
        <f t="shared" si="23"/>
        <v/>
      </c>
      <c r="G80" s="13" t="str">
        <f t="shared" si="23"/>
        <v/>
      </c>
      <c r="H80" s="13" t="str">
        <f t="shared" si="23"/>
        <v/>
      </c>
      <c r="I80" s="13" t="str">
        <f t="shared" si="23"/>
        <v/>
      </c>
      <c r="J80" s="13" t="str">
        <f t="shared" si="23"/>
        <v/>
      </c>
      <c r="K80" s="13" t="str">
        <f t="shared" si="23"/>
        <v/>
      </c>
      <c r="L80" s="13" t="str">
        <f t="shared" si="23"/>
        <v/>
      </c>
      <c r="M80" s="13" t="str">
        <f t="shared" si="23"/>
        <v/>
      </c>
      <c r="N80" s="13" t="str">
        <f t="shared" si="23"/>
        <v/>
      </c>
      <c r="O80" s="13" t="str">
        <f t="shared" si="23"/>
        <v/>
      </c>
      <c r="P80" s="13" t="str">
        <f t="shared" si="23"/>
        <v/>
      </c>
      <c r="Q80" s="13" t="str">
        <f t="shared" si="23"/>
        <v/>
      </c>
      <c r="R80" s="13" t="str">
        <f t="shared" si="23"/>
        <v/>
      </c>
      <c r="S80" s="13" t="str">
        <f t="shared" si="23"/>
        <v/>
      </c>
      <c r="T80" s="13">
        <f t="shared" ref="T80:AF80" si="24">IF(T13&lt;&gt;0,T47/T13,"")</f>
        <v>0</v>
      </c>
      <c r="U80" s="13">
        <f t="shared" si="24"/>
        <v>3.2383295455693556E-3</v>
      </c>
      <c r="V80" s="13">
        <f t="shared" si="24"/>
        <v>1.2102247394247692E-2</v>
      </c>
      <c r="W80" s="13">
        <f t="shared" si="24"/>
        <v>8.834966424964362E-3</v>
      </c>
      <c r="X80" s="13">
        <f t="shared" si="24"/>
        <v>1.1586239445656983E-2</v>
      </c>
      <c r="Y80" s="13">
        <f t="shared" si="24"/>
        <v>2.0505572218468125E-2</v>
      </c>
      <c r="Z80" s="13">
        <f t="shared" si="24"/>
        <v>2.6753791450227476E-2</v>
      </c>
      <c r="AA80" s="13">
        <f t="shared" si="24"/>
        <v>1.2666157336828559E-2</v>
      </c>
      <c r="AB80" s="13">
        <f t="shared" si="24"/>
        <v>2.1466154823762525E-2</v>
      </c>
      <c r="AC80" s="13">
        <f t="shared" si="24"/>
        <v>2.4819237576709823E-2</v>
      </c>
      <c r="AD80" s="13">
        <f t="shared" si="24"/>
        <v>2.0312810846192138E-2</v>
      </c>
      <c r="AE80" s="13">
        <f t="shared" si="24"/>
        <v>2.887416173699232E-2</v>
      </c>
      <c r="AF80" s="13">
        <f t="shared" si="24"/>
        <v>-2.1289171979503366E-2</v>
      </c>
      <c r="AG80" s="13">
        <f t="shared" ref="AG80" si="25">IF(AG13&lt;&gt;0,AG47/AG13,"")</f>
        <v>2.4026768285106397E-2</v>
      </c>
    </row>
    <row r="81" spans="1:33" x14ac:dyDescent="0.2">
      <c r="A81" s="11">
        <v>12522</v>
      </c>
      <c r="B81" s="11" t="s">
        <v>244</v>
      </c>
      <c r="C81" s="13" t="str">
        <f t="shared" ref="C81:S81" si="26">IF(C16&lt;&gt;0,C51/C16,"")</f>
        <v/>
      </c>
      <c r="D81" s="13" t="str">
        <f t="shared" si="26"/>
        <v/>
      </c>
      <c r="E81" s="13" t="str">
        <f t="shared" si="26"/>
        <v/>
      </c>
      <c r="F81" s="13" t="str">
        <f t="shared" si="26"/>
        <v/>
      </c>
      <c r="G81" s="13" t="str">
        <f t="shared" si="26"/>
        <v/>
      </c>
      <c r="H81" s="13" t="str">
        <f t="shared" si="26"/>
        <v/>
      </c>
      <c r="I81" s="13" t="str">
        <f t="shared" si="26"/>
        <v/>
      </c>
      <c r="J81" s="13" t="str">
        <f t="shared" si="26"/>
        <v/>
      </c>
      <c r="K81" s="13" t="str">
        <f t="shared" si="26"/>
        <v/>
      </c>
      <c r="L81" s="13" t="str">
        <f t="shared" si="26"/>
        <v/>
      </c>
      <c r="M81" s="13" t="str">
        <f t="shared" si="26"/>
        <v/>
      </c>
      <c r="N81" s="13" t="str">
        <f t="shared" si="26"/>
        <v/>
      </c>
      <c r="O81" s="13" t="str">
        <f t="shared" si="26"/>
        <v/>
      </c>
      <c r="P81" s="13" t="str">
        <f t="shared" si="26"/>
        <v/>
      </c>
      <c r="Q81" s="13" t="str">
        <f t="shared" si="26"/>
        <v/>
      </c>
      <c r="R81" s="13" t="str">
        <f t="shared" si="26"/>
        <v/>
      </c>
      <c r="S81" s="13" t="str">
        <f t="shared" si="26"/>
        <v/>
      </c>
      <c r="T81" s="13" t="str">
        <f t="shared" ref="T81:AF81" si="27">IF(T14&lt;&gt;0,T48/T14,"")</f>
        <v/>
      </c>
      <c r="U81" s="13" t="str">
        <f t="shared" si="27"/>
        <v/>
      </c>
      <c r="V81" s="13" t="str">
        <f t="shared" si="27"/>
        <v/>
      </c>
      <c r="W81" s="13" t="str">
        <f t="shared" si="27"/>
        <v/>
      </c>
      <c r="X81" s="13" t="str">
        <f t="shared" si="27"/>
        <v/>
      </c>
      <c r="Y81" s="13" t="str">
        <f t="shared" si="27"/>
        <v/>
      </c>
      <c r="Z81" s="13" t="str">
        <f t="shared" si="27"/>
        <v/>
      </c>
      <c r="AA81" s="13" t="str">
        <f t="shared" si="27"/>
        <v/>
      </c>
      <c r="AB81" s="13" t="str">
        <f t="shared" si="27"/>
        <v/>
      </c>
      <c r="AC81" s="13" t="str">
        <f t="shared" si="27"/>
        <v/>
      </c>
      <c r="AD81" s="13">
        <f t="shared" si="27"/>
        <v>0</v>
      </c>
      <c r="AE81" s="13">
        <f t="shared" si="27"/>
        <v>0</v>
      </c>
      <c r="AF81" s="13">
        <f t="shared" si="27"/>
        <v>2.449495548572243E-2</v>
      </c>
      <c r="AG81" s="13">
        <f t="shared" ref="AG81" si="28">IF(AG14&lt;&gt;0,AG48/AG14,"")</f>
        <v>-7.4016174689133934E-2</v>
      </c>
    </row>
    <row r="82" spans="1:33" x14ac:dyDescent="0.2">
      <c r="A82" s="40">
        <v>16827</v>
      </c>
      <c r="B82" s="40" t="s">
        <v>218</v>
      </c>
      <c r="C82" s="13" t="str">
        <f t="shared" ref="C82:S82" si="29">IF(C19&lt;&gt;0,C50/C19,"")</f>
        <v/>
      </c>
      <c r="D82" s="13" t="str">
        <f t="shared" si="29"/>
        <v/>
      </c>
      <c r="E82" s="13" t="str">
        <f t="shared" si="29"/>
        <v/>
      </c>
      <c r="F82" s="13" t="str">
        <f t="shared" si="29"/>
        <v/>
      </c>
      <c r="G82" s="13" t="str">
        <f t="shared" si="29"/>
        <v/>
      </c>
      <c r="H82" s="13" t="str">
        <f t="shared" si="29"/>
        <v/>
      </c>
      <c r="I82" s="13" t="str">
        <f t="shared" si="29"/>
        <v/>
      </c>
      <c r="J82" s="13" t="str">
        <f t="shared" si="29"/>
        <v/>
      </c>
      <c r="K82" s="13" t="str">
        <f t="shared" si="29"/>
        <v/>
      </c>
      <c r="L82" s="13" t="str">
        <f t="shared" si="29"/>
        <v/>
      </c>
      <c r="M82" s="13" t="str">
        <f t="shared" si="29"/>
        <v/>
      </c>
      <c r="N82" s="13" t="str">
        <f t="shared" si="29"/>
        <v/>
      </c>
      <c r="O82" s="13" t="str">
        <f t="shared" si="29"/>
        <v/>
      </c>
      <c r="P82" s="13" t="str">
        <f t="shared" si="29"/>
        <v/>
      </c>
      <c r="Q82" s="13" t="str">
        <f t="shared" si="29"/>
        <v/>
      </c>
      <c r="R82" s="13" t="str">
        <f t="shared" si="29"/>
        <v/>
      </c>
      <c r="S82" s="13" t="str">
        <f t="shared" si="29"/>
        <v/>
      </c>
      <c r="T82" s="13" t="str">
        <f t="shared" ref="T82:AF82" si="30">IF(T15&lt;&gt;0,T49/T15,"")</f>
        <v/>
      </c>
      <c r="U82" s="13" t="str">
        <f t="shared" si="30"/>
        <v/>
      </c>
      <c r="V82" s="13" t="str">
        <f t="shared" si="30"/>
        <v/>
      </c>
      <c r="W82" s="13" t="str">
        <f t="shared" si="30"/>
        <v/>
      </c>
      <c r="X82" s="13" t="str">
        <f t="shared" si="30"/>
        <v/>
      </c>
      <c r="Y82" s="13" t="str">
        <f t="shared" si="30"/>
        <v/>
      </c>
      <c r="Z82" s="13" t="str">
        <f t="shared" si="30"/>
        <v/>
      </c>
      <c r="AA82" s="13" t="str">
        <f t="shared" si="30"/>
        <v/>
      </c>
      <c r="AB82" s="13" t="str">
        <f t="shared" si="30"/>
        <v/>
      </c>
      <c r="AC82" s="13" t="str">
        <f t="shared" si="30"/>
        <v/>
      </c>
      <c r="AD82" s="13">
        <f t="shared" si="30"/>
        <v>0</v>
      </c>
      <c r="AE82" s="13">
        <f t="shared" si="30"/>
        <v>0</v>
      </c>
      <c r="AF82" s="13">
        <f t="shared" si="30"/>
        <v>0</v>
      </c>
      <c r="AG82" s="13">
        <f t="shared" ref="AG82" si="31">IF(AG15&lt;&gt;0,AG49/AG15,"")</f>
        <v>0</v>
      </c>
    </row>
    <row r="83" spans="1:33" x14ac:dyDescent="0.2">
      <c r="A83" s="40">
        <v>15781</v>
      </c>
      <c r="B83" s="40" t="s">
        <v>187</v>
      </c>
      <c r="C83" s="13" t="e">
        <f>IF(#REF!&lt;&gt;0,#REF!/#REF!,"")</f>
        <v>#REF!</v>
      </c>
      <c r="D83" s="13" t="e">
        <f>IF(#REF!&lt;&gt;0,#REF!/#REF!,"")</f>
        <v>#REF!</v>
      </c>
      <c r="E83" s="13" t="e">
        <f>IF(#REF!&lt;&gt;0,#REF!/#REF!,"")</f>
        <v>#REF!</v>
      </c>
      <c r="F83" s="13" t="e">
        <f>IF(#REF!&lt;&gt;0,#REF!/#REF!,"")</f>
        <v>#REF!</v>
      </c>
      <c r="G83" s="13" t="e">
        <f>IF(#REF!&lt;&gt;0,#REF!/#REF!,"")</f>
        <v>#REF!</v>
      </c>
      <c r="H83" s="13" t="e">
        <f>IF(#REF!&lt;&gt;0,#REF!/#REF!,"")</f>
        <v>#REF!</v>
      </c>
      <c r="I83" s="13" t="e">
        <f>IF(#REF!&lt;&gt;0,#REF!/#REF!,"")</f>
        <v>#REF!</v>
      </c>
      <c r="J83" s="13" t="e">
        <f>IF(#REF!&lt;&gt;0,#REF!/#REF!,"")</f>
        <v>#REF!</v>
      </c>
      <c r="K83" s="13" t="e">
        <f>IF(#REF!&lt;&gt;0,#REF!/#REF!,"")</f>
        <v>#REF!</v>
      </c>
      <c r="L83" s="13" t="e">
        <f>IF(#REF!&lt;&gt;0,#REF!/#REF!,"")</f>
        <v>#REF!</v>
      </c>
      <c r="M83" s="13" t="e">
        <f>IF(#REF!&lt;&gt;0,#REF!/#REF!,"")</f>
        <v>#REF!</v>
      </c>
      <c r="N83" s="13" t="e">
        <f>IF(#REF!&lt;&gt;0,#REF!/#REF!,"")</f>
        <v>#REF!</v>
      </c>
      <c r="O83" s="13" t="e">
        <f>IF(#REF!&lt;&gt;0,#REF!/#REF!,"")</f>
        <v>#REF!</v>
      </c>
      <c r="P83" s="13"/>
      <c r="Q83" s="13"/>
      <c r="R83" s="13"/>
      <c r="S83" s="13"/>
      <c r="T83" s="13" t="str">
        <f t="shared" ref="T83:AF83" si="32">IF(T16&lt;&gt;0,T50/T16,"")</f>
        <v/>
      </c>
      <c r="U83" s="13" t="str">
        <f t="shared" si="32"/>
        <v/>
      </c>
      <c r="V83" s="13" t="str">
        <f t="shared" si="32"/>
        <v/>
      </c>
      <c r="W83" s="13" t="str">
        <f t="shared" si="32"/>
        <v/>
      </c>
      <c r="X83" s="13">
        <f t="shared" si="32"/>
        <v>0</v>
      </c>
      <c r="Y83" s="13">
        <f t="shared" si="32"/>
        <v>0</v>
      </c>
      <c r="Z83" s="13">
        <f t="shared" si="32"/>
        <v>0</v>
      </c>
      <c r="AA83" s="13">
        <f t="shared" si="32"/>
        <v>0</v>
      </c>
      <c r="AB83" s="13">
        <f t="shared" si="32"/>
        <v>0</v>
      </c>
      <c r="AC83" s="13">
        <f t="shared" si="32"/>
        <v>0</v>
      </c>
      <c r="AD83" s="13">
        <f t="shared" si="32"/>
        <v>0</v>
      </c>
      <c r="AE83" s="13">
        <f t="shared" si="32"/>
        <v>0</v>
      </c>
      <c r="AF83" s="13">
        <f t="shared" si="32"/>
        <v>0</v>
      </c>
      <c r="AG83" s="13">
        <f t="shared" ref="AG83" si="33">IF(AG16&lt;&gt;0,AG50/AG16,"")</f>
        <v>0</v>
      </c>
    </row>
    <row r="84" spans="1:33" x14ac:dyDescent="0.2">
      <c r="A84" s="40">
        <v>50026</v>
      </c>
      <c r="B84" s="40" t="s">
        <v>170</v>
      </c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>
        <f t="shared" ref="T84:AF84" si="34">IF(T17&lt;&gt;0,T51/T17,"")</f>
        <v>-0.20357186028707541</v>
      </c>
      <c r="U84" s="13">
        <f t="shared" si="34"/>
        <v>-7.2809044363833716E-3</v>
      </c>
      <c r="V84" s="13">
        <f t="shared" si="34"/>
        <v>9.7521588041011659E-2</v>
      </c>
      <c r="W84" s="13">
        <f t="shared" si="34"/>
        <v>0.20920944632442939</v>
      </c>
      <c r="X84" s="13">
        <f t="shared" si="34"/>
        <v>4.1792697891599867E-2</v>
      </c>
      <c r="Y84" s="13">
        <f t="shared" si="34"/>
        <v>-0.15943757232276864</v>
      </c>
      <c r="Z84" s="13">
        <f t="shared" si="34"/>
        <v>0.18113676861655584</v>
      </c>
      <c r="AA84" s="13">
        <f t="shared" si="34"/>
        <v>2.024648544430617E-2</v>
      </c>
      <c r="AB84" s="13">
        <f t="shared" si="34"/>
        <v>0.10235502899833704</v>
      </c>
      <c r="AC84" s="13">
        <f t="shared" si="34"/>
        <v>-0.12669159752832398</v>
      </c>
      <c r="AD84" s="13">
        <f t="shared" si="34"/>
        <v>-5.7969215195192471E-4</v>
      </c>
      <c r="AE84" s="13">
        <f t="shared" si="34"/>
        <v>5.0581470312881429E-3</v>
      </c>
      <c r="AF84" s="13">
        <f t="shared" si="34"/>
        <v>1.9899969486713454E-2</v>
      </c>
      <c r="AG84" s="13">
        <f t="shared" ref="AG84" si="35">IF(AG17&lt;&gt;0,AG51/AG17,"")</f>
        <v>1.1735706126375279E-2</v>
      </c>
    </row>
    <row r="85" spans="1:33" x14ac:dyDescent="0.2">
      <c r="A85" s="40">
        <v>2538</v>
      </c>
      <c r="B85" s="40" t="s">
        <v>228</v>
      </c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 t="str">
        <f t="shared" ref="T85:AF85" si="36">IF(T18&lt;&gt;0,T52/T18,"")</f>
        <v/>
      </c>
      <c r="U85" s="13" t="str">
        <f t="shared" si="36"/>
        <v/>
      </c>
      <c r="V85" s="13" t="str">
        <f t="shared" si="36"/>
        <v/>
      </c>
      <c r="W85" s="13" t="str">
        <f t="shared" si="36"/>
        <v/>
      </c>
      <c r="X85" s="13" t="str">
        <f t="shared" si="36"/>
        <v/>
      </c>
      <c r="Y85" s="13" t="str">
        <f t="shared" si="36"/>
        <v/>
      </c>
      <c r="Z85" s="13" t="str">
        <f t="shared" si="36"/>
        <v/>
      </c>
      <c r="AA85" s="13" t="str">
        <f t="shared" si="36"/>
        <v/>
      </c>
      <c r="AB85" s="13" t="str">
        <f t="shared" si="36"/>
        <v/>
      </c>
      <c r="AC85" s="13" t="str">
        <f t="shared" si="36"/>
        <v/>
      </c>
      <c r="AD85" s="13" t="str">
        <f t="shared" si="36"/>
        <v/>
      </c>
      <c r="AE85" s="13">
        <f t="shared" si="36"/>
        <v>0</v>
      </c>
      <c r="AF85" s="13">
        <f t="shared" si="36"/>
        <v>0</v>
      </c>
      <c r="AG85" s="13">
        <f t="shared" ref="AG85" si="37">IF(AG18&lt;&gt;0,AG52/AG18,"")</f>
        <v>0</v>
      </c>
    </row>
    <row r="86" spans="1:33" x14ac:dyDescent="0.2">
      <c r="A86" s="40">
        <v>766</v>
      </c>
      <c r="B86" s="40" t="s">
        <v>199</v>
      </c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 t="str">
        <f t="shared" ref="T86:AF86" si="38">IF(T19&lt;&gt;0,T53/T19,"")</f>
        <v/>
      </c>
      <c r="U86" s="13" t="str">
        <f t="shared" si="38"/>
        <v/>
      </c>
      <c r="V86" s="13" t="str">
        <f t="shared" si="38"/>
        <v/>
      </c>
      <c r="W86" s="13" t="str">
        <f t="shared" si="38"/>
        <v/>
      </c>
      <c r="X86" s="13" t="str">
        <f t="shared" si="38"/>
        <v/>
      </c>
      <c r="Y86" s="13" t="str">
        <f t="shared" si="38"/>
        <v/>
      </c>
      <c r="Z86" s="13" t="str">
        <f t="shared" si="38"/>
        <v/>
      </c>
      <c r="AA86" s="13" t="str">
        <f t="shared" si="38"/>
        <v/>
      </c>
      <c r="AB86" s="13">
        <f t="shared" si="38"/>
        <v>0.28012356622377305</v>
      </c>
      <c r="AC86" s="13">
        <f t="shared" si="38"/>
        <v>1.2113775814435972E-2</v>
      </c>
      <c r="AD86" s="13">
        <f t="shared" si="38"/>
        <v>0.11140341174150792</v>
      </c>
      <c r="AE86" s="13">
        <f t="shared" si="38"/>
        <v>2.2795596863309942E-2</v>
      </c>
      <c r="AF86" s="13">
        <f t="shared" si="38"/>
        <v>6.4704772212855463E-2</v>
      </c>
      <c r="AG86" s="13">
        <f t="shared" ref="AG86" si="39">IF(AG19&lt;&gt;0,AG53/AG19,"")</f>
        <v>0.26574440874637389</v>
      </c>
    </row>
    <row r="87" spans="1:33" ht="13.9" customHeight="1" x14ac:dyDescent="0.2">
      <c r="A87" s="40">
        <v>11974</v>
      </c>
      <c r="B87" s="40" t="s">
        <v>238</v>
      </c>
      <c r="C87" s="13">
        <f t="shared" ref="C87:S87" si="40">IF(C22&lt;&gt;0,C56/C22,"")</f>
        <v>0.16422612048238511</v>
      </c>
      <c r="D87" s="13">
        <f t="shared" si="40"/>
        <v>0.20383706405983851</v>
      </c>
      <c r="E87" s="13">
        <f t="shared" si="40"/>
        <v>0.22210489037879905</v>
      </c>
      <c r="F87" s="13">
        <f t="shared" si="40"/>
        <v>0.15078043252560563</v>
      </c>
      <c r="G87" s="13">
        <f t="shared" si="40"/>
        <v>0.11050479913350551</v>
      </c>
      <c r="H87" s="13">
        <f t="shared" si="40"/>
        <v>8.2566113284136558E-2</v>
      </c>
      <c r="I87" s="13">
        <f t="shared" si="40"/>
        <v>6.2179755743720991E-2</v>
      </c>
      <c r="J87" s="13" t="str">
        <f t="shared" si="40"/>
        <v/>
      </c>
      <c r="K87" s="13" t="str">
        <f t="shared" si="40"/>
        <v/>
      </c>
      <c r="L87" s="13" t="str">
        <f t="shared" si="40"/>
        <v/>
      </c>
      <c r="M87" s="13" t="str">
        <f t="shared" si="40"/>
        <v/>
      </c>
      <c r="N87" s="13" t="str">
        <f t="shared" si="40"/>
        <v/>
      </c>
      <c r="O87" s="13" t="str">
        <f t="shared" si="40"/>
        <v/>
      </c>
      <c r="P87" s="13" t="str">
        <f t="shared" si="40"/>
        <v/>
      </c>
      <c r="Q87" s="13" t="str">
        <f t="shared" si="40"/>
        <v/>
      </c>
      <c r="R87" s="13" t="str">
        <f t="shared" si="40"/>
        <v/>
      </c>
      <c r="S87" s="13" t="str">
        <f t="shared" si="40"/>
        <v/>
      </c>
      <c r="T87" s="13" t="str">
        <f t="shared" ref="T87:AF87" si="41">IF(T20&lt;&gt;0,T54/T20,"")</f>
        <v/>
      </c>
      <c r="U87" s="13" t="str">
        <f t="shared" si="41"/>
        <v/>
      </c>
      <c r="V87" s="13" t="str">
        <f t="shared" si="41"/>
        <v/>
      </c>
      <c r="W87" s="13" t="str">
        <f t="shared" si="41"/>
        <v/>
      </c>
      <c r="X87" s="13" t="str">
        <f t="shared" si="41"/>
        <v/>
      </c>
      <c r="Y87" s="13" t="str">
        <f t="shared" si="41"/>
        <v/>
      </c>
      <c r="Z87" s="13" t="str">
        <f t="shared" si="41"/>
        <v/>
      </c>
      <c r="AA87" s="13" t="str">
        <f t="shared" si="41"/>
        <v/>
      </c>
      <c r="AB87" s="13" t="str">
        <f t="shared" si="41"/>
        <v/>
      </c>
      <c r="AC87" s="13" t="str">
        <f t="shared" si="41"/>
        <v/>
      </c>
      <c r="AD87" s="13" t="str">
        <f t="shared" si="41"/>
        <v/>
      </c>
      <c r="AE87" s="13" t="str">
        <f t="shared" si="41"/>
        <v/>
      </c>
      <c r="AF87" s="13">
        <f t="shared" si="41"/>
        <v>0</v>
      </c>
      <c r="AG87" s="13">
        <f t="shared" ref="AG87" si="42">IF(AG20&lt;&gt;0,AG54/AG20,"")</f>
        <v>4.6630711517995213E-3</v>
      </c>
    </row>
    <row r="88" spans="1:33" x14ac:dyDescent="0.2">
      <c r="A88" s="40">
        <v>361</v>
      </c>
      <c r="B88" s="40" t="s">
        <v>241</v>
      </c>
      <c r="C88" s="13">
        <f t="shared" ref="C88:S88" si="43">IF(C23&lt;&gt;0,C57/C23,"")</f>
        <v>6.7874923989394084E-2</v>
      </c>
      <c r="D88" s="13">
        <f t="shared" si="43"/>
        <v>-0.45677409963730758</v>
      </c>
      <c r="E88" s="13">
        <f t="shared" si="43"/>
        <v>-0.13169574039419815</v>
      </c>
      <c r="F88" s="13" t="str">
        <f t="shared" si="43"/>
        <v/>
      </c>
      <c r="G88" s="13" t="str">
        <f t="shared" si="43"/>
        <v/>
      </c>
      <c r="H88" s="13" t="str">
        <f t="shared" si="43"/>
        <v/>
      </c>
      <c r="I88" s="13" t="str">
        <f t="shared" si="43"/>
        <v/>
      </c>
      <c r="J88" s="13">
        <f t="shared" si="43"/>
        <v>2.07542164307765E-2</v>
      </c>
      <c r="K88" s="13">
        <f t="shared" si="43"/>
        <v>1.8145152037511152E-2</v>
      </c>
      <c r="L88" s="13" t="str">
        <f t="shared" si="43"/>
        <v/>
      </c>
      <c r="M88" s="13" t="str">
        <f t="shared" si="43"/>
        <v/>
      </c>
      <c r="N88" s="13" t="str">
        <f t="shared" si="43"/>
        <v/>
      </c>
      <c r="O88" s="13" t="str">
        <f t="shared" si="43"/>
        <v/>
      </c>
      <c r="P88" s="13" t="str">
        <f t="shared" si="43"/>
        <v/>
      </c>
      <c r="Q88" s="13" t="str">
        <f t="shared" si="43"/>
        <v/>
      </c>
      <c r="R88" s="13" t="str">
        <f t="shared" si="43"/>
        <v/>
      </c>
      <c r="S88" s="13" t="str">
        <f t="shared" si="43"/>
        <v/>
      </c>
      <c r="T88" s="13" t="str">
        <f t="shared" ref="T88:AF88" si="44">IF(T21&lt;&gt;0,T55/T21,"")</f>
        <v/>
      </c>
      <c r="U88" s="13" t="str">
        <f t="shared" si="44"/>
        <v/>
      </c>
      <c r="V88" s="13" t="str">
        <f t="shared" si="44"/>
        <v/>
      </c>
      <c r="W88" s="13" t="str">
        <f t="shared" si="44"/>
        <v/>
      </c>
      <c r="X88" s="13" t="str">
        <f t="shared" si="44"/>
        <v/>
      </c>
      <c r="Y88" s="13" t="str">
        <f t="shared" si="44"/>
        <v/>
      </c>
      <c r="Z88" s="13" t="str">
        <f t="shared" si="44"/>
        <v/>
      </c>
      <c r="AA88" s="13" t="str">
        <f t="shared" si="44"/>
        <v/>
      </c>
      <c r="AB88" s="13" t="str">
        <f t="shared" si="44"/>
        <v/>
      </c>
      <c r="AC88" s="13" t="str">
        <f t="shared" si="44"/>
        <v/>
      </c>
      <c r="AD88" s="13" t="str">
        <f t="shared" si="44"/>
        <v/>
      </c>
      <c r="AE88" s="13" t="str">
        <f t="shared" si="44"/>
        <v/>
      </c>
      <c r="AF88" s="13">
        <f t="shared" si="44"/>
        <v>0</v>
      </c>
      <c r="AG88" s="13">
        <f t="shared" ref="AG88" si="45">IF(AG21&lt;&gt;0,AG55/AG21,"")</f>
        <v>0</v>
      </c>
    </row>
    <row r="89" spans="1:33" hidden="1" outlineLevel="1" x14ac:dyDescent="0.2">
      <c r="A89" s="11">
        <v>269</v>
      </c>
      <c r="B89" s="11" t="s">
        <v>16</v>
      </c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 t="str">
        <f t="shared" ref="T89:AF89" si="46">IF(T22&lt;&gt;0,T56/T22,"")</f>
        <v/>
      </c>
      <c r="U89" s="13" t="str">
        <f t="shared" si="46"/>
        <v/>
      </c>
      <c r="V89" s="13" t="str">
        <f t="shared" si="46"/>
        <v/>
      </c>
      <c r="W89" s="13" t="str">
        <f t="shared" si="46"/>
        <v/>
      </c>
      <c r="X89" s="13" t="str">
        <f t="shared" si="46"/>
        <v/>
      </c>
      <c r="Y89" s="13" t="str">
        <f t="shared" si="46"/>
        <v/>
      </c>
      <c r="Z89" s="13" t="str">
        <f t="shared" si="46"/>
        <v/>
      </c>
      <c r="AA89" s="13" t="str">
        <f t="shared" si="46"/>
        <v/>
      </c>
      <c r="AB89" s="13" t="str">
        <f t="shared" si="46"/>
        <v/>
      </c>
      <c r="AC89" s="13" t="str">
        <f t="shared" si="46"/>
        <v/>
      </c>
      <c r="AD89" s="13" t="str">
        <f t="shared" si="46"/>
        <v/>
      </c>
      <c r="AE89" s="13" t="str">
        <f t="shared" si="46"/>
        <v/>
      </c>
      <c r="AF89" s="13" t="str">
        <f t="shared" si="46"/>
        <v/>
      </c>
    </row>
    <row r="90" spans="1:33" hidden="1" outlineLevel="1" x14ac:dyDescent="0.2">
      <c r="A90" s="11">
        <v>750</v>
      </c>
      <c r="B90" s="11" t="s">
        <v>17</v>
      </c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 t="str">
        <f t="shared" ref="T90:AF90" si="47">IF(T23&lt;&gt;0,T57/T23,"")</f>
        <v/>
      </c>
      <c r="U90" s="13" t="str">
        <f t="shared" si="47"/>
        <v/>
      </c>
      <c r="V90" s="13" t="str">
        <f t="shared" si="47"/>
        <v/>
      </c>
      <c r="W90" s="13" t="str">
        <f t="shared" si="47"/>
        <v/>
      </c>
      <c r="X90" s="13" t="str">
        <f t="shared" si="47"/>
        <v/>
      </c>
      <c r="Y90" s="13" t="str">
        <f t="shared" si="47"/>
        <v/>
      </c>
      <c r="Z90" s="13" t="str">
        <f t="shared" si="47"/>
        <v/>
      </c>
      <c r="AA90" s="13" t="str">
        <f t="shared" si="47"/>
        <v/>
      </c>
      <c r="AB90" s="13" t="str">
        <f t="shared" si="47"/>
        <v/>
      </c>
      <c r="AC90" s="13" t="str">
        <f t="shared" si="47"/>
        <v/>
      </c>
      <c r="AD90" s="13" t="str">
        <f t="shared" si="47"/>
        <v/>
      </c>
      <c r="AE90" s="13" t="str">
        <f t="shared" si="47"/>
        <v/>
      </c>
      <c r="AF90" s="13" t="str">
        <f t="shared" si="47"/>
        <v/>
      </c>
    </row>
    <row r="91" spans="1:33" hidden="1" outlineLevel="1" x14ac:dyDescent="0.2">
      <c r="A91" s="11">
        <v>51632</v>
      </c>
      <c r="B91" s="11" t="s">
        <v>157</v>
      </c>
      <c r="C91" s="13" t="str">
        <f t="shared" ref="C91:S91" si="48">IF(C24&lt;&gt;0,C58/C24,"")</f>
        <v/>
      </c>
      <c r="D91" s="13" t="str">
        <f t="shared" si="48"/>
        <v/>
      </c>
      <c r="E91" s="13" t="str">
        <f t="shared" si="48"/>
        <v/>
      </c>
      <c r="F91" s="13" t="str">
        <f t="shared" si="48"/>
        <v/>
      </c>
      <c r="G91" s="13" t="str">
        <f t="shared" si="48"/>
        <v/>
      </c>
      <c r="H91" s="13" t="str">
        <f t="shared" si="48"/>
        <v/>
      </c>
      <c r="I91" s="13" t="str">
        <f t="shared" si="48"/>
        <v/>
      </c>
      <c r="J91" s="13" t="str">
        <f t="shared" si="48"/>
        <v/>
      </c>
      <c r="K91" s="13" t="str">
        <f t="shared" si="48"/>
        <v/>
      </c>
      <c r="L91" s="13" t="str">
        <f t="shared" si="48"/>
        <v/>
      </c>
      <c r="M91" s="13" t="str">
        <f t="shared" si="48"/>
        <v/>
      </c>
      <c r="N91" s="13" t="str">
        <f t="shared" si="48"/>
        <v/>
      </c>
      <c r="O91" s="13" t="str">
        <f t="shared" si="48"/>
        <v/>
      </c>
      <c r="P91" s="13" t="str">
        <f t="shared" si="48"/>
        <v/>
      </c>
      <c r="Q91" s="13" t="str">
        <f t="shared" si="48"/>
        <v/>
      </c>
      <c r="R91" s="13" t="str">
        <f t="shared" si="48"/>
        <v/>
      </c>
      <c r="S91" s="13" t="str">
        <f t="shared" si="48"/>
        <v/>
      </c>
      <c r="T91" s="13" t="str">
        <f t="shared" ref="T91:AF91" si="49">IF(T24&lt;&gt;0,T58/T24,"")</f>
        <v/>
      </c>
      <c r="U91" s="13">
        <f t="shared" si="49"/>
        <v>0.87407011914737076</v>
      </c>
      <c r="V91" s="13">
        <f t="shared" si="49"/>
        <v>0.3547338119812905</v>
      </c>
      <c r="W91" s="13" t="str">
        <f t="shared" si="49"/>
        <v/>
      </c>
      <c r="X91" s="13" t="str">
        <f t="shared" si="49"/>
        <v/>
      </c>
      <c r="Y91" s="13" t="str">
        <f t="shared" si="49"/>
        <v/>
      </c>
      <c r="Z91" s="13" t="str">
        <f t="shared" si="49"/>
        <v/>
      </c>
      <c r="AA91" s="13" t="str">
        <f t="shared" si="49"/>
        <v/>
      </c>
      <c r="AB91" s="13" t="str">
        <f t="shared" si="49"/>
        <v/>
      </c>
      <c r="AC91" s="13" t="str">
        <f t="shared" si="49"/>
        <v/>
      </c>
      <c r="AD91" s="13" t="str">
        <f t="shared" si="49"/>
        <v/>
      </c>
      <c r="AE91" s="13" t="str">
        <f t="shared" si="49"/>
        <v/>
      </c>
      <c r="AF91" s="13" t="str">
        <f t="shared" si="49"/>
        <v/>
      </c>
    </row>
    <row r="92" spans="1:33" hidden="1" outlineLevel="1" x14ac:dyDescent="0.2">
      <c r="A92" s="11">
        <v>4699</v>
      </c>
      <c r="B92" s="11" t="s">
        <v>163</v>
      </c>
      <c r="C92" s="13" t="str">
        <f t="shared" ref="C92:S92" si="50">IF(C25&lt;&gt;0,C59/C25,"")</f>
        <v/>
      </c>
      <c r="D92" s="13" t="str">
        <f t="shared" si="50"/>
        <v/>
      </c>
      <c r="E92" s="13" t="str">
        <f t="shared" si="50"/>
        <v/>
      </c>
      <c r="F92" s="13" t="str">
        <f t="shared" si="50"/>
        <v/>
      </c>
      <c r="G92" s="13" t="str">
        <f t="shared" si="50"/>
        <v/>
      </c>
      <c r="H92" s="13" t="str">
        <f t="shared" si="50"/>
        <v/>
      </c>
      <c r="I92" s="13" t="str">
        <f t="shared" si="50"/>
        <v/>
      </c>
      <c r="J92" s="13" t="str">
        <f t="shared" si="50"/>
        <v/>
      </c>
      <c r="K92" s="13" t="str">
        <f t="shared" si="50"/>
        <v/>
      </c>
      <c r="L92" s="13" t="str">
        <f t="shared" si="50"/>
        <v/>
      </c>
      <c r="M92" s="13" t="str">
        <f t="shared" si="50"/>
        <v/>
      </c>
      <c r="N92" s="13" t="str">
        <f t="shared" si="50"/>
        <v/>
      </c>
      <c r="O92" s="13" t="str">
        <f t="shared" si="50"/>
        <v/>
      </c>
      <c r="P92" s="13" t="str">
        <f t="shared" si="50"/>
        <v/>
      </c>
      <c r="Q92" s="13" t="str">
        <f t="shared" si="50"/>
        <v/>
      </c>
      <c r="R92" s="13" t="str">
        <f t="shared" si="50"/>
        <v/>
      </c>
      <c r="S92" s="13" t="str">
        <f t="shared" si="50"/>
        <v/>
      </c>
      <c r="T92" s="13">
        <f t="shared" ref="T92:AF92" si="51">IF(T25&lt;&gt;0,T59/T25,"")</f>
        <v>3.0315711150800922E-2</v>
      </c>
      <c r="U92" s="13">
        <f t="shared" si="51"/>
        <v>5.0811159596003443E-2</v>
      </c>
      <c r="V92" s="13">
        <f t="shared" si="51"/>
        <v>2.4802495608665272E-2</v>
      </c>
      <c r="W92" s="13">
        <f t="shared" si="51"/>
        <v>1.4392280599301071E-2</v>
      </c>
      <c r="X92" s="13" t="str">
        <f t="shared" si="51"/>
        <v/>
      </c>
      <c r="Y92" s="13" t="str">
        <f t="shared" si="51"/>
        <v/>
      </c>
      <c r="Z92" s="13" t="str">
        <f t="shared" si="51"/>
        <v/>
      </c>
      <c r="AA92" s="13" t="str">
        <f t="shared" si="51"/>
        <v/>
      </c>
      <c r="AB92" s="13" t="str">
        <f t="shared" si="51"/>
        <v/>
      </c>
      <c r="AC92" s="13" t="str">
        <f t="shared" si="51"/>
        <v/>
      </c>
      <c r="AD92" s="13" t="str">
        <f t="shared" si="51"/>
        <v/>
      </c>
      <c r="AE92" s="13" t="str">
        <f t="shared" si="51"/>
        <v/>
      </c>
      <c r="AF92" s="13" t="str">
        <f t="shared" si="51"/>
        <v/>
      </c>
    </row>
    <row r="93" spans="1:33" hidden="1" outlineLevel="1" x14ac:dyDescent="0.2">
      <c r="A93" s="11">
        <v>99</v>
      </c>
      <c r="B93" s="11" t="s">
        <v>103</v>
      </c>
      <c r="C93" s="13">
        <f t="shared" ref="C93:S93" si="52">IF(C26&lt;&gt;0,C60/C26,"")</f>
        <v>0.21246781529784514</v>
      </c>
      <c r="D93" s="13">
        <f t="shared" si="52"/>
        <v>0.35062833877303284</v>
      </c>
      <c r="E93" s="13">
        <f t="shared" si="52"/>
        <v>0.31339244726602733</v>
      </c>
      <c r="F93" s="13">
        <f t="shared" si="52"/>
        <v>0.13454465553345293</v>
      </c>
      <c r="G93" s="13">
        <f t="shared" si="52"/>
        <v>0.12427443399406608</v>
      </c>
      <c r="H93" s="13">
        <f t="shared" si="52"/>
        <v>4.2412281875409283E-2</v>
      </c>
      <c r="I93" s="13">
        <f t="shared" si="52"/>
        <v>7.3140697270593469E-2</v>
      </c>
      <c r="J93" s="13">
        <f t="shared" si="52"/>
        <v>6.8633464166078725E-2</v>
      </c>
      <c r="K93" s="13">
        <f t="shared" si="52"/>
        <v>4.8185231203033752E-2</v>
      </c>
      <c r="L93" s="13">
        <f t="shared" si="52"/>
        <v>4.3622631951672992E-2</v>
      </c>
      <c r="M93" s="13">
        <f t="shared" si="52"/>
        <v>3.1267056785060553E-2</v>
      </c>
      <c r="N93" s="13">
        <f t="shared" si="52"/>
        <v>2.9053955284227502E-2</v>
      </c>
      <c r="O93" s="13">
        <f t="shared" si="52"/>
        <v>4.8947798596759809E-2</v>
      </c>
      <c r="P93" s="13">
        <f t="shared" si="52"/>
        <v>8.2891774951377548E-2</v>
      </c>
      <c r="Q93" s="13">
        <f t="shared" si="52"/>
        <v>0.119427406867311</v>
      </c>
      <c r="R93" s="13" t="str">
        <f t="shared" si="52"/>
        <v/>
      </c>
      <c r="S93" s="13" t="str">
        <f t="shared" si="52"/>
        <v/>
      </c>
      <c r="T93" s="13" t="str">
        <f t="shared" ref="T93:AF93" si="53">IF(T26&lt;&gt;0,T60/T26,"")</f>
        <v/>
      </c>
      <c r="U93" s="13" t="str">
        <f t="shared" si="53"/>
        <v/>
      </c>
      <c r="V93" s="13" t="str">
        <f t="shared" si="53"/>
        <v/>
      </c>
      <c r="W93" s="13" t="str">
        <f t="shared" si="53"/>
        <v/>
      </c>
      <c r="X93" s="13" t="str">
        <f t="shared" si="53"/>
        <v/>
      </c>
      <c r="Y93" s="13" t="str">
        <f t="shared" si="53"/>
        <v/>
      </c>
      <c r="Z93" s="13" t="str">
        <f t="shared" si="53"/>
        <v/>
      </c>
      <c r="AA93" s="13" t="str">
        <f t="shared" si="53"/>
        <v/>
      </c>
      <c r="AB93" s="13" t="str">
        <f t="shared" si="53"/>
        <v/>
      </c>
      <c r="AC93" s="13" t="str">
        <f t="shared" si="53"/>
        <v/>
      </c>
      <c r="AD93" s="13" t="str">
        <f t="shared" si="53"/>
        <v/>
      </c>
      <c r="AE93" s="13" t="str">
        <f t="shared" si="53"/>
        <v/>
      </c>
      <c r="AF93" s="13" t="str">
        <f t="shared" si="53"/>
        <v/>
      </c>
    </row>
    <row r="94" spans="1:33" hidden="1" outlineLevel="1" x14ac:dyDescent="0.2">
      <c r="A94" s="11">
        <v>51020</v>
      </c>
      <c r="B94" s="11" t="s">
        <v>60</v>
      </c>
      <c r="C94" s="13" t="str">
        <f t="shared" ref="C94:S94" si="54">IF(C27&lt;&gt;0,C61/C27,"")</f>
        <v/>
      </c>
      <c r="D94" s="13" t="str">
        <f t="shared" si="54"/>
        <v/>
      </c>
      <c r="E94" s="13" t="str">
        <f t="shared" si="54"/>
        <v/>
      </c>
      <c r="F94" s="13" t="str">
        <f t="shared" si="54"/>
        <v/>
      </c>
      <c r="G94" s="13" t="str">
        <f t="shared" si="54"/>
        <v/>
      </c>
      <c r="H94" s="13" t="str">
        <f t="shared" si="54"/>
        <v/>
      </c>
      <c r="I94" s="13" t="str">
        <f t="shared" si="54"/>
        <v/>
      </c>
      <c r="J94" s="13" t="str">
        <f t="shared" si="54"/>
        <v/>
      </c>
      <c r="K94" s="13" t="str">
        <f t="shared" si="54"/>
        <v/>
      </c>
      <c r="L94" s="13" t="str">
        <f t="shared" si="54"/>
        <v/>
      </c>
      <c r="M94" s="13" t="str">
        <f t="shared" si="54"/>
        <v/>
      </c>
      <c r="N94" s="13" t="str">
        <f t="shared" si="54"/>
        <v/>
      </c>
      <c r="O94" s="13" t="str">
        <f t="shared" si="54"/>
        <v/>
      </c>
      <c r="P94" s="13" t="str">
        <f t="shared" si="54"/>
        <v/>
      </c>
      <c r="Q94" s="13">
        <f t="shared" si="54"/>
        <v>-2.6916822710230548E-2</v>
      </c>
      <c r="R94" s="13">
        <f t="shared" si="54"/>
        <v>-3.5499767352693019E-3</v>
      </c>
      <c r="S94" s="13">
        <f t="shared" si="54"/>
        <v>1.4292138423547471E-2</v>
      </c>
      <c r="T94" s="13">
        <f t="shared" ref="T94:AF94" si="55">IF(T27&lt;&gt;0,T61/T27,"")</f>
        <v>7.7529680644066656E-3</v>
      </c>
      <c r="U94" s="13">
        <f t="shared" si="55"/>
        <v>1.1034240416816919E-2</v>
      </c>
      <c r="V94" s="13">
        <f t="shared" si="55"/>
        <v>1.1147663088536217E-2</v>
      </c>
      <c r="W94" s="13">
        <f t="shared" si="55"/>
        <v>2.2314939616528594E-2</v>
      </c>
      <c r="X94" s="13" t="str">
        <f t="shared" si="55"/>
        <v/>
      </c>
      <c r="Y94" s="13" t="str">
        <f t="shared" si="55"/>
        <v/>
      </c>
      <c r="Z94" s="13" t="str">
        <f t="shared" si="55"/>
        <v/>
      </c>
      <c r="AA94" s="13" t="str">
        <f t="shared" si="55"/>
        <v/>
      </c>
      <c r="AB94" s="13" t="str">
        <f t="shared" si="55"/>
        <v/>
      </c>
      <c r="AC94" s="13" t="str">
        <f t="shared" si="55"/>
        <v/>
      </c>
      <c r="AD94" s="13" t="str">
        <f t="shared" si="55"/>
        <v/>
      </c>
      <c r="AE94" s="13" t="str">
        <f t="shared" si="55"/>
        <v/>
      </c>
      <c r="AF94" s="13" t="str">
        <f t="shared" si="55"/>
        <v/>
      </c>
    </row>
    <row r="95" spans="1:33" hidden="1" outlineLevel="1" x14ac:dyDescent="0.2">
      <c r="A95" s="11">
        <v>1135</v>
      </c>
      <c r="B95" s="11" t="s">
        <v>12</v>
      </c>
      <c r="C95" s="13" t="str">
        <f t="shared" ref="C95:S95" si="56">IF(C28&lt;&gt;0,C62/C28,"")</f>
        <v/>
      </c>
      <c r="D95" s="13" t="str">
        <f t="shared" si="56"/>
        <v/>
      </c>
      <c r="E95" s="13" t="str">
        <f t="shared" si="56"/>
        <v/>
      </c>
      <c r="F95" s="13" t="str">
        <f t="shared" si="56"/>
        <v/>
      </c>
      <c r="G95" s="13" t="str">
        <f t="shared" si="56"/>
        <v/>
      </c>
      <c r="H95" s="13" t="str">
        <f t="shared" si="56"/>
        <v/>
      </c>
      <c r="I95" s="13" t="str">
        <f t="shared" si="56"/>
        <v/>
      </c>
      <c r="J95" s="13" t="str">
        <f t="shared" si="56"/>
        <v/>
      </c>
      <c r="K95" s="13">
        <f t="shared" si="56"/>
        <v>0</v>
      </c>
      <c r="L95" s="13">
        <f t="shared" si="56"/>
        <v>7.2494802997684999E-4</v>
      </c>
      <c r="M95" s="13">
        <f t="shared" si="56"/>
        <v>-3.3098031320683566E-4</v>
      </c>
      <c r="N95" s="13" t="str">
        <f t="shared" si="56"/>
        <v/>
      </c>
      <c r="O95" s="13" t="str">
        <f t="shared" si="56"/>
        <v/>
      </c>
      <c r="P95" s="13" t="str">
        <f t="shared" si="56"/>
        <v/>
      </c>
      <c r="Q95" s="13" t="str">
        <f t="shared" si="56"/>
        <v/>
      </c>
      <c r="R95" s="13" t="str">
        <f t="shared" si="56"/>
        <v/>
      </c>
      <c r="S95" s="13" t="str">
        <f t="shared" si="56"/>
        <v/>
      </c>
      <c r="T95" s="13" t="str">
        <f t="shared" ref="T95:AF95" si="57">IF(T28&lt;&gt;0,T62/T28,"")</f>
        <v/>
      </c>
      <c r="U95" s="13" t="str">
        <f t="shared" si="57"/>
        <v/>
      </c>
      <c r="V95" s="13" t="str">
        <f t="shared" si="57"/>
        <v/>
      </c>
      <c r="W95" s="13" t="str">
        <f t="shared" si="57"/>
        <v/>
      </c>
      <c r="X95" s="13" t="str">
        <f t="shared" si="57"/>
        <v/>
      </c>
      <c r="Y95" s="13" t="str">
        <f t="shared" si="57"/>
        <v/>
      </c>
      <c r="Z95" s="13" t="str">
        <f t="shared" si="57"/>
        <v/>
      </c>
      <c r="AA95" s="13" t="str">
        <f t="shared" si="57"/>
        <v/>
      </c>
      <c r="AB95" s="13" t="str">
        <f t="shared" si="57"/>
        <v/>
      </c>
      <c r="AC95" s="13" t="str">
        <f t="shared" si="57"/>
        <v/>
      </c>
      <c r="AD95" s="13" t="str">
        <f t="shared" si="57"/>
        <v/>
      </c>
      <c r="AE95" s="13" t="str">
        <f t="shared" si="57"/>
        <v/>
      </c>
      <c r="AF95" s="13" t="str">
        <f t="shared" si="57"/>
        <v/>
      </c>
    </row>
    <row r="96" spans="1:33" hidden="1" outlineLevel="1" x14ac:dyDescent="0.2">
      <c r="A96" s="11">
        <v>159</v>
      </c>
      <c r="B96" s="11" t="s">
        <v>11</v>
      </c>
      <c r="C96" s="13">
        <f t="shared" ref="C96:S96" si="58">IF(C29&lt;&gt;0,C63/C29,"")</f>
        <v>0.11169059360391202</v>
      </c>
      <c r="D96" s="13">
        <f t="shared" si="58"/>
        <v>7.0951705533448289E-2</v>
      </c>
      <c r="E96" s="13">
        <f t="shared" si="58"/>
        <v>0.11804197942563714</v>
      </c>
      <c r="F96" s="13">
        <f t="shared" si="58"/>
        <v>0.11211815328137879</v>
      </c>
      <c r="G96" s="13">
        <f t="shared" si="58"/>
        <v>5.9372850906261196E-2</v>
      </c>
      <c r="H96" s="13" t="str">
        <f t="shared" si="58"/>
        <v/>
      </c>
      <c r="I96" s="13" t="str">
        <f t="shared" si="58"/>
        <v/>
      </c>
      <c r="J96" s="13" t="str">
        <f t="shared" si="58"/>
        <v/>
      </c>
      <c r="K96" s="13" t="str">
        <f t="shared" si="58"/>
        <v/>
      </c>
      <c r="L96" s="13" t="str">
        <f t="shared" si="58"/>
        <v/>
      </c>
      <c r="M96" s="13" t="str">
        <f t="shared" si="58"/>
        <v/>
      </c>
      <c r="N96" s="13" t="str">
        <f t="shared" si="58"/>
        <v/>
      </c>
      <c r="O96" s="13" t="str">
        <f t="shared" si="58"/>
        <v/>
      </c>
      <c r="P96" s="13" t="str">
        <f t="shared" si="58"/>
        <v/>
      </c>
      <c r="Q96" s="13" t="str">
        <f t="shared" si="58"/>
        <v/>
      </c>
      <c r="R96" s="13" t="str">
        <f t="shared" si="58"/>
        <v/>
      </c>
      <c r="S96" s="13" t="str">
        <f t="shared" si="58"/>
        <v/>
      </c>
      <c r="T96" s="13" t="str">
        <f t="shared" ref="T96:AF96" si="59">IF(T29&lt;&gt;0,T63/T29,"")</f>
        <v/>
      </c>
      <c r="U96" s="13" t="str">
        <f t="shared" si="59"/>
        <v/>
      </c>
      <c r="V96" s="13" t="str">
        <f t="shared" si="59"/>
        <v/>
      </c>
      <c r="W96" s="13" t="str">
        <f t="shared" si="59"/>
        <v/>
      </c>
      <c r="X96" s="13" t="str">
        <f t="shared" si="59"/>
        <v/>
      </c>
      <c r="Y96" s="13" t="str">
        <f t="shared" si="59"/>
        <v/>
      </c>
      <c r="Z96" s="13" t="str">
        <f t="shared" si="59"/>
        <v/>
      </c>
      <c r="AA96" s="13" t="str">
        <f t="shared" si="59"/>
        <v/>
      </c>
      <c r="AB96" s="13" t="str">
        <f t="shared" si="59"/>
        <v/>
      </c>
      <c r="AC96" s="13" t="str">
        <f t="shared" si="59"/>
        <v/>
      </c>
      <c r="AD96" s="13" t="str">
        <f t="shared" si="59"/>
        <v/>
      </c>
      <c r="AE96" s="13" t="str">
        <f t="shared" si="59"/>
        <v/>
      </c>
      <c r="AF96" s="13" t="str">
        <f t="shared" si="59"/>
        <v/>
      </c>
    </row>
    <row r="97" spans="1:33" hidden="1" outlineLevel="1" x14ac:dyDescent="0.2">
      <c r="A97" s="11">
        <v>642</v>
      </c>
      <c r="B97" s="11" t="s">
        <v>10</v>
      </c>
      <c r="C97" s="13">
        <f t="shared" ref="C97:S97" si="60">IF(C30&lt;&gt;0,C64/C30,"")</f>
        <v>1.7460580052760015E-2</v>
      </c>
      <c r="D97" s="13">
        <f t="shared" si="60"/>
        <v>1.0737857254879619E-2</v>
      </c>
      <c r="E97" s="13">
        <f t="shared" si="60"/>
        <v>2.5124846351978529E-2</v>
      </c>
      <c r="F97" s="13">
        <f t="shared" si="60"/>
        <v>5.6044462544046783E-2</v>
      </c>
      <c r="G97" s="13">
        <f t="shared" si="60"/>
        <v>8.6032581999339899E-2</v>
      </c>
      <c r="H97" s="13">
        <f t="shared" si="60"/>
        <v>5.1862791448183898E-2</v>
      </c>
      <c r="I97" s="13">
        <f t="shared" si="60"/>
        <v>3.5728049757893912E-2</v>
      </c>
      <c r="J97" s="13">
        <f t="shared" si="60"/>
        <v>4.7491592741159432E-2</v>
      </c>
      <c r="K97" s="13">
        <f t="shared" si="60"/>
        <v>1.8224348529546849E-2</v>
      </c>
      <c r="L97" s="13">
        <f t="shared" si="60"/>
        <v>7.7425081760975232E-3</v>
      </c>
      <c r="M97" s="13">
        <f t="shared" si="60"/>
        <v>1.0008649715985718E-2</v>
      </c>
      <c r="N97" s="13">
        <f t="shared" si="60"/>
        <v>3.2620204219059035E-2</v>
      </c>
      <c r="O97" s="13" t="str">
        <f t="shared" si="60"/>
        <v/>
      </c>
      <c r="P97" s="13" t="str">
        <f t="shared" si="60"/>
        <v/>
      </c>
      <c r="Q97" s="13" t="str">
        <f t="shared" si="60"/>
        <v/>
      </c>
      <c r="R97" s="13" t="str">
        <f t="shared" si="60"/>
        <v/>
      </c>
      <c r="S97" s="13" t="str">
        <f t="shared" si="60"/>
        <v/>
      </c>
      <c r="T97" s="13" t="str">
        <f t="shared" ref="T97:AF97" si="61">IF(T30&lt;&gt;0,T64/T30,"")</f>
        <v/>
      </c>
      <c r="U97" s="13" t="str">
        <f t="shared" si="61"/>
        <v/>
      </c>
      <c r="V97" s="13" t="str">
        <f t="shared" si="61"/>
        <v/>
      </c>
      <c r="W97" s="13" t="str">
        <f t="shared" si="61"/>
        <v/>
      </c>
      <c r="X97" s="13" t="str">
        <f t="shared" si="61"/>
        <v/>
      </c>
      <c r="Y97" s="13" t="str">
        <f t="shared" si="61"/>
        <v/>
      </c>
      <c r="Z97" s="13" t="str">
        <f t="shared" si="61"/>
        <v/>
      </c>
      <c r="AA97" s="13" t="str">
        <f t="shared" si="61"/>
        <v/>
      </c>
      <c r="AB97" s="13" t="str">
        <f t="shared" si="61"/>
        <v/>
      </c>
      <c r="AC97" s="13" t="str">
        <f t="shared" si="61"/>
        <v/>
      </c>
      <c r="AD97" s="13" t="str">
        <f t="shared" si="61"/>
        <v/>
      </c>
      <c r="AE97" s="13" t="str">
        <f t="shared" si="61"/>
        <v/>
      </c>
      <c r="AF97" s="13" t="str">
        <f t="shared" si="61"/>
        <v/>
      </c>
    </row>
    <row r="98" spans="1:33" hidden="1" outlineLevel="1" x14ac:dyDescent="0.2">
      <c r="A98" s="11">
        <v>3889</v>
      </c>
      <c r="B98" s="11" t="s">
        <v>102</v>
      </c>
      <c r="C98" s="13" t="str">
        <f t="shared" ref="C98:S98" si="62">IF(C31&lt;&gt;0,C65/C31,"")</f>
        <v/>
      </c>
      <c r="D98" s="13" t="str">
        <f t="shared" si="62"/>
        <v/>
      </c>
      <c r="E98" s="13" t="str">
        <f t="shared" si="62"/>
        <v/>
      </c>
      <c r="F98" s="13" t="str">
        <f t="shared" si="62"/>
        <v/>
      </c>
      <c r="G98" s="13" t="str">
        <f t="shared" si="62"/>
        <v/>
      </c>
      <c r="H98" s="13" t="str">
        <f t="shared" si="62"/>
        <v/>
      </c>
      <c r="I98" s="13" t="str">
        <f t="shared" si="62"/>
        <v/>
      </c>
      <c r="J98" s="13" t="str">
        <f t="shared" si="62"/>
        <v/>
      </c>
      <c r="K98" s="13" t="str">
        <f t="shared" si="62"/>
        <v/>
      </c>
      <c r="L98" s="13" t="str">
        <f t="shared" si="62"/>
        <v/>
      </c>
      <c r="M98" s="13" t="str">
        <f t="shared" si="62"/>
        <v/>
      </c>
      <c r="N98" s="13" t="str">
        <f t="shared" si="62"/>
        <v/>
      </c>
      <c r="O98" s="13">
        <f t="shared" si="62"/>
        <v>8.1710034337170764E-2</v>
      </c>
      <c r="P98" s="13">
        <f t="shared" si="62"/>
        <v>6.587997326423671E-2</v>
      </c>
      <c r="Q98" s="13">
        <f t="shared" si="62"/>
        <v>-1.3612708269362808E-2</v>
      </c>
      <c r="R98" s="13">
        <f t="shared" si="62"/>
        <v>0.21260742617483885</v>
      </c>
      <c r="S98" s="13">
        <f t="shared" si="62"/>
        <v>0.48580137599111467</v>
      </c>
      <c r="T98" s="13" t="str">
        <f t="shared" ref="T98:AF98" si="63">IF(T31&lt;&gt;0,T65/T31,"")</f>
        <v/>
      </c>
      <c r="U98" s="13" t="str">
        <f t="shared" si="63"/>
        <v/>
      </c>
      <c r="V98" s="13" t="str">
        <f t="shared" si="63"/>
        <v/>
      </c>
      <c r="W98" s="13" t="str">
        <f t="shared" si="63"/>
        <v/>
      </c>
      <c r="X98" s="13" t="str">
        <f t="shared" si="63"/>
        <v/>
      </c>
      <c r="Y98" s="13" t="str">
        <f t="shared" si="63"/>
        <v/>
      </c>
      <c r="Z98" s="13" t="str">
        <f t="shared" si="63"/>
        <v/>
      </c>
      <c r="AA98" s="13" t="str">
        <f t="shared" si="63"/>
        <v/>
      </c>
      <c r="AB98" s="13" t="str">
        <f t="shared" si="63"/>
        <v/>
      </c>
      <c r="AC98" s="13" t="str">
        <f t="shared" si="63"/>
        <v/>
      </c>
      <c r="AD98" s="13" t="str">
        <f t="shared" si="63"/>
        <v/>
      </c>
      <c r="AE98" s="13" t="str">
        <f t="shared" si="63"/>
        <v/>
      </c>
      <c r="AF98" s="13" t="str">
        <f t="shared" si="63"/>
        <v/>
      </c>
    </row>
    <row r="99" spans="1:33" hidden="1" outlineLevel="1" x14ac:dyDescent="0.2">
      <c r="A99" s="11">
        <v>50041</v>
      </c>
      <c r="B99" s="11" t="s">
        <v>98</v>
      </c>
      <c r="C99" s="13" t="str">
        <f t="shared" ref="C99:S99" si="64">IF(C32&lt;&gt;0,C66/C32,"")</f>
        <v/>
      </c>
      <c r="D99" s="13" t="str">
        <f t="shared" si="64"/>
        <v/>
      </c>
      <c r="E99" s="13" t="str">
        <f t="shared" si="64"/>
        <v/>
      </c>
      <c r="F99" s="13" t="str">
        <f t="shared" si="64"/>
        <v/>
      </c>
      <c r="G99" s="13">
        <f t="shared" si="64"/>
        <v>0</v>
      </c>
      <c r="H99" s="13">
        <f t="shared" si="64"/>
        <v>0</v>
      </c>
      <c r="I99" s="13" t="str">
        <f t="shared" si="64"/>
        <v/>
      </c>
      <c r="J99" s="13">
        <f t="shared" si="64"/>
        <v>4.1081130814988459E-2</v>
      </c>
      <c r="K99" s="13">
        <f t="shared" si="64"/>
        <v>4.0082821245449922E-2</v>
      </c>
      <c r="L99" s="13">
        <f t="shared" si="64"/>
        <v>2.5210006993684728E-2</v>
      </c>
      <c r="M99" s="13">
        <f t="shared" si="64"/>
        <v>3.6197989153636699E-3</v>
      </c>
      <c r="N99" s="13">
        <f t="shared" si="64"/>
        <v>8.3025122913509986E-3</v>
      </c>
      <c r="O99" s="13">
        <f t="shared" si="64"/>
        <v>1.8420283811676461E-2</v>
      </c>
      <c r="P99" s="13" t="str">
        <f t="shared" si="64"/>
        <v/>
      </c>
      <c r="Q99" s="13" t="str">
        <f t="shared" si="64"/>
        <v/>
      </c>
      <c r="R99" s="13" t="str">
        <f t="shared" si="64"/>
        <v/>
      </c>
      <c r="S99" s="13" t="str">
        <f t="shared" si="64"/>
        <v/>
      </c>
      <c r="T99" s="13" t="str">
        <f t="shared" ref="T99:AF99" si="65">IF(T32&lt;&gt;0,T66/T32,"")</f>
        <v/>
      </c>
      <c r="U99" s="13" t="str">
        <f t="shared" si="65"/>
        <v/>
      </c>
      <c r="V99" s="13" t="str">
        <f t="shared" si="65"/>
        <v/>
      </c>
      <c r="W99" s="13" t="str">
        <f t="shared" si="65"/>
        <v/>
      </c>
      <c r="X99" s="13" t="str">
        <f t="shared" si="65"/>
        <v/>
      </c>
      <c r="Y99" s="13" t="str">
        <f t="shared" si="65"/>
        <v/>
      </c>
      <c r="Z99" s="13" t="str">
        <f t="shared" si="65"/>
        <v/>
      </c>
      <c r="AA99" s="13" t="str">
        <f t="shared" si="65"/>
        <v/>
      </c>
      <c r="AB99" s="13" t="str">
        <f t="shared" si="65"/>
        <v/>
      </c>
      <c r="AC99" s="13" t="str">
        <f t="shared" si="65"/>
        <v/>
      </c>
      <c r="AD99" s="13" t="str">
        <f t="shared" si="65"/>
        <v/>
      </c>
      <c r="AE99" s="13" t="str">
        <f t="shared" si="65"/>
        <v/>
      </c>
      <c r="AF99" s="13" t="str">
        <f t="shared" si="65"/>
        <v/>
      </c>
    </row>
    <row r="100" spans="1:33" hidden="1" outlineLevel="1" x14ac:dyDescent="0.2">
      <c r="A100" s="11">
        <v>947</v>
      </c>
      <c r="B100" s="11" t="s">
        <v>18</v>
      </c>
      <c r="C100" s="13">
        <f t="shared" ref="C100:S100" si="66">IF(C33&lt;&gt;0,C67/C33,"")</f>
        <v>0</v>
      </c>
      <c r="D100" s="13">
        <f t="shared" si="66"/>
        <v>8.7955707937338035E-2</v>
      </c>
      <c r="E100" s="13">
        <f t="shared" si="66"/>
        <v>0.11637059829771361</v>
      </c>
      <c r="F100" s="13">
        <f t="shared" si="66"/>
        <v>4.8591062783472735E-2</v>
      </c>
      <c r="G100" s="13">
        <f t="shared" si="66"/>
        <v>9.0292808121059925E-3</v>
      </c>
      <c r="H100" s="13">
        <f t="shared" si="66"/>
        <v>2.1207686726460451E-2</v>
      </c>
      <c r="I100" s="13">
        <f t="shared" si="66"/>
        <v>1.7952983856345448E-2</v>
      </c>
      <c r="J100" s="13" t="str">
        <f t="shared" si="66"/>
        <v/>
      </c>
      <c r="K100" s="13" t="str">
        <f t="shared" si="66"/>
        <v/>
      </c>
      <c r="L100" s="13" t="str">
        <f t="shared" si="66"/>
        <v/>
      </c>
      <c r="M100" s="13" t="str">
        <f t="shared" si="66"/>
        <v/>
      </c>
      <c r="N100" s="13" t="str">
        <f t="shared" si="66"/>
        <v/>
      </c>
      <c r="O100" s="13" t="str">
        <f t="shared" si="66"/>
        <v/>
      </c>
      <c r="P100" s="13" t="str">
        <f t="shared" si="66"/>
        <v/>
      </c>
      <c r="Q100" s="13" t="str">
        <f t="shared" si="66"/>
        <v/>
      </c>
      <c r="R100" s="13" t="str">
        <f t="shared" si="66"/>
        <v/>
      </c>
      <c r="S100" s="13" t="str">
        <f t="shared" si="66"/>
        <v/>
      </c>
      <c r="T100" s="13" t="str">
        <f t="shared" ref="T100:AF100" si="67">IF(T33&lt;&gt;0,T67/T33,"")</f>
        <v/>
      </c>
      <c r="U100" s="13" t="str">
        <f t="shared" si="67"/>
        <v/>
      </c>
      <c r="V100" s="13" t="str">
        <f t="shared" si="67"/>
        <v/>
      </c>
      <c r="W100" s="13" t="str">
        <f t="shared" si="67"/>
        <v/>
      </c>
      <c r="X100" s="13" t="str">
        <f t="shared" si="67"/>
        <v/>
      </c>
      <c r="Y100" s="13" t="str">
        <f t="shared" si="67"/>
        <v/>
      </c>
      <c r="Z100" s="13" t="str">
        <f t="shared" si="67"/>
        <v/>
      </c>
      <c r="AA100" s="13" t="str">
        <f t="shared" si="67"/>
        <v/>
      </c>
      <c r="AB100" s="13" t="str">
        <f t="shared" si="67"/>
        <v/>
      </c>
      <c r="AC100" s="13" t="str">
        <f t="shared" si="67"/>
        <v/>
      </c>
      <c r="AD100" s="13" t="str">
        <f t="shared" si="67"/>
        <v/>
      </c>
      <c r="AE100" s="13" t="str">
        <f t="shared" si="67"/>
        <v/>
      </c>
      <c r="AF100" s="13" t="str">
        <f t="shared" si="67"/>
        <v/>
      </c>
    </row>
    <row r="101" spans="1:33" hidden="1" outlineLevel="1" x14ac:dyDescent="0.2">
      <c r="A101" s="40">
        <v>51624</v>
      </c>
      <c r="B101" s="40" t="s">
        <v>13</v>
      </c>
      <c r="C101" s="13" t="str">
        <f t="shared" ref="C101:S101" si="68">IF(C34&lt;&gt;0,C68/C34,"")</f>
        <v/>
      </c>
      <c r="D101" s="13" t="str">
        <f t="shared" si="68"/>
        <v/>
      </c>
      <c r="E101" s="13" t="str">
        <f t="shared" si="68"/>
        <v/>
      </c>
      <c r="F101" s="13" t="str">
        <f t="shared" si="68"/>
        <v/>
      </c>
      <c r="G101" s="13" t="str">
        <f t="shared" si="68"/>
        <v/>
      </c>
      <c r="H101" s="13" t="str">
        <f t="shared" si="68"/>
        <v/>
      </c>
      <c r="I101" s="13" t="str">
        <f t="shared" si="68"/>
        <v/>
      </c>
      <c r="J101" s="13" t="str">
        <f t="shared" si="68"/>
        <v/>
      </c>
      <c r="K101" s="13" t="str">
        <f t="shared" si="68"/>
        <v/>
      </c>
      <c r="L101" s="13">
        <f t="shared" si="68"/>
        <v>3.504121495617922E-2</v>
      </c>
      <c r="M101" s="13">
        <f t="shared" si="68"/>
        <v>2.516492260913545E-2</v>
      </c>
      <c r="N101" s="13">
        <f t="shared" si="68"/>
        <v>4.6710949314018153E-2</v>
      </c>
      <c r="O101" s="13" t="str">
        <f t="shared" si="68"/>
        <v/>
      </c>
      <c r="P101" s="13" t="str">
        <f t="shared" si="68"/>
        <v/>
      </c>
      <c r="Q101" s="13" t="str">
        <f t="shared" si="68"/>
        <v/>
      </c>
      <c r="R101" s="13" t="str">
        <f t="shared" si="68"/>
        <v/>
      </c>
      <c r="S101" s="13" t="str">
        <f t="shared" si="68"/>
        <v/>
      </c>
      <c r="T101" s="13" t="str">
        <f t="shared" ref="T101:AF101" si="69">IF(T34&lt;&gt;0,T68/T34,"")</f>
        <v/>
      </c>
      <c r="U101" s="13" t="str">
        <f t="shared" si="69"/>
        <v/>
      </c>
      <c r="V101" s="13" t="str">
        <f t="shared" si="69"/>
        <v/>
      </c>
      <c r="W101" s="13" t="str">
        <f t="shared" si="69"/>
        <v/>
      </c>
      <c r="X101" s="13" t="str">
        <f t="shared" si="69"/>
        <v/>
      </c>
      <c r="Y101" s="13" t="str">
        <f t="shared" si="69"/>
        <v/>
      </c>
      <c r="Z101" s="13" t="str">
        <f t="shared" si="69"/>
        <v/>
      </c>
      <c r="AA101" s="13" t="str">
        <f t="shared" si="69"/>
        <v/>
      </c>
      <c r="AB101" s="13" t="str">
        <f t="shared" si="69"/>
        <v/>
      </c>
      <c r="AC101" s="13" t="str">
        <f t="shared" si="69"/>
        <v/>
      </c>
      <c r="AD101" s="13" t="str">
        <f t="shared" si="69"/>
        <v/>
      </c>
      <c r="AE101" s="13" t="str">
        <f t="shared" si="69"/>
        <v/>
      </c>
      <c r="AF101" s="13" t="str">
        <f t="shared" si="69"/>
        <v/>
      </c>
    </row>
    <row r="102" spans="1:33" ht="15" customHeight="1" collapsed="1" thickBot="1" x14ac:dyDescent="0.25">
      <c r="A102" s="14"/>
      <c r="B102" s="7" t="s">
        <v>19</v>
      </c>
      <c r="C102" s="95">
        <f t="shared" ref="C102:S102" si="70">IF(C35&lt;&gt;0,C69/C35,"")</f>
        <v>8.5450226823835976E-2</v>
      </c>
      <c r="D102" s="95">
        <f t="shared" si="70"/>
        <v>9.2321024171601956E-2</v>
      </c>
      <c r="E102" s="95">
        <f t="shared" si="70"/>
        <v>0.10668466341283099</v>
      </c>
      <c r="F102" s="95">
        <f t="shared" si="70"/>
        <v>7.9347965207083065E-2</v>
      </c>
      <c r="G102" s="95">
        <f t="shared" si="70"/>
        <v>6.3658943571802962E-2</v>
      </c>
      <c r="H102" s="95">
        <f t="shared" si="70"/>
        <v>3.9543285616500695E-2</v>
      </c>
      <c r="I102" s="95">
        <f t="shared" si="70"/>
        <v>5.1593911621373861E-2</v>
      </c>
      <c r="J102" s="95">
        <f t="shared" si="70"/>
        <v>4.2884484138577997E-2</v>
      </c>
      <c r="K102" s="95">
        <f t="shared" si="70"/>
        <v>3.792346109034743E-2</v>
      </c>
      <c r="L102" s="95">
        <f t="shared" si="70"/>
        <v>3.6725321124961012E-2</v>
      </c>
      <c r="M102" s="95">
        <f t="shared" si="70"/>
        <v>3.1122136070956551E-2</v>
      </c>
      <c r="N102" s="95">
        <f t="shared" si="70"/>
        <v>3.9614238874744308E-2</v>
      </c>
      <c r="O102" s="95">
        <f t="shared" si="70"/>
        <v>4.9540304145099974E-2</v>
      </c>
      <c r="P102" s="95">
        <f t="shared" si="70"/>
        <v>4.7822661163057965E-2</v>
      </c>
      <c r="Q102" s="95">
        <f t="shared" si="70"/>
        <v>0.12371881418082172</v>
      </c>
      <c r="R102" s="95">
        <f t="shared" si="70"/>
        <v>0.17186378086979961</v>
      </c>
      <c r="S102" s="95">
        <f t="shared" si="70"/>
        <v>0.12404177701450959</v>
      </c>
      <c r="T102" s="95">
        <f t="shared" ref="T102:AF102" si="71">IF(T35&lt;&gt;0,T69/T35,"")</f>
        <v>0.15419640661168021</v>
      </c>
      <c r="U102" s="95">
        <f t="shared" si="71"/>
        <v>0.1728825410780693</v>
      </c>
      <c r="V102" s="95">
        <f t="shared" si="71"/>
        <v>0.11257881026974323</v>
      </c>
      <c r="W102" s="95">
        <f t="shared" si="71"/>
        <v>9.8381446093107894E-2</v>
      </c>
      <c r="X102" s="95">
        <f t="shared" si="71"/>
        <v>9.5724719910422112E-2</v>
      </c>
      <c r="Y102" s="95">
        <f t="shared" si="71"/>
        <v>8.1267428501344191E-2</v>
      </c>
      <c r="Z102" s="95">
        <f t="shared" si="71"/>
        <v>6.9901752231031095E-2</v>
      </c>
      <c r="AA102" s="95">
        <f t="shared" si="71"/>
        <v>6.8448941775003713E-2</v>
      </c>
      <c r="AB102" s="95">
        <f t="shared" si="71"/>
        <v>6.7309467985459198E-2</v>
      </c>
      <c r="AC102" s="95">
        <f t="shared" si="71"/>
        <v>5.9352351774097568E-2</v>
      </c>
      <c r="AD102" s="95">
        <f t="shared" si="71"/>
        <v>4.414122601868866E-2</v>
      </c>
      <c r="AE102" s="95">
        <f t="shared" si="71"/>
        <v>4.0678145928176423E-2</v>
      </c>
      <c r="AF102" s="95">
        <f t="shared" si="71"/>
        <v>6.8099157285378548E-2</v>
      </c>
      <c r="AG102" s="95">
        <f>IF(AG35&lt;&gt;0,AG69/AG35,"")</f>
        <v>9.5016510931142314E-2</v>
      </c>
    </row>
    <row r="103" spans="1:33" ht="13.5" thickTop="1" x14ac:dyDescent="0.2"/>
    <row r="104" spans="1:33" x14ac:dyDescent="0.2">
      <c r="A104" s="299" t="s">
        <v>245</v>
      </c>
    </row>
  </sheetData>
  <phoneticPr fontId="17" type="noConversion"/>
  <printOptions horizontalCentered="1"/>
  <pageMargins left="0.25" right="0.25" top="0.5" bottom="0.5" header="0.3" footer="0.3"/>
  <pageSetup scale="54" orientation="portrait" r:id="rId1"/>
  <headerFooter alignWithMargins="0">
    <oddFooter>&amp;L&amp;8California Department of Insurance&amp;C&amp;8Source:  Schedule T of Companies' Annual Statement&amp;R&amp;8Rate Specialist Bureau - &amp;D</oddFooter>
  </headerFooter>
  <rowBreaks count="1" manualBreakCount="1">
    <brk id="69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topLeftCell="A16" workbookViewId="0">
      <selection activeCell="M19" sqref="M19"/>
    </sheetView>
  </sheetViews>
  <sheetFormatPr defaultRowHeight="12.75" x14ac:dyDescent="0.2"/>
  <sheetData/>
  <phoneticPr fontId="17" type="noConversion"/>
  <pageMargins left="0.15" right="0.08" top="0.69" bottom="0.75" header="0.44" footer="0.5"/>
  <pageSetup orientation="portrait" r:id="rId1"/>
  <headerFooter alignWithMargins="0">
    <oddHeader>&amp;C&amp;"Arial,Bold Italic"&amp;12CA Licensed Title Insurers</oddHeader>
    <oddFooter>&amp;LCalifornia Department of Insurance&amp;RRate Specialist Bureau - 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4">
    <pageSetUpPr fitToPage="1"/>
  </sheetPr>
  <dimension ref="A1:J35"/>
  <sheetViews>
    <sheetView workbookViewId="0">
      <selection sqref="A1:H1"/>
    </sheetView>
  </sheetViews>
  <sheetFormatPr defaultRowHeight="12" outlineLevelRow="2" x14ac:dyDescent="0.2"/>
  <cols>
    <col min="1" max="1" width="6.28515625" style="22" bestFit="1" customWidth="1"/>
    <col min="2" max="2" width="28.140625" style="21" bestFit="1" customWidth="1"/>
    <col min="3" max="3" width="7.28515625" style="22" bestFit="1" customWidth="1"/>
    <col min="4" max="4" width="27.85546875" style="22" bestFit="1" customWidth="1"/>
    <col min="5" max="5" width="13.42578125" style="24" bestFit="1" customWidth="1"/>
    <col min="6" max="6" width="16.140625" style="24" customWidth="1"/>
    <col min="7" max="7" width="12.42578125" style="24" bestFit="1" customWidth="1"/>
    <col min="8" max="9" width="9.140625" style="20"/>
    <col min="10" max="10" width="11" style="20" bestFit="1" customWidth="1"/>
    <col min="11" max="16384" width="9.140625" style="20"/>
  </cols>
  <sheetData>
    <row r="1" spans="1:8" ht="24" customHeight="1" x14ac:dyDescent="0.2">
      <c r="A1" s="302" t="s">
        <v>46</v>
      </c>
      <c r="B1" s="302"/>
      <c r="C1" s="302"/>
      <c r="D1" s="302"/>
      <c r="E1" s="302"/>
      <c r="F1" s="302"/>
      <c r="G1" s="302"/>
      <c r="H1" s="302"/>
    </row>
    <row r="2" spans="1:8" ht="8.25" customHeight="1" x14ac:dyDescent="0.2">
      <c r="A2" s="25"/>
      <c r="B2" s="25"/>
      <c r="C2" s="25"/>
      <c r="D2" s="25"/>
      <c r="E2" s="25"/>
      <c r="F2" s="25"/>
      <c r="G2" s="25"/>
      <c r="H2" s="25"/>
    </row>
    <row r="3" spans="1:8" s="23" customFormat="1" ht="36" customHeight="1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42</v>
      </c>
      <c r="F3" s="27" t="s">
        <v>43</v>
      </c>
      <c r="G3" s="27" t="s">
        <v>44</v>
      </c>
      <c r="H3" s="28" t="s">
        <v>45</v>
      </c>
    </row>
    <row r="4" spans="1:8" ht="18.75" customHeight="1" outlineLevel="2" x14ac:dyDescent="0.2">
      <c r="A4" s="30">
        <v>70</v>
      </c>
      <c r="B4" s="30" t="s">
        <v>9</v>
      </c>
      <c r="C4" s="30">
        <v>50814</v>
      </c>
      <c r="D4" s="30" t="s">
        <v>38</v>
      </c>
      <c r="E4" s="31">
        <v>226546409</v>
      </c>
      <c r="F4" s="31">
        <v>218885611</v>
      </c>
      <c r="G4" s="31">
        <v>15902785</v>
      </c>
      <c r="H4" s="32">
        <f>G4/F4</f>
        <v>7.2653405252846887E-2</v>
      </c>
    </row>
    <row r="5" spans="1:8" outlineLevel="2" x14ac:dyDescent="0.2">
      <c r="A5" s="33">
        <v>70</v>
      </c>
      <c r="B5" s="33" t="s">
        <v>9</v>
      </c>
      <c r="C5" s="33">
        <v>50318</v>
      </c>
      <c r="D5" s="33" t="s">
        <v>37</v>
      </c>
      <c r="E5" s="34">
        <v>109968476</v>
      </c>
      <c r="F5" s="34">
        <v>106401669</v>
      </c>
      <c r="G5" s="34">
        <v>1361213</v>
      </c>
      <c r="H5" s="35">
        <f>G5/F5</f>
        <v>1.2793154588580749E-2</v>
      </c>
    </row>
    <row r="6" spans="1:8" outlineLevel="1" x14ac:dyDescent="0.2">
      <c r="A6" s="56"/>
      <c r="B6" s="55" t="s">
        <v>105</v>
      </c>
      <c r="C6" s="56"/>
      <c r="D6" s="56"/>
      <c r="E6" s="74">
        <f>SUBTOTAL(9,E4:E5)</f>
        <v>336514885</v>
      </c>
      <c r="F6" s="74">
        <f>SUBTOTAL(9,F4:F5)</f>
        <v>325287280</v>
      </c>
      <c r="G6" s="74">
        <f>SUBTOTAL(9,G4:G5)</f>
        <v>17263998</v>
      </c>
      <c r="H6" s="75">
        <f t="shared" ref="H6:H34" si="0">G6/F6</f>
        <v>5.3073080509019599E-2</v>
      </c>
    </row>
    <row r="7" spans="1:8" outlineLevel="2" x14ac:dyDescent="0.2">
      <c r="A7" s="33">
        <v>99</v>
      </c>
      <c r="B7" s="33" t="s">
        <v>0</v>
      </c>
      <c r="C7" s="33">
        <v>50822</v>
      </c>
      <c r="D7" s="33" t="s">
        <v>35</v>
      </c>
      <c r="E7" s="34">
        <v>2385067</v>
      </c>
      <c r="F7" s="34">
        <v>2651921</v>
      </c>
      <c r="G7" s="34">
        <v>1870013</v>
      </c>
      <c r="H7" s="35">
        <f t="shared" si="0"/>
        <v>0.70515411281105278</v>
      </c>
    </row>
    <row r="8" spans="1:8" outlineLevel="2" x14ac:dyDescent="0.2">
      <c r="A8" s="33">
        <v>99</v>
      </c>
      <c r="B8" s="33" t="s">
        <v>0</v>
      </c>
      <c r="C8" s="33">
        <v>50024</v>
      </c>
      <c r="D8" s="33" t="s">
        <v>36</v>
      </c>
      <c r="E8" s="34">
        <v>45660261</v>
      </c>
      <c r="F8" s="34">
        <v>45460999</v>
      </c>
      <c r="G8" s="34">
        <v>8352434</v>
      </c>
      <c r="H8" s="35">
        <f t="shared" si="0"/>
        <v>0.18372746274229476</v>
      </c>
    </row>
    <row r="9" spans="1:8" outlineLevel="1" x14ac:dyDescent="0.2">
      <c r="A9" s="56"/>
      <c r="B9" s="56" t="s">
        <v>123</v>
      </c>
      <c r="C9" s="56"/>
      <c r="D9" s="56"/>
      <c r="E9" s="74">
        <f>SUBTOTAL(9,E7:E8)</f>
        <v>48045328</v>
      </c>
      <c r="F9" s="74">
        <f>SUBTOTAL(9,F7:F8)</f>
        <v>48112920</v>
      </c>
      <c r="G9" s="74">
        <f>SUBTOTAL(9,G7:G8)</f>
        <v>10222447</v>
      </c>
      <c r="H9" s="75">
        <f t="shared" si="0"/>
        <v>0.21246781529784514</v>
      </c>
    </row>
    <row r="10" spans="1:8" outlineLevel="2" x14ac:dyDescent="0.2">
      <c r="A10" s="33">
        <v>150</v>
      </c>
      <c r="B10" s="33" t="s">
        <v>8</v>
      </c>
      <c r="C10" s="33">
        <v>50520</v>
      </c>
      <c r="D10" s="33" t="s">
        <v>25</v>
      </c>
      <c r="E10" s="34">
        <v>122545602</v>
      </c>
      <c r="F10" s="34">
        <v>123208002</v>
      </c>
      <c r="G10" s="34">
        <v>10988108</v>
      </c>
      <c r="H10" s="35">
        <f t="shared" si="0"/>
        <v>8.9183395734312776E-2</v>
      </c>
    </row>
    <row r="11" spans="1:8" outlineLevel="1" x14ac:dyDescent="0.2">
      <c r="A11" s="62"/>
      <c r="B11" s="62" t="s">
        <v>107</v>
      </c>
      <c r="C11" s="62"/>
      <c r="D11" s="62"/>
      <c r="E11" s="76">
        <f>SUBTOTAL(9,E10:E10)</f>
        <v>122545602</v>
      </c>
      <c r="F11" s="76">
        <f>SUBTOTAL(9,F10:F10)</f>
        <v>123208002</v>
      </c>
      <c r="G11" s="76">
        <f>SUBTOTAL(9,G10:G10)</f>
        <v>10988108</v>
      </c>
      <c r="H11" s="75">
        <f t="shared" si="0"/>
        <v>8.9183395734312776E-2</v>
      </c>
    </row>
    <row r="12" spans="1:8" outlineLevel="2" x14ac:dyDescent="0.2">
      <c r="A12" s="33">
        <v>159</v>
      </c>
      <c r="B12" s="33" t="s">
        <v>11</v>
      </c>
      <c r="C12" s="33">
        <v>50083</v>
      </c>
      <c r="D12" s="33" t="s">
        <v>24</v>
      </c>
      <c r="E12" s="34">
        <v>96827485</v>
      </c>
      <c r="F12" s="34">
        <v>93813304</v>
      </c>
      <c r="G12" s="34">
        <v>6161148</v>
      </c>
      <c r="H12" s="35">
        <f t="shared" si="0"/>
        <v>6.5674565731103557E-2</v>
      </c>
    </row>
    <row r="13" spans="1:8" outlineLevel="2" x14ac:dyDescent="0.2">
      <c r="A13" s="33">
        <v>159</v>
      </c>
      <c r="B13" s="33" t="s">
        <v>11</v>
      </c>
      <c r="C13" s="33">
        <v>50881</v>
      </c>
      <c r="D13" s="33" t="s">
        <v>23</v>
      </c>
      <c r="E13" s="34">
        <v>36728272</v>
      </c>
      <c r="F13" s="34">
        <v>36960851</v>
      </c>
      <c r="G13" s="34">
        <v>8445095</v>
      </c>
      <c r="H13" s="35">
        <f t="shared" si="0"/>
        <v>0.22848756918502769</v>
      </c>
    </row>
    <row r="14" spans="1:8" outlineLevel="1" x14ac:dyDescent="0.2">
      <c r="A14" s="56"/>
      <c r="B14" s="56" t="s">
        <v>132</v>
      </c>
      <c r="C14" s="56"/>
      <c r="D14" s="56"/>
      <c r="E14" s="74">
        <f>SUBTOTAL(9,E12:E13)</f>
        <v>133555757</v>
      </c>
      <c r="F14" s="74">
        <f>SUBTOTAL(9,F12:F13)</f>
        <v>130774155</v>
      </c>
      <c r="G14" s="74">
        <f>SUBTOTAL(9,G12:G13)</f>
        <v>14606243</v>
      </c>
      <c r="H14" s="75">
        <f t="shared" si="0"/>
        <v>0.11169059360391202</v>
      </c>
    </row>
    <row r="15" spans="1:8" outlineLevel="2" x14ac:dyDescent="0.2">
      <c r="A15" s="33">
        <v>269</v>
      </c>
      <c r="B15" s="33" t="s">
        <v>16</v>
      </c>
      <c r="C15" s="33">
        <v>50229</v>
      </c>
      <c r="D15" s="33" t="s">
        <v>27</v>
      </c>
      <c r="E15" s="34">
        <v>209937971</v>
      </c>
      <c r="F15" s="34">
        <v>204464407</v>
      </c>
      <c r="G15" s="34">
        <v>31786783</v>
      </c>
      <c r="H15" s="35">
        <f t="shared" si="0"/>
        <v>0.15546364996426981</v>
      </c>
    </row>
    <row r="16" spans="1:8" outlineLevel="2" x14ac:dyDescent="0.2">
      <c r="A16" s="33">
        <v>269</v>
      </c>
      <c r="B16" s="33" t="s">
        <v>16</v>
      </c>
      <c r="C16" s="33">
        <v>50857</v>
      </c>
      <c r="D16" s="33" t="s">
        <v>26</v>
      </c>
      <c r="E16" s="34">
        <v>7517402</v>
      </c>
      <c r="F16" s="34">
        <v>9634828</v>
      </c>
      <c r="G16" s="34">
        <v>5014440</v>
      </c>
      <c r="H16" s="35">
        <f t="shared" si="0"/>
        <v>0.52044935311766849</v>
      </c>
    </row>
    <row r="17" spans="1:8" outlineLevel="2" x14ac:dyDescent="0.2">
      <c r="A17" s="33">
        <v>269</v>
      </c>
      <c r="B17" s="33" t="s">
        <v>16</v>
      </c>
      <c r="C17" s="33">
        <v>50067</v>
      </c>
      <c r="D17" s="33" t="s">
        <v>28</v>
      </c>
      <c r="E17" s="34">
        <v>9714168</v>
      </c>
      <c r="F17" s="34">
        <v>10107681</v>
      </c>
      <c r="G17" s="34">
        <v>19409</v>
      </c>
      <c r="H17" s="35">
        <f t="shared" si="0"/>
        <v>1.9202228483467176E-3</v>
      </c>
    </row>
    <row r="18" spans="1:8" outlineLevel="1" x14ac:dyDescent="0.2">
      <c r="A18" s="56"/>
      <c r="B18" s="56" t="s">
        <v>131</v>
      </c>
      <c r="C18" s="56"/>
      <c r="D18" s="56"/>
      <c r="E18" s="74">
        <f>SUBTOTAL(9,E15:E17)</f>
        <v>227169541</v>
      </c>
      <c r="F18" s="74">
        <f>SUBTOTAL(9,F15:F17)</f>
        <v>224206916</v>
      </c>
      <c r="G18" s="74">
        <f>SUBTOTAL(9,G15:G17)</f>
        <v>36820632</v>
      </c>
      <c r="H18" s="75">
        <f t="shared" si="0"/>
        <v>0.16422612048238511</v>
      </c>
    </row>
    <row r="19" spans="1:8" outlineLevel="2" x14ac:dyDescent="0.2">
      <c r="A19" s="33">
        <v>340</v>
      </c>
      <c r="B19" s="33" t="s">
        <v>6</v>
      </c>
      <c r="C19" s="33">
        <v>50121</v>
      </c>
      <c r="D19" s="33" t="s">
        <v>31</v>
      </c>
      <c r="E19" s="34">
        <v>147867749</v>
      </c>
      <c r="F19" s="34">
        <v>144346759</v>
      </c>
      <c r="G19" s="34">
        <v>4373400</v>
      </c>
      <c r="H19" s="35">
        <f t="shared" si="0"/>
        <v>3.0297874578534875E-2</v>
      </c>
    </row>
    <row r="20" spans="1:8" outlineLevel="2" x14ac:dyDescent="0.2">
      <c r="A20" s="33">
        <v>340</v>
      </c>
      <c r="B20" s="33" t="s">
        <v>6</v>
      </c>
      <c r="C20" s="33">
        <v>51420</v>
      </c>
      <c r="D20" s="33" t="s">
        <v>30</v>
      </c>
      <c r="E20" s="34">
        <v>1420911</v>
      </c>
      <c r="F20" s="34">
        <v>1365655</v>
      </c>
      <c r="G20" s="34">
        <v>0</v>
      </c>
      <c r="H20" s="35">
        <f t="shared" si="0"/>
        <v>0</v>
      </c>
    </row>
    <row r="21" spans="1:8" outlineLevel="1" x14ac:dyDescent="0.2">
      <c r="A21" s="56"/>
      <c r="B21" s="56" t="s">
        <v>108</v>
      </c>
      <c r="C21" s="56"/>
      <c r="D21" s="56"/>
      <c r="E21" s="74">
        <f>SUBTOTAL(9,E19:E20)</f>
        <v>149288660</v>
      </c>
      <c r="F21" s="74">
        <f>SUBTOTAL(9,F19:F20)</f>
        <v>145712414</v>
      </c>
      <c r="G21" s="74">
        <f>SUBTOTAL(9,G19:G20)</f>
        <v>4373400</v>
      </c>
      <c r="H21" s="75">
        <f t="shared" si="0"/>
        <v>3.0013914943444697E-2</v>
      </c>
    </row>
    <row r="22" spans="1:8" outlineLevel="2" x14ac:dyDescent="0.2">
      <c r="A22" s="33">
        <v>642</v>
      </c>
      <c r="B22" s="33" t="s">
        <v>10</v>
      </c>
      <c r="C22" s="33">
        <v>50849</v>
      </c>
      <c r="D22" s="33" t="s">
        <v>39</v>
      </c>
      <c r="E22" s="34">
        <v>19723347</v>
      </c>
      <c r="F22" s="34">
        <v>19258524</v>
      </c>
      <c r="G22" s="34">
        <v>336265</v>
      </c>
      <c r="H22" s="35">
        <f t="shared" si="0"/>
        <v>1.7460580052760015E-2</v>
      </c>
    </row>
    <row r="23" spans="1:8" outlineLevel="1" x14ac:dyDescent="0.2">
      <c r="A23" s="56"/>
      <c r="B23" s="56" t="s">
        <v>124</v>
      </c>
      <c r="C23" s="56"/>
      <c r="D23" s="56"/>
      <c r="E23" s="74">
        <f>SUBTOTAL(9,E22:E22)</f>
        <v>19723347</v>
      </c>
      <c r="F23" s="74">
        <f>SUBTOTAL(9,F22:F22)</f>
        <v>19258524</v>
      </c>
      <c r="G23" s="74">
        <f>SUBTOTAL(9,G22:G22)</f>
        <v>336265</v>
      </c>
      <c r="H23" s="75">
        <f t="shared" si="0"/>
        <v>1.7460580052760015E-2</v>
      </c>
    </row>
    <row r="24" spans="1:8" outlineLevel="2" x14ac:dyDescent="0.2">
      <c r="A24" s="33">
        <v>670</v>
      </c>
      <c r="B24" s="33" t="s">
        <v>5</v>
      </c>
      <c r="C24" s="33">
        <v>50075</v>
      </c>
      <c r="D24" s="33" t="s">
        <v>34</v>
      </c>
      <c r="E24" s="34">
        <v>0</v>
      </c>
      <c r="F24" s="34">
        <v>-590085</v>
      </c>
      <c r="G24" s="34">
        <v>2148577</v>
      </c>
      <c r="H24" s="35">
        <f t="shared" si="0"/>
        <v>-3.6411313624308361</v>
      </c>
    </row>
    <row r="25" spans="1:8" outlineLevel="2" x14ac:dyDescent="0.2">
      <c r="A25" s="33">
        <v>670</v>
      </c>
      <c r="B25" s="33" t="s">
        <v>5</v>
      </c>
      <c r="C25" s="33">
        <v>51586</v>
      </c>
      <c r="D25" s="33" t="s">
        <v>32</v>
      </c>
      <c r="E25" s="34">
        <v>149887501</v>
      </c>
      <c r="F25" s="34">
        <v>144894668</v>
      </c>
      <c r="G25" s="34">
        <v>5732333</v>
      </c>
      <c r="H25" s="35">
        <f t="shared" si="0"/>
        <v>3.9562070013508019E-2</v>
      </c>
    </row>
    <row r="26" spans="1:8" outlineLevel="2" x14ac:dyDescent="0.2">
      <c r="A26" s="33">
        <v>670</v>
      </c>
      <c r="B26" s="33" t="s">
        <v>5</v>
      </c>
      <c r="C26" s="33">
        <v>50903</v>
      </c>
      <c r="D26" s="33" t="s">
        <v>33</v>
      </c>
      <c r="E26" s="34">
        <v>45644877</v>
      </c>
      <c r="F26" s="34">
        <v>44164327</v>
      </c>
      <c r="G26" s="34">
        <v>4399373</v>
      </c>
      <c r="H26" s="35">
        <f t="shared" si="0"/>
        <v>9.9613722178988479E-2</v>
      </c>
    </row>
    <row r="27" spans="1:8" outlineLevel="1" x14ac:dyDescent="0.2">
      <c r="A27" s="56"/>
      <c r="B27" s="56" t="s">
        <v>110</v>
      </c>
      <c r="C27" s="56"/>
      <c r="D27" s="56"/>
      <c r="E27" s="74">
        <f>SUBTOTAL(9,E24:E26)</f>
        <v>195532378</v>
      </c>
      <c r="F27" s="74">
        <f>SUBTOTAL(9,F24:F26)</f>
        <v>188468910</v>
      </c>
      <c r="G27" s="74">
        <f>SUBTOTAL(9,G24:G26)</f>
        <v>12280283</v>
      </c>
      <c r="H27" s="75">
        <f t="shared" si="0"/>
        <v>6.5158136692147262E-2</v>
      </c>
    </row>
    <row r="28" spans="1:8" outlineLevel="2" x14ac:dyDescent="0.2">
      <c r="A28" s="33">
        <v>750</v>
      </c>
      <c r="B28" s="33" t="s">
        <v>17</v>
      </c>
      <c r="C28" s="33">
        <v>51020</v>
      </c>
      <c r="D28" s="33" t="s">
        <v>29</v>
      </c>
      <c r="E28" s="34">
        <v>5689293</v>
      </c>
      <c r="F28" s="34">
        <v>5594614</v>
      </c>
      <c r="G28" s="34">
        <v>379734</v>
      </c>
      <c r="H28" s="35">
        <f t="shared" si="0"/>
        <v>6.7874923989394084E-2</v>
      </c>
    </row>
    <row r="29" spans="1:8" outlineLevel="1" x14ac:dyDescent="0.2">
      <c r="A29" s="56"/>
      <c r="B29" s="56" t="s">
        <v>129</v>
      </c>
      <c r="C29" s="56"/>
      <c r="D29" s="56"/>
      <c r="E29" s="74">
        <f>SUBTOTAL(9,E28:E28)</f>
        <v>5689293</v>
      </c>
      <c r="F29" s="74">
        <f>SUBTOTAL(9,F28:F28)</f>
        <v>5594614</v>
      </c>
      <c r="G29" s="74">
        <f>SUBTOTAL(9,G28:G28)</f>
        <v>379734</v>
      </c>
      <c r="H29" s="75">
        <f t="shared" si="0"/>
        <v>6.7874923989394084E-2</v>
      </c>
    </row>
    <row r="30" spans="1:8" outlineLevel="2" x14ac:dyDescent="0.2">
      <c r="A30" s="33">
        <v>947</v>
      </c>
      <c r="B30" s="33" t="s">
        <v>18</v>
      </c>
      <c r="C30" s="33">
        <v>51624</v>
      </c>
      <c r="D30" s="33" t="s">
        <v>13</v>
      </c>
      <c r="E30" s="34">
        <v>3412395</v>
      </c>
      <c r="F30" s="34">
        <v>3287485</v>
      </c>
      <c r="G30" s="34">
        <v>0</v>
      </c>
      <c r="H30" s="35">
        <f t="shared" si="0"/>
        <v>0</v>
      </c>
    </row>
    <row r="31" spans="1:8" outlineLevel="1" x14ac:dyDescent="0.2">
      <c r="A31" s="56"/>
      <c r="B31" s="56" t="s">
        <v>130</v>
      </c>
      <c r="C31" s="56"/>
      <c r="D31" s="56"/>
      <c r="E31" s="74">
        <f>SUBTOTAL(9,E30:E30)</f>
        <v>3412395</v>
      </c>
      <c r="F31" s="74">
        <f>SUBTOTAL(9,F30:F30)</f>
        <v>3287485</v>
      </c>
      <c r="G31" s="74">
        <f>SUBTOTAL(9,G30:G30)</f>
        <v>0</v>
      </c>
      <c r="H31" s="75">
        <f t="shared" si="0"/>
        <v>0</v>
      </c>
    </row>
    <row r="32" spans="1:8" outlineLevel="2" x14ac:dyDescent="0.2">
      <c r="A32" s="33">
        <v>50130</v>
      </c>
      <c r="B32" s="33" t="s">
        <v>7</v>
      </c>
      <c r="C32" s="33">
        <v>50130</v>
      </c>
      <c r="D32" s="33" t="s">
        <v>7</v>
      </c>
      <c r="E32" s="34">
        <v>46116823</v>
      </c>
      <c r="F32" s="34">
        <v>44824877</v>
      </c>
      <c r="G32" s="34">
        <v>288175</v>
      </c>
      <c r="H32" s="35">
        <f t="shared" si="0"/>
        <v>6.4289077692282343E-3</v>
      </c>
    </row>
    <row r="33" spans="1:10" outlineLevel="1" x14ac:dyDescent="0.2">
      <c r="A33" s="57"/>
      <c r="B33" s="57" t="s">
        <v>115</v>
      </c>
      <c r="C33" s="57"/>
      <c r="D33" s="57"/>
      <c r="E33" s="77">
        <f>SUBTOTAL(9,E32:E32)</f>
        <v>46116823</v>
      </c>
      <c r="F33" s="77">
        <f>SUBTOTAL(9,F32:F32)</f>
        <v>44824877</v>
      </c>
      <c r="G33" s="77">
        <f>SUBTOTAL(9,G32:G32)</f>
        <v>288175</v>
      </c>
      <c r="H33" s="66">
        <f t="shared" si="0"/>
        <v>6.4289077692282343E-3</v>
      </c>
      <c r="J33" s="78"/>
    </row>
    <row r="34" spans="1:10" ht="27" customHeight="1" thickBot="1" x14ac:dyDescent="0.25">
      <c r="A34" s="54"/>
      <c r="B34" s="43" t="s">
        <v>104</v>
      </c>
      <c r="C34" s="54"/>
      <c r="D34" s="54"/>
      <c r="E34" s="44">
        <f>SUBTOTAL(9,E4:E32)</f>
        <v>1287594009</v>
      </c>
      <c r="F34" s="44">
        <f>SUBTOTAL(9,F4:F32)</f>
        <v>1258736097</v>
      </c>
      <c r="G34" s="44">
        <f>SUBTOTAL(9,G4:G32)</f>
        <v>107559285</v>
      </c>
      <c r="H34" s="96">
        <f t="shared" si="0"/>
        <v>8.5450226823835976E-2</v>
      </c>
    </row>
    <row r="35" spans="1:10" ht="12.75" thickTop="1" x14ac:dyDescent="0.2"/>
  </sheetData>
  <mergeCells count="1">
    <mergeCell ref="A1:H1"/>
  </mergeCells>
  <phoneticPr fontId="17" type="noConversion"/>
  <printOptions horizontalCentered="1"/>
  <pageMargins left="0.75" right="0.75" top="1" bottom="1" header="0.5" footer="0.5"/>
  <pageSetup orientation="landscape" r:id="rId1"/>
  <headerFooter alignWithMargins="0">
    <oddFooter>&amp;LCalifornia Department of Insurance&amp;RRate Specialist Bureau - 4/18/03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5">
    <pageSetUpPr fitToPage="1"/>
  </sheetPr>
  <dimension ref="A1:H34"/>
  <sheetViews>
    <sheetView workbookViewId="0">
      <selection sqref="A1:H1"/>
    </sheetView>
  </sheetViews>
  <sheetFormatPr defaultRowHeight="12" outlineLevelRow="2" x14ac:dyDescent="0.2"/>
  <cols>
    <col min="1" max="1" width="6.28515625" style="22" bestFit="1" customWidth="1"/>
    <col min="2" max="2" width="28.140625" style="21" bestFit="1" customWidth="1"/>
    <col min="3" max="3" width="7.28515625" style="22" bestFit="1" customWidth="1"/>
    <col min="4" max="4" width="22.42578125" style="22" bestFit="1" customWidth="1"/>
    <col min="5" max="5" width="13.42578125" style="24" bestFit="1" customWidth="1"/>
    <col min="6" max="6" width="16.140625" style="24" customWidth="1"/>
    <col min="7" max="7" width="12.42578125" style="24" bestFit="1" customWidth="1"/>
    <col min="8" max="16384" width="9.140625" style="20"/>
  </cols>
  <sheetData>
    <row r="1" spans="1:8" ht="24" customHeight="1" x14ac:dyDescent="0.2">
      <c r="A1" s="302" t="s">
        <v>47</v>
      </c>
      <c r="B1" s="302"/>
      <c r="C1" s="302"/>
      <c r="D1" s="302"/>
      <c r="E1" s="302"/>
      <c r="F1" s="302"/>
      <c r="G1" s="302"/>
      <c r="H1" s="302"/>
    </row>
    <row r="2" spans="1:8" ht="8.25" customHeight="1" x14ac:dyDescent="0.2">
      <c r="A2" s="25"/>
      <c r="B2" s="25"/>
      <c r="C2" s="25"/>
      <c r="D2" s="25"/>
      <c r="E2" s="25"/>
      <c r="F2" s="25"/>
      <c r="G2" s="25"/>
      <c r="H2" s="25"/>
    </row>
    <row r="3" spans="1:8" s="23" customFormat="1" ht="36" customHeight="1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42</v>
      </c>
      <c r="F3" s="27" t="s">
        <v>43</v>
      </c>
      <c r="G3" s="27" t="s">
        <v>44</v>
      </c>
      <c r="H3" s="28" t="s">
        <v>45</v>
      </c>
    </row>
    <row r="4" spans="1:8" ht="18.75" customHeight="1" outlineLevel="2" x14ac:dyDescent="0.2">
      <c r="A4" s="30">
        <v>70</v>
      </c>
      <c r="B4" s="30" t="s">
        <v>9</v>
      </c>
      <c r="C4" s="30">
        <v>50814</v>
      </c>
      <c r="D4" s="30" t="s">
        <v>38</v>
      </c>
      <c r="E4" s="31">
        <v>184804613</v>
      </c>
      <c r="F4" s="31">
        <v>178855845</v>
      </c>
      <c r="G4" s="31">
        <v>8660898</v>
      </c>
      <c r="H4" s="32">
        <f>G4/F4</f>
        <v>4.8423902500921899E-2</v>
      </c>
    </row>
    <row r="5" spans="1:8" ht="18.75" customHeight="1" outlineLevel="1" x14ac:dyDescent="0.2">
      <c r="A5" s="79"/>
      <c r="B5" s="64" t="s">
        <v>105</v>
      </c>
      <c r="C5" s="79"/>
      <c r="D5" s="79"/>
      <c r="E5" s="80">
        <f>SUBTOTAL(9,E4:E4)</f>
        <v>184804613</v>
      </c>
      <c r="F5" s="80">
        <f>SUBTOTAL(9,F4:F4)</f>
        <v>178855845</v>
      </c>
      <c r="G5" s="80">
        <f>SUBTOTAL(9,G4:G4)</f>
        <v>8660898</v>
      </c>
      <c r="H5" s="81">
        <f t="shared" ref="H5:H33" si="0">G5/F5</f>
        <v>4.8423902500921899E-2</v>
      </c>
    </row>
    <row r="6" spans="1:8" outlineLevel="2" x14ac:dyDescent="0.2">
      <c r="A6" s="33">
        <v>99</v>
      </c>
      <c r="B6" s="33" t="s">
        <v>0</v>
      </c>
      <c r="C6" s="33">
        <v>50822</v>
      </c>
      <c r="D6" s="33" t="s">
        <v>35</v>
      </c>
      <c r="E6" s="34">
        <v>30775</v>
      </c>
      <c r="F6" s="34">
        <v>91829</v>
      </c>
      <c r="G6" s="34">
        <v>3775384</v>
      </c>
      <c r="H6" s="32">
        <f t="shared" si="0"/>
        <v>41.113199533916301</v>
      </c>
    </row>
    <row r="7" spans="1:8" outlineLevel="2" x14ac:dyDescent="0.2">
      <c r="A7" s="33">
        <v>99</v>
      </c>
      <c r="B7" s="33" t="s">
        <v>0</v>
      </c>
      <c r="C7" s="33">
        <v>50024</v>
      </c>
      <c r="D7" s="33" t="s">
        <v>36</v>
      </c>
      <c r="E7" s="34">
        <v>33188001</v>
      </c>
      <c r="F7" s="34">
        <v>33240588</v>
      </c>
      <c r="G7" s="34">
        <v>7911906</v>
      </c>
      <c r="H7" s="32">
        <f t="shared" si="0"/>
        <v>0.23801943575727361</v>
      </c>
    </row>
    <row r="8" spans="1:8" outlineLevel="1" x14ac:dyDescent="0.2">
      <c r="A8" s="56"/>
      <c r="B8" s="56" t="s">
        <v>123</v>
      </c>
      <c r="C8" s="56"/>
      <c r="D8" s="56"/>
      <c r="E8" s="74">
        <f>SUBTOTAL(9,E6:E7)</f>
        <v>33218776</v>
      </c>
      <c r="F8" s="74">
        <f>SUBTOTAL(9,F6:F7)</f>
        <v>33332417</v>
      </c>
      <c r="G8" s="74">
        <f>SUBTOTAL(9,G6:G7)</f>
        <v>11687290</v>
      </c>
      <c r="H8" s="81">
        <f t="shared" si="0"/>
        <v>0.35062833877303284</v>
      </c>
    </row>
    <row r="9" spans="1:8" outlineLevel="2" x14ac:dyDescent="0.2">
      <c r="A9" s="33">
        <v>150</v>
      </c>
      <c r="B9" s="33" t="s">
        <v>8</v>
      </c>
      <c r="C9" s="33">
        <v>50520</v>
      </c>
      <c r="D9" s="33" t="s">
        <v>25</v>
      </c>
      <c r="E9" s="34">
        <v>81616265</v>
      </c>
      <c r="F9" s="34">
        <v>82037170</v>
      </c>
      <c r="G9" s="34">
        <v>3078549</v>
      </c>
      <c r="H9" s="32">
        <f t="shared" si="0"/>
        <v>3.7526270104149134E-2</v>
      </c>
    </row>
    <row r="10" spans="1:8" outlineLevel="1" x14ac:dyDescent="0.2">
      <c r="A10" s="56"/>
      <c r="B10" s="56" t="s">
        <v>107</v>
      </c>
      <c r="C10" s="56"/>
      <c r="D10" s="56"/>
      <c r="E10" s="74">
        <f>SUBTOTAL(9,E9:E9)</f>
        <v>81616265</v>
      </c>
      <c r="F10" s="74">
        <f>SUBTOTAL(9,F9:F9)</f>
        <v>82037170</v>
      </c>
      <c r="G10" s="74">
        <f>SUBTOTAL(9,G9:G9)</f>
        <v>3078549</v>
      </c>
      <c r="H10" s="81">
        <f t="shared" si="0"/>
        <v>3.7526270104149134E-2</v>
      </c>
    </row>
    <row r="11" spans="1:8" outlineLevel="2" x14ac:dyDescent="0.2">
      <c r="A11" s="33">
        <v>159</v>
      </c>
      <c r="B11" s="33" t="s">
        <v>11</v>
      </c>
      <c r="C11" s="33">
        <v>50083</v>
      </c>
      <c r="D11" s="33" t="s">
        <v>24</v>
      </c>
      <c r="E11" s="34">
        <v>70389005</v>
      </c>
      <c r="F11" s="34">
        <v>68917966</v>
      </c>
      <c r="G11" s="34">
        <v>4054819</v>
      </c>
      <c r="H11" s="32">
        <f t="shared" si="0"/>
        <v>5.8835442125497434E-2</v>
      </c>
    </row>
    <row r="12" spans="1:8" outlineLevel="2" x14ac:dyDescent="0.2">
      <c r="A12" s="33">
        <v>159</v>
      </c>
      <c r="B12" s="33" t="s">
        <v>11</v>
      </c>
      <c r="C12" s="33">
        <v>50012</v>
      </c>
      <c r="D12" s="33" t="s">
        <v>48</v>
      </c>
      <c r="E12" s="34">
        <v>15101185</v>
      </c>
      <c r="F12" s="34">
        <v>14828999</v>
      </c>
      <c r="G12" s="34">
        <v>1887171</v>
      </c>
      <c r="H12" s="32">
        <f t="shared" si="0"/>
        <v>0.12726219753605755</v>
      </c>
    </row>
    <row r="13" spans="1:8" outlineLevel="1" x14ac:dyDescent="0.2">
      <c r="A13" s="56"/>
      <c r="B13" s="56" t="s">
        <v>132</v>
      </c>
      <c r="C13" s="56"/>
      <c r="D13" s="56"/>
      <c r="E13" s="74">
        <f>SUBTOTAL(9,E11:E12)</f>
        <v>85490190</v>
      </c>
      <c r="F13" s="74">
        <f>SUBTOTAL(9,F11:F12)</f>
        <v>83746965</v>
      </c>
      <c r="G13" s="74">
        <f>SUBTOTAL(9,G11:G12)</f>
        <v>5941990</v>
      </c>
      <c r="H13" s="81">
        <f t="shared" si="0"/>
        <v>7.0951705533448289E-2</v>
      </c>
    </row>
    <row r="14" spans="1:8" outlineLevel="2" x14ac:dyDescent="0.2">
      <c r="A14" s="33">
        <v>269</v>
      </c>
      <c r="B14" s="33" t="s">
        <v>16</v>
      </c>
      <c r="C14" s="33">
        <v>50229</v>
      </c>
      <c r="D14" s="33" t="s">
        <v>27</v>
      </c>
      <c r="E14" s="34">
        <v>150487407</v>
      </c>
      <c r="F14" s="34">
        <v>148772125</v>
      </c>
      <c r="G14" s="34">
        <v>27367171</v>
      </c>
      <c r="H14" s="32">
        <f t="shared" si="0"/>
        <v>0.18395362034386481</v>
      </c>
    </row>
    <row r="15" spans="1:8" outlineLevel="2" x14ac:dyDescent="0.2">
      <c r="A15" s="33">
        <v>269</v>
      </c>
      <c r="B15" s="33" t="s">
        <v>16</v>
      </c>
      <c r="C15" s="33">
        <v>50857</v>
      </c>
      <c r="D15" s="33" t="s">
        <v>26</v>
      </c>
      <c r="E15" s="34">
        <v>4273530</v>
      </c>
      <c r="F15" s="34">
        <v>5811577</v>
      </c>
      <c r="G15" s="34">
        <v>5520481</v>
      </c>
      <c r="H15" s="32">
        <f t="shared" si="0"/>
        <v>0.94991101382636756</v>
      </c>
    </row>
    <row r="16" spans="1:8" outlineLevel="2" x14ac:dyDescent="0.2">
      <c r="A16" s="33">
        <v>269</v>
      </c>
      <c r="B16" s="33" t="s">
        <v>16</v>
      </c>
      <c r="C16" s="33">
        <v>50067</v>
      </c>
      <c r="D16" s="33" t="s">
        <v>28</v>
      </c>
      <c r="E16" s="34">
        <v>6528283</v>
      </c>
      <c r="F16" s="34">
        <v>6994523</v>
      </c>
      <c r="G16" s="34">
        <v>47979</v>
      </c>
      <c r="H16" s="32">
        <f t="shared" si="0"/>
        <v>6.8595099337009826E-3</v>
      </c>
    </row>
    <row r="17" spans="1:8" outlineLevel="1" x14ac:dyDescent="0.2">
      <c r="A17" s="56"/>
      <c r="B17" s="56" t="s">
        <v>131</v>
      </c>
      <c r="C17" s="56"/>
      <c r="D17" s="56"/>
      <c r="E17" s="74">
        <f>SUBTOTAL(9,E14:E16)</f>
        <v>161289220</v>
      </c>
      <c r="F17" s="74">
        <f>SUBTOTAL(9,F14:F16)</f>
        <v>161578225</v>
      </c>
      <c r="G17" s="74">
        <f>SUBTOTAL(9,G14:G16)</f>
        <v>32935631</v>
      </c>
      <c r="H17" s="81">
        <f t="shared" si="0"/>
        <v>0.20383706405983851</v>
      </c>
    </row>
    <row r="18" spans="1:8" outlineLevel="2" x14ac:dyDescent="0.2">
      <c r="A18" s="33">
        <v>340</v>
      </c>
      <c r="B18" s="33" t="s">
        <v>6</v>
      </c>
      <c r="C18" s="33">
        <v>50121</v>
      </c>
      <c r="D18" s="33" t="s">
        <v>31</v>
      </c>
      <c r="E18" s="34">
        <v>100093013</v>
      </c>
      <c r="F18" s="34">
        <v>98109772</v>
      </c>
      <c r="G18" s="34">
        <v>3734708</v>
      </c>
      <c r="H18" s="32">
        <f t="shared" si="0"/>
        <v>3.8066626023756329E-2</v>
      </c>
    </row>
    <row r="19" spans="1:8" outlineLevel="2" x14ac:dyDescent="0.2">
      <c r="A19" s="33">
        <v>340</v>
      </c>
      <c r="B19" s="33" t="s">
        <v>6</v>
      </c>
      <c r="C19" s="33">
        <v>51420</v>
      </c>
      <c r="D19" s="33" t="s">
        <v>30</v>
      </c>
      <c r="E19" s="34">
        <v>1869732</v>
      </c>
      <c r="F19" s="34">
        <v>1739135</v>
      </c>
      <c r="G19" s="34">
        <v>7501</v>
      </c>
      <c r="H19" s="32">
        <f t="shared" si="0"/>
        <v>4.3130636782078447E-3</v>
      </c>
    </row>
    <row r="20" spans="1:8" outlineLevel="1" x14ac:dyDescent="0.2">
      <c r="A20" s="56"/>
      <c r="B20" s="56" t="s">
        <v>108</v>
      </c>
      <c r="C20" s="56"/>
      <c r="D20" s="56"/>
      <c r="E20" s="74">
        <f>SUBTOTAL(9,E18:E19)</f>
        <v>101962745</v>
      </c>
      <c r="F20" s="74">
        <f>SUBTOTAL(9,F18:F19)</f>
        <v>99848907</v>
      </c>
      <c r="G20" s="74">
        <f>SUBTOTAL(9,G18:G19)</f>
        <v>3742209</v>
      </c>
      <c r="H20" s="81">
        <f t="shared" si="0"/>
        <v>3.7478717718963113E-2</v>
      </c>
    </row>
    <row r="21" spans="1:8" outlineLevel="2" x14ac:dyDescent="0.2">
      <c r="A21" s="33">
        <v>642</v>
      </c>
      <c r="B21" s="33" t="s">
        <v>10</v>
      </c>
      <c r="C21" s="33">
        <v>50849</v>
      </c>
      <c r="D21" s="33" t="s">
        <v>39</v>
      </c>
      <c r="E21" s="34">
        <v>12859315</v>
      </c>
      <c r="F21" s="34">
        <v>12357214</v>
      </c>
      <c r="G21" s="34">
        <v>132690</v>
      </c>
      <c r="H21" s="32">
        <f t="shared" si="0"/>
        <v>1.0737857254879619E-2</v>
      </c>
    </row>
    <row r="22" spans="1:8" outlineLevel="1" x14ac:dyDescent="0.2">
      <c r="A22" s="56"/>
      <c r="B22" s="56" t="s">
        <v>124</v>
      </c>
      <c r="C22" s="56"/>
      <c r="D22" s="56"/>
      <c r="E22" s="74">
        <f>SUBTOTAL(9,E21:E21)</f>
        <v>12859315</v>
      </c>
      <c r="F22" s="74">
        <f>SUBTOTAL(9,F21:F21)</f>
        <v>12357214</v>
      </c>
      <c r="G22" s="74">
        <f>SUBTOTAL(9,G21:G21)</f>
        <v>132690</v>
      </c>
      <c r="H22" s="81">
        <f t="shared" si="0"/>
        <v>1.0737857254879619E-2</v>
      </c>
    </row>
    <row r="23" spans="1:8" outlineLevel="2" x14ac:dyDescent="0.2">
      <c r="A23" s="33">
        <v>670</v>
      </c>
      <c r="B23" s="33" t="s">
        <v>5</v>
      </c>
      <c r="C23" s="33">
        <v>50075</v>
      </c>
      <c r="D23" s="33" t="s">
        <v>34</v>
      </c>
      <c r="E23" s="34">
        <v>7089563</v>
      </c>
      <c r="F23" s="34">
        <v>8178369</v>
      </c>
      <c r="G23" s="34">
        <v>1225164</v>
      </c>
      <c r="H23" s="32">
        <f t="shared" si="0"/>
        <v>0.14980541963807209</v>
      </c>
    </row>
    <row r="24" spans="1:8" outlineLevel="2" x14ac:dyDescent="0.2">
      <c r="A24" s="33">
        <v>670</v>
      </c>
      <c r="B24" s="33" t="s">
        <v>5</v>
      </c>
      <c r="C24" s="33">
        <v>51586</v>
      </c>
      <c r="D24" s="33" t="s">
        <v>32</v>
      </c>
      <c r="E24" s="34">
        <v>99361534</v>
      </c>
      <c r="F24" s="34">
        <v>97375410</v>
      </c>
      <c r="G24" s="34">
        <v>6523163</v>
      </c>
      <c r="H24" s="32">
        <f t="shared" si="0"/>
        <v>6.6989838605044122E-2</v>
      </c>
    </row>
    <row r="25" spans="1:8" outlineLevel="2" x14ac:dyDescent="0.2">
      <c r="A25" s="33">
        <v>670</v>
      </c>
      <c r="B25" s="33" t="s">
        <v>5</v>
      </c>
      <c r="C25" s="33">
        <v>50903</v>
      </c>
      <c r="D25" s="33" t="s">
        <v>33</v>
      </c>
      <c r="E25" s="34">
        <v>31134866</v>
      </c>
      <c r="F25" s="34">
        <v>29154864</v>
      </c>
      <c r="G25" s="34">
        <v>1839704</v>
      </c>
      <c r="H25" s="32">
        <f t="shared" si="0"/>
        <v>6.3101100385856715E-2</v>
      </c>
    </row>
    <row r="26" spans="1:8" outlineLevel="1" x14ac:dyDescent="0.2">
      <c r="A26" s="56"/>
      <c r="B26" s="56" t="s">
        <v>110</v>
      </c>
      <c r="C26" s="56"/>
      <c r="D26" s="56"/>
      <c r="E26" s="74">
        <f>SUBTOTAL(9,E23:E25)</f>
        <v>137585963</v>
      </c>
      <c r="F26" s="74">
        <f>SUBTOTAL(9,F23:F25)</f>
        <v>134708643</v>
      </c>
      <c r="G26" s="74">
        <f>SUBTOTAL(9,G23:G25)</f>
        <v>9588031</v>
      </c>
      <c r="H26" s="81">
        <f t="shared" si="0"/>
        <v>7.1176064033248415E-2</v>
      </c>
    </row>
    <row r="27" spans="1:8" outlineLevel="2" x14ac:dyDescent="0.2">
      <c r="A27" s="33">
        <v>750</v>
      </c>
      <c r="B27" s="33" t="s">
        <v>17</v>
      </c>
      <c r="C27" s="33">
        <v>51020</v>
      </c>
      <c r="D27" s="33" t="s">
        <v>29</v>
      </c>
      <c r="E27" s="34">
        <v>405112</v>
      </c>
      <c r="F27" s="34">
        <v>494634</v>
      </c>
      <c r="G27" s="34">
        <v>-225936</v>
      </c>
      <c r="H27" s="32">
        <f t="shared" si="0"/>
        <v>-0.45677409963730758</v>
      </c>
    </row>
    <row r="28" spans="1:8" outlineLevel="1" x14ac:dyDescent="0.2">
      <c r="A28" s="56"/>
      <c r="B28" s="56" t="s">
        <v>129</v>
      </c>
      <c r="C28" s="56"/>
      <c r="D28" s="56"/>
      <c r="E28" s="74">
        <f>SUBTOTAL(9,E27:E27)</f>
        <v>405112</v>
      </c>
      <c r="F28" s="74">
        <f>SUBTOTAL(9,F27:F27)</f>
        <v>494634</v>
      </c>
      <c r="G28" s="74">
        <f>SUBTOTAL(9,G27:G27)</f>
        <v>-225936</v>
      </c>
      <c r="H28" s="81">
        <f t="shared" si="0"/>
        <v>-0.45677409963730758</v>
      </c>
    </row>
    <row r="29" spans="1:8" outlineLevel="2" x14ac:dyDescent="0.2">
      <c r="A29" s="33">
        <v>947</v>
      </c>
      <c r="B29" s="33" t="s">
        <v>18</v>
      </c>
      <c r="C29" s="33">
        <v>51624</v>
      </c>
      <c r="D29" s="33" t="s">
        <v>13</v>
      </c>
      <c r="E29" s="34">
        <v>12378153</v>
      </c>
      <c r="F29" s="34">
        <v>11748561</v>
      </c>
      <c r="G29" s="34">
        <v>1033353</v>
      </c>
      <c r="H29" s="32">
        <f t="shared" si="0"/>
        <v>8.7955707937338035E-2</v>
      </c>
    </row>
    <row r="30" spans="1:8" outlineLevel="1" x14ac:dyDescent="0.2">
      <c r="A30" s="56"/>
      <c r="B30" s="56" t="s">
        <v>130</v>
      </c>
      <c r="C30" s="56"/>
      <c r="D30" s="56"/>
      <c r="E30" s="74">
        <f>SUBTOTAL(9,E29:E29)</f>
        <v>12378153</v>
      </c>
      <c r="F30" s="74">
        <f>SUBTOTAL(9,F29:F29)</f>
        <v>11748561</v>
      </c>
      <c r="G30" s="74">
        <f>SUBTOTAL(9,G29:G29)</f>
        <v>1033353</v>
      </c>
      <c r="H30" s="81">
        <f t="shared" si="0"/>
        <v>8.7955707937338035E-2</v>
      </c>
    </row>
    <row r="31" spans="1:8" outlineLevel="2" x14ac:dyDescent="0.2">
      <c r="A31" s="33">
        <v>50130</v>
      </c>
      <c r="B31" s="33" t="s">
        <v>7</v>
      </c>
      <c r="C31" s="33">
        <v>50130</v>
      </c>
      <c r="D31" s="33" t="s">
        <v>7</v>
      </c>
      <c r="E31" s="34">
        <v>44302379</v>
      </c>
      <c r="F31" s="34">
        <v>41985223</v>
      </c>
      <c r="G31" s="34">
        <v>1039008</v>
      </c>
      <c r="H31" s="32">
        <f t="shared" si="0"/>
        <v>2.4746992531157926E-2</v>
      </c>
    </row>
    <row r="32" spans="1:8" outlineLevel="1" x14ac:dyDescent="0.2">
      <c r="A32" s="57"/>
      <c r="B32" s="57" t="s">
        <v>115</v>
      </c>
      <c r="C32" s="57"/>
      <c r="D32" s="57"/>
      <c r="E32" s="77">
        <f>SUBTOTAL(9,E31:E31)</f>
        <v>44302379</v>
      </c>
      <c r="F32" s="77">
        <f>SUBTOTAL(9,F31:F31)</f>
        <v>41985223</v>
      </c>
      <c r="G32" s="77">
        <f>SUBTOTAL(9,G31:G31)</f>
        <v>1039008</v>
      </c>
      <c r="H32" s="82">
        <f t="shared" si="0"/>
        <v>2.4746992531157926E-2</v>
      </c>
    </row>
    <row r="33" spans="1:8" ht="29.25" customHeight="1" thickBot="1" x14ac:dyDescent="0.25">
      <c r="A33" s="54"/>
      <c r="B33" s="43" t="s">
        <v>104</v>
      </c>
      <c r="C33" s="54"/>
      <c r="D33" s="54"/>
      <c r="E33" s="44">
        <f>SUBTOTAL(9,E4:E31)</f>
        <v>855912731</v>
      </c>
      <c r="F33" s="44">
        <f>SUBTOTAL(9,F4:F31)</f>
        <v>840693804</v>
      </c>
      <c r="G33" s="44">
        <f>SUBTOTAL(9,G4:G31)</f>
        <v>77613713</v>
      </c>
      <c r="H33" s="29">
        <f t="shared" si="0"/>
        <v>9.2321024171601956E-2</v>
      </c>
    </row>
    <row r="34" spans="1:8" ht="12.75" thickTop="1" x14ac:dyDescent="0.2"/>
  </sheetData>
  <mergeCells count="1">
    <mergeCell ref="A1:H1"/>
  </mergeCells>
  <phoneticPr fontId="17" type="noConversion"/>
  <printOptions horizontalCentered="1"/>
  <pageMargins left="0.75" right="0.75" top="1" bottom="1" header="0.5" footer="0.5"/>
  <pageSetup orientation="landscape" r:id="rId1"/>
  <headerFooter alignWithMargins="0">
    <oddFooter>&amp;LCalifornia Department of Insurance&amp;RRate Specialist Bureau - 4/18/03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6">
    <pageSetUpPr fitToPage="1"/>
  </sheetPr>
  <dimension ref="A1:K36"/>
  <sheetViews>
    <sheetView workbookViewId="0">
      <selection sqref="A1:J1"/>
    </sheetView>
  </sheetViews>
  <sheetFormatPr defaultRowHeight="12" outlineLevelRow="2" x14ac:dyDescent="0.2"/>
  <cols>
    <col min="1" max="1" width="6.28515625" style="22" bestFit="1" customWidth="1"/>
    <col min="2" max="2" width="26.140625" style="21" customWidth="1"/>
    <col min="3" max="3" width="6.28515625" style="22" customWidth="1"/>
    <col min="4" max="4" width="27.85546875" style="22" bestFit="1" customWidth="1"/>
    <col min="5" max="5" width="12.140625" style="24" customWidth="1"/>
    <col min="6" max="6" width="13.42578125" style="24" customWidth="1"/>
    <col min="7" max="8" width="12" style="24" customWidth="1"/>
    <col min="9" max="9" width="12" style="24" bestFit="1" customWidth="1"/>
    <col min="10" max="10" width="11" style="20" bestFit="1" customWidth="1"/>
    <col min="11" max="16384" width="9.140625" style="20"/>
  </cols>
  <sheetData>
    <row r="1" spans="1:11" ht="24" customHeight="1" x14ac:dyDescent="0.2">
      <c r="A1" s="302" t="s">
        <v>49</v>
      </c>
      <c r="B1" s="302"/>
      <c r="C1" s="302"/>
      <c r="D1" s="302"/>
      <c r="E1" s="302"/>
      <c r="F1" s="302"/>
      <c r="G1" s="302"/>
      <c r="H1" s="302"/>
      <c r="I1" s="302"/>
      <c r="J1" s="302"/>
    </row>
    <row r="2" spans="1:11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1" s="23" customFormat="1" ht="60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116</v>
      </c>
      <c r="F3" s="27" t="s">
        <v>117</v>
      </c>
      <c r="G3" s="27" t="s">
        <v>118</v>
      </c>
      <c r="H3" s="27" t="s">
        <v>119</v>
      </c>
      <c r="I3" s="27" t="s">
        <v>120</v>
      </c>
      <c r="J3" s="27" t="s">
        <v>121</v>
      </c>
      <c r="K3" s="28" t="s">
        <v>122</v>
      </c>
    </row>
    <row r="4" spans="1:11" outlineLevel="2" x14ac:dyDescent="0.2">
      <c r="A4" s="33">
        <v>70</v>
      </c>
      <c r="B4" s="33" t="s">
        <v>9</v>
      </c>
      <c r="C4" s="33">
        <v>50814</v>
      </c>
      <c r="D4" s="33" t="s">
        <v>38</v>
      </c>
      <c r="E4" s="34">
        <v>87414554</v>
      </c>
      <c r="F4" s="34">
        <v>14198851</v>
      </c>
      <c r="G4" s="34">
        <v>52140628</v>
      </c>
      <c r="H4" s="31">
        <f>SUM(E4:G4)</f>
        <v>153754033</v>
      </c>
      <c r="I4" s="34">
        <v>149674926</v>
      </c>
      <c r="J4" s="34">
        <v>8793621</v>
      </c>
      <c r="K4" s="32">
        <f>IF(I4&lt;&gt;0,J4/I4,"")</f>
        <v>5.8751463822337216E-2</v>
      </c>
    </row>
    <row r="5" spans="1:11" outlineLevel="1" x14ac:dyDescent="0.2">
      <c r="A5" s="56"/>
      <c r="B5" s="55" t="s">
        <v>105</v>
      </c>
      <c r="C5" s="56"/>
      <c r="D5" s="56"/>
      <c r="E5" s="80">
        <f t="shared" ref="E5:J5" si="0">SUBTOTAL(9,E4:E4)</f>
        <v>87414554</v>
      </c>
      <c r="F5" s="80">
        <f t="shared" si="0"/>
        <v>14198851</v>
      </c>
      <c r="G5" s="80">
        <f t="shared" si="0"/>
        <v>52140628</v>
      </c>
      <c r="H5" s="80">
        <f t="shared" si="0"/>
        <v>153754033</v>
      </c>
      <c r="I5" s="74">
        <f t="shared" si="0"/>
        <v>149674926</v>
      </c>
      <c r="J5" s="74">
        <f t="shared" si="0"/>
        <v>8793621</v>
      </c>
      <c r="K5" s="81">
        <f t="shared" ref="K5:K35" si="1">IF(I5&lt;&gt;0,J5/I5,"")</f>
        <v>5.8751463822337216E-2</v>
      </c>
    </row>
    <row r="6" spans="1:11" outlineLevel="2" x14ac:dyDescent="0.2">
      <c r="A6" s="33">
        <v>99</v>
      </c>
      <c r="B6" s="33" t="s">
        <v>0</v>
      </c>
      <c r="C6" s="33">
        <v>50822</v>
      </c>
      <c r="D6" s="33" t="s">
        <v>35</v>
      </c>
      <c r="E6" s="34">
        <v>0</v>
      </c>
      <c r="F6" s="34">
        <v>0</v>
      </c>
      <c r="G6" s="34">
        <v>0</v>
      </c>
      <c r="H6" s="31">
        <f>SUM(E6:G6)</f>
        <v>0</v>
      </c>
      <c r="I6" s="34">
        <v>62541</v>
      </c>
      <c r="J6" s="34">
        <v>1231478</v>
      </c>
      <c r="K6" s="32">
        <f t="shared" si="1"/>
        <v>19.690730880542365</v>
      </c>
    </row>
    <row r="7" spans="1:11" outlineLevel="2" x14ac:dyDescent="0.2">
      <c r="A7" s="33">
        <v>99</v>
      </c>
      <c r="B7" s="33" t="s">
        <v>0</v>
      </c>
      <c r="C7" s="33">
        <v>50024</v>
      </c>
      <c r="D7" s="33" t="s">
        <v>36</v>
      </c>
      <c r="E7" s="34">
        <v>205474</v>
      </c>
      <c r="F7" s="34">
        <v>14296</v>
      </c>
      <c r="G7" s="34">
        <v>27792864</v>
      </c>
      <c r="H7" s="31">
        <f>SUM(E7:G7)</f>
        <v>28012634</v>
      </c>
      <c r="I7" s="34">
        <v>28134083</v>
      </c>
      <c r="J7" s="34">
        <v>7605131</v>
      </c>
      <c r="K7" s="32">
        <f t="shared" si="1"/>
        <v>0.27031735848650196</v>
      </c>
    </row>
    <row r="8" spans="1:11" outlineLevel="1" x14ac:dyDescent="0.2">
      <c r="A8" s="56"/>
      <c r="B8" s="56" t="s">
        <v>123</v>
      </c>
      <c r="C8" s="56"/>
      <c r="D8" s="56"/>
      <c r="E8" s="80">
        <f t="shared" ref="E8:J8" si="2">SUBTOTAL(9,E6:E7)</f>
        <v>205474</v>
      </c>
      <c r="F8" s="80">
        <f t="shared" si="2"/>
        <v>14296</v>
      </c>
      <c r="G8" s="80">
        <f t="shared" si="2"/>
        <v>27792864</v>
      </c>
      <c r="H8" s="80">
        <f t="shared" si="2"/>
        <v>28012634</v>
      </c>
      <c r="I8" s="74">
        <f t="shared" si="2"/>
        <v>28196624</v>
      </c>
      <c r="J8" s="74">
        <f t="shared" si="2"/>
        <v>8836609</v>
      </c>
      <c r="K8" s="81">
        <f t="shared" si="1"/>
        <v>0.31339244726602733</v>
      </c>
    </row>
    <row r="9" spans="1:11" outlineLevel="2" x14ac:dyDescent="0.2">
      <c r="A9" s="33">
        <v>150</v>
      </c>
      <c r="B9" s="33" t="s">
        <v>8</v>
      </c>
      <c r="C9" s="33">
        <v>50520</v>
      </c>
      <c r="D9" s="33" t="s">
        <v>25</v>
      </c>
      <c r="E9" s="34">
        <v>0</v>
      </c>
      <c r="F9" s="34">
        <v>3698250</v>
      </c>
      <c r="G9" s="34">
        <v>55050868</v>
      </c>
      <c r="H9" s="31">
        <f>SUM(E9:G9)</f>
        <v>58749118</v>
      </c>
      <c r="I9" s="34">
        <v>59666782</v>
      </c>
      <c r="J9" s="34">
        <v>4832525</v>
      </c>
      <c r="K9" s="32">
        <f t="shared" si="1"/>
        <v>8.0991882552003555E-2</v>
      </c>
    </row>
    <row r="10" spans="1:11" outlineLevel="1" x14ac:dyDescent="0.2">
      <c r="A10" s="56"/>
      <c r="B10" s="56" t="s">
        <v>107</v>
      </c>
      <c r="C10" s="56"/>
      <c r="D10" s="56"/>
      <c r="E10" s="80">
        <f t="shared" ref="E10:J10" si="3">SUBTOTAL(9,E9:E9)</f>
        <v>0</v>
      </c>
      <c r="F10" s="80">
        <f t="shared" si="3"/>
        <v>3698250</v>
      </c>
      <c r="G10" s="80">
        <f t="shared" si="3"/>
        <v>55050868</v>
      </c>
      <c r="H10" s="80">
        <f t="shared" si="3"/>
        <v>58749118</v>
      </c>
      <c r="I10" s="74">
        <f t="shared" si="3"/>
        <v>59666782</v>
      </c>
      <c r="J10" s="74">
        <f t="shared" si="3"/>
        <v>4832525</v>
      </c>
      <c r="K10" s="81">
        <f t="shared" si="1"/>
        <v>8.0991882552003555E-2</v>
      </c>
    </row>
    <row r="11" spans="1:11" outlineLevel="2" x14ac:dyDescent="0.2">
      <c r="A11" s="33">
        <v>159</v>
      </c>
      <c r="B11" s="33" t="s">
        <v>11</v>
      </c>
      <c r="C11" s="33">
        <v>50083</v>
      </c>
      <c r="D11" s="33" t="s">
        <v>24</v>
      </c>
      <c r="E11" s="34">
        <v>5682479</v>
      </c>
      <c r="F11" s="34">
        <v>16039179</v>
      </c>
      <c r="G11" s="34">
        <v>32018525</v>
      </c>
      <c r="H11" s="31">
        <f>SUM(E11:G11)</f>
        <v>53740183</v>
      </c>
      <c r="I11" s="34">
        <v>52703069</v>
      </c>
      <c r="J11" s="34">
        <v>5238403</v>
      </c>
      <c r="K11" s="32">
        <f t="shared" si="1"/>
        <v>9.939464815606848E-2</v>
      </c>
    </row>
    <row r="12" spans="1:11" outlineLevel="2" x14ac:dyDescent="0.2">
      <c r="A12" s="33">
        <v>159</v>
      </c>
      <c r="B12" s="33" t="s">
        <v>11</v>
      </c>
      <c r="C12" s="33">
        <v>50012</v>
      </c>
      <c r="D12" s="33" t="s">
        <v>48</v>
      </c>
      <c r="E12" s="34">
        <v>30207</v>
      </c>
      <c r="F12" s="34">
        <v>8408776</v>
      </c>
      <c r="G12" s="34">
        <v>0</v>
      </c>
      <c r="H12" s="31">
        <f>SUM(E12:G12)</f>
        <v>8438983</v>
      </c>
      <c r="I12" s="34">
        <v>9471007</v>
      </c>
      <c r="J12" s="34">
        <v>2100748</v>
      </c>
      <c r="K12" s="32">
        <f t="shared" si="1"/>
        <v>0.22180830401666898</v>
      </c>
    </row>
    <row r="13" spans="1:11" outlineLevel="1" x14ac:dyDescent="0.2">
      <c r="A13" s="56"/>
      <c r="B13" s="56" t="s">
        <v>132</v>
      </c>
      <c r="C13" s="56"/>
      <c r="D13" s="56"/>
      <c r="E13" s="80">
        <f t="shared" ref="E13:J13" si="4">SUBTOTAL(9,E11:E12)</f>
        <v>5712686</v>
      </c>
      <c r="F13" s="80">
        <f t="shared" si="4"/>
        <v>24447955</v>
      </c>
      <c r="G13" s="80">
        <f t="shared" si="4"/>
        <v>32018525</v>
      </c>
      <c r="H13" s="80">
        <f t="shared" si="4"/>
        <v>62179166</v>
      </c>
      <c r="I13" s="74">
        <f t="shared" si="4"/>
        <v>62174076</v>
      </c>
      <c r="J13" s="74">
        <f t="shared" si="4"/>
        <v>7339151</v>
      </c>
      <c r="K13" s="81">
        <f t="shared" si="1"/>
        <v>0.11804197942563714</v>
      </c>
    </row>
    <row r="14" spans="1:11" outlineLevel="2" x14ac:dyDescent="0.2">
      <c r="A14" s="33">
        <v>269</v>
      </c>
      <c r="B14" s="33" t="s">
        <v>16</v>
      </c>
      <c r="C14" s="33">
        <v>50229</v>
      </c>
      <c r="D14" s="33" t="s">
        <v>27</v>
      </c>
      <c r="E14" s="34">
        <v>57072</v>
      </c>
      <c r="F14" s="34">
        <v>21254924</v>
      </c>
      <c r="G14" s="34">
        <v>102195684</v>
      </c>
      <c r="H14" s="31">
        <f>SUM(E14:G14)</f>
        <v>123507680</v>
      </c>
      <c r="I14" s="34">
        <v>119196996</v>
      </c>
      <c r="J14" s="34">
        <v>25332957</v>
      </c>
      <c r="K14" s="32">
        <f t="shared" si="1"/>
        <v>0.21253016309236519</v>
      </c>
    </row>
    <row r="15" spans="1:11" outlineLevel="2" x14ac:dyDescent="0.2">
      <c r="A15" s="33">
        <v>269</v>
      </c>
      <c r="B15" s="33" t="s">
        <v>16</v>
      </c>
      <c r="C15" s="33">
        <v>50857</v>
      </c>
      <c r="D15" s="33" t="s">
        <v>26</v>
      </c>
      <c r="E15" s="34">
        <v>17613</v>
      </c>
      <c r="F15" s="34">
        <v>2073598</v>
      </c>
      <c r="G15" s="34">
        <v>0</v>
      </c>
      <c r="H15" s="31">
        <f>SUM(E15:G15)</f>
        <v>2091211</v>
      </c>
      <c r="I15" s="34">
        <v>1850167</v>
      </c>
      <c r="J15" s="34">
        <v>2439268</v>
      </c>
      <c r="K15" s="32">
        <f t="shared" si="1"/>
        <v>1.3184042305370272</v>
      </c>
    </row>
    <row r="16" spans="1:11" outlineLevel="2" x14ac:dyDescent="0.2">
      <c r="A16" s="33">
        <v>269</v>
      </c>
      <c r="B16" s="33" t="s">
        <v>16</v>
      </c>
      <c r="C16" s="33">
        <v>50067</v>
      </c>
      <c r="D16" s="33" t="s">
        <v>28</v>
      </c>
      <c r="E16" s="34">
        <v>0</v>
      </c>
      <c r="F16" s="34">
        <v>3716305</v>
      </c>
      <c r="G16" s="34">
        <v>0</v>
      </c>
      <c r="H16" s="31">
        <f>SUM(E16:G16)</f>
        <v>3716305</v>
      </c>
      <c r="I16" s="34">
        <v>4228102</v>
      </c>
      <c r="J16" s="34">
        <v>52024</v>
      </c>
      <c r="K16" s="32">
        <f t="shared" si="1"/>
        <v>1.230433892086804E-2</v>
      </c>
    </row>
    <row r="17" spans="1:11" outlineLevel="1" x14ac:dyDescent="0.2">
      <c r="A17" s="56"/>
      <c r="B17" s="56" t="s">
        <v>131</v>
      </c>
      <c r="C17" s="56"/>
      <c r="D17" s="56"/>
      <c r="E17" s="80">
        <f t="shared" ref="E17:J17" si="5">SUBTOTAL(9,E14:E16)</f>
        <v>74685</v>
      </c>
      <c r="F17" s="80">
        <f t="shared" si="5"/>
        <v>27044827</v>
      </c>
      <c r="G17" s="80">
        <f t="shared" si="5"/>
        <v>102195684</v>
      </c>
      <c r="H17" s="80">
        <f t="shared" si="5"/>
        <v>129315196</v>
      </c>
      <c r="I17" s="74">
        <f t="shared" si="5"/>
        <v>125275265</v>
      </c>
      <c r="J17" s="74">
        <f t="shared" si="5"/>
        <v>27824249</v>
      </c>
      <c r="K17" s="81">
        <f t="shared" si="1"/>
        <v>0.22210489037879905</v>
      </c>
    </row>
    <row r="18" spans="1:11" outlineLevel="2" x14ac:dyDescent="0.2">
      <c r="A18" s="33">
        <v>340</v>
      </c>
      <c r="B18" s="33" t="s">
        <v>6</v>
      </c>
      <c r="C18" s="33">
        <v>50121</v>
      </c>
      <c r="D18" s="33" t="s">
        <v>31</v>
      </c>
      <c r="E18" s="34">
        <v>37318</v>
      </c>
      <c r="F18" s="34">
        <v>38450712</v>
      </c>
      <c r="G18" s="34">
        <v>43404643</v>
      </c>
      <c r="H18" s="31">
        <f>SUM(E18:G18)</f>
        <v>81892673</v>
      </c>
      <c r="I18" s="34">
        <v>81787930</v>
      </c>
      <c r="J18" s="34">
        <v>5850945</v>
      </c>
      <c r="K18" s="32">
        <f t="shared" si="1"/>
        <v>7.1538000778354455E-2</v>
      </c>
    </row>
    <row r="19" spans="1:11" outlineLevel="2" x14ac:dyDescent="0.2">
      <c r="A19" s="33">
        <v>340</v>
      </c>
      <c r="B19" s="33" t="s">
        <v>6</v>
      </c>
      <c r="C19" s="33">
        <v>51420</v>
      </c>
      <c r="D19" s="33" t="s">
        <v>30</v>
      </c>
      <c r="E19" s="34">
        <v>0</v>
      </c>
      <c r="F19" s="34">
        <v>747984</v>
      </c>
      <c r="G19" s="34">
        <v>885626</v>
      </c>
      <c r="H19" s="31">
        <f>SUM(E19:G19)</f>
        <v>1633610</v>
      </c>
      <c r="I19" s="34">
        <v>1582725</v>
      </c>
      <c r="J19" s="34">
        <v>9641</v>
      </c>
      <c r="K19" s="32">
        <f t="shared" si="1"/>
        <v>6.0913930088928904E-3</v>
      </c>
    </row>
    <row r="20" spans="1:11" outlineLevel="1" x14ac:dyDescent="0.2">
      <c r="A20" s="56"/>
      <c r="B20" s="56" t="s">
        <v>108</v>
      </c>
      <c r="C20" s="56"/>
      <c r="D20" s="56"/>
      <c r="E20" s="80">
        <f t="shared" ref="E20:J20" si="6">SUBTOTAL(9,E18:E19)</f>
        <v>37318</v>
      </c>
      <c r="F20" s="80">
        <f t="shared" si="6"/>
        <v>39198696</v>
      </c>
      <c r="G20" s="80">
        <f t="shared" si="6"/>
        <v>44290269</v>
      </c>
      <c r="H20" s="80">
        <f t="shared" si="6"/>
        <v>83526283</v>
      </c>
      <c r="I20" s="74">
        <f t="shared" si="6"/>
        <v>83370655</v>
      </c>
      <c r="J20" s="74">
        <f t="shared" si="6"/>
        <v>5860586</v>
      </c>
      <c r="K20" s="81">
        <f t="shared" si="1"/>
        <v>7.0295549435229934E-2</v>
      </c>
    </row>
    <row r="21" spans="1:11" outlineLevel="2" x14ac:dyDescent="0.2">
      <c r="A21" s="33">
        <v>642</v>
      </c>
      <c r="B21" s="33" t="s">
        <v>10</v>
      </c>
      <c r="C21" s="33">
        <v>50849</v>
      </c>
      <c r="D21" s="33" t="s">
        <v>39</v>
      </c>
      <c r="E21" s="34">
        <v>3139932</v>
      </c>
      <c r="F21" s="34">
        <v>18600</v>
      </c>
      <c r="G21" s="34">
        <v>7619588</v>
      </c>
      <c r="H21" s="31">
        <f>SUM(E21:G21)</f>
        <v>10778120</v>
      </c>
      <c r="I21" s="34">
        <v>10438631</v>
      </c>
      <c r="J21" s="34">
        <v>262269</v>
      </c>
      <c r="K21" s="32">
        <f t="shared" si="1"/>
        <v>2.5124846351978529E-2</v>
      </c>
    </row>
    <row r="22" spans="1:11" outlineLevel="1" x14ac:dyDescent="0.2">
      <c r="A22" s="56"/>
      <c r="B22" s="56" t="s">
        <v>124</v>
      </c>
      <c r="C22" s="56"/>
      <c r="D22" s="56"/>
      <c r="E22" s="80">
        <f t="shared" ref="E22:J22" si="7">SUBTOTAL(9,E21:E21)</f>
        <v>3139932</v>
      </c>
      <c r="F22" s="80">
        <f t="shared" si="7"/>
        <v>18600</v>
      </c>
      <c r="G22" s="80">
        <f t="shared" si="7"/>
        <v>7619588</v>
      </c>
      <c r="H22" s="80">
        <f t="shared" si="7"/>
        <v>10778120</v>
      </c>
      <c r="I22" s="74">
        <f t="shared" si="7"/>
        <v>10438631</v>
      </c>
      <c r="J22" s="74">
        <f t="shared" si="7"/>
        <v>262269</v>
      </c>
      <c r="K22" s="81">
        <f t="shared" si="1"/>
        <v>2.5124846351978529E-2</v>
      </c>
    </row>
    <row r="23" spans="1:11" outlineLevel="2" x14ac:dyDescent="0.2">
      <c r="A23" s="33">
        <v>670</v>
      </c>
      <c r="B23" s="33" t="s">
        <v>5</v>
      </c>
      <c r="C23" s="33">
        <v>50075</v>
      </c>
      <c r="D23" s="33" t="s">
        <v>34</v>
      </c>
      <c r="E23" s="34">
        <v>2731078</v>
      </c>
      <c r="F23" s="34">
        <v>0</v>
      </c>
      <c r="G23" s="34">
        <v>0</v>
      </c>
      <c r="H23" s="31">
        <f>SUM(E23:G23)</f>
        <v>2731078</v>
      </c>
      <c r="I23" s="34">
        <v>5615533</v>
      </c>
      <c r="J23" s="34">
        <v>236034</v>
      </c>
      <c r="K23" s="32">
        <f t="shared" si="1"/>
        <v>4.2032341364568598E-2</v>
      </c>
    </row>
    <row r="24" spans="1:11" outlineLevel="2" x14ac:dyDescent="0.2">
      <c r="A24" s="33">
        <v>670</v>
      </c>
      <c r="B24" s="33" t="s">
        <v>5</v>
      </c>
      <c r="C24" s="33">
        <v>51586</v>
      </c>
      <c r="D24" s="33" t="s">
        <v>32</v>
      </c>
      <c r="E24" s="34">
        <v>68637663</v>
      </c>
      <c r="F24" s="34">
        <v>2877281</v>
      </c>
      <c r="G24" s="34">
        <v>28946541</v>
      </c>
      <c r="H24" s="31">
        <f>SUM(E24:G24)</f>
        <v>100461485</v>
      </c>
      <c r="I24" s="34">
        <v>100670630</v>
      </c>
      <c r="J24" s="34">
        <v>5328349</v>
      </c>
      <c r="K24" s="32">
        <f t="shared" si="1"/>
        <v>5.2928535363293144E-2</v>
      </c>
    </row>
    <row r="25" spans="1:11" outlineLevel="2" x14ac:dyDescent="0.2">
      <c r="A25" s="33">
        <v>670</v>
      </c>
      <c r="B25" s="33" t="s">
        <v>5</v>
      </c>
      <c r="C25" s="33">
        <v>50903</v>
      </c>
      <c r="D25" s="33" t="s">
        <v>50</v>
      </c>
      <c r="E25" s="34">
        <v>12030167</v>
      </c>
      <c r="F25" s="34">
        <v>6951468</v>
      </c>
      <c r="G25" s="34">
        <v>1694151</v>
      </c>
      <c r="H25" s="31">
        <f>SUM(E25:G25)</f>
        <v>20675786</v>
      </c>
      <c r="I25" s="34">
        <v>19463057</v>
      </c>
      <c r="J25" s="34">
        <v>2238146</v>
      </c>
      <c r="K25" s="32">
        <f t="shared" si="1"/>
        <v>0.11499457664846792</v>
      </c>
    </row>
    <row r="26" spans="1:11" outlineLevel="1" x14ac:dyDescent="0.2">
      <c r="A26" s="56"/>
      <c r="B26" s="56" t="s">
        <v>110</v>
      </c>
      <c r="C26" s="56"/>
      <c r="D26" s="56"/>
      <c r="E26" s="80">
        <f t="shared" ref="E26:J26" si="8">SUBTOTAL(9,E23:E25)</f>
        <v>83398908</v>
      </c>
      <c r="F26" s="80">
        <f t="shared" si="8"/>
        <v>9828749</v>
      </c>
      <c r="G26" s="80">
        <f t="shared" si="8"/>
        <v>30640692</v>
      </c>
      <c r="H26" s="80">
        <f t="shared" si="8"/>
        <v>123868349</v>
      </c>
      <c r="I26" s="74">
        <f t="shared" si="8"/>
        <v>125749220</v>
      </c>
      <c r="J26" s="74">
        <f t="shared" si="8"/>
        <v>7802529</v>
      </c>
      <c r="K26" s="81">
        <f t="shared" si="1"/>
        <v>6.2048329206336232E-2</v>
      </c>
    </row>
    <row r="27" spans="1:11" outlineLevel="2" x14ac:dyDescent="0.2">
      <c r="A27" s="33">
        <v>750</v>
      </c>
      <c r="B27" s="33" t="s">
        <v>17</v>
      </c>
      <c r="C27" s="33">
        <v>51020</v>
      </c>
      <c r="D27" s="33" t="s">
        <v>29</v>
      </c>
      <c r="E27" s="34">
        <v>0</v>
      </c>
      <c r="F27" s="34">
        <v>187242</v>
      </c>
      <c r="G27" s="34">
        <v>0</v>
      </c>
      <c r="H27" s="31">
        <f>SUM(E27:G27)</f>
        <v>187242</v>
      </c>
      <c r="I27" s="34">
        <v>278946</v>
      </c>
      <c r="J27" s="34">
        <v>-36736</v>
      </c>
      <c r="K27" s="32">
        <f t="shared" si="1"/>
        <v>-0.13169574039419815</v>
      </c>
    </row>
    <row r="28" spans="1:11" outlineLevel="1" x14ac:dyDescent="0.2">
      <c r="A28" s="56"/>
      <c r="B28" s="56" t="s">
        <v>129</v>
      </c>
      <c r="C28" s="56"/>
      <c r="D28" s="56"/>
      <c r="E28" s="80">
        <f t="shared" ref="E28:J28" si="9">SUBTOTAL(9,E27:E27)</f>
        <v>0</v>
      </c>
      <c r="F28" s="80">
        <f t="shared" si="9"/>
        <v>187242</v>
      </c>
      <c r="G28" s="80">
        <f t="shared" si="9"/>
        <v>0</v>
      </c>
      <c r="H28" s="80">
        <f t="shared" si="9"/>
        <v>187242</v>
      </c>
      <c r="I28" s="74">
        <f t="shared" si="9"/>
        <v>278946</v>
      </c>
      <c r="J28" s="74">
        <f t="shared" si="9"/>
        <v>-36736</v>
      </c>
      <c r="K28" s="81">
        <f t="shared" si="1"/>
        <v>-0.13169574039419815</v>
      </c>
    </row>
    <row r="29" spans="1:11" outlineLevel="2" x14ac:dyDescent="0.2">
      <c r="A29" s="33">
        <v>947</v>
      </c>
      <c r="B29" s="33" t="s">
        <v>18</v>
      </c>
      <c r="C29" s="33">
        <v>51624</v>
      </c>
      <c r="D29" s="33" t="s">
        <v>13</v>
      </c>
      <c r="E29" s="34">
        <v>0</v>
      </c>
      <c r="F29" s="34">
        <v>5222075</v>
      </c>
      <c r="G29" s="34">
        <v>0</v>
      </c>
      <c r="H29" s="31">
        <f>SUM(E29:G29)</f>
        <v>5222075</v>
      </c>
      <c r="I29" s="34">
        <v>4997044</v>
      </c>
      <c r="J29" s="34">
        <v>581509</v>
      </c>
      <c r="K29" s="32">
        <f t="shared" si="1"/>
        <v>0.11637059829771361</v>
      </c>
    </row>
    <row r="30" spans="1:11" outlineLevel="1" x14ac:dyDescent="0.2">
      <c r="A30" s="56"/>
      <c r="B30" s="56" t="s">
        <v>130</v>
      </c>
      <c r="C30" s="56"/>
      <c r="D30" s="56"/>
      <c r="E30" s="80">
        <f t="shared" ref="E30:J30" si="10">SUBTOTAL(9,E29:E29)</f>
        <v>0</v>
      </c>
      <c r="F30" s="80">
        <f t="shared" si="10"/>
        <v>5222075</v>
      </c>
      <c r="G30" s="80">
        <f t="shared" si="10"/>
        <v>0</v>
      </c>
      <c r="H30" s="80">
        <f t="shared" si="10"/>
        <v>5222075</v>
      </c>
      <c r="I30" s="74">
        <f t="shared" si="10"/>
        <v>4997044</v>
      </c>
      <c r="J30" s="74">
        <f t="shared" si="10"/>
        <v>581509</v>
      </c>
      <c r="K30" s="81">
        <f t="shared" si="1"/>
        <v>0.11637059829771361</v>
      </c>
    </row>
    <row r="31" spans="1:11" outlineLevel="2" x14ac:dyDescent="0.2">
      <c r="A31" s="33">
        <v>50026</v>
      </c>
      <c r="B31" s="33" t="s">
        <v>1</v>
      </c>
      <c r="C31" s="33">
        <v>50026</v>
      </c>
      <c r="D31" s="33" t="s">
        <v>1</v>
      </c>
      <c r="E31" s="34">
        <v>273468</v>
      </c>
      <c r="F31" s="34">
        <v>0</v>
      </c>
      <c r="G31" s="34">
        <v>0</v>
      </c>
      <c r="H31" s="31">
        <f>SUM(E31:G31)</f>
        <v>273468</v>
      </c>
      <c r="I31" s="34">
        <v>261162</v>
      </c>
      <c r="J31" s="34">
        <v>7075</v>
      </c>
      <c r="K31" s="32">
        <f t="shared" si="1"/>
        <v>2.7090464922155597E-2</v>
      </c>
    </row>
    <row r="32" spans="1:11" outlineLevel="1" x14ac:dyDescent="0.2">
      <c r="A32" s="57"/>
      <c r="B32" s="57" t="s">
        <v>128</v>
      </c>
      <c r="C32" s="57"/>
      <c r="D32" s="57"/>
      <c r="E32" s="80">
        <f t="shared" ref="E32:J32" si="11">SUBTOTAL(9,E31:E31)</f>
        <v>273468</v>
      </c>
      <c r="F32" s="80">
        <f t="shared" si="11"/>
        <v>0</v>
      </c>
      <c r="G32" s="80">
        <f t="shared" si="11"/>
        <v>0</v>
      </c>
      <c r="H32" s="80">
        <f t="shared" si="11"/>
        <v>273468</v>
      </c>
      <c r="I32" s="77">
        <f t="shared" si="11"/>
        <v>261162</v>
      </c>
      <c r="J32" s="77">
        <f t="shared" si="11"/>
        <v>7075</v>
      </c>
      <c r="K32" s="81">
        <f t="shared" si="1"/>
        <v>2.7090464922155597E-2</v>
      </c>
    </row>
    <row r="33" spans="1:11" outlineLevel="2" x14ac:dyDescent="0.2">
      <c r="A33" s="18">
        <v>50130</v>
      </c>
      <c r="B33" s="18" t="s">
        <v>7</v>
      </c>
      <c r="C33" s="18">
        <v>50130</v>
      </c>
      <c r="D33" s="18" t="s">
        <v>7</v>
      </c>
      <c r="E33" s="19">
        <v>8572735</v>
      </c>
      <c r="F33" s="19">
        <v>0</v>
      </c>
      <c r="G33" s="19">
        <v>21739343</v>
      </c>
      <c r="H33" s="31">
        <f>SUM(E33:G33)</f>
        <v>30312078</v>
      </c>
      <c r="I33" s="19">
        <v>28714930</v>
      </c>
      <c r="J33" s="19">
        <v>313977</v>
      </c>
      <c r="K33" s="32">
        <f t="shared" si="1"/>
        <v>1.0934277046818501E-2</v>
      </c>
    </row>
    <row r="34" spans="1:11" outlineLevel="1" x14ac:dyDescent="0.2">
      <c r="A34" s="57"/>
      <c r="B34" s="57" t="s">
        <v>115</v>
      </c>
      <c r="C34" s="57"/>
      <c r="D34" s="57"/>
      <c r="E34" s="77">
        <f t="shared" ref="E34:J34" si="12">SUBTOTAL(9,E33:E33)</f>
        <v>8572735</v>
      </c>
      <c r="F34" s="77">
        <f t="shared" si="12"/>
        <v>0</v>
      </c>
      <c r="G34" s="77">
        <f t="shared" si="12"/>
        <v>21739343</v>
      </c>
      <c r="H34" s="77">
        <f t="shared" si="12"/>
        <v>30312078</v>
      </c>
      <c r="I34" s="77">
        <f t="shared" si="12"/>
        <v>28714930</v>
      </c>
      <c r="J34" s="77">
        <f t="shared" si="12"/>
        <v>313977</v>
      </c>
      <c r="K34" s="82">
        <f t="shared" si="1"/>
        <v>1.0934277046818501E-2</v>
      </c>
    </row>
    <row r="35" spans="1:11" ht="21" customHeight="1" thickBot="1" x14ac:dyDescent="0.25">
      <c r="A35" s="54"/>
      <c r="B35" s="43" t="s">
        <v>104</v>
      </c>
      <c r="C35" s="54"/>
      <c r="D35" s="54"/>
      <c r="E35" s="44">
        <f t="shared" ref="E35:J35" si="13">SUBTOTAL(9,E4:E33)</f>
        <v>188829760</v>
      </c>
      <c r="F35" s="44">
        <f t="shared" si="13"/>
        <v>123859541</v>
      </c>
      <c r="G35" s="44">
        <f t="shared" si="13"/>
        <v>373488461</v>
      </c>
      <c r="H35" s="44">
        <f t="shared" si="13"/>
        <v>686177762</v>
      </c>
      <c r="I35" s="44">
        <f t="shared" si="13"/>
        <v>678798261</v>
      </c>
      <c r="J35" s="44">
        <f t="shared" si="13"/>
        <v>72417364</v>
      </c>
      <c r="K35" s="29">
        <f t="shared" si="1"/>
        <v>0.10668466341283099</v>
      </c>
    </row>
    <row r="36" spans="1:11" ht="12.75" thickTop="1" x14ac:dyDescent="0.2"/>
  </sheetData>
  <mergeCells count="1">
    <mergeCell ref="A1:J1"/>
  </mergeCells>
  <phoneticPr fontId="17" type="noConversion"/>
  <printOptions horizontalCentered="1"/>
  <pageMargins left="0.5" right="0.5" top="1" bottom="1" header="0.5" footer="0.5"/>
  <pageSetup scale="87" orientation="landscape" r:id="rId1"/>
  <headerFooter alignWithMargins="0">
    <oddFooter>&amp;LCalifornia Department of Insurance&amp;RRate Specialist Bureau - 4/18/03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7">
    <pageSetUpPr fitToPage="1"/>
  </sheetPr>
  <dimension ref="A1:K35"/>
  <sheetViews>
    <sheetView workbookViewId="0">
      <selection sqref="A1:J1"/>
    </sheetView>
  </sheetViews>
  <sheetFormatPr defaultRowHeight="12" outlineLevelRow="2" x14ac:dyDescent="0.2"/>
  <cols>
    <col min="1" max="1" width="6.28515625" style="22" bestFit="1" customWidth="1"/>
    <col min="2" max="2" width="22.85546875" style="21" bestFit="1" customWidth="1"/>
    <col min="3" max="3" width="6.28515625" style="22" customWidth="1"/>
    <col min="4" max="4" width="27.85546875" style="22" bestFit="1" customWidth="1"/>
    <col min="5" max="5" width="12.140625" style="24" customWidth="1"/>
    <col min="6" max="6" width="13.42578125" style="24" customWidth="1"/>
    <col min="7" max="7" width="12" style="24" customWidth="1"/>
    <col min="8" max="8" width="13" style="24" customWidth="1"/>
    <col min="9" max="9" width="12" style="24" bestFit="1" customWidth="1"/>
    <col min="10" max="10" width="11" style="20" bestFit="1" customWidth="1"/>
    <col min="11" max="16384" width="9.140625" style="20"/>
  </cols>
  <sheetData>
    <row r="1" spans="1:11" ht="24" customHeight="1" x14ac:dyDescent="0.2">
      <c r="A1" s="302" t="s">
        <v>51</v>
      </c>
      <c r="B1" s="302"/>
      <c r="C1" s="302"/>
      <c r="D1" s="302"/>
      <c r="E1" s="302"/>
      <c r="F1" s="302"/>
      <c r="G1" s="302"/>
      <c r="H1" s="302"/>
      <c r="I1" s="302"/>
      <c r="J1" s="302"/>
    </row>
    <row r="2" spans="1:11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1" s="23" customFormat="1" ht="48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116</v>
      </c>
      <c r="F3" s="27" t="s">
        <v>117</v>
      </c>
      <c r="G3" s="27" t="s">
        <v>118</v>
      </c>
      <c r="H3" s="27" t="s">
        <v>119</v>
      </c>
      <c r="I3" s="27" t="s">
        <v>120</v>
      </c>
      <c r="J3" s="27" t="s">
        <v>121</v>
      </c>
      <c r="K3" s="28" t="s">
        <v>122</v>
      </c>
    </row>
    <row r="4" spans="1:11" outlineLevel="2" x14ac:dyDescent="0.2">
      <c r="A4" s="33">
        <v>70</v>
      </c>
      <c r="B4" s="33" t="s">
        <v>9</v>
      </c>
      <c r="C4" s="33">
        <v>50814</v>
      </c>
      <c r="D4" s="33" t="s">
        <v>38</v>
      </c>
      <c r="E4" s="34">
        <v>102295036</v>
      </c>
      <c r="F4" s="34">
        <v>26202645</v>
      </c>
      <c r="G4" s="34">
        <v>65257570</v>
      </c>
      <c r="H4" s="31">
        <f>SUM(E4:G4)</f>
        <v>193755251</v>
      </c>
      <c r="I4" s="34">
        <v>189090436</v>
      </c>
      <c r="J4" s="34">
        <v>9434029</v>
      </c>
      <c r="K4" s="32">
        <f>IF(I4&lt;&gt;0,J4/I4,"")</f>
        <v>4.9891624344237058E-2</v>
      </c>
    </row>
    <row r="5" spans="1:11" outlineLevel="1" x14ac:dyDescent="0.2">
      <c r="A5" s="56"/>
      <c r="B5" s="55" t="s">
        <v>105</v>
      </c>
      <c r="C5" s="56"/>
      <c r="D5" s="56"/>
      <c r="E5" s="80">
        <f t="shared" ref="E5:J5" si="0">SUBTOTAL(9,E4:E4)</f>
        <v>102295036</v>
      </c>
      <c r="F5" s="80">
        <f t="shared" si="0"/>
        <v>26202645</v>
      </c>
      <c r="G5" s="80">
        <f t="shared" si="0"/>
        <v>65257570</v>
      </c>
      <c r="H5" s="80">
        <f t="shared" si="0"/>
        <v>193755251</v>
      </c>
      <c r="I5" s="74">
        <f t="shared" si="0"/>
        <v>189090436</v>
      </c>
      <c r="J5" s="74">
        <f t="shared" si="0"/>
        <v>9434029</v>
      </c>
      <c r="K5" s="81">
        <f t="shared" ref="K5:K34" si="1">IF(I5&lt;&gt;0,J5/I5,"")</f>
        <v>4.9891624344237058E-2</v>
      </c>
    </row>
    <row r="6" spans="1:11" outlineLevel="2" x14ac:dyDescent="0.2">
      <c r="A6" s="33">
        <v>99</v>
      </c>
      <c r="B6" s="33" t="s">
        <v>0</v>
      </c>
      <c r="C6" s="33">
        <v>50822</v>
      </c>
      <c r="D6" s="33" t="s">
        <v>35</v>
      </c>
      <c r="E6" s="34">
        <v>0</v>
      </c>
      <c r="F6" s="34">
        <v>0</v>
      </c>
      <c r="G6" s="34">
        <v>0</v>
      </c>
      <c r="H6" s="31">
        <f>SUM(E6:G6)</f>
        <v>0</v>
      </c>
      <c r="I6" s="34">
        <v>112546</v>
      </c>
      <c r="J6" s="34">
        <v>857742</v>
      </c>
      <c r="K6" s="32">
        <f t="shared" si="1"/>
        <v>7.6212570859915054</v>
      </c>
    </row>
    <row r="7" spans="1:11" outlineLevel="2" x14ac:dyDescent="0.2">
      <c r="A7" s="33">
        <v>99</v>
      </c>
      <c r="B7" s="33" t="s">
        <v>0</v>
      </c>
      <c r="C7" s="33">
        <v>50024</v>
      </c>
      <c r="D7" s="33" t="s">
        <v>36</v>
      </c>
      <c r="E7" s="34">
        <v>304077</v>
      </c>
      <c r="F7" s="34">
        <v>87837</v>
      </c>
      <c r="G7" s="34">
        <v>31346674</v>
      </c>
      <c r="H7" s="31">
        <f>SUM(E7:G7)</f>
        <v>31738588</v>
      </c>
      <c r="I7" s="34">
        <v>31817797</v>
      </c>
      <c r="J7" s="34">
        <v>3438315</v>
      </c>
      <c r="K7" s="32">
        <f t="shared" si="1"/>
        <v>0.1080626355118175</v>
      </c>
    </row>
    <row r="8" spans="1:11" outlineLevel="1" x14ac:dyDescent="0.2">
      <c r="A8" s="56"/>
      <c r="B8" s="56" t="s">
        <v>123</v>
      </c>
      <c r="C8" s="56"/>
      <c r="D8" s="56"/>
      <c r="E8" s="80">
        <f>SUBTOTAL(9,E6:E7)</f>
        <v>304077</v>
      </c>
      <c r="F8" s="80">
        <f>SUBTOTAL(9,F7:F7)</f>
        <v>87837</v>
      </c>
      <c r="G8" s="80">
        <f>SUBTOTAL(9,G7:G7)</f>
        <v>31346674</v>
      </c>
      <c r="H8" s="80">
        <f>SUBTOTAL(9,H6:H7)</f>
        <v>31738588</v>
      </c>
      <c r="I8" s="74">
        <f>SUBTOTAL(9,I6:I7)</f>
        <v>31930343</v>
      </c>
      <c r="J8" s="74">
        <f>SUBTOTAL(9,J6:J7)</f>
        <v>4296057</v>
      </c>
      <c r="K8" s="81">
        <f t="shared" si="1"/>
        <v>0.13454465553345293</v>
      </c>
    </row>
    <row r="9" spans="1:11" outlineLevel="2" x14ac:dyDescent="0.2">
      <c r="A9" s="33">
        <v>150</v>
      </c>
      <c r="B9" s="33" t="s">
        <v>8</v>
      </c>
      <c r="C9" s="33">
        <v>50520</v>
      </c>
      <c r="D9" s="33" t="s">
        <v>25</v>
      </c>
      <c r="E9" s="34">
        <v>0</v>
      </c>
      <c r="F9" s="34">
        <v>9272289</v>
      </c>
      <c r="G9" s="34">
        <v>66710721</v>
      </c>
      <c r="H9" s="31">
        <f>SUM(E9:G9)</f>
        <v>75983010</v>
      </c>
      <c r="I9" s="34">
        <v>76777662</v>
      </c>
      <c r="J9" s="34">
        <v>2414876</v>
      </c>
      <c r="K9" s="32">
        <f t="shared" si="1"/>
        <v>3.1452846271875279E-2</v>
      </c>
    </row>
    <row r="10" spans="1:11" outlineLevel="1" x14ac:dyDescent="0.2">
      <c r="A10" s="56"/>
      <c r="B10" s="56" t="s">
        <v>107</v>
      </c>
      <c r="C10" s="56"/>
      <c r="D10" s="56"/>
      <c r="E10" s="80">
        <f t="shared" ref="E10:J10" si="2">SUBTOTAL(9,E9:E9)</f>
        <v>0</v>
      </c>
      <c r="F10" s="80">
        <f t="shared" si="2"/>
        <v>9272289</v>
      </c>
      <c r="G10" s="80">
        <f t="shared" si="2"/>
        <v>66710721</v>
      </c>
      <c r="H10" s="80">
        <f t="shared" si="2"/>
        <v>75983010</v>
      </c>
      <c r="I10" s="74">
        <f t="shared" si="2"/>
        <v>76777662</v>
      </c>
      <c r="J10" s="74">
        <f t="shared" si="2"/>
        <v>2414876</v>
      </c>
      <c r="K10" s="81">
        <f t="shared" si="1"/>
        <v>3.1452846271875279E-2</v>
      </c>
    </row>
    <row r="11" spans="1:11" outlineLevel="2" x14ac:dyDescent="0.2">
      <c r="A11" s="33">
        <v>159</v>
      </c>
      <c r="B11" s="33" t="s">
        <v>11</v>
      </c>
      <c r="C11" s="33">
        <v>50083</v>
      </c>
      <c r="D11" s="33" t="s">
        <v>24</v>
      </c>
      <c r="E11" s="34">
        <v>3356792</v>
      </c>
      <c r="F11" s="34">
        <v>18156102</v>
      </c>
      <c r="G11" s="34">
        <v>38630592</v>
      </c>
      <c r="H11" s="31">
        <f>SUM(E11:G11)</f>
        <v>60143486</v>
      </c>
      <c r="I11" s="34">
        <v>59634110</v>
      </c>
      <c r="J11" s="34">
        <v>7554048</v>
      </c>
      <c r="K11" s="32">
        <f t="shared" si="1"/>
        <v>0.12667327474158666</v>
      </c>
    </row>
    <row r="12" spans="1:11" outlineLevel="2" x14ac:dyDescent="0.2">
      <c r="A12" s="33">
        <v>159</v>
      </c>
      <c r="B12" s="33" t="s">
        <v>11</v>
      </c>
      <c r="C12" s="33">
        <v>50012</v>
      </c>
      <c r="D12" s="33" t="s">
        <v>48</v>
      </c>
      <c r="E12" s="34">
        <v>0</v>
      </c>
      <c r="F12" s="34">
        <v>8658140</v>
      </c>
      <c r="G12" s="34">
        <v>0</v>
      </c>
      <c r="H12" s="31">
        <f>SUM(E12:G12)</f>
        <v>8658140</v>
      </c>
      <c r="I12" s="34">
        <v>9699961</v>
      </c>
      <c r="J12" s="34">
        <v>219560</v>
      </c>
      <c r="K12" s="32">
        <f t="shared" si="1"/>
        <v>2.2635142553665936E-2</v>
      </c>
    </row>
    <row r="13" spans="1:11" outlineLevel="1" x14ac:dyDescent="0.2">
      <c r="A13" s="56"/>
      <c r="B13" s="56" t="s">
        <v>132</v>
      </c>
      <c r="C13" s="56"/>
      <c r="D13" s="56"/>
      <c r="E13" s="80">
        <f t="shared" ref="E13:J13" si="3">SUBTOTAL(9,E11:E12)</f>
        <v>3356792</v>
      </c>
      <c r="F13" s="80">
        <f t="shared" si="3"/>
        <v>26814242</v>
      </c>
      <c r="G13" s="80">
        <f t="shared" si="3"/>
        <v>38630592</v>
      </c>
      <c r="H13" s="80">
        <f t="shared" si="3"/>
        <v>68801626</v>
      </c>
      <c r="I13" s="74">
        <f t="shared" si="3"/>
        <v>69334071</v>
      </c>
      <c r="J13" s="74">
        <f t="shared" si="3"/>
        <v>7773608</v>
      </c>
      <c r="K13" s="81">
        <f t="shared" si="1"/>
        <v>0.11211815328137879</v>
      </c>
    </row>
    <row r="14" spans="1:11" outlineLevel="2" x14ac:dyDescent="0.2">
      <c r="A14" s="33">
        <v>269</v>
      </c>
      <c r="B14" s="33" t="s">
        <v>16</v>
      </c>
      <c r="C14" s="33">
        <v>50229</v>
      </c>
      <c r="D14" s="33" t="s">
        <v>27</v>
      </c>
      <c r="E14" s="34">
        <v>274163</v>
      </c>
      <c r="F14" s="34">
        <v>26222548</v>
      </c>
      <c r="G14" s="34">
        <v>122400479</v>
      </c>
      <c r="H14" s="31">
        <f>SUM(E14:G14)</f>
        <v>148897190</v>
      </c>
      <c r="I14" s="34">
        <v>147408654</v>
      </c>
      <c r="J14" s="34">
        <v>20076636</v>
      </c>
      <c r="K14" s="32">
        <f t="shared" si="1"/>
        <v>0.13619713263238942</v>
      </c>
    </row>
    <row r="15" spans="1:11" outlineLevel="2" x14ac:dyDescent="0.2">
      <c r="A15" s="33">
        <v>269</v>
      </c>
      <c r="B15" s="33" t="s">
        <v>16</v>
      </c>
      <c r="C15" s="33">
        <v>50857</v>
      </c>
      <c r="D15" s="33" t="s">
        <v>26</v>
      </c>
      <c r="E15" s="34">
        <v>4620</v>
      </c>
      <c r="F15" s="34">
        <v>1847502</v>
      </c>
      <c r="G15" s="34">
        <v>0</v>
      </c>
      <c r="H15" s="31">
        <f>SUM(E15:G15)</f>
        <v>1852122</v>
      </c>
      <c r="I15" s="34">
        <v>1444121</v>
      </c>
      <c r="J15" s="34">
        <v>2763464</v>
      </c>
      <c r="K15" s="32">
        <f t="shared" si="1"/>
        <v>1.9135958828934694</v>
      </c>
    </row>
    <row r="16" spans="1:11" outlineLevel="2" x14ac:dyDescent="0.2">
      <c r="A16" s="33">
        <v>269</v>
      </c>
      <c r="B16" s="33" t="s">
        <v>16</v>
      </c>
      <c r="C16" s="33">
        <v>50067</v>
      </c>
      <c r="D16" s="33" t="s">
        <v>28</v>
      </c>
      <c r="E16" s="34">
        <v>31871</v>
      </c>
      <c r="F16" s="34">
        <v>2427003</v>
      </c>
      <c r="G16" s="34">
        <v>0</v>
      </c>
      <c r="H16" s="31">
        <f>SUM(E16:G16)</f>
        <v>2458874</v>
      </c>
      <c r="I16" s="34">
        <v>2636106</v>
      </c>
      <c r="J16" s="34">
        <v>1459</v>
      </c>
      <c r="K16" s="32">
        <f t="shared" si="1"/>
        <v>5.5346788027492064E-4</v>
      </c>
    </row>
    <row r="17" spans="1:11" outlineLevel="1" x14ac:dyDescent="0.2">
      <c r="A17" s="56"/>
      <c r="B17" s="56" t="s">
        <v>131</v>
      </c>
      <c r="C17" s="56"/>
      <c r="D17" s="56"/>
      <c r="E17" s="80">
        <f t="shared" ref="E17:J17" si="4">SUBTOTAL(9,E14:E16)</f>
        <v>310654</v>
      </c>
      <c r="F17" s="80">
        <f t="shared" si="4"/>
        <v>30497053</v>
      </c>
      <c r="G17" s="80">
        <f t="shared" si="4"/>
        <v>122400479</v>
      </c>
      <c r="H17" s="80">
        <f t="shared" si="4"/>
        <v>153208186</v>
      </c>
      <c r="I17" s="74">
        <f t="shared" si="4"/>
        <v>151488881</v>
      </c>
      <c r="J17" s="74">
        <f t="shared" si="4"/>
        <v>22841559</v>
      </c>
      <c r="K17" s="81">
        <f t="shared" si="1"/>
        <v>0.15078043252560563</v>
      </c>
    </row>
    <row r="18" spans="1:11" outlineLevel="2" x14ac:dyDescent="0.2">
      <c r="A18" s="33">
        <v>340</v>
      </c>
      <c r="B18" s="33" t="s">
        <v>6</v>
      </c>
      <c r="C18" s="33">
        <v>50121</v>
      </c>
      <c r="D18" s="33" t="s">
        <v>31</v>
      </c>
      <c r="E18" s="34">
        <v>256</v>
      </c>
      <c r="F18" s="34">
        <v>56707041</v>
      </c>
      <c r="G18" s="34">
        <v>44733997</v>
      </c>
      <c r="H18" s="31">
        <f>SUM(E18:G18)</f>
        <v>101441294</v>
      </c>
      <c r="I18" s="34">
        <v>100312024</v>
      </c>
      <c r="J18" s="34">
        <v>4931070</v>
      </c>
      <c r="K18" s="32">
        <f t="shared" si="1"/>
        <v>4.9157317372043055E-2</v>
      </c>
    </row>
    <row r="19" spans="1:11" outlineLevel="2" x14ac:dyDescent="0.2">
      <c r="A19" s="33">
        <v>340</v>
      </c>
      <c r="B19" s="33" t="s">
        <v>6</v>
      </c>
      <c r="C19" s="33">
        <v>51420</v>
      </c>
      <c r="D19" s="33" t="s">
        <v>30</v>
      </c>
      <c r="E19" s="34">
        <v>0</v>
      </c>
      <c r="F19" s="34">
        <v>580034</v>
      </c>
      <c r="G19" s="34">
        <v>840600</v>
      </c>
      <c r="H19" s="31">
        <f>SUM(E19:G19)</f>
        <v>1420634</v>
      </c>
      <c r="I19" s="34">
        <v>1417971</v>
      </c>
      <c r="J19" s="34">
        <v>143515</v>
      </c>
      <c r="K19" s="32">
        <f t="shared" si="1"/>
        <v>0.10121151984067375</v>
      </c>
    </row>
    <row r="20" spans="1:11" outlineLevel="1" x14ac:dyDescent="0.2">
      <c r="A20" s="56"/>
      <c r="B20" s="56" t="s">
        <v>108</v>
      </c>
      <c r="C20" s="56"/>
      <c r="D20" s="56"/>
      <c r="E20" s="80">
        <f t="shared" ref="E20:J20" si="5">SUBTOTAL(9,E18:E19)</f>
        <v>256</v>
      </c>
      <c r="F20" s="80">
        <f t="shared" si="5"/>
        <v>57287075</v>
      </c>
      <c r="G20" s="80">
        <f t="shared" si="5"/>
        <v>45574597</v>
      </c>
      <c r="H20" s="80">
        <f t="shared" si="5"/>
        <v>102861928</v>
      </c>
      <c r="I20" s="74">
        <f t="shared" si="5"/>
        <v>101729995</v>
      </c>
      <c r="J20" s="74">
        <f t="shared" si="5"/>
        <v>5074585</v>
      </c>
      <c r="K20" s="81">
        <f t="shared" si="1"/>
        <v>4.9882878692759203E-2</v>
      </c>
    </row>
    <row r="21" spans="1:11" outlineLevel="2" x14ac:dyDescent="0.2">
      <c r="A21" s="33">
        <v>642</v>
      </c>
      <c r="B21" s="33" t="s">
        <v>10</v>
      </c>
      <c r="C21" s="33">
        <v>50849</v>
      </c>
      <c r="D21" s="33" t="s">
        <v>39</v>
      </c>
      <c r="E21" s="34">
        <v>3269940</v>
      </c>
      <c r="F21" s="34">
        <v>0</v>
      </c>
      <c r="G21" s="34">
        <v>8814450</v>
      </c>
      <c r="H21" s="31">
        <f>SUM(E21:G21)</f>
        <v>12084390</v>
      </c>
      <c r="I21" s="34">
        <v>11737520</v>
      </c>
      <c r="J21" s="34">
        <v>657823</v>
      </c>
      <c r="K21" s="32">
        <f t="shared" si="1"/>
        <v>5.6044462544046783E-2</v>
      </c>
    </row>
    <row r="22" spans="1:11" outlineLevel="1" x14ac:dyDescent="0.2">
      <c r="A22" s="56"/>
      <c r="B22" s="56" t="s">
        <v>124</v>
      </c>
      <c r="C22" s="56"/>
      <c r="D22" s="56"/>
      <c r="E22" s="80">
        <f t="shared" ref="E22:J22" si="6">SUBTOTAL(9,E21:E21)</f>
        <v>3269940</v>
      </c>
      <c r="F22" s="80">
        <f t="shared" si="6"/>
        <v>0</v>
      </c>
      <c r="G22" s="80">
        <f t="shared" si="6"/>
        <v>8814450</v>
      </c>
      <c r="H22" s="80">
        <f t="shared" si="6"/>
        <v>12084390</v>
      </c>
      <c r="I22" s="74">
        <f t="shared" si="6"/>
        <v>11737520</v>
      </c>
      <c r="J22" s="74">
        <f t="shared" si="6"/>
        <v>657823</v>
      </c>
      <c r="K22" s="81">
        <f t="shared" si="1"/>
        <v>5.6044462544046783E-2</v>
      </c>
    </row>
    <row r="23" spans="1:11" outlineLevel="2" x14ac:dyDescent="0.2">
      <c r="A23" s="33">
        <v>670</v>
      </c>
      <c r="B23" s="33" t="s">
        <v>5</v>
      </c>
      <c r="C23" s="33">
        <v>51586</v>
      </c>
      <c r="D23" s="33" t="s">
        <v>32</v>
      </c>
      <c r="E23" s="34">
        <v>53076</v>
      </c>
      <c r="F23" s="34">
        <v>9304942</v>
      </c>
      <c r="G23" s="34">
        <v>135511429</v>
      </c>
      <c r="H23" s="31">
        <f>SUM(E23:G23)</f>
        <v>144869447</v>
      </c>
      <c r="I23" s="34">
        <v>140909210</v>
      </c>
      <c r="J23" s="34">
        <v>6249756</v>
      </c>
      <c r="K23" s="32">
        <f t="shared" si="1"/>
        <v>4.4353069611276649E-2</v>
      </c>
    </row>
    <row r="24" spans="1:11" outlineLevel="2" x14ac:dyDescent="0.2">
      <c r="A24" s="33">
        <v>670</v>
      </c>
      <c r="B24" s="33" t="s">
        <v>5</v>
      </c>
      <c r="C24" s="33">
        <v>50903</v>
      </c>
      <c r="D24" s="33" t="s">
        <v>50</v>
      </c>
      <c r="E24" s="34">
        <v>0</v>
      </c>
      <c r="F24" s="34">
        <v>6174684</v>
      </c>
      <c r="G24" s="34">
        <v>20062885</v>
      </c>
      <c r="H24" s="31">
        <f>SUM(E24:G24)</f>
        <v>26237569</v>
      </c>
      <c r="I24" s="34">
        <v>25315413</v>
      </c>
      <c r="J24" s="34">
        <v>2723593</v>
      </c>
      <c r="K24" s="32">
        <f t="shared" si="1"/>
        <v>0.10758635460539395</v>
      </c>
    </row>
    <row r="25" spans="1:11" outlineLevel="2" x14ac:dyDescent="0.2">
      <c r="A25" s="33">
        <v>670</v>
      </c>
      <c r="B25" s="33" t="s">
        <v>5</v>
      </c>
      <c r="C25" s="33">
        <v>51020</v>
      </c>
      <c r="D25" s="33" t="s">
        <v>29</v>
      </c>
      <c r="E25" s="34">
        <v>0</v>
      </c>
      <c r="F25" s="34">
        <v>12892</v>
      </c>
      <c r="G25" s="34">
        <v>0</v>
      </c>
      <c r="H25" s="31">
        <f>SUM(E25:G25)</f>
        <v>12892</v>
      </c>
      <c r="I25" s="34">
        <v>-128181</v>
      </c>
      <c r="J25" s="34">
        <v>337876</v>
      </c>
      <c r="K25" s="32">
        <f t="shared" si="1"/>
        <v>-2.6359288818155577</v>
      </c>
    </row>
    <row r="26" spans="1:11" outlineLevel="2" x14ac:dyDescent="0.2">
      <c r="A26" s="33">
        <v>670</v>
      </c>
      <c r="B26" s="33" t="s">
        <v>5</v>
      </c>
      <c r="C26" s="33">
        <v>50318</v>
      </c>
      <c r="D26" s="33" t="s">
        <v>37</v>
      </c>
      <c r="E26" s="34">
        <v>0</v>
      </c>
      <c r="F26" s="34">
        <v>27432026</v>
      </c>
      <c r="G26" s="34">
        <v>0</v>
      </c>
      <c r="H26" s="31">
        <f>SUM(E26:G26)</f>
        <v>27432026</v>
      </c>
      <c r="I26" s="34">
        <v>27023559</v>
      </c>
      <c r="J26" s="34">
        <v>5834388</v>
      </c>
      <c r="K26" s="32">
        <f t="shared" si="1"/>
        <v>0.21590005964795383</v>
      </c>
    </row>
    <row r="27" spans="1:11" outlineLevel="1" x14ac:dyDescent="0.2">
      <c r="A27" s="56"/>
      <c r="B27" s="56" t="s">
        <v>110</v>
      </c>
      <c r="C27" s="56"/>
      <c r="D27" s="56"/>
      <c r="E27" s="80">
        <f t="shared" ref="E27:J27" si="7">SUBTOTAL(9,E23:E26)</f>
        <v>53076</v>
      </c>
      <c r="F27" s="80">
        <f t="shared" si="7"/>
        <v>42924544</v>
      </c>
      <c r="G27" s="80">
        <f t="shared" si="7"/>
        <v>155574314</v>
      </c>
      <c r="H27" s="80">
        <f t="shared" si="7"/>
        <v>198551934</v>
      </c>
      <c r="I27" s="74">
        <f t="shared" si="7"/>
        <v>193120001</v>
      </c>
      <c r="J27" s="74">
        <f t="shared" si="7"/>
        <v>15145613</v>
      </c>
      <c r="K27" s="81">
        <f t="shared" si="1"/>
        <v>7.8425916122483869E-2</v>
      </c>
    </row>
    <row r="28" spans="1:11" outlineLevel="2" x14ac:dyDescent="0.2">
      <c r="A28" s="33">
        <v>947</v>
      </c>
      <c r="B28" s="33" t="s">
        <v>18</v>
      </c>
      <c r="C28" s="33">
        <v>51624</v>
      </c>
      <c r="D28" s="33" t="s">
        <v>13</v>
      </c>
      <c r="E28" s="34">
        <v>623231</v>
      </c>
      <c r="F28" s="34">
        <v>4798292</v>
      </c>
      <c r="G28" s="34">
        <v>0</v>
      </c>
      <c r="H28" s="31">
        <f>SUM(E28:G28)</f>
        <v>5421523</v>
      </c>
      <c r="I28" s="34">
        <v>5260206</v>
      </c>
      <c r="J28" s="34">
        <v>255599</v>
      </c>
      <c r="K28" s="32">
        <f t="shared" si="1"/>
        <v>4.8591062783472735E-2</v>
      </c>
    </row>
    <row r="29" spans="1:11" outlineLevel="1" x14ac:dyDescent="0.2">
      <c r="A29" s="56"/>
      <c r="B29" s="56" t="s">
        <v>130</v>
      </c>
      <c r="C29" s="56"/>
      <c r="D29" s="56"/>
      <c r="E29" s="80">
        <f t="shared" ref="E29:J29" si="8">SUBTOTAL(9,E28:E28)</f>
        <v>623231</v>
      </c>
      <c r="F29" s="80">
        <f t="shared" si="8"/>
        <v>4798292</v>
      </c>
      <c r="G29" s="80">
        <f t="shared" si="8"/>
        <v>0</v>
      </c>
      <c r="H29" s="80">
        <f t="shared" si="8"/>
        <v>5421523</v>
      </c>
      <c r="I29" s="74">
        <f t="shared" si="8"/>
        <v>5260206</v>
      </c>
      <c r="J29" s="74">
        <f t="shared" si="8"/>
        <v>255599</v>
      </c>
      <c r="K29" s="81">
        <f t="shared" si="1"/>
        <v>4.8591062783472735E-2</v>
      </c>
    </row>
    <row r="30" spans="1:11" outlineLevel="2" x14ac:dyDescent="0.2">
      <c r="A30" s="33">
        <v>50026</v>
      </c>
      <c r="B30" s="33" t="s">
        <v>1</v>
      </c>
      <c r="C30" s="33">
        <v>50026</v>
      </c>
      <c r="D30" s="33" t="s">
        <v>1</v>
      </c>
      <c r="E30" s="34">
        <v>2671014</v>
      </c>
      <c r="F30" s="34">
        <v>0</v>
      </c>
      <c r="G30" s="34">
        <v>6561234</v>
      </c>
      <c r="H30" s="31">
        <f>SUM(E30:G30)</f>
        <v>9232248</v>
      </c>
      <c r="I30" s="34">
        <v>8714894</v>
      </c>
      <c r="J30" s="34">
        <v>201703</v>
      </c>
      <c r="K30" s="32">
        <f t="shared" si="1"/>
        <v>2.3144630330558236E-2</v>
      </c>
    </row>
    <row r="31" spans="1:11" outlineLevel="1" x14ac:dyDescent="0.2">
      <c r="A31" s="57"/>
      <c r="B31" s="57" t="s">
        <v>128</v>
      </c>
      <c r="C31" s="57"/>
      <c r="D31" s="57"/>
      <c r="E31" s="80">
        <f t="shared" ref="E31:J31" si="9">SUBTOTAL(9,E30:E30)</f>
        <v>2671014</v>
      </c>
      <c r="F31" s="80">
        <f t="shared" si="9"/>
        <v>0</v>
      </c>
      <c r="G31" s="80">
        <f t="shared" si="9"/>
        <v>6561234</v>
      </c>
      <c r="H31" s="80">
        <f t="shared" si="9"/>
        <v>9232248</v>
      </c>
      <c r="I31" s="77">
        <f t="shared" si="9"/>
        <v>8714894</v>
      </c>
      <c r="J31" s="77">
        <f t="shared" si="9"/>
        <v>201703</v>
      </c>
      <c r="K31" s="81">
        <f t="shared" si="1"/>
        <v>2.3144630330558236E-2</v>
      </c>
    </row>
    <row r="32" spans="1:11" outlineLevel="2" x14ac:dyDescent="0.2">
      <c r="A32" s="18">
        <v>50130</v>
      </c>
      <c r="B32" s="18" t="s">
        <v>7</v>
      </c>
      <c r="C32" s="18">
        <v>50130</v>
      </c>
      <c r="D32" s="18" t="s">
        <v>7</v>
      </c>
      <c r="E32" s="19">
        <v>1245322</v>
      </c>
      <c r="F32" s="19">
        <v>0</v>
      </c>
      <c r="G32" s="19">
        <v>29628299</v>
      </c>
      <c r="H32" s="31">
        <f>SUM(E32:G32)</f>
        <v>30873621</v>
      </c>
      <c r="I32" s="19">
        <v>29544418</v>
      </c>
      <c r="J32" s="19">
        <v>836381</v>
      </c>
      <c r="K32" s="32">
        <f t="shared" si="1"/>
        <v>2.8309273176408484E-2</v>
      </c>
    </row>
    <row r="33" spans="1:11" outlineLevel="1" x14ac:dyDescent="0.2">
      <c r="A33" s="57"/>
      <c r="B33" s="57" t="s">
        <v>115</v>
      </c>
      <c r="C33" s="57"/>
      <c r="D33" s="57"/>
      <c r="E33" s="77">
        <f t="shared" ref="E33:J33" si="10">SUBTOTAL(9,E32:E32)</f>
        <v>1245322</v>
      </c>
      <c r="F33" s="77">
        <f t="shared" si="10"/>
        <v>0</v>
      </c>
      <c r="G33" s="77">
        <f t="shared" si="10"/>
        <v>29628299</v>
      </c>
      <c r="H33" s="77">
        <f t="shared" si="10"/>
        <v>30873621</v>
      </c>
      <c r="I33" s="77">
        <f t="shared" si="10"/>
        <v>29544418</v>
      </c>
      <c r="J33" s="77">
        <f t="shared" si="10"/>
        <v>836381</v>
      </c>
      <c r="K33" s="82">
        <f t="shared" si="1"/>
        <v>2.8309273176408484E-2</v>
      </c>
    </row>
    <row r="34" spans="1:11" ht="23.25" customHeight="1" thickBot="1" x14ac:dyDescent="0.25">
      <c r="A34" s="54"/>
      <c r="B34" s="43" t="s">
        <v>104</v>
      </c>
      <c r="C34" s="54"/>
      <c r="D34" s="54"/>
      <c r="E34" s="44">
        <f t="shared" ref="E34:J34" si="11">SUBTOTAL(9,E4:E32)</f>
        <v>114129398</v>
      </c>
      <c r="F34" s="44">
        <f t="shared" si="11"/>
        <v>197883977</v>
      </c>
      <c r="G34" s="44">
        <f t="shared" si="11"/>
        <v>570498930</v>
      </c>
      <c r="H34" s="44">
        <f t="shared" si="11"/>
        <v>882512305</v>
      </c>
      <c r="I34" s="44">
        <f t="shared" si="11"/>
        <v>868728427</v>
      </c>
      <c r="J34" s="44">
        <f t="shared" si="11"/>
        <v>68931833</v>
      </c>
      <c r="K34" s="29">
        <f t="shared" si="1"/>
        <v>7.9347965207083065E-2</v>
      </c>
    </row>
    <row r="35" spans="1:11" ht="12.75" thickTop="1" x14ac:dyDescent="0.2"/>
  </sheetData>
  <mergeCells count="1">
    <mergeCell ref="A1:J1"/>
  </mergeCells>
  <phoneticPr fontId="17" type="noConversion"/>
  <printOptions horizontalCentered="1"/>
  <pageMargins left="0.5" right="0.5" top="1" bottom="1" header="0.5" footer="0.5"/>
  <pageSetup scale="89" orientation="landscape" r:id="rId1"/>
  <headerFooter alignWithMargins="0">
    <oddFooter>&amp;LCalifornia Department of Insurance&amp;RRate Specialist Bureau - 4/18/03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8">
    <pageSetUpPr fitToPage="1"/>
  </sheetPr>
  <dimension ref="A1:K37"/>
  <sheetViews>
    <sheetView workbookViewId="0">
      <selection sqref="A1:K1"/>
    </sheetView>
  </sheetViews>
  <sheetFormatPr defaultRowHeight="12" outlineLevelRow="2" x14ac:dyDescent="0.2"/>
  <cols>
    <col min="1" max="1" width="6.28515625" style="22" bestFit="1" customWidth="1"/>
    <col min="2" max="2" width="22.85546875" style="21" bestFit="1" customWidth="1"/>
    <col min="3" max="3" width="6.28515625" style="22" customWidth="1"/>
    <col min="4" max="4" width="27.85546875" style="22" bestFit="1" customWidth="1"/>
    <col min="5" max="5" width="12.140625" style="24" customWidth="1"/>
    <col min="6" max="6" width="13.42578125" style="24" customWidth="1"/>
    <col min="7" max="7" width="12" style="24" customWidth="1"/>
    <col min="8" max="8" width="13.5703125" style="24" bestFit="1" customWidth="1"/>
    <col min="9" max="9" width="12" style="24" customWidth="1"/>
    <col min="10" max="10" width="11" style="24" customWidth="1"/>
    <col min="11" max="11" width="9.5703125" style="20" bestFit="1" customWidth="1"/>
    <col min="12" max="16384" width="9.140625" style="20"/>
  </cols>
  <sheetData>
    <row r="1" spans="1:11" ht="24" customHeight="1" x14ac:dyDescent="0.2">
      <c r="A1" s="302" t="s">
        <v>52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</row>
    <row r="2" spans="1:11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s="23" customFormat="1" ht="48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116</v>
      </c>
      <c r="F3" s="27" t="s">
        <v>117</v>
      </c>
      <c r="G3" s="27" t="s">
        <v>118</v>
      </c>
      <c r="H3" s="27" t="s">
        <v>119</v>
      </c>
      <c r="I3" s="27" t="s">
        <v>120</v>
      </c>
      <c r="J3" s="27" t="s">
        <v>121</v>
      </c>
      <c r="K3" s="28" t="s">
        <v>122</v>
      </c>
    </row>
    <row r="4" spans="1:11" outlineLevel="2" x14ac:dyDescent="0.2">
      <c r="A4" s="30">
        <v>70</v>
      </c>
      <c r="B4" s="30" t="s">
        <v>9</v>
      </c>
      <c r="C4" s="30">
        <v>50814</v>
      </c>
      <c r="D4" s="30" t="s">
        <v>38</v>
      </c>
      <c r="E4" s="31">
        <v>56048023</v>
      </c>
      <c r="F4" s="31">
        <v>49333005</v>
      </c>
      <c r="G4" s="31">
        <v>132408277</v>
      </c>
      <c r="H4" s="31">
        <f>SUM(E4:G4)</f>
        <v>237789305</v>
      </c>
      <c r="I4" s="31">
        <v>231952919</v>
      </c>
      <c r="J4" s="31">
        <v>9992904</v>
      </c>
      <c r="K4" s="32">
        <f>IF(I4&lt;&gt;0,J4/I4,"")</f>
        <v>4.3081604849301333E-2</v>
      </c>
    </row>
    <row r="5" spans="1:11" outlineLevel="1" x14ac:dyDescent="0.2">
      <c r="A5" s="79"/>
      <c r="B5" s="64" t="s">
        <v>105</v>
      </c>
      <c r="C5" s="79"/>
      <c r="D5" s="79"/>
      <c r="E5" s="80">
        <f t="shared" ref="E5:J5" si="0">SUBTOTAL(9,E4:E4)</f>
        <v>56048023</v>
      </c>
      <c r="F5" s="80">
        <f t="shared" si="0"/>
        <v>49333005</v>
      </c>
      <c r="G5" s="80">
        <f t="shared" si="0"/>
        <v>132408277</v>
      </c>
      <c r="H5" s="80">
        <f t="shared" si="0"/>
        <v>237789305</v>
      </c>
      <c r="I5" s="80">
        <f t="shared" si="0"/>
        <v>231952919</v>
      </c>
      <c r="J5" s="80">
        <f t="shared" si="0"/>
        <v>9992904</v>
      </c>
      <c r="K5" s="81">
        <f t="shared" ref="K5:K36" si="1">IF(I5&lt;&gt;0,J5/I5,"")</f>
        <v>4.3081604849301333E-2</v>
      </c>
    </row>
    <row r="6" spans="1:11" outlineLevel="2" x14ac:dyDescent="0.2">
      <c r="A6" s="33">
        <v>99</v>
      </c>
      <c r="B6" s="33" t="s">
        <v>0</v>
      </c>
      <c r="C6" s="33">
        <v>50822</v>
      </c>
      <c r="D6" s="33" t="s">
        <v>35</v>
      </c>
      <c r="E6" s="34">
        <v>0</v>
      </c>
      <c r="F6" s="34">
        <v>0</v>
      </c>
      <c r="G6" s="34">
        <v>0</v>
      </c>
      <c r="H6" s="34">
        <f>SUM(E6:G6)</f>
        <v>0</v>
      </c>
      <c r="I6" s="34">
        <v>203500</v>
      </c>
      <c r="J6" s="34">
        <v>384557</v>
      </c>
      <c r="K6" s="32">
        <f t="shared" si="1"/>
        <v>1.8897149877149877</v>
      </c>
    </row>
    <row r="7" spans="1:11" outlineLevel="2" x14ac:dyDescent="0.2">
      <c r="A7" s="33">
        <v>99</v>
      </c>
      <c r="B7" s="33" t="s">
        <v>0</v>
      </c>
      <c r="C7" s="33">
        <v>50024</v>
      </c>
      <c r="D7" s="33" t="s">
        <v>36</v>
      </c>
      <c r="E7" s="34">
        <v>605069</v>
      </c>
      <c r="F7" s="34">
        <v>498908</v>
      </c>
      <c r="G7" s="34">
        <v>35304383</v>
      </c>
      <c r="H7" s="34">
        <f>SUM(E7:G7)</f>
        <v>36408360</v>
      </c>
      <c r="I7" s="34">
        <v>36453227</v>
      </c>
      <c r="J7" s="34">
        <v>4170937</v>
      </c>
      <c r="K7" s="32">
        <f t="shared" si="1"/>
        <v>0.11441886886996315</v>
      </c>
    </row>
    <row r="8" spans="1:11" outlineLevel="1" x14ac:dyDescent="0.2">
      <c r="A8" s="56"/>
      <c r="B8" s="56" t="s">
        <v>123</v>
      </c>
      <c r="C8" s="56"/>
      <c r="D8" s="56"/>
      <c r="E8" s="74">
        <f t="shared" ref="E8:J8" si="2">SUBTOTAL(9,E6:E7)</f>
        <v>605069</v>
      </c>
      <c r="F8" s="74">
        <f t="shared" si="2"/>
        <v>498908</v>
      </c>
      <c r="G8" s="74">
        <f t="shared" si="2"/>
        <v>35304383</v>
      </c>
      <c r="H8" s="74">
        <f t="shared" si="2"/>
        <v>36408360</v>
      </c>
      <c r="I8" s="74">
        <f t="shared" si="2"/>
        <v>36656727</v>
      </c>
      <c r="J8" s="74">
        <f t="shared" si="2"/>
        <v>4555494</v>
      </c>
      <c r="K8" s="81">
        <f t="shared" si="1"/>
        <v>0.12427443399406608</v>
      </c>
    </row>
    <row r="9" spans="1:11" outlineLevel="2" x14ac:dyDescent="0.2">
      <c r="A9" s="33">
        <v>150</v>
      </c>
      <c r="B9" s="33" t="s">
        <v>8</v>
      </c>
      <c r="C9" s="33">
        <v>50520</v>
      </c>
      <c r="D9" s="33" t="s">
        <v>25</v>
      </c>
      <c r="E9" s="34">
        <v>0</v>
      </c>
      <c r="F9" s="34">
        <v>14008506</v>
      </c>
      <c r="G9" s="34">
        <v>75800135</v>
      </c>
      <c r="H9" s="34">
        <f>SUM(E9:G9)</f>
        <v>89808641</v>
      </c>
      <c r="I9" s="34">
        <v>90542024</v>
      </c>
      <c r="J9" s="34">
        <v>1507507</v>
      </c>
      <c r="K9" s="32">
        <f t="shared" si="1"/>
        <v>1.6649804515083515E-2</v>
      </c>
    </row>
    <row r="10" spans="1:11" outlineLevel="1" x14ac:dyDescent="0.2">
      <c r="A10" s="56"/>
      <c r="B10" s="56" t="s">
        <v>107</v>
      </c>
      <c r="C10" s="56"/>
      <c r="D10" s="56"/>
      <c r="E10" s="74">
        <f t="shared" ref="E10:J10" si="3">SUBTOTAL(9,E9:E9)</f>
        <v>0</v>
      </c>
      <c r="F10" s="74">
        <f t="shared" si="3"/>
        <v>14008506</v>
      </c>
      <c r="G10" s="74">
        <f t="shared" si="3"/>
        <v>75800135</v>
      </c>
      <c r="H10" s="74">
        <f t="shared" si="3"/>
        <v>89808641</v>
      </c>
      <c r="I10" s="74">
        <f t="shared" si="3"/>
        <v>90542024</v>
      </c>
      <c r="J10" s="74">
        <f t="shared" si="3"/>
        <v>1507507</v>
      </c>
      <c r="K10" s="81">
        <f t="shared" si="1"/>
        <v>1.6649804515083515E-2</v>
      </c>
    </row>
    <row r="11" spans="1:11" outlineLevel="2" x14ac:dyDescent="0.2">
      <c r="A11" s="33">
        <v>159</v>
      </c>
      <c r="B11" s="33" t="s">
        <v>11</v>
      </c>
      <c r="C11" s="33">
        <v>50083</v>
      </c>
      <c r="D11" s="33" t="s">
        <v>24</v>
      </c>
      <c r="E11" s="34">
        <v>3830079</v>
      </c>
      <c r="F11" s="34">
        <v>20765997</v>
      </c>
      <c r="G11" s="34">
        <v>49503882</v>
      </c>
      <c r="H11" s="34">
        <f>SUM(E11:G11)</f>
        <v>74099958</v>
      </c>
      <c r="I11" s="34">
        <v>72221423</v>
      </c>
      <c r="J11" s="34">
        <v>3044092</v>
      </c>
      <c r="K11" s="32">
        <f t="shared" si="1"/>
        <v>4.2149432585951677E-2</v>
      </c>
    </row>
    <row r="12" spans="1:11" outlineLevel="2" x14ac:dyDescent="0.2">
      <c r="A12" s="33">
        <v>159</v>
      </c>
      <c r="B12" s="33" t="s">
        <v>11</v>
      </c>
      <c r="C12" s="33">
        <v>50012</v>
      </c>
      <c r="D12" s="33" t="s">
        <v>48</v>
      </c>
      <c r="E12" s="34">
        <v>0</v>
      </c>
      <c r="F12" s="34">
        <v>9582567</v>
      </c>
      <c r="G12" s="34">
        <v>0</v>
      </c>
      <c r="H12" s="34">
        <f>SUM(E12:G12)</f>
        <v>9582567</v>
      </c>
      <c r="I12" s="34">
        <v>9526698</v>
      </c>
      <c r="J12" s="34">
        <v>1809527</v>
      </c>
      <c r="K12" s="32">
        <f t="shared" si="1"/>
        <v>0.18994272727024622</v>
      </c>
    </row>
    <row r="13" spans="1:11" s="83" customFormat="1" outlineLevel="1" x14ac:dyDescent="0.2">
      <c r="A13" s="62"/>
      <c r="B13" s="62" t="s">
        <v>132</v>
      </c>
      <c r="C13" s="62"/>
      <c r="D13" s="62"/>
      <c r="E13" s="76">
        <f t="shared" ref="E13:J13" si="4">SUBTOTAL(9,E11:E12)</f>
        <v>3830079</v>
      </c>
      <c r="F13" s="76">
        <f t="shared" si="4"/>
        <v>30348564</v>
      </c>
      <c r="G13" s="76">
        <f t="shared" si="4"/>
        <v>49503882</v>
      </c>
      <c r="H13" s="76">
        <f t="shared" si="4"/>
        <v>83682525</v>
      </c>
      <c r="I13" s="76">
        <f t="shared" si="4"/>
        <v>81748121</v>
      </c>
      <c r="J13" s="76">
        <f t="shared" si="4"/>
        <v>4853619</v>
      </c>
      <c r="K13" s="81">
        <f t="shared" si="1"/>
        <v>5.9372850906261196E-2</v>
      </c>
    </row>
    <row r="14" spans="1:11" s="83" customFormat="1" outlineLevel="2" x14ac:dyDescent="0.2">
      <c r="A14" s="33">
        <v>269</v>
      </c>
      <c r="B14" s="33" t="s">
        <v>16</v>
      </c>
      <c r="C14" s="33">
        <v>50229</v>
      </c>
      <c r="D14" s="33" t="s">
        <v>27</v>
      </c>
      <c r="E14" s="34">
        <v>211552</v>
      </c>
      <c r="F14" s="34">
        <v>35274515</v>
      </c>
      <c r="G14" s="34">
        <v>136576075</v>
      </c>
      <c r="H14" s="34">
        <f>SUM(E14:G14)</f>
        <v>172062142</v>
      </c>
      <c r="I14" s="34">
        <v>167967349</v>
      </c>
      <c r="J14" s="34">
        <v>17606854</v>
      </c>
      <c r="K14" s="84">
        <f t="shared" si="1"/>
        <v>0.1048230748703428</v>
      </c>
    </row>
    <row r="15" spans="1:11" outlineLevel="2" x14ac:dyDescent="0.2">
      <c r="A15" s="33">
        <v>269</v>
      </c>
      <c r="B15" s="33" t="s">
        <v>16</v>
      </c>
      <c r="C15" s="33">
        <v>50857</v>
      </c>
      <c r="D15" s="33" t="s">
        <v>26</v>
      </c>
      <c r="E15" s="34">
        <v>0</v>
      </c>
      <c r="F15" s="34">
        <v>1363606</v>
      </c>
      <c r="G15" s="34">
        <v>0</v>
      </c>
      <c r="H15" s="34">
        <f>SUM(E15:G15)</f>
        <v>1363606</v>
      </c>
      <c r="I15" s="34">
        <v>1266676</v>
      </c>
      <c r="J15" s="34">
        <v>1276264</v>
      </c>
      <c r="K15" s="32">
        <f t="shared" si="1"/>
        <v>1.0075694179095522</v>
      </c>
    </row>
    <row r="16" spans="1:11" outlineLevel="2" x14ac:dyDescent="0.2">
      <c r="A16" s="33">
        <v>269</v>
      </c>
      <c r="B16" s="33" t="s">
        <v>16</v>
      </c>
      <c r="C16" s="33">
        <v>50067</v>
      </c>
      <c r="D16" s="33" t="s">
        <v>28</v>
      </c>
      <c r="E16" s="34">
        <v>75600</v>
      </c>
      <c r="F16" s="34">
        <v>1292426</v>
      </c>
      <c r="G16" s="34">
        <v>0</v>
      </c>
      <c r="H16" s="34">
        <f>SUM(E16:G16)</f>
        <v>1368026</v>
      </c>
      <c r="I16" s="34">
        <v>1665159</v>
      </c>
      <c r="J16" s="34">
        <v>2062</v>
      </c>
      <c r="K16" s="32">
        <f t="shared" si="1"/>
        <v>1.2383201844388433E-3</v>
      </c>
    </row>
    <row r="17" spans="1:11" outlineLevel="1" x14ac:dyDescent="0.2">
      <c r="A17" s="56"/>
      <c r="B17" s="56" t="s">
        <v>131</v>
      </c>
      <c r="C17" s="56"/>
      <c r="D17" s="56"/>
      <c r="E17" s="74">
        <f t="shared" ref="E17:J17" si="5">SUBTOTAL(9,E14:E16)</f>
        <v>287152</v>
      </c>
      <c r="F17" s="74">
        <f t="shared" si="5"/>
        <v>37930547</v>
      </c>
      <c r="G17" s="74">
        <f t="shared" si="5"/>
        <v>136576075</v>
      </c>
      <c r="H17" s="74">
        <f t="shared" si="5"/>
        <v>174793774</v>
      </c>
      <c r="I17" s="74">
        <f t="shared" si="5"/>
        <v>170899184</v>
      </c>
      <c r="J17" s="74">
        <f t="shared" si="5"/>
        <v>18885180</v>
      </c>
      <c r="K17" s="81">
        <f t="shared" si="1"/>
        <v>0.11050479913350551</v>
      </c>
    </row>
    <row r="18" spans="1:11" outlineLevel="2" x14ac:dyDescent="0.2">
      <c r="A18" s="33">
        <v>340</v>
      </c>
      <c r="B18" s="33" t="s">
        <v>6</v>
      </c>
      <c r="C18" s="33">
        <v>50121</v>
      </c>
      <c r="D18" s="33" t="s">
        <v>31</v>
      </c>
      <c r="E18" s="34">
        <v>367272</v>
      </c>
      <c r="F18" s="34">
        <v>63808124</v>
      </c>
      <c r="G18" s="34">
        <v>41740679</v>
      </c>
      <c r="H18" s="34">
        <f>SUM(E18:G18)</f>
        <v>105916075</v>
      </c>
      <c r="I18" s="34">
        <v>105169161</v>
      </c>
      <c r="J18" s="34">
        <v>3836772</v>
      </c>
      <c r="K18" s="32">
        <f t="shared" si="1"/>
        <v>3.6481911270548215E-2</v>
      </c>
    </row>
    <row r="19" spans="1:11" outlineLevel="2" x14ac:dyDescent="0.2">
      <c r="A19" s="33">
        <v>340</v>
      </c>
      <c r="B19" s="33" t="s">
        <v>6</v>
      </c>
      <c r="C19" s="33">
        <v>51420</v>
      </c>
      <c r="D19" s="33" t="s">
        <v>30</v>
      </c>
      <c r="E19" s="34">
        <v>0</v>
      </c>
      <c r="F19" s="34">
        <v>580461</v>
      </c>
      <c r="G19" s="34">
        <v>484460</v>
      </c>
      <c r="H19" s="34">
        <f>SUM(E19:G19)</f>
        <v>1064921</v>
      </c>
      <c r="I19" s="34">
        <v>1031500</v>
      </c>
      <c r="J19" s="34">
        <v>123271</v>
      </c>
      <c r="K19" s="32">
        <f t="shared" si="1"/>
        <v>0.11950654386815318</v>
      </c>
    </row>
    <row r="20" spans="1:11" outlineLevel="1" x14ac:dyDescent="0.2">
      <c r="A20" s="56"/>
      <c r="B20" s="56" t="s">
        <v>108</v>
      </c>
      <c r="C20" s="56"/>
      <c r="D20" s="56"/>
      <c r="E20" s="74">
        <f t="shared" ref="E20:J20" si="6">SUBTOTAL(9,E18:E19)</f>
        <v>367272</v>
      </c>
      <c r="F20" s="74">
        <f t="shared" si="6"/>
        <v>64388585</v>
      </c>
      <c r="G20" s="74">
        <f t="shared" si="6"/>
        <v>42225139</v>
      </c>
      <c r="H20" s="74">
        <f t="shared" si="6"/>
        <v>106980996</v>
      </c>
      <c r="I20" s="74">
        <f t="shared" si="6"/>
        <v>106200661</v>
      </c>
      <c r="J20" s="74">
        <f t="shared" si="6"/>
        <v>3960043</v>
      </c>
      <c r="K20" s="81">
        <f t="shared" si="1"/>
        <v>3.7288308403278209E-2</v>
      </c>
    </row>
    <row r="21" spans="1:11" outlineLevel="2" x14ac:dyDescent="0.2">
      <c r="A21" s="33">
        <v>642</v>
      </c>
      <c r="B21" s="33" t="s">
        <v>10</v>
      </c>
      <c r="C21" s="33">
        <v>50849</v>
      </c>
      <c r="D21" s="33" t="s">
        <v>39</v>
      </c>
      <c r="E21" s="34">
        <v>2777121</v>
      </c>
      <c r="F21" s="34">
        <v>0</v>
      </c>
      <c r="G21" s="34">
        <v>7005944</v>
      </c>
      <c r="H21" s="34">
        <f>SUM(E21:G21)</f>
        <v>9783065</v>
      </c>
      <c r="I21" s="34">
        <v>9580382</v>
      </c>
      <c r="J21" s="34">
        <v>824225</v>
      </c>
      <c r="K21" s="32">
        <f t="shared" si="1"/>
        <v>8.6032581999339899E-2</v>
      </c>
    </row>
    <row r="22" spans="1:11" outlineLevel="1" x14ac:dyDescent="0.2">
      <c r="A22" s="56"/>
      <c r="B22" s="56" t="s">
        <v>124</v>
      </c>
      <c r="C22" s="56"/>
      <c r="D22" s="56"/>
      <c r="E22" s="74">
        <f t="shared" ref="E22:J22" si="7">SUBTOTAL(9,E21:E21)</f>
        <v>2777121</v>
      </c>
      <c r="F22" s="74">
        <f t="shared" si="7"/>
        <v>0</v>
      </c>
      <c r="G22" s="74">
        <f t="shared" si="7"/>
        <v>7005944</v>
      </c>
      <c r="H22" s="74">
        <f t="shared" si="7"/>
        <v>9783065</v>
      </c>
      <c r="I22" s="74">
        <f t="shared" si="7"/>
        <v>9580382</v>
      </c>
      <c r="J22" s="74">
        <f t="shared" si="7"/>
        <v>824225</v>
      </c>
      <c r="K22" s="81">
        <f t="shared" si="1"/>
        <v>8.6032581999339899E-2</v>
      </c>
    </row>
    <row r="23" spans="1:11" outlineLevel="2" x14ac:dyDescent="0.2">
      <c r="A23" s="33">
        <v>670</v>
      </c>
      <c r="B23" s="33" t="s">
        <v>5</v>
      </c>
      <c r="C23" s="33">
        <v>51586</v>
      </c>
      <c r="D23" s="33" t="s">
        <v>32</v>
      </c>
      <c r="E23" s="34">
        <v>87342</v>
      </c>
      <c r="F23" s="34">
        <v>42559057</v>
      </c>
      <c r="G23" s="34">
        <v>155578273</v>
      </c>
      <c r="H23" s="34">
        <f>SUM(E23:G23)</f>
        <v>198224672</v>
      </c>
      <c r="I23" s="34">
        <v>194511260</v>
      </c>
      <c r="J23" s="34">
        <v>13336634</v>
      </c>
      <c r="K23" s="32">
        <f t="shared" si="1"/>
        <v>6.8564842981326632E-2</v>
      </c>
    </row>
    <row r="24" spans="1:11" outlineLevel="2" x14ac:dyDescent="0.2">
      <c r="A24" s="33">
        <v>670</v>
      </c>
      <c r="B24" s="33" t="s">
        <v>5</v>
      </c>
      <c r="C24" s="33">
        <v>51071</v>
      </c>
      <c r="D24" s="33" t="s">
        <v>53</v>
      </c>
      <c r="E24" s="34">
        <v>0</v>
      </c>
      <c r="F24" s="34">
        <v>0</v>
      </c>
      <c r="G24" s="34">
        <v>0</v>
      </c>
      <c r="H24" s="34">
        <f>SUM(E24:G24)</f>
        <v>0</v>
      </c>
      <c r="I24" s="34">
        <v>0</v>
      </c>
      <c r="J24" s="34">
        <v>290326</v>
      </c>
      <c r="K24" s="32" t="str">
        <f t="shared" si="1"/>
        <v/>
      </c>
    </row>
    <row r="25" spans="1:11" outlineLevel="2" x14ac:dyDescent="0.2">
      <c r="A25" s="33">
        <v>670</v>
      </c>
      <c r="B25" s="33" t="s">
        <v>5</v>
      </c>
      <c r="C25" s="33">
        <v>51020</v>
      </c>
      <c r="D25" s="33" t="s">
        <v>29</v>
      </c>
      <c r="E25" s="34">
        <v>0</v>
      </c>
      <c r="F25" s="34">
        <v>4623158</v>
      </c>
      <c r="G25" s="34">
        <v>0</v>
      </c>
      <c r="H25" s="34">
        <f>SUM(E25:G25)</f>
        <v>4623158</v>
      </c>
      <c r="I25" s="34">
        <v>4941573</v>
      </c>
      <c r="J25" s="34">
        <v>257912</v>
      </c>
      <c r="K25" s="32">
        <f t="shared" si="1"/>
        <v>5.2192287759383497E-2</v>
      </c>
    </row>
    <row r="26" spans="1:11" outlineLevel="2" x14ac:dyDescent="0.2">
      <c r="A26" s="33">
        <v>670</v>
      </c>
      <c r="B26" s="33" t="s">
        <v>5</v>
      </c>
      <c r="C26" s="33">
        <v>50318</v>
      </c>
      <c r="D26" s="33" t="s">
        <v>37</v>
      </c>
      <c r="E26" s="34">
        <v>0</v>
      </c>
      <c r="F26" s="34">
        <v>-796500</v>
      </c>
      <c r="G26" s="34">
        <v>0</v>
      </c>
      <c r="H26" s="34">
        <f>SUM(E26:G26)</f>
        <v>-796500</v>
      </c>
      <c r="I26" s="34">
        <v>-105112</v>
      </c>
      <c r="J26" s="34">
        <v>3121429</v>
      </c>
      <c r="K26" s="32">
        <f t="shared" si="1"/>
        <v>-29.696219270872973</v>
      </c>
    </row>
    <row r="27" spans="1:11" outlineLevel="1" x14ac:dyDescent="0.2">
      <c r="A27" s="56"/>
      <c r="B27" s="56" t="s">
        <v>110</v>
      </c>
      <c r="C27" s="56"/>
      <c r="D27" s="56"/>
      <c r="E27" s="74">
        <f t="shared" ref="E27:J27" si="8">SUBTOTAL(9,E23:E26)</f>
        <v>87342</v>
      </c>
      <c r="F27" s="74">
        <f t="shared" si="8"/>
        <v>46385715</v>
      </c>
      <c r="G27" s="74">
        <f t="shared" si="8"/>
        <v>155578273</v>
      </c>
      <c r="H27" s="74">
        <f t="shared" si="8"/>
        <v>202051330</v>
      </c>
      <c r="I27" s="74">
        <f t="shared" si="8"/>
        <v>199347721</v>
      </c>
      <c r="J27" s="74">
        <f t="shared" si="8"/>
        <v>17006301</v>
      </c>
      <c r="K27" s="81">
        <f t="shared" si="1"/>
        <v>8.5309733739067931E-2</v>
      </c>
    </row>
    <row r="28" spans="1:11" outlineLevel="2" x14ac:dyDescent="0.2">
      <c r="A28" s="33">
        <v>947</v>
      </c>
      <c r="B28" s="33" t="s">
        <v>18</v>
      </c>
      <c r="C28" s="33">
        <v>51624</v>
      </c>
      <c r="D28" s="33" t="s">
        <v>13</v>
      </c>
      <c r="E28" s="34">
        <v>1046813</v>
      </c>
      <c r="F28" s="34">
        <v>19276012</v>
      </c>
      <c r="G28" s="34">
        <v>0</v>
      </c>
      <c r="H28" s="34">
        <f>SUM(E28:G28)</f>
        <v>20322825</v>
      </c>
      <c r="I28" s="34">
        <v>19894940</v>
      </c>
      <c r="J28" s="34">
        <v>179637</v>
      </c>
      <c r="K28" s="32">
        <f t="shared" si="1"/>
        <v>9.0292808121059925E-3</v>
      </c>
    </row>
    <row r="29" spans="1:11" outlineLevel="1" x14ac:dyDescent="0.2">
      <c r="A29" s="56"/>
      <c r="B29" s="56" t="s">
        <v>130</v>
      </c>
      <c r="C29" s="56"/>
      <c r="D29" s="56"/>
      <c r="E29" s="74">
        <f t="shared" ref="E29:J29" si="9">SUBTOTAL(9,E28:E28)</f>
        <v>1046813</v>
      </c>
      <c r="F29" s="74">
        <f t="shared" si="9"/>
        <v>19276012</v>
      </c>
      <c r="G29" s="74">
        <f t="shared" si="9"/>
        <v>0</v>
      </c>
      <c r="H29" s="74">
        <f t="shared" si="9"/>
        <v>20322825</v>
      </c>
      <c r="I29" s="74">
        <f t="shared" si="9"/>
        <v>19894940</v>
      </c>
      <c r="J29" s="74">
        <f t="shared" si="9"/>
        <v>179637</v>
      </c>
      <c r="K29" s="81">
        <f t="shared" si="1"/>
        <v>9.0292808121059925E-3</v>
      </c>
    </row>
    <row r="30" spans="1:11" outlineLevel="2" x14ac:dyDescent="0.2">
      <c r="A30" s="33">
        <v>50026</v>
      </c>
      <c r="B30" s="33" t="s">
        <v>1</v>
      </c>
      <c r="C30" s="33">
        <v>50026</v>
      </c>
      <c r="D30" s="33" t="s">
        <v>1</v>
      </c>
      <c r="E30" s="34">
        <v>1357934</v>
      </c>
      <c r="F30" s="34">
        <v>261361</v>
      </c>
      <c r="G30" s="34">
        <v>7569059</v>
      </c>
      <c r="H30" s="34">
        <f>SUM(E30:G30)</f>
        <v>9188354</v>
      </c>
      <c r="I30" s="34">
        <v>8668980</v>
      </c>
      <c r="J30" s="34">
        <v>109208</v>
      </c>
      <c r="K30" s="32">
        <f t="shared" si="1"/>
        <v>1.259756049731341E-2</v>
      </c>
    </row>
    <row r="31" spans="1:11" outlineLevel="1" x14ac:dyDescent="0.2">
      <c r="A31" s="56"/>
      <c r="B31" s="56" t="s">
        <v>128</v>
      </c>
      <c r="C31" s="56"/>
      <c r="D31" s="56"/>
      <c r="E31" s="74">
        <f t="shared" ref="E31:J31" si="10">SUBTOTAL(9,E30:E30)</f>
        <v>1357934</v>
      </c>
      <c r="F31" s="74">
        <f t="shared" si="10"/>
        <v>261361</v>
      </c>
      <c r="G31" s="74">
        <f t="shared" si="10"/>
        <v>7569059</v>
      </c>
      <c r="H31" s="74">
        <f t="shared" si="10"/>
        <v>9188354</v>
      </c>
      <c r="I31" s="74">
        <f t="shared" si="10"/>
        <v>8668980</v>
      </c>
      <c r="J31" s="74">
        <f t="shared" si="10"/>
        <v>109208</v>
      </c>
      <c r="K31" s="81">
        <f t="shared" si="1"/>
        <v>1.259756049731341E-2</v>
      </c>
    </row>
    <row r="32" spans="1:11" outlineLevel="2" x14ac:dyDescent="0.2">
      <c r="A32" s="33">
        <v>50041</v>
      </c>
      <c r="B32" s="33" t="s">
        <v>3</v>
      </c>
      <c r="C32" s="33">
        <v>50041</v>
      </c>
      <c r="D32" s="33" t="s">
        <v>3</v>
      </c>
      <c r="E32" s="34">
        <v>0</v>
      </c>
      <c r="F32" s="34">
        <v>0</v>
      </c>
      <c r="G32" s="34">
        <v>1854775</v>
      </c>
      <c r="H32" s="34">
        <f>SUM(E32:G32)</f>
        <v>1854775</v>
      </c>
      <c r="I32" s="34">
        <v>1765768</v>
      </c>
      <c r="J32" s="34">
        <v>0</v>
      </c>
      <c r="K32" s="32">
        <f t="shared" si="1"/>
        <v>0</v>
      </c>
    </row>
    <row r="33" spans="1:11" outlineLevel="1" x14ac:dyDescent="0.2">
      <c r="A33" s="56"/>
      <c r="B33" s="56" t="s">
        <v>127</v>
      </c>
      <c r="C33" s="56"/>
      <c r="D33" s="56"/>
      <c r="E33" s="74">
        <f t="shared" ref="E33:J33" si="11">SUBTOTAL(9,E32:E32)</f>
        <v>0</v>
      </c>
      <c r="F33" s="74">
        <f t="shared" si="11"/>
        <v>0</v>
      </c>
      <c r="G33" s="74">
        <f t="shared" si="11"/>
        <v>1854775</v>
      </c>
      <c r="H33" s="74">
        <f t="shared" si="11"/>
        <v>1854775</v>
      </c>
      <c r="I33" s="74">
        <f t="shared" si="11"/>
        <v>1765768</v>
      </c>
      <c r="J33" s="74">
        <f t="shared" si="11"/>
        <v>0</v>
      </c>
      <c r="K33" s="81">
        <f t="shared" si="1"/>
        <v>0</v>
      </c>
    </row>
    <row r="34" spans="1:11" outlineLevel="2" x14ac:dyDescent="0.2">
      <c r="A34" s="33">
        <v>50130</v>
      </c>
      <c r="B34" s="33" t="s">
        <v>7</v>
      </c>
      <c r="C34" s="33">
        <v>50130</v>
      </c>
      <c r="D34" s="33" t="s">
        <v>7</v>
      </c>
      <c r="E34" s="34">
        <v>561008</v>
      </c>
      <c r="F34" s="34">
        <v>362277</v>
      </c>
      <c r="G34" s="34">
        <v>31867412</v>
      </c>
      <c r="H34" s="34">
        <f>SUM(E34:G34)</f>
        <v>32790697</v>
      </c>
      <c r="I34" s="34">
        <v>31728008</v>
      </c>
      <c r="J34" s="34">
        <v>1083650</v>
      </c>
      <c r="K34" s="32">
        <f t="shared" si="1"/>
        <v>3.4154366073029227E-2</v>
      </c>
    </row>
    <row r="35" spans="1:11" outlineLevel="1" x14ac:dyDescent="0.2">
      <c r="A35" s="57"/>
      <c r="B35" s="57" t="s">
        <v>115</v>
      </c>
      <c r="C35" s="57"/>
      <c r="D35" s="57"/>
      <c r="E35" s="77">
        <f t="shared" ref="E35:J35" si="12">SUBTOTAL(9,E34:E34)</f>
        <v>561008</v>
      </c>
      <c r="F35" s="77">
        <f t="shared" si="12"/>
        <v>362277</v>
      </c>
      <c r="G35" s="77">
        <f t="shared" si="12"/>
        <v>31867412</v>
      </c>
      <c r="H35" s="77">
        <f t="shared" si="12"/>
        <v>32790697</v>
      </c>
      <c r="I35" s="77">
        <f t="shared" si="12"/>
        <v>31728008</v>
      </c>
      <c r="J35" s="77">
        <f t="shared" si="12"/>
        <v>1083650</v>
      </c>
      <c r="K35" s="82">
        <f t="shared" si="1"/>
        <v>3.4154366073029227E-2</v>
      </c>
    </row>
    <row r="36" spans="1:11" ht="25.5" customHeight="1" thickBot="1" x14ac:dyDescent="0.25">
      <c r="A36" s="54"/>
      <c r="B36" s="43" t="s">
        <v>104</v>
      </c>
      <c r="C36" s="54"/>
      <c r="D36" s="54"/>
      <c r="E36" s="44">
        <f t="shared" ref="E36:J36" si="13">SUBTOTAL(9,E4:E34)</f>
        <v>66967813</v>
      </c>
      <c r="F36" s="44">
        <f t="shared" si="13"/>
        <v>262793480</v>
      </c>
      <c r="G36" s="44">
        <f t="shared" si="13"/>
        <v>675693354</v>
      </c>
      <c r="H36" s="44">
        <f t="shared" si="13"/>
        <v>1005454647</v>
      </c>
      <c r="I36" s="44">
        <f t="shared" si="13"/>
        <v>988985435</v>
      </c>
      <c r="J36" s="44">
        <f t="shared" si="13"/>
        <v>62957768</v>
      </c>
      <c r="K36" s="29">
        <f t="shared" si="1"/>
        <v>6.3658943571802962E-2</v>
      </c>
    </row>
    <row r="37" spans="1:11" ht="12.75" thickTop="1" x14ac:dyDescent="0.2"/>
  </sheetData>
  <mergeCells count="1">
    <mergeCell ref="A1:K1"/>
  </mergeCells>
  <phoneticPr fontId="17" type="noConversion"/>
  <printOptions horizontalCentered="1"/>
  <pageMargins left="0.5" right="0.5" top="1" bottom="1" header="0.5" footer="0.5"/>
  <pageSetup scale="88" orientation="landscape" r:id="rId1"/>
  <headerFooter alignWithMargins="0">
    <oddFooter>&amp;LCalifornia Department of Insurance&amp;RRate Specialist Bureau - 4/18/03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9">
    <pageSetUpPr fitToPage="1"/>
  </sheetPr>
  <dimension ref="A1:K35"/>
  <sheetViews>
    <sheetView workbookViewId="0">
      <selection sqref="A1:J1"/>
    </sheetView>
  </sheetViews>
  <sheetFormatPr defaultRowHeight="12" outlineLevelRow="2" x14ac:dyDescent="0.2"/>
  <cols>
    <col min="1" max="1" width="6.28515625" style="22" bestFit="1" customWidth="1"/>
    <col min="2" max="2" width="22.85546875" style="21" bestFit="1" customWidth="1"/>
    <col min="3" max="3" width="6.28515625" style="22" customWidth="1"/>
    <col min="4" max="4" width="27.85546875" style="22" bestFit="1" customWidth="1"/>
    <col min="5" max="5" width="12.140625" style="24" customWidth="1"/>
    <col min="6" max="8" width="13.42578125" style="24" customWidth="1"/>
    <col min="9" max="9" width="13.5703125" style="24" bestFit="1" customWidth="1"/>
    <col min="10" max="10" width="11" style="20" bestFit="1" customWidth="1"/>
    <col min="11" max="11" width="9.5703125" style="20" bestFit="1" customWidth="1"/>
    <col min="12" max="16384" width="9.140625" style="20"/>
  </cols>
  <sheetData>
    <row r="1" spans="1:11" ht="24" customHeight="1" x14ac:dyDescent="0.2">
      <c r="A1" s="302" t="s">
        <v>54</v>
      </c>
      <c r="B1" s="302"/>
      <c r="C1" s="302"/>
      <c r="D1" s="302"/>
      <c r="E1" s="302"/>
      <c r="F1" s="302"/>
      <c r="G1" s="302"/>
      <c r="H1" s="302"/>
      <c r="I1" s="302"/>
      <c r="J1" s="302"/>
    </row>
    <row r="2" spans="1:11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1" s="23" customFormat="1" ht="48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116</v>
      </c>
      <c r="F3" s="27" t="s">
        <v>117</v>
      </c>
      <c r="G3" s="27" t="s">
        <v>118</v>
      </c>
      <c r="H3" s="27" t="s">
        <v>119</v>
      </c>
      <c r="I3" s="27" t="s">
        <v>120</v>
      </c>
      <c r="J3" s="27" t="s">
        <v>121</v>
      </c>
      <c r="K3" s="28" t="s">
        <v>122</v>
      </c>
    </row>
    <row r="4" spans="1:11" outlineLevel="2" x14ac:dyDescent="0.2">
      <c r="A4" s="33">
        <v>70</v>
      </c>
      <c r="B4" s="33" t="s">
        <v>9</v>
      </c>
      <c r="C4" s="33">
        <v>50814</v>
      </c>
      <c r="D4" s="33" t="s">
        <v>38</v>
      </c>
      <c r="E4" s="34">
        <v>2711255</v>
      </c>
      <c r="F4" s="34">
        <v>58553187</v>
      </c>
      <c r="G4" s="34">
        <v>297880982</v>
      </c>
      <c r="H4" s="34">
        <f>SUM(E4:G4)</f>
        <v>359145424</v>
      </c>
      <c r="I4" s="34">
        <v>350391207</v>
      </c>
      <c r="J4" s="34">
        <v>12901955</v>
      </c>
      <c r="K4" s="35">
        <f>IF(I4&lt;&gt;0,J4/I4,"")</f>
        <v>3.6821571838131201E-2</v>
      </c>
    </row>
    <row r="5" spans="1:11" outlineLevel="1" x14ac:dyDescent="0.2">
      <c r="A5" s="56"/>
      <c r="B5" s="55" t="s">
        <v>105</v>
      </c>
      <c r="C5" s="56"/>
      <c r="D5" s="56"/>
      <c r="E5" s="74">
        <f t="shared" ref="E5:J5" si="0">SUBTOTAL(9,E4:E4)</f>
        <v>2711255</v>
      </c>
      <c r="F5" s="74">
        <f t="shared" si="0"/>
        <v>58553187</v>
      </c>
      <c r="G5" s="74">
        <f t="shared" si="0"/>
        <v>297880982</v>
      </c>
      <c r="H5" s="74">
        <f t="shared" si="0"/>
        <v>359145424</v>
      </c>
      <c r="I5" s="74">
        <f t="shared" si="0"/>
        <v>350391207</v>
      </c>
      <c r="J5" s="74">
        <f t="shared" si="0"/>
        <v>12901955</v>
      </c>
      <c r="K5" s="75">
        <f t="shared" ref="K5:K34" si="1">IF(I5&lt;&gt;0,J5/I5,"")</f>
        <v>3.6821571838131201E-2</v>
      </c>
    </row>
    <row r="6" spans="1:11" outlineLevel="2" x14ac:dyDescent="0.2">
      <c r="A6" s="33">
        <v>99</v>
      </c>
      <c r="B6" s="33" t="s">
        <v>0</v>
      </c>
      <c r="C6" s="33">
        <v>50083</v>
      </c>
      <c r="D6" s="33" t="s">
        <v>24</v>
      </c>
      <c r="E6" s="34">
        <v>5531196</v>
      </c>
      <c r="F6" s="34">
        <v>34669724</v>
      </c>
      <c r="G6" s="34">
        <v>72274288</v>
      </c>
      <c r="H6" s="34">
        <f>SUM(E6:G6)</f>
        <v>112475208</v>
      </c>
      <c r="I6" s="34">
        <v>107696885</v>
      </c>
      <c r="J6" s="34">
        <v>3654435</v>
      </c>
      <c r="K6" s="35">
        <f t="shared" si="1"/>
        <v>3.3932597029152703E-2</v>
      </c>
    </row>
    <row r="7" spans="1:11" outlineLevel="2" x14ac:dyDescent="0.2">
      <c r="A7" s="33">
        <v>99</v>
      </c>
      <c r="B7" s="33" t="s">
        <v>0</v>
      </c>
      <c r="C7" s="33">
        <v>50822</v>
      </c>
      <c r="D7" s="33" t="s">
        <v>35</v>
      </c>
      <c r="E7" s="34">
        <v>0</v>
      </c>
      <c r="F7" s="34">
        <v>0</v>
      </c>
      <c r="G7" s="34">
        <v>0</v>
      </c>
      <c r="H7" s="34">
        <f>SUM(E7:G7)</f>
        <v>0</v>
      </c>
      <c r="I7" s="34">
        <v>0</v>
      </c>
      <c r="J7" s="34">
        <v>0</v>
      </c>
      <c r="K7" s="35" t="str">
        <f t="shared" si="1"/>
        <v/>
      </c>
    </row>
    <row r="8" spans="1:11" outlineLevel="2" x14ac:dyDescent="0.2">
      <c r="A8" s="33">
        <v>99</v>
      </c>
      <c r="B8" s="33" t="s">
        <v>0</v>
      </c>
      <c r="C8" s="33">
        <v>50024</v>
      </c>
      <c r="D8" s="33" t="s">
        <v>36</v>
      </c>
      <c r="E8" s="34">
        <v>1015304</v>
      </c>
      <c r="F8" s="34">
        <v>557922</v>
      </c>
      <c r="G8" s="34">
        <v>51310582</v>
      </c>
      <c r="H8" s="34">
        <f>SUM(E8:G8)</f>
        <v>52883808</v>
      </c>
      <c r="I8" s="34">
        <v>51877863</v>
      </c>
      <c r="J8" s="34">
        <v>2392178</v>
      </c>
      <c r="K8" s="35">
        <f t="shared" si="1"/>
        <v>4.6111729775761966E-2</v>
      </c>
    </row>
    <row r="9" spans="1:11" outlineLevel="2" x14ac:dyDescent="0.2">
      <c r="A9" s="33">
        <v>99</v>
      </c>
      <c r="B9" s="33" t="s">
        <v>0</v>
      </c>
      <c r="C9" s="33">
        <v>50012</v>
      </c>
      <c r="D9" s="33" t="s">
        <v>48</v>
      </c>
      <c r="E9" s="34">
        <v>0</v>
      </c>
      <c r="F9" s="34">
        <v>11881019</v>
      </c>
      <c r="G9" s="34">
        <v>0</v>
      </c>
      <c r="H9" s="34">
        <f>SUM(E9:G9)</f>
        <v>11881019</v>
      </c>
      <c r="I9" s="34">
        <v>12813713</v>
      </c>
      <c r="J9" s="34">
        <v>1264775</v>
      </c>
      <c r="K9" s="35">
        <f t="shared" si="1"/>
        <v>9.8704801644925247E-2</v>
      </c>
    </row>
    <row r="10" spans="1:11" outlineLevel="1" x14ac:dyDescent="0.2">
      <c r="A10" s="56"/>
      <c r="B10" s="56" t="s">
        <v>123</v>
      </c>
      <c r="C10" s="56"/>
      <c r="D10" s="56"/>
      <c r="E10" s="74">
        <f t="shared" ref="E10:J10" si="2">SUBTOTAL(9,E6:E9)</f>
        <v>6546500</v>
      </c>
      <c r="F10" s="74">
        <f t="shared" si="2"/>
        <v>47108665</v>
      </c>
      <c r="G10" s="74">
        <f t="shared" si="2"/>
        <v>123584870</v>
      </c>
      <c r="H10" s="74">
        <f t="shared" si="2"/>
        <v>177240035</v>
      </c>
      <c r="I10" s="74">
        <f t="shared" si="2"/>
        <v>172388461</v>
      </c>
      <c r="J10" s="74">
        <f t="shared" si="2"/>
        <v>7311388</v>
      </c>
      <c r="K10" s="75">
        <f t="shared" si="1"/>
        <v>4.2412281875409283E-2</v>
      </c>
    </row>
    <row r="11" spans="1:11" outlineLevel="2" x14ac:dyDescent="0.2">
      <c r="A11" s="33">
        <v>150</v>
      </c>
      <c r="B11" s="33" t="s">
        <v>8</v>
      </c>
      <c r="C11" s="33">
        <v>50520</v>
      </c>
      <c r="D11" s="33" t="s">
        <v>25</v>
      </c>
      <c r="E11" s="34">
        <v>0</v>
      </c>
      <c r="F11" s="34">
        <v>20175812</v>
      </c>
      <c r="G11" s="34">
        <v>114842015</v>
      </c>
      <c r="H11" s="34">
        <f>SUM(E11:G11)</f>
        <v>135017827</v>
      </c>
      <c r="I11" s="34">
        <v>135686090</v>
      </c>
      <c r="J11" s="34">
        <v>2368725</v>
      </c>
      <c r="K11" s="35">
        <f t="shared" si="1"/>
        <v>1.745739006850297E-2</v>
      </c>
    </row>
    <row r="12" spans="1:11" outlineLevel="1" x14ac:dyDescent="0.2">
      <c r="A12" s="56"/>
      <c r="B12" s="56" t="s">
        <v>107</v>
      </c>
      <c r="C12" s="56"/>
      <c r="D12" s="56"/>
      <c r="E12" s="74">
        <f t="shared" ref="E12:J12" si="3">SUBTOTAL(9,E11:E11)</f>
        <v>0</v>
      </c>
      <c r="F12" s="74">
        <f t="shared" si="3"/>
        <v>20175812</v>
      </c>
      <c r="G12" s="74">
        <f t="shared" si="3"/>
        <v>114842015</v>
      </c>
      <c r="H12" s="74">
        <f t="shared" si="3"/>
        <v>135017827</v>
      </c>
      <c r="I12" s="74">
        <f t="shared" si="3"/>
        <v>135686090</v>
      </c>
      <c r="J12" s="74">
        <f t="shared" si="3"/>
        <v>2368725</v>
      </c>
      <c r="K12" s="75">
        <f t="shared" si="1"/>
        <v>1.745739006850297E-2</v>
      </c>
    </row>
    <row r="13" spans="1:11" outlineLevel="2" x14ac:dyDescent="0.2">
      <c r="A13" s="33">
        <v>269</v>
      </c>
      <c r="B13" s="33" t="s">
        <v>16</v>
      </c>
      <c r="C13" s="33">
        <v>50229</v>
      </c>
      <c r="D13" s="33" t="s">
        <v>27</v>
      </c>
      <c r="E13" s="34">
        <v>326695</v>
      </c>
      <c r="F13" s="34">
        <v>33481450</v>
      </c>
      <c r="G13" s="34">
        <v>178737168</v>
      </c>
      <c r="H13" s="34">
        <f>SUM(E13:G13)</f>
        <v>212545313</v>
      </c>
      <c r="I13" s="34">
        <v>205326073</v>
      </c>
      <c r="J13" s="34">
        <v>16327822</v>
      </c>
      <c r="K13" s="35">
        <f t="shared" si="1"/>
        <v>7.9521425415855496E-2</v>
      </c>
    </row>
    <row r="14" spans="1:11" outlineLevel="2" x14ac:dyDescent="0.2">
      <c r="A14" s="33">
        <v>269</v>
      </c>
      <c r="B14" s="33" t="s">
        <v>16</v>
      </c>
      <c r="C14" s="33">
        <v>50857</v>
      </c>
      <c r="D14" s="33" t="s">
        <v>26</v>
      </c>
      <c r="E14" s="34">
        <v>0</v>
      </c>
      <c r="F14" s="34">
        <v>1463370</v>
      </c>
      <c r="G14" s="34">
        <v>0</v>
      </c>
      <c r="H14" s="34">
        <f>SUM(E14:G14)</f>
        <v>1463370</v>
      </c>
      <c r="I14" s="34">
        <v>1397955</v>
      </c>
      <c r="J14" s="34">
        <v>901166</v>
      </c>
      <c r="K14" s="35">
        <f t="shared" si="1"/>
        <v>0.64463162262018447</v>
      </c>
    </row>
    <row r="15" spans="1:11" outlineLevel="2" x14ac:dyDescent="0.2">
      <c r="A15" s="33">
        <v>269</v>
      </c>
      <c r="B15" s="33" t="s">
        <v>16</v>
      </c>
      <c r="C15" s="33">
        <v>50067</v>
      </c>
      <c r="D15" s="33" t="s">
        <v>28</v>
      </c>
      <c r="E15" s="34">
        <v>0</v>
      </c>
      <c r="F15" s="34">
        <v>1424599</v>
      </c>
      <c r="G15" s="34">
        <v>0</v>
      </c>
      <c r="H15" s="34">
        <f>SUM(E15:G15)</f>
        <v>1424599</v>
      </c>
      <c r="I15" s="34">
        <v>1982175</v>
      </c>
      <c r="J15" s="34">
        <v>3072</v>
      </c>
      <c r="K15" s="35">
        <f t="shared" si="1"/>
        <v>1.5498127057399069E-3</v>
      </c>
    </row>
    <row r="16" spans="1:11" outlineLevel="1" x14ac:dyDescent="0.2">
      <c r="A16" s="56"/>
      <c r="B16" s="56" t="s">
        <v>131</v>
      </c>
      <c r="C16" s="56"/>
      <c r="D16" s="56"/>
      <c r="E16" s="74">
        <f t="shared" ref="E16:J16" si="4">SUBTOTAL(9,E13:E15)</f>
        <v>326695</v>
      </c>
      <c r="F16" s="74">
        <f t="shared" si="4"/>
        <v>36369419</v>
      </c>
      <c r="G16" s="74">
        <f t="shared" si="4"/>
        <v>178737168</v>
      </c>
      <c r="H16" s="74">
        <f t="shared" si="4"/>
        <v>215433282</v>
      </c>
      <c r="I16" s="74">
        <f t="shared" si="4"/>
        <v>208706203</v>
      </c>
      <c r="J16" s="74">
        <f t="shared" si="4"/>
        <v>17232060</v>
      </c>
      <c r="K16" s="75">
        <f t="shared" si="1"/>
        <v>8.2566113284136558E-2</v>
      </c>
    </row>
    <row r="17" spans="1:11" outlineLevel="2" x14ac:dyDescent="0.2">
      <c r="A17" s="33">
        <v>340</v>
      </c>
      <c r="B17" s="33" t="s">
        <v>6</v>
      </c>
      <c r="C17" s="33">
        <v>50121</v>
      </c>
      <c r="D17" s="33" t="s">
        <v>31</v>
      </c>
      <c r="E17" s="34">
        <v>214803</v>
      </c>
      <c r="F17" s="34">
        <v>76369762</v>
      </c>
      <c r="G17" s="34">
        <v>56514855</v>
      </c>
      <c r="H17" s="34">
        <f>SUM(E17:G17)</f>
        <v>133099420</v>
      </c>
      <c r="I17" s="34">
        <v>128796406</v>
      </c>
      <c r="J17" s="34">
        <v>5126677</v>
      </c>
      <c r="K17" s="35">
        <f t="shared" si="1"/>
        <v>3.9804503551131701E-2</v>
      </c>
    </row>
    <row r="18" spans="1:11" outlineLevel="2" x14ac:dyDescent="0.2">
      <c r="A18" s="33">
        <v>340</v>
      </c>
      <c r="B18" s="33" t="s">
        <v>6</v>
      </c>
      <c r="C18" s="33">
        <v>51420</v>
      </c>
      <c r="D18" s="33" t="s">
        <v>30</v>
      </c>
      <c r="E18" s="34">
        <v>0</v>
      </c>
      <c r="F18" s="34">
        <v>37740</v>
      </c>
      <c r="G18" s="34">
        <v>0</v>
      </c>
      <c r="H18" s="34">
        <f>SUM(E18:G18)</f>
        <v>37740</v>
      </c>
      <c r="I18" s="34">
        <v>49439</v>
      </c>
      <c r="J18" s="34">
        <v>2451</v>
      </c>
      <c r="K18" s="35">
        <f t="shared" si="1"/>
        <v>4.9576245474220758E-2</v>
      </c>
    </row>
    <row r="19" spans="1:11" outlineLevel="1" x14ac:dyDescent="0.2">
      <c r="A19" s="56"/>
      <c r="B19" s="56" t="s">
        <v>108</v>
      </c>
      <c r="C19" s="56"/>
      <c r="D19" s="56"/>
      <c r="E19" s="74">
        <f t="shared" ref="E19:J19" si="5">SUBTOTAL(9,E17:E18)</f>
        <v>214803</v>
      </c>
      <c r="F19" s="74">
        <f t="shared" si="5"/>
        <v>76407502</v>
      </c>
      <c r="G19" s="74">
        <f t="shared" si="5"/>
        <v>56514855</v>
      </c>
      <c r="H19" s="74">
        <f t="shared" si="5"/>
        <v>133137160</v>
      </c>
      <c r="I19" s="74">
        <f t="shared" si="5"/>
        <v>128845845</v>
      </c>
      <c r="J19" s="74">
        <f t="shared" si="5"/>
        <v>5129128</v>
      </c>
      <c r="K19" s="75">
        <f t="shared" si="1"/>
        <v>3.980825303291697E-2</v>
      </c>
    </row>
    <row r="20" spans="1:11" outlineLevel="2" x14ac:dyDescent="0.2">
      <c r="A20" s="33">
        <v>642</v>
      </c>
      <c r="B20" s="33" t="s">
        <v>10</v>
      </c>
      <c r="C20" s="33">
        <v>50849</v>
      </c>
      <c r="D20" s="33" t="s">
        <v>39</v>
      </c>
      <c r="E20" s="34">
        <v>4073842</v>
      </c>
      <c r="F20" s="34">
        <v>0</v>
      </c>
      <c r="G20" s="34">
        <v>11341403</v>
      </c>
      <c r="H20" s="34">
        <f>SUM(E20:G20)</f>
        <v>15415245</v>
      </c>
      <c r="I20" s="34">
        <v>15034748</v>
      </c>
      <c r="J20" s="34">
        <v>779744</v>
      </c>
      <c r="K20" s="35">
        <f t="shared" si="1"/>
        <v>5.1862791448183898E-2</v>
      </c>
    </row>
    <row r="21" spans="1:11" outlineLevel="1" x14ac:dyDescent="0.2">
      <c r="A21" s="56"/>
      <c r="B21" s="56" t="s">
        <v>124</v>
      </c>
      <c r="C21" s="56"/>
      <c r="D21" s="56"/>
      <c r="E21" s="74">
        <f t="shared" ref="E21:J21" si="6">SUBTOTAL(9,E20:E20)</f>
        <v>4073842</v>
      </c>
      <c r="F21" s="74">
        <f t="shared" si="6"/>
        <v>0</v>
      </c>
      <c r="G21" s="74">
        <f t="shared" si="6"/>
        <v>11341403</v>
      </c>
      <c r="H21" s="74">
        <f t="shared" si="6"/>
        <v>15415245</v>
      </c>
      <c r="I21" s="74">
        <f t="shared" si="6"/>
        <v>15034748</v>
      </c>
      <c r="J21" s="74">
        <f t="shared" si="6"/>
        <v>779744</v>
      </c>
      <c r="K21" s="75">
        <f t="shared" si="1"/>
        <v>5.1862791448183898E-2</v>
      </c>
    </row>
    <row r="22" spans="1:11" outlineLevel="2" x14ac:dyDescent="0.2">
      <c r="A22" s="33">
        <v>670</v>
      </c>
      <c r="B22" s="33" t="s">
        <v>5</v>
      </c>
      <c r="C22" s="33">
        <v>51586</v>
      </c>
      <c r="D22" s="33" t="s">
        <v>32</v>
      </c>
      <c r="E22" s="34">
        <v>159583</v>
      </c>
      <c r="F22" s="34">
        <v>71570882</v>
      </c>
      <c r="G22" s="34">
        <v>229671360</v>
      </c>
      <c r="H22" s="34">
        <f>SUM(E22:G22)</f>
        <v>301401825</v>
      </c>
      <c r="I22" s="34">
        <v>292309101</v>
      </c>
      <c r="J22" s="34">
        <v>8628435</v>
      </c>
      <c r="K22" s="35">
        <f t="shared" si="1"/>
        <v>2.9518188008795524E-2</v>
      </c>
    </row>
    <row r="23" spans="1:11" outlineLevel="2" x14ac:dyDescent="0.2">
      <c r="A23" s="33">
        <v>670</v>
      </c>
      <c r="B23" s="33" t="s">
        <v>5</v>
      </c>
      <c r="C23" s="33">
        <v>51071</v>
      </c>
      <c r="D23" s="33" t="s">
        <v>53</v>
      </c>
      <c r="E23" s="34">
        <v>0</v>
      </c>
      <c r="F23" s="34">
        <v>0</v>
      </c>
      <c r="G23" s="34">
        <v>0</v>
      </c>
      <c r="H23" s="34">
        <f>SUM(E23:G23)</f>
        <v>0</v>
      </c>
      <c r="I23" s="34">
        <v>75353</v>
      </c>
      <c r="J23" s="34">
        <v>-1421164</v>
      </c>
      <c r="K23" s="35">
        <f t="shared" si="1"/>
        <v>-18.860085198996721</v>
      </c>
    </row>
    <row r="24" spans="1:11" outlineLevel="2" x14ac:dyDescent="0.2">
      <c r="A24" s="33">
        <v>670</v>
      </c>
      <c r="B24" s="33" t="s">
        <v>5</v>
      </c>
      <c r="C24" s="33">
        <v>51020</v>
      </c>
      <c r="D24" s="33" t="s">
        <v>29</v>
      </c>
      <c r="E24" s="34">
        <v>0</v>
      </c>
      <c r="F24" s="34">
        <v>4496</v>
      </c>
      <c r="G24" s="34">
        <v>0</v>
      </c>
      <c r="H24" s="34">
        <f>SUM(E24:G24)</f>
        <v>4496</v>
      </c>
      <c r="I24" s="34">
        <v>12450</v>
      </c>
      <c r="J24" s="34">
        <v>722743</v>
      </c>
      <c r="K24" s="35">
        <f t="shared" si="1"/>
        <v>58.051646586345385</v>
      </c>
    </row>
    <row r="25" spans="1:11" outlineLevel="1" x14ac:dyDescent="0.2">
      <c r="A25" s="56"/>
      <c r="B25" s="56" t="s">
        <v>110</v>
      </c>
      <c r="C25" s="56"/>
      <c r="D25" s="56"/>
      <c r="E25" s="74">
        <f t="shared" ref="E25:J25" si="7">SUBTOTAL(9,E22:E24)</f>
        <v>159583</v>
      </c>
      <c r="F25" s="74">
        <f t="shared" si="7"/>
        <v>71575378</v>
      </c>
      <c r="G25" s="74">
        <f t="shared" si="7"/>
        <v>229671360</v>
      </c>
      <c r="H25" s="74">
        <f t="shared" si="7"/>
        <v>301406321</v>
      </c>
      <c r="I25" s="74">
        <f t="shared" si="7"/>
        <v>292396904</v>
      </c>
      <c r="J25" s="74">
        <f t="shared" si="7"/>
        <v>7930014</v>
      </c>
      <c r="K25" s="75">
        <f t="shared" si="1"/>
        <v>2.7120718077097015E-2</v>
      </c>
    </row>
    <row r="26" spans="1:11" outlineLevel="2" x14ac:dyDescent="0.2">
      <c r="A26" s="33">
        <v>947</v>
      </c>
      <c r="B26" s="33" t="s">
        <v>18</v>
      </c>
      <c r="C26" s="33">
        <v>51624</v>
      </c>
      <c r="D26" s="33" t="s">
        <v>13</v>
      </c>
      <c r="E26" s="34">
        <v>33333</v>
      </c>
      <c r="F26" s="34">
        <v>46636036</v>
      </c>
      <c r="G26" s="34">
        <v>0</v>
      </c>
      <c r="H26" s="34">
        <f>SUM(E26:G26)</f>
        <v>46669369</v>
      </c>
      <c r="I26" s="34">
        <v>45024524</v>
      </c>
      <c r="J26" s="34">
        <v>954866</v>
      </c>
      <c r="K26" s="35">
        <f t="shared" si="1"/>
        <v>2.1207686726460451E-2</v>
      </c>
    </row>
    <row r="27" spans="1:11" outlineLevel="1" x14ac:dyDescent="0.2">
      <c r="A27" s="56"/>
      <c r="B27" s="56" t="s">
        <v>130</v>
      </c>
      <c r="C27" s="56"/>
      <c r="D27" s="56"/>
      <c r="E27" s="74">
        <f t="shared" ref="E27:J27" si="8">SUBTOTAL(9,E26:E26)</f>
        <v>33333</v>
      </c>
      <c r="F27" s="74">
        <f t="shared" si="8"/>
        <v>46636036</v>
      </c>
      <c r="G27" s="74">
        <f t="shared" si="8"/>
        <v>0</v>
      </c>
      <c r="H27" s="74">
        <f t="shared" si="8"/>
        <v>46669369</v>
      </c>
      <c r="I27" s="74">
        <f t="shared" si="8"/>
        <v>45024524</v>
      </c>
      <c r="J27" s="74">
        <f t="shared" si="8"/>
        <v>954866</v>
      </c>
      <c r="K27" s="75">
        <f t="shared" si="1"/>
        <v>2.1207686726460451E-2</v>
      </c>
    </row>
    <row r="28" spans="1:11" outlineLevel="2" x14ac:dyDescent="0.2">
      <c r="A28" s="33">
        <v>50026</v>
      </c>
      <c r="B28" s="33" t="s">
        <v>1</v>
      </c>
      <c r="C28" s="33">
        <v>50026</v>
      </c>
      <c r="D28" s="33" t="s">
        <v>1</v>
      </c>
      <c r="E28" s="34">
        <v>3034069</v>
      </c>
      <c r="F28" s="34">
        <v>431047</v>
      </c>
      <c r="G28" s="34">
        <v>11448517</v>
      </c>
      <c r="H28" s="34">
        <f>SUM(E28:G28)</f>
        <v>14913633</v>
      </c>
      <c r="I28" s="34">
        <v>14221056</v>
      </c>
      <c r="J28" s="34">
        <v>374627</v>
      </c>
      <c r="K28" s="35">
        <f t="shared" si="1"/>
        <v>2.6343121073428021E-2</v>
      </c>
    </row>
    <row r="29" spans="1:11" outlineLevel="1" x14ac:dyDescent="0.2">
      <c r="A29" s="56"/>
      <c r="B29" s="56" t="s">
        <v>128</v>
      </c>
      <c r="C29" s="56"/>
      <c r="D29" s="56"/>
      <c r="E29" s="74">
        <f t="shared" ref="E29:J29" si="9">SUBTOTAL(9,E28:E28)</f>
        <v>3034069</v>
      </c>
      <c r="F29" s="74">
        <f t="shared" si="9"/>
        <v>431047</v>
      </c>
      <c r="G29" s="74">
        <f t="shared" si="9"/>
        <v>11448517</v>
      </c>
      <c r="H29" s="74">
        <f t="shared" si="9"/>
        <v>14913633</v>
      </c>
      <c r="I29" s="74">
        <f t="shared" si="9"/>
        <v>14221056</v>
      </c>
      <c r="J29" s="74">
        <f t="shared" si="9"/>
        <v>374627</v>
      </c>
      <c r="K29" s="75">
        <f t="shared" si="1"/>
        <v>2.6343121073428021E-2</v>
      </c>
    </row>
    <row r="30" spans="1:11" outlineLevel="2" x14ac:dyDescent="0.2">
      <c r="A30" s="33">
        <v>50041</v>
      </c>
      <c r="B30" s="33" t="s">
        <v>3</v>
      </c>
      <c r="C30" s="33">
        <v>50041</v>
      </c>
      <c r="D30" s="33" t="s">
        <v>3</v>
      </c>
      <c r="E30" s="34">
        <v>0</v>
      </c>
      <c r="F30" s="34">
        <v>0</v>
      </c>
      <c r="G30" s="34">
        <v>31233930</v>
      </c>
      <c r="H30" s="34">
        <f>SUM(E30:G30)</f>
        <v>31233930</v>
      </c>
      <c r="I30" s="34">
        <v>29765444</v>
      </c>
      <c r="J30" s="34">
        <v>0</v>
      </c>
      <c r="K30" s="35">
        <f t="shared" si="1"/>
        <v>0</v>
      </c>
    </row>
    <row r="31" spans="1:11" outlineLevel="1" x14ac:dyDescent="0.2">
      <c r="A31" s="56"/>
      <c r="B31" s="56" t="s">
        <v>127</v>
      </c>
      <c r="C31" s="56"/>
      <c r="D31" s="56"/>
      <c r="E31" s="74">
        <f t="shared" ref="E31:J31" si="10">SUBTOTAL(9,E30:E30)</f>
        <v>0</v>
      </c>
      <c r="F31" s="74">
        <f t="shared" si="10"/>
        <v>0</v>
      </c>
      <c r="G31" s="74">
        <f t="shared" si="10"/>
        <v>31233930</v>
      </c>
      <c r="H31" s="74">
        <f t="shared" si="10"/>
        <v>31233930</v>
      </c>
      <c r="I31" s="74">
        <f t="shared" si="10"/>
        <v>29765444</v>
      </c>
      <c r="J31" s="74">
        <f t="shared" si="10"/>
        <v>0</v>
      </c>
      <c r="K31" s="75">
        <f t="shared" si="1"/>
        <v>0</v>
      </c>
    </row>
    <row r="32" spans="1:11" outlineLevel="2" x14ac:dyDescent="0.2">
      <c r="A32" s="33">
        <v>50130</v>
      </c>
      <c r="B32" s="33" t="s">
        <v>7</v>
      </c>
      <c r="C32" s="33">
        <v>50130</v>
      </c>
      <c r="D32" s="33" t="s">
        <v>7</v>
      </c>
      <c r="E32" s="34">
        <v>60600</v>
      </c>
      <c r="F32" s="34">
        <v>1278238</v>
      </c>
      <c r="G32" s="34">
        <v>39653758</v>
      </c>
      <c r="H32" s="34">
        <f>SUM(E32:G32)</f>
        <v>40992596</v>
      </c>
      <c r="I32" s="34">
        <v>39770303</v>
      </c>
      <c r="J32" s="34">
        <v>1652604</v>
      </c>
      <c r="K32" s="35">
        <f t="shared" si="1"/>
        <v>4.1553719115491779E-2</v>
      </c>
    </row>
    <row r="33" spans="1:11" outlineLevel="1" x14ac:dyDescent="0.2">
      <c r="A33" s="57"/>
      <c r="B33" s="57" t="s">
        <v>115</v>
      </c>
      <c r="C33" s="57"/>
      <c r="D33" s="57"/>
      <c r="E33" s="77">
        <f t="shared" ref="E33:J33" si="11">SUBTOTAL(9,E32:E32)</f>
        <v>60600</v>
      </c>
      <c r="F33" s="77">
        <f t="shared" si="11"/>
        <v>1278238</v>
      </c>
      <c r="G33" s="77">
        <f t="shared" si="11"/>
        <v>39653758</v>
      </c>
      <c r="H33" s="77">
        <f t="shared" si="11"/>
        <v>40992596</v>
      </c>
      <c r="I33" s="77">
        <f t="shared" si="11"/>
        <v>39770303</v>
      </c>
      <c r="J33" s="77">
        <f t="shared" si="11"/>
        <v>1652604</v>
      </c>
      <c r="K33" s="66">
        <f t="shared" si="1"/>
        <v>4.1553719115491779E-2</v>
      </c>
    </row>
    <row r="34" spans="1:11" ht="25.5" customHeight="1" thickBot="1" x14ac:dyDescent="0.25">
      <c r="A34" s="54"/>
      <c r="B34" s="43" t="s">
        <v>104</v>
      </c>
      <c r="C34" s="54"/>
      <c r="D34" s="54"/>
      <c r="E34" s="44">
        <f t="shared" ref="E34:J34" si="12">SUBTOTAL(9,E4:E32)</f>
        <v>17160680</v>
      </c>
      <c r="F34" s="44">
        <f t="shared" si="12"/>
        <v>358535284</v>
      </c>
      <c r="G34" s="44">
        <f t="shared" si="12"/>
        <v>1094908858</v>
      </c>
      <c r="H34" s="44">
        <f t="shared" si="12"/>
        <v>1470604822</v>
      </c>
      <c r="I34" s="44">
        <f t="shared" si="12"/>
        <v>1432230785</v>
      </c>
      <c r="J34" s="44">
        <f t="shared" si="12"/>
        <v>56635111</v>
      </c>
      <c r="K34" s="29">
        <f t="shared" si="1"/>
        <v>3.9543285616500695E-2</v>
      </c>
    </row>
    <row r="35" spans="1:11" ht="12.75" thickTop="1" x14ac:dyDescent="0.2"/>
  </sheetData>
  <mergeCells count="1">
    <mergeCell ref="A1:J1"/>
  </mergeCells>
  <phoneticPr fontId="17" type="noConversion"/>
  <printOptions horizontalCentered="1"/>
  <pageMargins left="0.5" right="0.5" top="0.69" bottom="1" header="0.4" footer="0.5"/>
  <pageSetup scale="86" orientation="landscape" r:id="rId1"/>
  <headerFooter alignWithMargins="0">
    <oddFooter>&amp;LCalifornia Department of Insurance&amp;RRate Specialist Bureau - 4/18/03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10">
    <pageSetUpPr fitToPage="1"/>
  </sheetPr>
  <dimension ref="A1:L35"/>
  <sheetViews>
    <sheetView workbookViewId="0">
      <selection sqref="A1:K1"/>
    </sheetView>
  </sheetViews>
  <sheetFormatPr defaultRowHeight="12" outlineLevelRow="2" x14ac:dyDescent="0.2"/>
  <cols>
    <col min="1" max="1" width="6.28515625" style="22" bestFit="1" customWidth="1"/>
    <col min="2" max="2" width="23" style="21" customWidth="1"/>
    <col min="3" max="3" width="6.28515625" style="22" customWidth="1"/>
    <col min="4" max="4" width="27.85546875" style="22" bestFit="1" customWidth="1"/>
    <col min="5" max="5" width="12.140625" style="24" customWidth="1"/>
    <col min="6" max="9" width="13.42578125" style="24" customWidth="1"/>
    <col min="10" max="10" width="11" style="24" customWidth="1"/>
    <col min="11" max="11" width="11.140625" style="20" customWidth="1"/>
    <col min="12" max="16384" width="9.140625" style="20"/>
  </cols>
  <sheetData>
    <row r="1" spans="1:11" ht="24" customHeight="1" x14ac:dyDescent="0.2">
      <c r="A1" s="302" t="s">
        <v>55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</row>
    <row r="2" spans="1:11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s="23" customFormat="1" ht="48" x14ac:dyDescent="0.2">
      <c r="A3" s="36" t="s">
        <v>14</v>
      </c>
      <c r="B3" s="36" t="s">
        <v>15</v>
      </c>
      <c r="C3" s="36" t="s">
        <v>40</v>
      </c>
      <c r="D3" s="36" t="s">
        <v>41</v>
      </c>
      <c r="E3" s="37" t="s">
        <v>116</v>
      </c>
      <c r="F3" s="37" t="s">
        <v>117</v>
      </c>
      <c r="G3" s="37" t="s">
        <v>118</v>
      </c>
      <c r="H3" s="37" t="s">
        <v>119</v>
      </c>
      <c r="I3" s="37" t="s">
        <v>120</v>
      </c>
      <c r="J3" s="37" t="s">
        <v>121</v>
      </c>
      <c r="K3" s="38" t="s">
        <v>122</v>
      </c>
    </row>
    <row r="4" spans="1:11" ht="21" customHeight="1" outlineLevel="2" x14ac:dyDescent="0.2">
      <c r="A4" s="33">
        <v>70</v>
      </c>
      <c r="B4" s="33" t="s">
        <v>9</v>
      </c>
      <c r="C4" s="33">
        <v>50814</v>
      </c>
      <c r="D4" s="33" t="s">
        <v>38</v>
      </c>
      <c r="E4" s="34">
        <v>0</v>
      </c>
      <c r="F4" s="34">
        <v>97370104</v>
      </c>
      <c r="G4" s="34">
        <v>269095298</v>
      </c>
      <c r="H4" s="34">
        <f>SUM(E4:G4)</f>
        <v>366465402</v>
      </c>
      <c r="I4" s="34">
        <v>357815146</v>
      </c>
      <c r="J4" s="34">
        <v>18729394</v>
      </c>
      <c r="K4" s="35">
        <f>IF(I4&lt;&gt;0,J4/I4,"")</f>
        <v>5.2343770825173511E-2</v>
      </c>
    </row>
    <row r="5" spans="1:11" ht="21" customHeight="1" outlineLevel="1" x14ac:dyDescent="0.2">
      <c r="A5" s="56"/>
      <c r="B5" s="55" t="s">
        <v>105</v>
      </c>
      <c r="C5" s="56"/>
      <c r="D5" s="56"/>
      <c r="E5" s="74">
        <f t="shared" ref="E5:J5" si="0">SUBTOTAL(9,E4:E4)</f>
        <v>0</v>
      </c>
      <c r="F5" s="74">
        <f t="shared" si="0"/>
        <v>97370104</v>
      </c>
      <c r="G5" s="74">
        <f t="shared" si="0"/>
        <v>269095298</v>
      </c>
      <c r="H5" s="74">
        <f t="shared" si="0"/>
        <v>366465402</v>
      </c>
      <c r="I5" s="74">
        <f t="shared" si="0"/>
        <v>357815146</v>
      </c>
      <c r="J5" s="74">
        <f t="shared" si="0"/>
        <v>18729394</v>
      </c>
      <c r="K5" s="75">
        <f t="shared" ref="K5:K34" si="1">IF(I5&lt;&gt;0,J5/I5,"")</f>
        <v>5.2343770825173511E-2</v>
      </c>
    </row>
    <row r="6" spans="1:11" outlineLevel="2" x14ac:dyDescent="0.2">
      <c r="A6" s="33">
        <v>99</v>
      </c>
      <c r="B6" s="33" t="s">
        <v>0</v>
      </c>
      <c r="C6" s="33">
        <v>50083</v>
      </c>
      <c r="D6" s="33" t="s">
        <v>24</v>
      </c>
      <c r="E6" s="34">
        <v>5242551</v>
      </c>
      <c r="F6" s="34">
        <v>42107327</v>
      </c>
      <c r="G6" s="34">
        <v>66527262</v>
      </c>
      <c r="H6" s="34">
        <f>SUM(E6:G6)</f>
        <v>113877140</v>
      </c>
      <c r="I6" s="34">
        <v>109847231</v>
      </c>
      <c r="J6" s="34">
        <v>5702724</v>
      </c>
      <c r="K6" s="35">
        <f t="shared" si="1"/>
        <v>5.1915045541748792E-2</v>
      </c>
    </row>
    <row r="7" spans="1:11" outlineLevel="2" x14ac:dyDescent="0.2">
      <c r="A7" s="33">
        <v>99</v>
      </c>
      <c r="B7" s="33" t="s">
        <v>0</v>
      </c>
      <c r="C7" s="33">
        <v>50822</v>
      </c>
      <c r="D7" s="33" t="s">
        <v>35</v>
      </c>
      <c r="E7" s="34">
        <v>0</v>
      </c>
      <c r="F7" s="34">
        <v>0</v>
      </c>
      <c r="G7" s="34">
        <v>327000</v>
      </c>
      <c r="H7" s="34">
        <f>SUM(E7:G7)</f>
        <v>327000</v>
      </c>
      <c r="I7" s="34">
        <v>312285</v>
      </c>
      <c r="J7" s="34">
        <v>0</v>
      </c>
      <c r="K7" s="35">
        <f t="shared" si="1"/>
        <v>0</v>
      </c>
    </row>
    <row r="8" spans="1:11" outlineLevel="2" x14ac:dyDescent="0.2">
      <c r="A8" s="33">
        <v>99</v>
      </c>
      <c r="B8" s="33" t="s">
        <v>0</v>
      </c>
      <c r="C8" s="33">
        <v>50024</v>
      </c>
      <c r="D8" s="33" t="s">
        <v>36</v>
      </c>
      <c r="E8" s="34">
        <v>1114826</v>
      </c>
      <c r="F8" s="34">
        <v>526021</v>
      </c>
      <c r="G8" s="34">
        <v>44811012</v>
      </c>
      <c r="H8" s="34">
        <f>SUM(E8:G8)</f>
        <v>46451859</v>
      </c>
      <c r="I8" s="34">
        <v>45768929</v>
      </c>
      <c r="J8" s="34">
        <v>5932291</v>
      </c>
      <c r="K8" s="35">
        <f t="shared" si="1"/>
        <v>0.12961393525288739</v>
      </c>
    </row>
    <row r="9" spans="1:11" outlineLevel="2" x14ac:dyDescent="0.2">
      <c r="A9" s="33">
        <v>99</v>
      </c>
      <c r="B9" s="33" t="s">
        <v>0</v>
      </c>
      <c r="C9" s="33">
        <v>50012</v>
      </c>
      <c r="D9" s="33" t="s">
        <v>48</v>
      </c>
      <c r="E9" s="34">
        <v>0</v>
      </c>
      <c r="F9" s="34">
        <v>18765069</v>
      </c>
      <c r="G9" s="34">
        <v>0</v>
      </c>
      <c r="H9" s="34">
        <f>SUM(E9:G9)</f>
        <v>18765069</v>
      </c>
      <c r="I9" s="34">
        <v>19625323</v>
      </c>
      <c r="J9" s="34">
        <v>1205110</v>
      </c>
      <c r="K9" s="35">
        <f t="shared" si="1"/>
        <v>6.1405868326345509E-2</v>
      </c>
    </row>
    <row r="10" spans="1:11" outlineLevel="1" x14ac:dyDescent="0.2">
      <c r="A10" s="56"/>
      <c r="B10" s="56" t="s">
        <v>123</v>
      </c>
      <c r="C10" s="56"/>
      <c r="D10" s="56"/>
      <c r="E10" s="74">
        <f t="shared" ref="E10:J10" si="2">SUBTOTAL(9,E6:E9)</f>
        <v>6357377</v>
      </c>
      <c r="F10" s="74">
        <f t="shared" si="2"/>
        <v>61398417</v>
      </c>
      <c r="G10" s="74">
        <f t="shared" si="2"/>
        <v>111665274</v>
      </c>
      <c r="H10" s="74">
        <f t="shared" si="2"/>
        <v>179421068</v>
      </c>
      <c r="I10" s="74">
        <f t="shared" si="2"/>
        <v>175553768</v>
      </c>
      <c r="J10" s="74">
        <f t="shared" si="2"/>
        <v>12840125</v>
      </c>
      <c r="K10" s="75">
        <f t="shared" si="1"/>
        <v>7.3140697270593469E-2</v>
      </c>
    </row>
    <row r="11" spans="1:11" outlineLevel="2" x14ac:dyDescent="0.2">
      <c r="A11" s="33">
        <v>150</v>
      </c>
      <c r="B11" s="33" t="s">
        <v>8</v>
      </c>
      <c r="C11" s="33">
        <v>50520</v>
      </c>
      <c r="D11" s="33" t="s">
        <v>25</v>
      </c>
      <c r="E11" s="34">
        <v>0</v>
      </c>
      <c r="F11" s="34">
        <v>22313597</v>
      </c>
      <c r="G11" s="34">
        <v>98267125</v>
      </c>
      <c r="H11" s="34">
        <f>SUM(E11:G11)</f>
        <v>120580722</v>
      </c>
      <c r="I11" s="34">
        <v>121175163</v>
      </c>
      <c r="J11" s="34">
        <v>1161447</v>
      </c>
      <c r="K11" s="35">
        <f t="shared" si="1"/>
        <v>9.5848602242028756E-3</v>
      </c>
    </row>
    <row r="12" spans="1:11" outlineLevel="1" x14ac:dyDescent="0.2">
      <c r="A12" s="56"/>
      <c r="B12" s="56" t="s">
        <v>107</v>
      </c>
      <c r="C12" s="56"/>
      <c r="D12" s="56"/>
      <c r="E12" s="74">
        <f t="shared" ref="E12:J12" si="3">SUBTOTAL(9,E11:E11)</f>
        <v>0</v>
      </c>
      <c r="F12" s="74">
        <f t="shared" si="3"/>
        <v>22313597</v>
      </c>
      <c r="G12" s="74">
        <f t="shared" si="3"/>
        <v>98267125</v>
      </c>
      <c r="H12" s="74">
        <f t="shared" si="3"/>
        <v>120580722</v>
      </c>
      <c r="I12" s="74">
        <f t="shared" si="3"/>
        <v>121175163</v>
      </c>
      <c r="J12" s="74">
        <f t="shared" si="3"/>
        <v>1161447</v>
      </c>
      <c r="K12" s="75">
        <f t="shared" si="1"/>
        <v>9.5848602242028756E-3</v>
      </c>
    </row>
    <row r="13" spans="1:11" outlineLevel="2" x14ac:dyDescent="0.2">
      <c r="A13" s="33">
        <v>269</v>
      </c>
      <c r="B13" s="33" t="s">
        <v>16</v>
      </c>
      <c r="C13" s="33">
        <v>50229</v>
      </c>
      <c r="D13" s="33" t="s">
        <v>27</v>
      </c>
      <c r="E13" s="34">
        <v>230215</v>
      </c>
      <c r="F13" s="34">
        <v>22999127</v>
      </c>
      <c r="G13" s="34">
        <v>179836262</v>
      </c>
      <c r="H13" s="34">
        <f>SUM(E13:G13)</f>
        <v>203065604</v>
      </c>
      <c r="I13" s="34">
        <v>195577447</v>
      </c>
      <c r="J13" s="34">
        <v>11402804</v>
      </c>
      <c r="K13" s="35">
        <f t="shared" si="1"/>
        <v>5.8303266429283129E-2</v>
      </c>
    </row>
    <row r="14" spans="1:11" outlineLevel="2" x14ac:dyDescent="0.2">
      <c r="A14" s="33">
        <v>269</v>
      </c>
      <c r="B14" s="33" t="s">
        <v>16</v>
      </c>
      <c r="C14" s="33">
        <v>50857</v>
      </c>
      <c r="D14" s="33" t="s">
        <v>26</v>
      </c>
      <c r="E14" s="34">
        <v>0</v>
      </c>
      <c r="F14" s="34">
        <v>1895339</v>
      </c>
      <c r="G14" s="34">
        <v>0</v>
      </c>
      <c r="H14" s="34">
        <f>SUM(E14:G14)</f>
        <v>1895339</v>
      </c>
      <c r="I14" s="34">
        <v>1894877</v>
      </c>
      <c r="J14" s="34">
        <v>1002363</v>
      </c>
      <c r="K14" s="35">
        <f t="shared" si="1"/>
        <v>0.52898578641252181</v>
      </c>
    </row>
    <row r="15" spans="1:11" outlineLevel="2" x14ac:dyDescent="0.2">
      <c r="A15" s="33">
        <v>269</v>
      </c>
      <c r="B15" s="33" t="s">
        <v>16</v>
      </c>
      <c r="C15" s="33">
        <v>50067</v>
      </c>
      <c r="D15" s="33" t="s">
        <v>28</v>
      </c>
      <c r="E15" s="34">
        <v>0</v>
      </c>
      <c r="F15" s="34">
        <v>1513804</v>
      </c>
      <c r="G15" s="34">
        <v>0</v>
      </c>
      <c r="H15" s="34">
        <f>SUM(E15:G15)</f>
        <v>1513804</v>
      </c>
      <c r="I15" s="34">
        <v>2152841</v>
      </c>
      <c r="J15" s="34">
        <v>7477</v>
      </c>
      <c r="K15" s="35">
        <f t="shared" si="1"/>
        <v>3.4730851001072535E-3</v>
      </c>
    </row>
    <row r="16" spans="1:11" outlineLevel="1" x14ac:dyDescent="0.2">
      <c r="A16" s="56"/>
      <c r="B16" s="56" t="s">
        <v>131</v>
      </c>
      <c r="C16" s="56"/>
      <c r="D16" s="56"/>
      <c r="E16" s="74">
        <f t="shared" ref="E16:J16" si="4">SUBTOTAL(9,E13:E15)</f>
        <v>230215</v>
      </c>
      <c r="F16" s="74">
        <f t="shared" si="4"/>
        <v>26408270</v>
      </c>
      <c r="G16" s="74">
        <f t="shared" si="4"/>
        <v>179836262</v>
      </c>
      <c r="H16" s="74">
        <f t="shared" si="4"/>
        <v>206474747</v>
      </c>
      <c r="I16" s="74">
        <f t="shared" si="4"/>
        <v>199625165</v>
      </c>
      <c r="J16" s="74">
        <f t="shared" si="4"/>
        <v>12412644</v>
      </c>
      <c r="K16" s="75">
        <f t="shared" si="1"/>
        <v>6.2179755743720991E-2</v>
      </c>
    </row>
    <row r="17" spans="1:12" outlineLevel="2" x14ac:dyDescent="0.2">
      <c r="A17" s="33">
        <v>340</v>
      </c>
      <c r="B17" s="33" t="s">
        <v>6</v>
      </c>
      <c r="C17" s="33">
        <v>50121</v>
      </c>
      <c r="D17" s="33" t="s">
        <v>31</v>
      </c>
      <c r="E17" s="34">
        <v>39938</v>
      </c>
      <c r="F17" s="34">
        <v>84930401</v>
      </c>
      <c r="G17" s="34">
        <v>52271908</v>
      </c>
      <c r="H17" s="34">
        <f>SUM(E17:G17)</f>
        <v>137242247</v>
      </c>
      <c r="I17" s="34">
        <v>134058193</v>
      </c>
      <c r="J17" s="34">
        <v>6297813</v>
      </c>
      <c r="K17" s="35">
        <f t="shared" si="1"/>
        <v>4.6978202965931373E-2</v>
      </c>
    </row>
    <row r="18" spans="1:12" outlineLevel="2" x14ac:dyDescent="0.2">
      <c r="A18" s="33">
        <v>340</v>
      </c>
      <c r="B18" s="33" t="s">
        <v>6</v>
      </c>
      <c r="C18" s="33">
        <v>51420</v>
      </c>
      <c r="D18" s="33" t="s">
        <v>30</v>
      </c>
      <c r="E18" s="34">
        <v>0</v>
      </c>
      <c r="F18" s="34">
        <v>0</v>
      </c>
      <c r="G18" s="34">
        <v>0</v>
      </c>
      <c r="H18" s="34">
        <f>SUM(E18:G18)</f>
        <v>0</v>
      </c>
      <c r="I18" s="34">
        <v>0</v>
      </c>
      <c r="J18" s="34">
        <v>-16572</v>
      </c>
      <c r="K18" s="35" t="str">
        <f t="shared" si="1"/>
        <v/>
      </c>
    </row>
    <row r="19" spans="1:12" outlineLevel="1" x14ac:dyDescent="0.2">
      <c r="A19" s="56"/>
      <c r="B19" s="56" t="s">
        <v>108</v>
      </c>
      <c r="C19" s="56"/>
      <c r="D19" s="56"/>
      <c r="E19" s="74">
        <f t="shared" ref="E19:J19" si="5">SUBTOTAL(9,E17:E18)</f>
        <v>39938</v>
      </c>
      <c r="F19" s="74">
        <f t="shared" si="5"/>
        <v>84930401</v>
      </c>
      <c r="G19" s="74">
        <f t="shared" si="5"/>
        <v>52271908</v>
      </c>
      <c r="H19" s="74">
        <f t="shared" si="5"/>
        <v>137242247</v>
      </c>
      <c r="I19" s="74">
        <f t="shared" si="5"/>
        <v>134058193</v>
      </c>
      <c r="J19" s="74">
        <f t="shared" si="5"/>
        <v>6281241</v>
      </c>
      <c r="K19" s="75">
        <f t="shared" si="1"/>
        <v>4.6854585008467182E-2</v>
      </c>
      <c r="L19" s="83"/>
    </row>
    <row r="20" spans="1:12" outlineLevel="2" x14ac:dyDescent="0.2">
      <c r="A20" s="33">
        <v>642</v>
      </c>
      <c r="B20" s="33" t="s">
        <v>10</v>
      </c>
      <c r="C20" s="33">
        <v>50849</v>
      </c>
      <c r="D20" s="33" t="s">
        <v>39</v>
      </c>
      <c r="E20" s="34">
        <v>2996905</v>
      </c>
      <c r="F20" s="34">
        <v>27</v>
      </c>
      <c r="G20" s="34">
        <v>12138977</v>
      </c>
      <c r="H20" s="34">
        <f>SUM(E20:G20)</f>
        <v>15135909</v>
      </c>
      <c r="I20" s="34">
        <v>14631809</v>
      </c>
      <c r="J20" s="34">
        <v>522766</v>
      </c>
      <c r="K20" s="35">
        <f t="shared" si="1"/>
        <v>3.5728049757893912E-2</v>
      </c>
    </row>
    <row r="21" spans="1:12" outlineLevel="1" x14ac:dyDescent="0.2">
      <c r="A21" s="56"/>
      <c r="B21" s="56" t="s">
        <v>124</v>
      </c>
      <c r="C21" s="56"/>
      <c r="D21" s="56"/>
      <c r="E21" s="74">
        <f t="shared" ref="E21:J21" si="6">SUBTOTAL(9,E20:E20)</f>
        <v>2996905</v>
      </c>
      <c r="F21" s="74">
        <f t="shared" si="6"/>
        <v>27</v>
      </c>
      <c r="G21" s="74">
        <f t="shared" si="6"/>
        <v>12138977</v>
      </c>
      <c r="H21" s="74">
        <f t="shared" si="6"/>
        <v>15135909</v>
      </c>
      <c r="I21" s="74">
        <f t="shared" si="6"/>
        <v>14631809</v>
      </c>
      <c r="J21" s="74">
        <f t="shared" si="6"/>
        <v>522766</v>
      </c>
      <c r="K21" s="75">
        <f t="shared" si="1"/>
        <v>3.5728049757893912E-2</v>
      </c>
    </row>
    <row r="22" spans="1:12" outlineLevel="2" x14ac:dyDescent="0.2">
      <c r="A22" s="33">
        <v>670</v>
      </c>
      <c r="B22" s="33" t="s">
        <v>5</v>
      </c>
      <c r="C22" s="33">
        <v>51586</v>
      </c>
      <c r="D22" s="33" t="s">
        <v>32</v>
      </c>
      <c r="E22" s="34">
        <v>229485</v>
      </c>
      <c r="F22" s="34">
        <v>21684125</v>
      </c>
      <c r="G22" s="34">
        <v>267371254</v>
      </c>
      <c r="H22" s="34">
        <f>SUM(E22:G22)</f>
        <v>289284864</v>
      </c>
      <c r="I22" s="34">
        <v>282689304</v>
      </c>
      <c r="J22" s="34">
        <v>18606160</v>
      </c>
      <c r="K22" s="35">
        <f t="shared" si="1"/>
        <v>6.581840818427287E-2</v>
      </c>
    </row>
    <row r="23" spans="1:12" outlineLevel="2" x14ac:dyDescent="0.2">
      <c r="A23" s="33">
        <v>670</v>
      </c>
      <c r="B23" s="33" t="s">
        <v>5</v>
      </c>
      <c r="C23" s="33">
        <v>51071</v>
      </c>
      <c r="D23" s="33" t="s">
        <v>53</v>
      </c>
      <c r="E23" s="34">
        <v>150</v>
      </c>
      <c r="F23" s="34">
        <v>0</v>
      </c>
      <c r="G23" s="34">
        <v>0</v>
      </c>
      <c r="H23" s="34">
        <f>SUM(E23:G23)</f>
        <v>150</v>
      </c>
      <c r="I23" s="34">
        <v>77881</v>
      </c>
      <c r="J23" s="34">
        <v>26022</v>
      </c>
      <c r="K23" s="35">
        <f t="shared" si="1"/>
        <v>0.33412513963611151</v>
      </c>
    </row>
    <row r="24" spans="1:12" outlineLevel="2" x14ac:dyDescent="0.2">
      <c r="A24" s="33">
        <v>670</v>
      </c>
      <c r="B24" s="33" t="s">
        <v>5</v>
      </c>
      <c r="C24" s="33">
        <v>51020</v>
      </c>
      <c r="D24" s="33" t="s">
        <v>29</v>
      </c>
      <c r="E24" s="34">
        <v>0</v>
      </c>
      <c r="F24" s="34">
        <v>0</v>
      </c>
      <c r="G24" s="34">
        <v>0</v>
      </c>
      <c r="H24" s="34">
        <f>SUM(E24:G24)</f>
        <v>0</v>
      </c>
      <c r="I24" s="34">
        <v>822</v>
      </c>
      <c r="J24" s="34">
        <v>285840</v>
      </c>
      <c r="K24" s="35">
        <f t="shared" si="1"/>
        <v>347.73722627737226</v>
      </c>
    </row>
    <row r="25" spans="1:12" outlineLevel="1" x14ac:dyDescent="0.2">
      <c r="A25" s="56"/>
      <c r="B25" s="56" t="s">
        <v>110</v>
      </c>
      <c r="C25" s="56"/>
      <c r="D25" s="56"/>
      <c r="E25" s="74">
        <f t="shared" ref="E25:J25" si="7">SUBTOTAL(9,E22:E24)</f>
        <v>229635</v>
      </c>
      <c r="F25" s="74">
        <f t="shared" si="7"/>
        <v>21684125</v>
      </c>
      <c r="G25" s="74">
        <f t="shared" si="7"/>
        <v>267371254</v>
      </c>
      <c r="H25" s="74">
        <f t="shared" si="7"/>
        <v>289285014</v>
      </c>
      <c r="I25" s="74">
        <f t="shared" si="7"/>
        <v>282768007</v>
      </c>
      <c r="J25" s="74">
        <f t="shared" si="7"/>
        <v>18918022</v>
      </c>
      <c r="K25" s="75">
        <f t="shared" si="1"/>
        <v>6.6902978879078076E-2</v>
      </c>
    </row>
    <row r="26" spans="1:12" outlineLevel="2" x14ac:dyDescent="0.2">
      <c r="A26" s="33">
        <v>947</v>
      </c>
      <c r="B26" s="33" t="s">
        <v>18</v>
      </c>
      <c r="C26" s="33">
        <v>51624</v>
      </c>
      <c r="D26" s="33" t="s">
        <v>13</v>
      </c>
      <c r="E26" s="34">
        <v>0</v>
      </c>
      <c r="F26" s="34">
        <v>49875386</v>
      </c>
      <c r="G26" s="34">
        <v>0</v>
      </c>
      <c r="H26" s="34">
        <f>SUM(E26:G26)</f>
        <v>49875386</v>
      </c>
      <c r="I26" s="34">
        <v>49284008</v>
      </c>
      <c r="J26" s="34">
        <v>884795</v>
      </c>
      <c r="K26" s="35">
        <f t="shared" si="1"/>
        <v>1.7952983856345448E-2</v>
      </c>
    </row>
    <row r="27" spans="1:12" outlineLevel="1" x14ac:dyDescent="0.2">
      <c r="A27" s="56"/>
      <c r="B27" s="56" t="s">
        <v>130</v>
      </c>
      <c r="C27" s="56"/>
      <c r="D27" s="56"/>
      <c r="E27" s="74">
        <f t="shared" ref="E27:J27" si="8">SUBTOTAL(9,E26:E26)</f>
        <v>0</v>
      </c>
      <c r="F27" s="74">
        <f t="shared" si="8"/>
        <v>49875386</v>
      </c>
      <c r="G27" s="74">
        <f t="shared" si="8"/>
        <v>0</v>
      </c>
      <c r="H27" s="74">
        <f t="shared" si="8"/>
        <v>49875386</v>
      </c>
      <c r="I27" s="74">
        <f t="shared" si="8"/>
        <v>49284008</v>
      </c>
      <c r="J27" s="74">
        <f t="shared" si="8"/>
        <v>884795</v>
      </c>
      <c r="K27" s="75">
        <f t="shared" si="1"/>
        <v>1.7952983856345448E-2</v>
      </c>
    </row>
    <row r="28" spans="1:12" outlineLevel="2" x14ac:dyDescent="0.2">
      <c r="A28" s="33">
        <v>50026</v>
      </c>
      <c r="B28" s="33" t="s">
        <v>1</v>
      </c>
      <c r="C28" s="33">
        <v>50026</v>
      </c>
      <c r="D28" s="33" t="s">
        <v>1</v>
      </c>
      <c r="E28" s="34">
        <v>4525545</v>
      </c>
      <c r="F28" s="34">
        <v>66072</v>
      </c>
      <c r="G28" s="34">
        <v>10062939</v>
      </c>
      <c r="H28" s="34">
        <f>SUM(E28:G28)</f>
        <v>14654556</v>
      </c>
      <c r="I28" s="34">
        <v>13803309</v>
      </c>
      <c r="J28" s="34">
        <v>306562</v>
      </c>
      <c r="K28" s="35">
        <f t="shared" si="1"/>
        <v>2.2209312274324947E-2</v>
      </c>
    </row>
    <row r="29" spans="1:12" outlineLevel="1" x14ac:dyDescent="0.2">
      <c r="A29" s="56"/>
      <c r="B29" s="56" t="s">
        <v>128</v>
      </c>
      <c r="C29" s="56"/>
      <c r="D29" s="56"/>
      <c r="E29" s="74">
        <f t="shared" ref="E29:J29" si="9">SUBTOTAL(9,E28:E28)</f>
        <v>4525545</v>
      </c>
      <c r="F29" s="74">
        <f t="shared" si="9"/>
        <v>66072</v>
      </c>
      <c r="G29" s="74">
        <f t="shared" si="9"/>
        <v>10062939</v>
      </c>
      <c r="H29" s="74">
        <f t="shared" si="9"/>
        <v>14654556</v>
      </c>
      <c r="I29" s="74">
        <f t="shared" si="9"/>
        <v>13803309</v>
      </c>
      <c r="J29" s="74">
        <f t="shared" si="9"/>
        <v>306562</v>
      </c>
      <c r="K29" s="75">
        <f t="shared" si="1"/>
        <v>2.2209312274324947E-2</v>
      </c>
    </row>
    <row r="30" spans="1:12" outlineLevel="2" x14ac:dyDescent="0.2">
      <c r="A30" s="33">
        <v>50050</v>
      </c>
      <c r="B30" s="33" t="s">
        <v>4</v>
      </c>
      <c r="C30" s="33">
        <v>50050</v>
      </c>
      <c r="D30" s="33" t="s">
        <v>4</v>
      </c>
      <c r="E30" s="34">
        <v>0</v>
      </c>
      <c r="F30" s="34">
        <v>0</v>
      </c>
      <c r="G30" s="34">
        <v>1139507</v>
      </c>
      <c r="H30" s="34">
        <f>SUM(E30:G30)</f>
        <v>1139507</v>
      </c>
      <c r="I30" s="34">
        <v>730087</v>
      </c>
      <c r="J30" s="34">
        <v>0</v>
      </c>
      <c r="K30" s="35">
        <f t="shared" si="1"/>
        <v>0</v>
      </c>
    </row>
    <row r="31" spans="1:12" outlineLevel="1" x14ac:dyDescent="0.2">
      <c r="A31" s="57"/>
      <c r="B31" s="57" t="s">
        <v>114</v>
      </c>
      <c r="C31" s="57"/>
      <c r="D31" s="57"/>
      <c r="E31" s="77">
        <f t="shared" ref="E31:J31" si="10">SUBTOTAL(9,E30:E30)</f>
        <v>0</v>
      </c>
      <c r="F31" s="77">
        <f t="shared" si="10"/>
        <v>0</v>
      </c>
      <c r="G31" s="77">
        <f t="shared" si="10"/>
        <v>1139507</v>
      </c>
      <c r="H31" s="74">
        <f t="shared" si="10"/>
        <v>1139507</v>
      </c>
      <c r="I31" s="77">
        <f t="shared" si="10"/>
        <v>730087</v>
      </c>
      <c r="J31" s="77">
        <f t="shared" si="10"/>
        <v>0</v>
      </c>
      <c r="K31" s="75">
        <f t="shared" si="1"/>
        <v>0</v>
      </c>
    </row>
    <row r="32" spans="1:12" outlineLevel="2" x14ac:dyDescent="0.2">
      <c r="A32" s="18">
        <v>50130</v>
      </c>
      <c r="B32" s="18" t="s">
        <v>7</v>
      </c>
      <c r="C32" s="18">
        <v>50130</v>
      </c>
      <c r="D32" s="18" t="s">
        <v>7</v>
      </c>
      <c r="E32" s="19">
        <v>40149</v>
      </c>
      <c r="F32" s="19">
        <v>1584809</v>
      </c>
      <c r="G32" s="19">
        <v>47051033</v>
      </c>
      <c r="H32" s="34">
        <f>SUM(E32:G32)</f>
        <v>48675991</v>
      </c>
      <c r="I32" s="19">
        <v>47455788</v>
      </c>
      <c r="J32" s="19">
        <v>14562</v>
      </c>
      <c r="K32" s="63">
        <f t="shared" si="1"/>
        <v>3.0685403432769885E-4</v>
      </c>
    </row>
    <row r="33" spans="1:11" outlineLevel="1" x14ac:dyDescent="0.2">
      <c r="A33" s="57"/>
      <c r="B33" s="57" t="s">
        <v>115</v>
      </c>
      <c r="C33" s="57"/>
      <c r="D33" s="57"/>
      <c r="E33" s="77">
        <f t="shared" ref="E33:J33" si="11">SUBTOTAL(9,E32:E32)</f>
        <v>40149</v>
      </c>
      <c r="F33" s="77">
        <f t="shared" si="11"/>
        <v>1584809</v>
      </c>
      <c r="G33" s="77">
        <f t="shared" si="11"/>
        <v>47051033</v>
      </c>
      <c r="H33" s="77">
        <f t="shared" si="11"/>
        <v>48675991</v>
      </c>
      <c r="I33" s="77">
        <f t="shared" si="11"/>
        <v>47455788</v>
      </c>
      <c r="J33" s="77">
        <f t="shared" si="11"/>
        <v>14562</v>
      </c>
      <c r="K33" s="66">
        <f t="shared" si="1"/>
        <v>3.0685403432769885E-4</v>
      </c>
    </row>
    <row r="34" spans="1:11" ht="26.25" customHeight="1" thickBot="1" x14ac:dyDescent="0.25">
      <c r="A34" s="43"/>
      <c r="B34" s="43" t="s">
        <v>104</v>
      </c>
      <c r="C34" s="43"/>
      <c r="D34" s="43"/>
      <c r="E34" s="44">
        <f t="shared" ref="E34:J34" si="12">SUBTOTAL(9,E4:E32)</f>
        <v>14419764</v>
      </c>
      <c r="F34" s="44">
        <f t="shared" si="12"/>
        <v>365631208</v>
      </c>
      <c r="G34" s="44">
        <f t="shared" si="12"/>
        <v>1048899577</v>
      </c>
      <c r="H34" s="44">
        <f t="shared" si="12"/>
        <v>1428950549</v>
      </c>
      <c r="I34" s="44">
        <f t="shared" si="12"/>
        <v>1396900443</v>
      </c>
      <c r="J34" s="44">
        <f t="shared" si="12"/>
        <v>72071558</v>
      </c>
      <c r="K34" s="29">
        <f t="shared" si="1"/>
        <v>5.1593911621373861E-2</v>
      </c>
    </row>
    <row r="35" spans="1:11" ht="12.75" thickTop="1" x14ac:dyDescent="0.2"/>
  </sheetData>
  <mergeCells count="1">
    <mergeCell ref="A1:K1"/>
  </mergeCells>
  <phoneticPr fontId="17" type="noConversion"/>
  <printOptions horizontalCentered="1"/>
  <pageMargins left="0.5" right="0.5" top="0.71" bottom="0.88" header="0.5" footer="0.5"/>
  <pageSetup scale="86" orientation="landscape" r:id="rId1"/>
  <headerFooter alignWithMargins="0">
    <oddFooter>&amp;LCalifornia Department of Insurance&amp;RRate Specialist Bureau - 4/18/03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47863-D21C-481B-967F-20F37B6DBBD2}">
  <sheetPr>
    <pageSetUpPr fitToPage="1"/>
  </sheetPr>
  <dimension ref="A1:L43"/>
  <sheetViews>
    <sheetView workbookViewId="0">
      <selection activeCell="B15" sqref="B15"/>
    </sheetView>
  </sheetViews>
  <sheetFormatPr defaultRowHeight="12.75" outlineLevelRow="2" x14ac:dyDescent="0.2"/>
  <cols>
    <col min="1" max="1" width="8.42578125" style="257" bestFit="1" customWidth="1"/>
    <col min="2" max="2" width="30.5703125" style="245" bestFit="1" customWidth="1"/>
    <col min="3" max="3" width="13.28515625" style="245" bestFit="1" customWidth="1"/>
    <col min="4" max="4" width="30.5703125" style="245" bestFit="1" customWidth="1"/>
    <col min="5" max="5" width="16.140625" style="245" bestFit="1" customWidth="1"/>
    <col min="6" max="6" width="14.28515625" style="259" bestFit="1" customWidth="1"/>
    <col min="7" max="7" width="19.7109375" style="259" bestFit="1" customWidth="1"/>
    <col min="8" max="8" width="15.28515625" style="259" bestFit="1" customWidth="1"/>
    <col min="9" max="9" width="16.5703125" style="259" bestFit="1" customWidth="1"/>
    <col min="10" max="10" width="20.85546875" style="259" customWidth="1"/>
    <col min="11" max="11" width="15" style="245" bestFit="1" customWidth="1"/>
    <col min="12" max="16384" width="9.140625" style="245"/>
  </cols>
  <sheetData>
    <row r="1" spans="1:12" s="236" customFormat="1" ht="45" customHeight="1" x14ac:dyDescent="0.2">
      <c r="A1" s="234" t="s">
        <v>227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</row>
    <row r="2" spans="1:12" s="239" customFormat="1" ht="38.25" x14ac:dyDescent="0.2">
      <c r="A2" s="237" t="s">
        <v>14</v>
      </c>
      <c r="B2" s="237" t="s">
        <v>15</v>
      </c>
      <c r="C2" s="237" t="s">
        <v>40</v>
      </c>
      <c r="D2" s="237" t="s">
        <v>41</v>
      </c>
      <c r="E2" s="238" t="s">
        <v>116</v>
      </c>
      <c r="F2" s="238" t="s">
        <v>117</v>
      </c>
      <c r="G2" s="238" t="s">
        <v>118</v>
      </c>
      <c r="H2" s="238" t="s">
        <v>119</v>
      </c>
      <c r="I2" s="238" t="s">
        <v>172</v>
      </c>
      <c r="J2" s="238" t="s">
        <v>165</v>
      </c>
      <c r="K2" s="238" t="s">
        <v>169</v>
      </c>
    </row>
    <row r="3" spans="1:12" outlineLevel="2" x14ac:dyDescent="0.2">
      <c r="A3" s="240">
        <v>2538</v>
      </c>
      <c r="B3" s="241" t="s">
        <v>228</v>
      </c>
      <c r="C3" s="242">
        <v>51578</v>
      </c>
      <c r="D3" s="241" t="s">
        <v>229</v>
      </c>
      <c r="E3" s="243">
        <v>7700</v>
      </c>
      <c r="F3" s="243">
        <v>7051</v>
      </c>
      <c r="G3" s="243">
        <v>0</v>
      </c>
      <c r="H3" s="243">
        <f>SUM(E3:G3)</f>
        <v>14751</v>
      </c>
      <c r="I3" s="243">
        <v>13206</v>
      </c>
      <c r="J3" s="243">
        <v>0</v>
      </c>
      <c r="K3" s="244">
        <f>IF(I3&lt;&gt;0,J3/I3,"")</f>
        <v>0</v>
      </c>
      <c r="L3" s="241"/>
    </row>
    <row r="4" spans="1:12" outlineLevel="1" x14ac:dyDescent="0.2">
      <c r="A4" s="246"/>
      <c r="B4" s="247" t="s">
        <v>230</v>
      </c>
      <c r="C4" s="248"/>
      <c r="D4" s="249"/>
      <c r="E4" s="250">
        <f>SUBTOTAL(9,E3:E3)</f>
        <v>7700</v>
      </c>
      <c r="F4" s="250">
        <f>SUBTOTAL(9,F3:F3)</f>
        <v>7051</v>
      </c>
      <c r="G4" s="250">
        <f>SUBTOTAL(9,G3:G3)</f>
        <v>0</v>
      </c>
      <c r="H4" s="250">
        <f t="shared" ref="H4:H40" si="0">SUM(E4:G4)</f>
        <v>14751</v>
      </c>
      <c r="I4" s="250">
        <f>SUBTOTAL(9,I3:I3)</f>
        <v>13206</v>
      </c>
      <c r="J4" s="250">
        <f>SUBTOTAL(9,J3:J3)</f>
        <v>0</v>
      </c>
      <c r="K4" s="251">
        <f t="shared" ref="K4:K40" si="1">IF(I4&lt;&gt;0,J4/I4,"")</f>
        <v>0</v>
      </c>
      <c r="L4" s="241"/>
    </row>
    <row r="5" spans="1:12" outlineLevel="2" x14ac:dyDescent="0.2">
      <c r="A5" s="240">
        <v>16827</v>
      </c>
      <c r="B5" s="241" t="s">
        <v>218</v>
      </c>
      <c r="C5" s="242">
        <v>16827</v>
      </c>
      <c r="D5" s="241" t="s">
        <v>218</v>
      </c>
      <c r="E5" s="243">
        <v>0</v>
      </c>
      <c r="F5" s="243">
        <v>0</v>
      </c>
      <c r="G5" s="243">
        <v>5351117</v>
      </c>
      <c r="H5" s="243">
        <f t="shared" si="0"/>
        <v>5351117</v>
      </c>
      <c r="I5" s="243">
        <v>5121321</v>
      </c>
      <c r="J5" s="243">
        <v>0</v>
      </c>
      <c r="K5" s="244">
        <f t="shared" si="1"/>
        <v>0</v>
      </c>
      <c r="L5" s="241"/>
    </row>
    <row r="6" spans="1:12" outlineLevel="1" x14ac:dyDescent="0.2">
      <c r="A6" s="246"/>
      <c r="B6" s="247" t="s">
        <v>223</v>
      </c>
      <c r="C6" s="248"/>
      <c r="D6" s="249"/>
      <c r="E6" s="250">
        <f>SUBTOTAL(9,E5:E5)</f>
        <v>0</v>
      </c>
      <c r="F6" s="250">
        <f>SUBTOTAL(9,F5:F5)</f>
        <v>0</v>
      </c>
      <c r="G6" s="250">
        <f>SUBTOTAL(9,G5:G5)</f>
        <v>5351117</v>
      </c>
      <c r="H6" s="250">
        <f t="shared" si="0"/>
        <v>5351117</v>
      </c>
      <c r="I6" s="250">
        <f>SUBTOTAL(9,I5:I5)</f>
        <v>5121321</v>
      </c>
      <c r="J6" s="250">
        <f>SUBTOTAL(9,J5:J5)</f>
        <v>0</v>
      </c>
      <c r="K6" s="251">
        <f t="shared" si="1"/>
        <v>0</v>
      </c>
      <c r="L6" s="241"/>
    </row>
    <row r="7" spans="1:12" outlineLevel="2" x14ac:dyDescent="0.2">
      <c r="A7" s="240">
        <v>15781</v>
      </c>
      <c r="B7" s="241" t="s">
        <v>187</v>
      </c>
      <c r="C7" s="242">
        <v>15781</v>
      </c>
      <c r="D7" s="241" t="s">
        <v>187</v>
      </c>
      <c r="E7" s="243">
        <v>0</v>
      </c>
      <c r="F7" s="243">
        <v>0</v>
      </c>
      <c r="G7" s="243">
        <v>4138961</v>
      </c>
      <c r="H7" s="243">
        <f t="shared" si="0"/>
        <v>4138961</v>
      </c>
      <c r="I7" s="243">
        <v>3977798</v>
      </c>
      <c r="J7" s="243">
        <v>0</v>
      </c>
      <c r="K7" s="244">
        <f t="shared" si="1"/>
        <v>0</v>
      </c>
      <c r="L7" s="241"/>
    </row>
    <row r="8" spans="1:12" outlineLevel="1" x14ac:dyDescent="0.2">
      <c r="A8" s="246"/>
      <c r="B8" s="247" t="s">
        <v>191</v>
      </c>
      <c r="C8" s="248"/>
      <c r="D8" s="249"/>
      <c r="E8" s="250">
        <f>SUBTOTAL(9,E7:E7)</f>
        <v>0</v>
      </c>
      <c r="F8" s="250">
        <f>SUBTOTAL(9,F7:F7)</f>
        <v>0</v>
      </c>
      <c r="G8" s="250">
        <f>SUBTOTAL(9,G7:G7)</f>
        <v>4138961</v>
      </c>
      <c r="H8" s="250">
        <f t="shared" si="0"/>
        <v>4138961</v>
      </c>
      <c r="I8" s="250">
        <f>SUBTOTAL(9,I7:I7)</f>
        <v>3977798</v>
      </c>
      <c r="J8" s="250">
        <f>SUBTOTAL(9,J7:J7)</f>
        <v>0</v>
      </c>
      <c r="K8" s="251">
        <f t="shared" si="1"/>
        <v>0</v>
      </c>
      <c r="L8" s="241"/>
    </row>
    <row r="9" spans="1:12" outlineLevel="2" x14ac:dyDescent="0.2">
      <c r="A9" s="240">
        <v>626</v>
      </c>
      <c r="B9" s="241" t="s">
        <v>186</v>
      </c>
      <c r="C9" s="242">
        <v>50028</v>
      </c>
      <c r="D9" s="241" t="s">
        <v>63</v>
      </c>
      <c r="E9" s="243">
        <v>0</v>
      </c>
      <c r="F9" s="243">
        <v>0</v>
      </c>
      <c r="G9" s="243">
        <v>0</v>
      </c>
      <c r="H9" s="243">
        <f t="shared" si="0"/>
        <v>0</v>
      </c>
      <c r="I9" s="243">
        <v>0</v>
      </c>
      <c r="J9" s="243">
        <v>0</v>
      </c>
      <c r="K9" s="244" t="str">
        <f t="shared" si="1"/>
        <v/>
      </c>
      <c r="L9" s="241"/>
    </row>
    <row r="10" spans="1:12" outlineLevel="1" x14ac:dyDescent="0.2">
      <c r="A10" s="246"/>
      <c r="B10" s="247" t="s">
        <v>190</v>
      </c>
      <c r="C10" s="248"/>
      <c r="D10" s="249"/>
      <c r="E10" s="250">
        <f>SUBTOTAL(9,E9:E9)</f>
        <v>0</v>
      </c>
      <c r="F10" s="250">
        <f>SUBTOTAL(9,F9:F9)</f>
        <v>0</v>
      </c>
      <c r="G10" s="250">
        <f>SUBTOTAL(9,G9:G9)</f>
        <v>0</v>
      </c>
      <c r="H10" s="250">
        <f t="shared" si="0"/>
        <v>0</v>
      </c>
      <c r="I10" s="250">
        <f>SUBTOTAL(9,I9:I9)</f>
        <v>0</v>
      </c>
      <c r="J10" s="250">
        <f>SUBTOTAL(9,J9:J9)</f>
        <v>0</v>
      </c>
      <c r="K10" s="251" t="str">
        <f t="shared" si="1"/>
        <v/>
      </c>
      <c r="L10" s="241"/>
    </row>
    <row r="11" spans="1:12" outlineLevel="2" x14ac:dyDescent="0.2">
      <c r="A11" s="240">
        <v>50130</v>
      </c>
      <c r="B11" s="241" t="s">
        <v>231</v>
      </c>
      <c r="C11" s="242">
        <v>50130</v>
      </c>
      <c r="D11" s="241" t="s">
        <v>231</v>
      </c>
      <c r="E11" s="243">
        <v>0</v>
      </c>
      <c r="F11" s="243">
        <v>98668964</v>
      </c>
      <c r="G11" s="243">
        <v>96109361</v>
      </c>
      <c r="H11" s="243">
        <f t="shared" si="0"/>
        <v>194778325</v>
      </c>
      <c r="I11" s="243">
        <v>187254490</v>
      </c>
      <c r="J11" s="243">
        <v>7498637</v>
      </c>
      <c r="K11" s="244">
        <f t="shared" si="1"/>
        <v>4.0045165272138465E-2</v>
      </c>
      <c r="L11" s="241"/>
    </row>
    <row r="12" spans="1:12" outlineLevel="1" x14ac:dyDescent="0.2">
      <c r="A12" s="246"/>
      <c r="B12" s="247" t="s">
        <v>232</v>
      </c>
      <c r="C12" s="248"/>
      <c r="D12" s="249"/>
      <c r="E12" s="250">
        <f>SUBTOTAL(9,E11:E11)</f>
        <v>0</v>
      </c>
      <c r="F12" s="250">
        <f>SUBTOTAL(9,F11:F11)</f>
        <v>98668964</v>
      </c>
      <c r="G12" s="250">
        <f>SUBTOTAL(9,G11:G11)</f>
        <v>96109361</v>
      </c>
      <c r="H12" s="250">
        <f t="shared" si="0"/>
        <v>194778325</v>
      </c>
      <c r="I12" s="250">
        <f>SUBTOTAL(9,I11:I11)</f>
        <v>187254490</v>
      </c>
      <c r="J12" s="250">
        <f>SUBTOTAL(9,J11:J11)</f>
        <v>7498637</v>
      </c>
      <c r="K12" s="251">
        <f t="shared" si="1"/>
        <v>4.0045165272138465E-2</v>
      </c>
      <c r="L12" s="241"/>
    </row>
    <row r="13" spans="1:12" outlineLevel="2" x14ac:dyDescent="0.2">
      <c r="A13" s="240">
        <v>670</v>
      </c>
      <c r="B13" s="241" t="s">
        <v>203</v>
      </c>
      <c r="C13" s="242">
        <v>51020</v>
      </c>
      <c r="D13" s="241" t="s">
        <v>60</v>
      </c>
      <c r="E13" s="243">
        <v>11230832</v>
      </c>
      <c r="F13" s="243">
        <v>18559270</v>
      </c>
      <c r="G13" s="243">
        <v>28417239</v>
      </c>
      <c r="H13" s="243">
        <f t="shared" si="0"/>
        <v>58207341</v>
      </c>
      <c r="I13" s="243">
        <v>53697842</v>
      </c>
      <c r="J13" s="243">
        <v>1305327</v>
      </c>
      <c r="K13" s="244">
        <f t="shared" si="1"/>
        <v>2.4308742239585717E-2</v>
      </c>
      <c r="L13" s="241"/>
    </row>
    <row r="14" spans="1:12" outlineLevel="2" x14ac:dyDescent="0.2">
      <c r="A14" s="240">
        <v>670</v>
      </c>
      <c r="B14" s="241" t="s">
        <v>203</v>
      </c>
      <c r="C14" s="242">
        <v>50083</v>
      </c>
      <c r="D14" s="241" t="s">
        <v>24</v>
      </c>
      <c r="E14" s="243">
        <v>420504</v>
      </c>
      <c r="F14" s="243">
        <v>0</v>
      </c>
      <c r="G14" s="243">
        <v>222880869</v>
      </c>
      <c r="H14" s="243">
        <f t="shared" si="0"/>
        <v>223301373</v>
      </c>
      <c r="I14" s="243">
        <v>217897066</v>
      </c>
      <c r="J14" s="243">
        <v>16565709</v>
      </c>
      <c r="K14" s="244">
        <f t="shared" si="1"/>
        <v>7.6025388060984717E-2</v>
      </c>
      <c r="L14" s="241"/>
    </row>
    <row r="15" spans="1:12" outlineLevel="2" x14ac:dyDescent="0.2">
      <c r="A15" s="240">
        <v>670</v>
      </c>
      <c r="B15" s="241" t="s">
        <v>203</v>
      </c>
      <c r="C15" s="242">
        <v>51586</v>
      </c>
      <c r="D15" s="241" t="s">
        <v>32</v>
      </c>
      <c r="E15" s="243">
        <v>6796379</v>
      </c>
      <c r="F15" s="243">
        <v>6933345</v>
      </c>
      <c r="G15" s="243">
        <v>377825229</v>
      </c>
      <c r="H15" s="243">
        <f t="shared" si="0"/>
        <v>391554953</v>
      </c>
      <c r="I15" s="243">
        <v>383759133</v>
      </c>
      <c r="J15" s="243">
        <v>21745668</v>
      </c>
      <c r="K15" s="244">
        <f t="shared" si="1"/>
        <v>5.6664887243217742E-2</v>
      </c>
      <c r="L15" s="241"/>
    </row>
    <row r="16" spans="1:12" outlineLevel="2" x14ac:dyDescent="0.2">
      <c r="A16" s="240">
        <v>670</v>
      </c>
      <c r="B16" s="241" t="s">
        <v>203</v>
      </c>
      <c r="C16" s="242">
        <v>50229</v>
      </c>
      <c r="D16" s="241" t="s">
        <v>27</v>
      </c>
      <c r="E16" s="243">
        <v>5904173</v>
      </c>
      <c r="F16" s="243">
        <v>2699968</v>
      </c>
      <c r="G16" s="243">
        <v>534489182</v>
      </c>
      <c r="H16" s="243">
        <f t="shared" si="0"/>
        <v>543093323</v>
      </c>
      <c r="I16" s="243">
        <v>530434114</v>
      </c>
      <c r="J16" s="243">
        <v>26671414</v>
      </c>
      <c r="K16" s="244">
        <f t="shared" si="1"/>
        <v>5.0282237314774214E-2</v>
      </c>
      <c r="L16" s="241"/>
    </row>
    <row r="17" spans="1:12" outlineLevel="1" x14ac:dyDescent="0.2">
      <c r="A17" s="246"/>
      <c r="B17" s="247" t="s">
        <v>205</v>
      </c>
      <c r="C17" s="248"/>
      <c r="D17" s="249"/>
      <c r="E17" s="250">
        <f>SUBTOTAL(9,E13:E16)</f>
        <v>24351888</v>
      </c>
      <c r="F17" s="250">
        <f>SUBTOTAL(9,F13:F16)</f>
        <v>28192583</v>
      </c>
      <c r="G17" s="250">
        <f>SUBTOTAL(9,G13:G16)</f>
        <v>1163612519</v>
      </c>
      <c r="H17" s="250">
        <f t="shared" si="0"/>
        <v>1216156990</v>
      </c>
      <c r="I17" s="250">
        <f>SUBTOTAL(9,I13:I16)</f>
        <v>1185788155</v>
      </c>
      <c r="J17" s="250">
        <f>SUBTOTAL(9,J13:J16)</f>
        <v>66288118</v>
      </c>
      <c r="K17" s="251">
        <f t="shared" si="1"/>
        <v>5.5902159015916296E-2</v>
      </c>
      <c r="L17" s="241"/>
    </row>
    <row r="18" spans="1:12" outlineLevel="2" x14ac:dyDescent="0.2">
      <c r="A18" s="240">
        <v>4915</v>
      </c>
      <c r="B18" s="241" t="s">
        <v>233</v>
      </c>
      <c r="C18" s="242">
        <v>12522</v>
      </c>
      <c r="D18" s="241" t="s">
        <v>222</v>
      </c>
      <c r="E18" s="243">
        <v>0</v>
      </c>
      <c r="F18" s="243">
        <v>156991</v>
      </c>
      <c r="G18" s="243">
        <v>17362671</v>
      </c>
      <c r="H18" s="243">
        <f t="shared" si="0"/>
        <v>17519662</v>
      </c>
      <c r="I18" s="243">
        <v>15284338</v>
      </c>
      <c r="J18" s="243">
        <v>0</v>
      </c>
      <c r="K18" s="244">
        <f t="shared" si="1"/>
        <v>0</v>
      </c>
      <c r="L18" s="241"/>
    </row>
    <row r="19" spans="1:12" outlineLevel="1" x14ac:dyDescent="0.2">
      <c r="A19" s="246"/>
      <c r="B19" s="247" t="s">
        <v>234</v>
      </c>
      <c r="C19" s="248"/>
      <c r="D19" s="249"/>
      <c r="E19" s="250">
        <f>SUBTOTAL(9,E18:E18)</f>
        <v>0</v>
      </c>
      <c r="F19" s="250">
        <f>SUBTOTAL(9,F18:F18)</f>
        <v>156991</v>
      </c>
      <c r="G19" s="250">
        <f>SUBTOTAL(9,G18:G18)</f>
        <v>17362671</v>
      </c>
      <c r="H19" s="250">
        <f t="shared" si="0"/>
        <v>17519662</v>
      </c>
      <c r="I19" s="250">
        <f>SUBTOTAL(9,I18:I18)</f>
        <v>15284338</v>
      </c>
      <c r="J19" s="250">
        <f>SUBTOTAL(9,J18:J18)</f>
        <v>0</v>
      </c>
      <c r="K19" s="251">
        <f t="shared" si="1"/>
        <v>0</v>
      </c>
      <c r="L19" s="241"/>
    </row>
    <row r="20" spans="1:12" outlineLevel="2" x14ac:dyDescent="0.2">
      <c r="A20" s="240">
        <v>70</v>
      </c>
      <c r="B20" s="241" t="s">
        <v>145</v>
      </c>
      <c r="C20" s="242">
        <v>50814</v>
      </c>
      <c r="D20" s="241" t="s">
        <v>148</v>
      </c>
      <c r="E20" s="243">
        <v>128278019</v>
      </c>
      <c r="F20" s="243">
        <v>54628664</v>
      </c>
      <c r="G20" s="243">
        <v>360512225</v>
      </c>
      <c r="H20" s="243">
        <f t="shared" si="0"/>
        <v>543418908</v>
      </c>
      <c r="I20" s="243">
        <v>526714337</v>
      </c>
      <c r="J20" s="243">
        <v>20011761</v>
      </c>
      <c r="K20" s="244">
        <f t="shared" si="1"/>
        <v>3.7993575633389301E-2</v>
      </c>
      <c r="L20" s="241"/>
    </row>
    <row r="21" spans="1:12" outlineLevel="2" x14ac:dyDescent="0.2">
      <c r="A21" s="240">
        <v>70</v>
      </c>
      <c r="B21" s="241" t="s">
        <v>145</v>
      </c>
      <c r="C21" s="242">
        <v>51624</v>
      </c>
      <c r="D21" s="241" t="s">
        <v>188</v>
      </c>
      <c r="E21" s="243">
        <v>0</v>
      </c>
      <c r="F21" s="243">
        <v>0</v>
      </c>
      <c r="G21" s="243">
        <v>0</v>
      </c>
      <c r="H21" s="243">
        <f t="shared" si="0"/>
        <v>0</v>
      </c>
      <c r="I21" s="243">
        <v>0</v>
      </c>
      <c r="J21" s="243">
        <v>0</v>
      </c>
      <c r="K21" s="244" t="str">
        <f t="shared" si="1"/>
        <v/>
      </c>
      <c r="L21" s="241"/>
    </row>
    <row r="22" spans="1:12" outlineLevel="1" x14ac:dyDescent="0.2">
      <c r="A22" s="246"/>
      <c r="B22" s="247" t="s">
        <v>151</v>
      </c>
      <c r="C22" s="248"/>
      <c r="D22" s="249"/>
      <c r="E22" s="250">
        <f>SUBTOTAL(9,E20:E21)</f>
        <v>128278019</v>
      </c>
      <c r="F22" s="250">
        <f>SUBTOTAL(9,F20:F21)</f>
        <v>54628664</v>
      </c>
      <c r="G22" s="250">
        <f>SUBTOTAL(9,G20:G21)</f>
        <v>360512225</v>
      </c>
      <c r="H22" s="250">
        <f t="shared" si="0"/>
        <v>543418908</v>
      </c>
      <c r="I22" s="250">
        <f>SUBTOTAL(9,I20:I21)</f>
        <v>526714337</v>
      </c>
      <c r="J22" s="250">
        <f>SUBTOTAL(9,J20:J21)</f>
        <v>20011761</v>
      </c>
      <c r="K22" s="251">
        <f t="shared" si="1"/>
        <v>3.7993575633389301E-2</v>
      </c>
      <c r="L22" s="241"/>
    </row>
    <row r="23" spans="1:12" outlineLevel="2" x14ac:dyDescent="0.2">
      <c r="A23" s="240">
        <v>150</v>
      </c>
      <c r="B23" s="241" t="s">
        <v>8</v>
      </c>
      <c r="C23" s="242">
        <v>50520</v>
      </c>
      <c r="D23" s="241" t="s">
        <v>25</v>
      </c>
      <c r="E23" s="243">
        <v>4558964</v>
      </c>
      <c r="F23" s="243">
        <v>79967910</v>
      </c>
      <c r="G23" s="243">
        <v>197416111</v>
      </c>
      <c r="H23" s="243">
        <f t="shared" si="0"/>
        <v>281942985</v>
      </c>
      <c r="I23" s="243">
        <v>276309513</v>
      </c>
      <c r="J23" s="243">
        <v>10958024</v>
      </c>
      <c r="K23" s="244">
        <f t="shared" si="1"/>
        <v>3.9658511504089979E-2</v>
      </c>
      <c r="L23" s="241"/>
    </row>
    <row r="24" spans="1:12" outlineLevel="2" x14ac:dyDescent="0.2">
      <c r="A24" s="240">
        <v>150</v>
      </c>
      <c r="B24" s="241" t="s">
        <v>8</v>
      </c>
      <c r="C24" s="242">
        <v>51411</v>
      </c>
      <c r="D24" s="241" t="s">
        <v>142</v>
      </c>
      <c r="E24" s="243">
        <v>1212069</v>
      </c>
      <c r="F24" s="243">
        <v>16462650</v>
      </c>
      <c r="G24" s="243">
        <v>0</v>
      </c>
      <c r="H24" s="243">
        <f t="shared" si="0"/>
        <v>17674719</v>
      </c>
      <c r="I24" s="243">
        <v>17152345</v>
      </c>
      <c r="J24" s="243">
        <v>176978</v>
      </c>
      <c r="K24" s="244">
        <f t="shared" si="1"/>
        <v>1.0318006080218186E-2</v>
      </c>
      <c r="L24" s="241"/>
    </row>
    <row r="25" spans="1:12" outlineLevel="1" x14ac:dyDescent="0.2">
      <c r="A25" s="246"/>
      <c r="B25" s="247" t="s">
        <v>107</v>
      </c>
      <c r="C25" s="248"/>
      <c r="D25" s="249"/>
      <c r="E25" s="250">
        <f>SUBTOTAL(9,E23:E24)</f>
        <v>5771033</v>
      </c>
      <c r="F25" s="250">
        <f>SUBTOTAL(9,F23:F24)</f>
        <v>96430560</v>
      </c>
      <c r="G25" s="250">
        <f>SUBTOTAL(9,G23:G24)</f>
        <v>197416111</v>
      </c>
      <c r="H25" s="250">
        <f t="shared" si="0"/>
        <v>299617704</v>
      </c>
      <c r="I25" s="250">
        <f>SUBTOTAL(9,I23:I24)</f>
        <v>293461858</v>
      </c>
      <c r="J25" s="250">
        <f>SUBTOTAL(9,J23:J24)</f>
        <v>11135002</v>
      </c>
      <c r="K25" s="251">
        <f t="shared" si="1"/>
        <v>3.7943609012384839E-2</v>
      </c>
      <c r="L25" s="241"/>
    </row>
    <row r="26" spans="1:12" outlineLevel="2" x14ac:dyDescent="0.2">
      <c r="A26" s="240">
        <v>50026</v>
      </c>
      <c r="B26" s="241" t="s">
        <v>170</v>
      </c>
      <c r="C26" s="242">
        <v>50026</v>
      </c>
      <c r="D26" s="241" t="s">
        <v>170</v>
      </c>
      <c r="E26" s="243">
        <v>0</v>
      </c>
      <c r="F26" s="243">
        <v>2012429</v>
      </c>
      <c r="G26" s="243">
        <v>0</v>
      </c>
      <c r="H26" s="243">
        <f t="shared" si="0"/>
        <v>2012429</v>
      </c>
      <c r="I26" s="243">
        <v>1962181</v>
      </c>
      <c r="J26" s="243">
        <v>9925</v>
      </c>
      <c r="K26" s="244">
        <f t="shared" si="1"/>
        <v>5.0581470312881429E-3</v>
      </c>
      <c r="L26" s="241"/>
    </row>
    <row r="27" spans="1:12" outlineLevel="1" x14ac:dyDescent="0.2">
      <c r="A27" s="246"/>
      <c r="B27" s="247" t="s">
        <v>173</v>
      </c>
      <c r="C27" s="248"/>
      <c r="D27" s="249"/>
      <c r="E27" s="250">
        <f>SUBTOTAL(9,E26:E26)</f>
        <v>0</v>
      </c>
      <c r="F27" s="250">
        <f>SUBTOTAL(9,F26:F26)</f>
        <v>2012429</v>
      </c>
      <c r="G27" s="250">
        <f>SUBTOTAL(9,G26:G26)</f>
        <v>0</v>
      </c>
      <c r="H27" s="250">
        <f t="shared" si="0"/>
        <v>2012429</v>
      </c>
      <c r="I27" s="250">
        <f>SUBTOTAL(9,I26:I26)</f>
        <v>1962181</v>
      </c>
      <c r="J27" s="250">
        <f>SUBTOTAL(9,J26:J26)</f>
        <v>9925</v>
      </c>
      <c r="K27" s="251">
        <f t="shared" si="1"/>
        <v>5.0581470312881429E-3</v>
      </c>
      <c r="L27" s="241"/>
    </row>
    <row r="28" spans="1:12" outlineLevel="2" x14ac:dyDescent="0.2">
      <c r="A28" s="240">
        <v>766</v>
      </c>
      <c r="B28" s="241" t="s">
        <v>199</v>
      </c>
      <c r="C28" s="242">
        <v>51632</v>
      </c>
      <c r="D28" s="241" t="s">
        <v>204</v>
      </c>
      <c r="E28" s="243">
        <v>3963417</v>
      </c>
      <c r="F28" s="243">
        <v>0</v>
      </c>
      <c r="G28" s="243">
        <v>0</v>
      </c>
      <c r="H28" s="243">
        <f t="shared" si="0"/>
        <v>3963417</v>
      </c>
      <c r="I28" s="243">
        <v>3615786</v>
      </c>
      <c r="J28" s="243">
        <v>82424</v>
      </c>
      <c r="K28" s="244">
        <f t="shared" si="1"/>
        <v>2.2795596863309942E-2</v>
      </c>
      <c r="L28" s="241"/>
    </row>
    <row r="29" spans="1:12" outlineLevel="1" x14ac:dyDescent="0.2">
      <c r="A29" s="246"/>
      <c r="B29" s="247" t="s">
        <v>201</v>
      </c>
      <c r="C29" s="248"/>
      <c r="D29" s="249"/>
      <c r="E29" s="250">
        <f>SUBTOTAL(9,E28:E28)</f>
        <v>3963417</v>
      </c>
      <c r="F29" s="250">
        <f>SUBTOTAL(9,F28:F28)</f>
        <v>0</v>
      </c>
      <c r="G29" s="250">
        <f>SUBTOTAL(9,G28:G28)</f>
        <v>0</v>
      </c>
      <c r="H29" s="250">
        <f t="shared" si="0"/>
        <v>3963417</v>
      </c>
      <c r="I29" s="250">
        <f>SUBTOTAL(9,I28:I28)</f>
        <v>3615786</v>
      </c>
      <c r="J29" s="250">
        <f>SUBTOTAL(9,J28:J28)</f>
        <v>82424</v>
      </c>
      <c r="K29" s="251">
        <f t="shared" si="1"/>
        <v>2.2795596863309942E-2</v>
      </c>
      <c r="L29" s="241"/>
    </row>
    <row r="30" spans="1:12" outlineLevel="2" x14ac:dyDescent="0.2">
      <c r="A30" s="240">
        <v>50440</v>
      </c>
      <c r="B30" s="241" t="s">
        <v>182</v>
      </c>
      <c r="C30" s="242">
        <v>50440</v>
      </c>
      <c r="D30" s="241" t="s">
        <v>182</v>
      </c>
      <c r="E30" s="243">
        <v>0</v>
      </c>
      <c r="F30" s="243">
        <v>0</v>
      </c>
      <c r="G30" s="243">
        <v>74079605</v>
      </c>
      <c r="H30" s="243">
        <f t="shared" si="0"/>
        <v>74079605</v>
      </c>
      <c r="I30" s="243">
        <v>71084666</v>
      </c>
      <c r="J30" s="243">
        <v>2990721</v>
      </c>
      <c r="K30" s="244">
        <f t="shared" si="1"/>
        <v>4.2072660227453276E-2</v>
      </c>
      <c r="L30" s="241"/>
    </row>
    <row r="31" spans="1:12" outlineLevel="1" x14ac:dyDescent="0.2">
      <c r="A31" s="246"/>
      <c r="B31" s="247" t="s">
        <v>192</v>
      </c>
      <c r="C31" s="248"/>
      <c r="D31" s="249"/>
      <c r="E31" s="250">
        <f>SUBTOTAL(9,E30:E30)</f>
        <v>0</v>
      </c>
      <c r="F31" s="250">
        <f>SUBTOTAL(9,F30:F30)</f>
        <v>0</v>
      </c>
      <c r="G31" s="250">
        <f>SUBTOTAL(9,G30:G30)</f>
        <v>74079605</v>
      </c>
      <c r="H31" s="250">
        <f t="shared" si="0"/>
        <v>74079605</v>
      </c>
      <c r="I31" s="250">
        <f>SUBTOTAL(9,I30:I30)</f>
        <v>71084666</v>
      </c>
      <c r="J31" s="250">
        <f>SUBTOTAL(9,J30:J30)</f>
        <v>2990721</v>
      </c>
      <c r="K31" s="251">
        <f t="shared" si="1"/>
        <v>4.2072660227453276E-2</v>
      </c>
      <c r="L31" s="241"/>
    </row>
    <row r="32" spans="1:12" outlineLevel="2" x14ac:dyDescent="0.2">
      <c r="A32" s="240">
        <v>340</v>
      </c>
      <c r="B32" s="241" t="s">
        <v>147</v>
      </c>
      <c r="C32" s="242">
        <v>50121</v>
      </c>
      <c r="D32" s="241" t="s">
        <v>159</v>
      </c>
      <c r="E32" s="243">
        <v>29193296</v>
      </c>
      <c r="F32" s="243">
        <v>40173428</v>
      </c>
      <c r="G32" s="243">
        <v>70105714</v>
      </c>
      <c r="H32" s="243">
        <f t="shared" si="0"/>
        <v>139472438</v>
      </c>
      <c r="I32" s="243">
        <v>138235565</v>
      </c>
      <c r="J32" s="243">
        <v>4766925</v>
      </c>
      <c r="K32" s="244">
        <f t="shared" si="1"/>
        <v>3.4484070723767794E-2</v>
      </c>
      <c r="L32" s="241"/>
    </row>
    <row r="33" spans="1:12" outlineLevel="1" x14ac:dyDescent="0.2">
      <c r="A33" s="246"/>
      <c r="B33" s="247" t="s">
        <v>155</v>
      </c>
      <c r="C33" s="248"/>
      <c r="D33" s="249"/>
      <c r="E33" s="250">
        <f>SUBTOTAL(9,E32:E32)</f>
        <v>29193296</v>
      </c>
      <c r="F33" s="250">
        <f>SUBTOTAL(9,F32:F32)</f>
        <v>40173428</v>
      </c>
      <c r="G33" s="250">
        <f>SUBTOTAL(9,G32:G32)</f>
        <v>70105714</v>
      </c>
      <c r="H33" s="250">
        <f t="shared" si="0"/>
        <v>139472438</v>
      </c>
      <c r="I33" s="250">
        <f>SUBTOTAL(9,I32:I32)</f>
        <v>138235565</v>
      </c>
      <c r="J33" s="250">
        <f>SUBTOTAL(9,J32:J32)</f>
        <v>4766925</v>
      </c>
      <c r="K33" s="251">
        <f t="shared" si="1"/>
        <v>3.4484070723767794E-2</v>
      </c>
      <c r="L33" s="241"/>
    </row>
    <row r="34" spans="1:12" outlineLevel="2" x14ac:dyDescent="0.2">
      <c r="A34" s="240">
        <v>50016</v>
      </c>
      <c r="B34" s="241" t="s">
        <v>164</v>
      </c>
      <c r="C34" s="242">
        <v>50016</v>
      </c>
      <c r="D34" s="241" t="s">
        <v>164</v>
      </c>
      <c r="E34" s="243">
        <v>2024211</v>
      </c>
      <c r="F34" s="243">
        <v>6563138</v>
      </c>
      <c r="G34" s="243">
        <v>29310162</v>
      </c>
      <c r="H34" s="243">
        <f t="shared" si="0"/>
        <v>37897511</v>
      </c>
      <c r="I34" s="243">
        <v>36635280</v>
      </c>
      <c r="J34" s="243">
        <v>1057813</v>
      </c>
      <c r="K34" s="244">
        <f t="shared" si="1"/>
        <v>2.887416173699232E-2</v>
      </c>
      <c r="L34" s="241"/>
    </row>
    <row r="35" spans="1:12" outlineLevel="1" x14ac:dyDescent="0.2">
      <c r="A35" s="246"/>
      <c r="B35" s="247" t="s">
        <v>168</v>
      </c>
      <c r="C35" s="248"/>
      <c r="D35" s="249"/>
      <c r="E35" s="250">
        <f>SUBTOTAL(9,E34:E34)</f>
        <v>2024211</v>
      </c>
      <c r="F35" s="250">
        <f>SUBTOTAL(9,F34:F34)</f>
        <v>6563138</v>
      </c>
      <c r="G35" s="250">
        <f>SUBTOTAL(9,G34:G34)</f>
        <v>29310162</v>
      </c>
      <c r="H35" s="250">
        <f t="shared" si="0"/>
        <v>37897511</v>
      </c>
      <c r="I35" s="250">
        <f>SUBTOTAL(9,I34:I34)</f>
        <v>36635280</v>
      </c>
      <c r="J35" s="250">
        <f>SUBTOTAL(9,J34:J34)</f>
        <v>1057813</v>
      </c>
      <c r="K35" s="251">
        <f t="shared" si="1"/>
        <v>2.887416173699232E-2</v>
      </c>
      <c r="L35" s="241"/>
    </row>
    <row r="36" spans="1:12" outlineLevel="2" x14ac:dyDescent="0.2">
      <c r="A36" s="240">
        <v>50050</v>
      </c>
      <c r="B36" s="241" t="s">
        <v>4</v>
      </c>
      <c r="C36" s="242">
        <v>50050</v>
      </c>
      <c r="D36" s="241" t="s">
        <v>4</v>
      </c>
      <c r="E36" s="243">
        <v>5590074</v>
      </c>
      <c r="F36" s="243">
        <v>252975266</v>
      </c>
      <c r="G36" s="243">
        <v>0</v>
      </c>
      <c r="H36" s="243">
        <f t="shared" si="0"/>
        <v>258565340</v>
      </c>
      <c r="I36" s="243">
        <v>249169666</v>
      </c>
      <c r="J36" s="243">
        <v>893547</v>
      </c>
      <c r="K36" s="244">
        <f t="shared" si="1"/>
        <v>3.5860986385076263E-3</v>
      </c>
      <c r="L36" s="241"/>
    </row>
    <row r="37" spans="1:12" outlineLevel="1" x14ac:dyDescent="0.2">
      <c r="A37" s="246"/>
      <c r="B37" s="247" t="s">
        <v>114</v>
      </c>
      <c r="C37" s="248"/>
      <c r="D37" s="249"/>
      <c r="E37" s="250">
        <f>SUBTOTAL(9,E36:E36)</f>
        <v>5590074</v>
      </c>
      <c r="F37" s="250">
        <f>SUBTOTAL(9,F36:F36)</f>
        <v>252975266</v>
      </c>
      <c r="G37" s="250">
        <f>SUBTOTAL(9,G36:G36)</f>
        <v>0</v>
      </c>
      <c r="H37" s="250">
        <f t="shared" si="0"/>
        <v>258565340</v>
      </c>
      <c r="I37" s="250">
        <f>SUBTOTAL(9,I36:I36)</f>
        <v>249169666</v>
      </c>
      <c r="J37" s="250">
        <f>SUBTOTAL(9,J36:J36)</f>
        <v>893547</v>
      </c>
      <c r="K37" s="251">
        <f t="shared" si="1"/>
        <v>3.5860986385076263E-3</v>
      </c>
      <c r="L37" s="241"/>
    </row>
    <row r="38" spans="1:12" outlineLevel="2" x14ac:dyDescent="0.2">
      <c r="A38" s="240">
        <v>51152</v>
      </c>
      <c r="B38" s="241" t="s">
        <v>181</v>
      </c>
      <c r="C38" s="242">
        <v>51152</v>
      </c>
      <c r="D38" s="241" t="s">
        <v>181</v>
      </c>
      <c r="E38" s="243">
        <v>30826476</v>
      </c>
      <c r="F38" s="243">
        <v>2304038</v>
      </c>
      <c r="G38" s="243">
        <v>74346790</v>
      </c>
      <c r="H38" s="243">
        <f t="shared" si="0"/>
        <v>107477304</v>
      </c>
      <c r="I38" s="243">
        <v>103818065</v>
      </c>
      <c r="J38" s="243">
        <v>64416</v>
      </c>
      <c r="K38" s="244">
        <f t="shared" si="1"/>
        <v>6.2047005017864664E-4</v>
      </c>
      <c r="L38" s="241"/>
    </row>
    <row r="39" spans="1:12" outlineLevel="1" x14ac:dyDescent="0.2">
      <c r="A39" s="246"/>
      <c r="B39" s="247" t="s">
        <v>184</v>
      </c>
      <c r="C39" s="248"/>
      <c r="D39" s="249"/>
      <c r="E39" s="250">
        <f>SUBTOTAL(9,E38:E38)</f>
        <v>30826476</v>
      </c>
      <c r="F39" s="250">
        <f>SUBTOTAL(9,F38:F38)</f>
        <v>2304038</v>
      </c>
      <c r="G39" s="250">
        <f>SUBTOTAL(9,G38:G38)</f>
        <v>74346790</v>
      </c>
      <c r="H39" s="250">
        <f t="shared" si="0"/>
        <v>107477304</v>
      </c>
      <c r="I39" s="250">
        <f>SUBTOTAL(9,I38:I38)</f>
        <v>103818065</v>
      </c>
      <c r="J39" s="250">
        <f>SUBTOTAL(9,J38:J38)</f>
        <v>64416</v>
      </c>
      <c r="K39" s="251">
        <f t="shared" si="1"/>
        <v>6.2047005017864664E-4</v>
      </c>
      <c r="L39" s="241"/>
    </row>
    <row r="40" spans="1:12" ht="13.5" thickBot="1" x14ac:dyDescent="0.25">
      <c r="A40" s="252"/>
      <c r="B40" s="253" t="s">
        <v>104</v>
      </c>
      <c r="C40" s="254"/>
      <c r="D40" s="254"/>
      <c r="E40" s="255">
        <f>SUBTOTAL(9,E3:E38)</f>
        <v>230006114</v>
      </c>
      <c r="F40" s="255">
        <f>SUBTOTAL(9,F3:F38)</f>
        <v>582113112</v>
      </c>
      <c r="G40" s="255">
        <f>SUBTOTAL(9,G3:G38)</f>
        <v>2092345236</v>
      </c>
      <c r="H40" s="255">
        <f t="shared" si="0"/>
        <v>2904464462</v>
      </c>
      <c r="I40" s="255">
        <f>SUBTOTAL(9,I3:I38)</f>
        <v>2822136712</v>
      </c>
      <c r="J40" s="255">
        <f>SUBTOTAL(9,J3:J38)</f>
        <v>114799289</v>
      </c>
      <c r="K40" s="256">
        <f t="shared" si="1"/>
        <v>4.0678145928176423E-2</v>
      </c>
      <c r="L40" s="241"/>
    </row>
    <row r="41" spans="1:12" ht="13.5" thickTop="1" x14ac:dyDescent="0.2">
      <c r="E41" s="258"/>
      <c r="F41" s="258"/>
      <c r="G41" s="258"/>
      <c r="H41" s="258"/>
      <c r="I41" s="258"/>
    </row>
    <row r="42" spans="1:12" x14ac:dyDescent="0.2">
      <c r="F42" s="245"/>
      <c r="G42" s="245"/>
      <c r="H42" s="245"/>
      <c r="I42" s="258"/>
    </row>
    <row r="43" spans="1:12" x14ac:dyDescent="0.2">
      <c r="E43" s="258"/>
      <c r="F43" s="258"/>
      <c r="G43" s="258"/>
      <c r="H43" s="258"/>
      <c r="I43" s="258"/>
    </row>
  </sheetData>
  <pageMargins left="0.25" right="0.25" top="0.75" bottom="0.75" header="0.3" footer="0.3"/>
  <pageSetup scale="68" orientation="landscape" r:id="rId1"/>
  <headerFooter>
    <oddFooter>&amp;LCalifornia Department of Insurance&amp;RRate Specialist Bureau - 6/23/2015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11">
    <pageSetUpPr fitToPage="1"/>
  </sheetPr>
  <dimension ref="A1:K37"/>
  <sheetViews>
    <sheetView workbookViewId="0">
      <selection sqref="A1:J1"/>
    </sheetView>
  </sheetViews>
  <sheetFormatPr defaultRowHeight="12" outlineLevelRow="2" x14ac:dyDescent="0.2"/>
  <cols>
    <col min="1" max="1" width="6.28515625" style="22" bestFit="1" customWidth="1"/>
    <col min="2" max="2" width="26.140625" style="21" customWidth="1"/>
    <col min="3" max="3" width="6.28515625" style="22" customWidth="1"/>
    <col min="4" max="4" width="27.85546875" style="22" bestFit="1" customWidth="1"/>
    <col min="5" max="5" width="10" style="24" customWidth="1"/>
    <col min="6" max="8" width="13.42578125" style="24" customWidth="1"/>
    <col min="9" max="9" width="13.5703125" style="24" bestFit="1" customWidth="1"/>
    <col min="10" max="10" width="11" style="20" bestFit="1" customWidth="1"/>
    <col min="11" max="16384" width="9.140625" style="20"/>
  </cols>
  <sheetData>
    <row r="1" spans="1:11" ht="24" customHeight="1" x14ac:dyDescent="0.2">
      <c r="A1" s="302" t="s">
        <v>56</v>
      </c>
      <c r="B1" s="302"/>
      <c r="C1" s="302"/>
      <c r="D1" s="302"/>
      <c r="E1" s="302"/>
      <c r="F1" s="302"/>
      <c r="G1" s="302"/>
      <c r="H1" s="302"/>
      <c r="I1" s="302"/>
      <c r="J1" s="302"/>
    </row>
    <row r="2" spans="1:11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1" s="23" customFormat="1" ht="48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116</v>
      </c>
      <c r="F3" s="27" t="s">
        <v>117</v>
      </c>
      <c r="G3" s="27" t="s">
        <v>118</v>
      </c>
      <c r="H3" s="27" t="s">
        <v>119</v>
      </c>
      <c r="I3" s="27" t="s">
        <v>120</v>
      </c>
      <c r="J3" s="27" t="s">
        <v>121</v>
      </c>
      <c r="K3" s="28" t="s">
        <v>122</v>
      </c>
    </row>
    <row r="4" spans="1:11" outlineLevel="2" x14ac:dyDescent="0.2">
      <c r="A4" s="33">
        <v>70</v>
      </c>
      <c r="B4" s="33" t="s">
        <v>9</v>
      </c>
      <c r="C4" s="33">
        <v>50814</v>
      </c>
      <c r="D4" s="33" t="s">
        <v>38</v>
      </c>
      <c r="E4" s="34">
        <v>1173825</v>
      </c>
      <c r="F4" s="34">
        <v>79884691</v>
      </c>
      <c r="G4" s="34">
        <v>278372865</v>
      </c>
      <c r="H4" s="34">
        <f>SUM(E4:G4)</f>
        <v>359431381</v>
      </c>
      <c r="I4" s="34">
        <v>352217264</v>
      </c>
      <c r="J4" s="34">
        <v>10748488</v>
      </c>
      <c r="K4" s="35">
        <f>IF(I4&lt;&gt;0,J4/I4,"")</f>
        <v>3.051664156927867E-2</v>
      </c>
    </row>
    <row r="5" spans="1:11" outlineLevel="1" x14ac:dyDescent="0.2">
      <c r="A5" s="56"/>
      <c r="B5" s="85" t="s">
        <v>105</v>
      </c>
      <c r="C5" s="56"/>
      <c r="D5" s="56"/>
      <c r="E5" s="74">
        <f t="shared" ref="E5:J5" si="0">SUBTOTAL(9,E4:E4)</f>
        <v>1173825</v>
      </c>
      <c r="F5" s="74">
        <f t="shared" si="0"/>
        <v>79884691</v>
      </c>
      <c r="G5" s="74">
        <f t="shared" si="0"/>
        <v>278372865</v>
      </c>
      <c r="H5" s="74">
        <f t="shared" si="0"/>
        <v>359431381</v>
      </c>
      <c r="I5" s="74">
        <f t="shared" si="0"/>
        <v>352217264</v>
      </c>
      <c r="J5" s="74">
        <f t="shared" si="0"/>
        <v>10748488</v>
      </c>
      <c r="K5" s="75">
        <f t="shared" ref="K5:K37" si="1">IF(I5&lt;&gt;0,J5/I5,"")</f>
        <v>3.051664156927867E-2</v>
      </c>
    </row>
    <row r="6" spans="1:11" outlineLevel="2" x14ac:dyDescent="0.2">
      <c r="A6" s="33">
        <v>99</v>
      </c>
      <c r="B6" s="33" t="s">
        <v>0</v>
      </c>
      <c r="C6" s="33">
        <v>50083</v>
      </c>
      <c r="D6" s="33" t="s">
        <v>24</v>
      </c>
      <c r="E6" s="34">
        <v>14931</v>
      </c>
      <c r="F6" s="34">
        <v>29706175</v>
      </c>
      <c r="G6" s="34">
        <v>62388664</v>
      </c>
      <c r="H6" s="34">
        <f>SUM(E6:G6)</f>
        <v>92109770</v>
      </c>
      <c r="I6" s="34">
        <v>89433263</v>
      </c>
      <c r="J6" s="34">
        <v>9540036</v>
      </c>
      <c r="K6" s="35">
        <f t="shared" si="1"/>
        <v>0.10667212265306701</v>
      </c>
    </row>
    <row r="7" spans="1:11" outlineLevel="2" x14ac:dyDescent="0.2">
      <c r="A7" s="33">
        <v>99</v>
      </c>
      <c r="B7" s="33" t="s">
        <v>0</v>
      </c>
      <c r="C7" s="33">
        <v>50822</v>
      </c>
      <c r="D7" s="33" t="s">
        <v>35</v>
      </c>
      <c r="E7" s="34">
        <v>0</v>
      </c>
      <c r="F7" s="34">
        <v>0</v>
      </c>
      <c r="G7" s="34">
        <v>507819</v>
      </c>
      <c r="H7" s="34">
        <f>SUM(E7:G7)</f>
        <v>507819</v>
      </c>
      <c r="I7" s="34">
        <v>463586</v>
      </c>
      <c r="J7" s="34">
        <v>0</v>
      </c>
      <c r="K7" s="35">
        <f t="shared" si="1"/>
        <v>0</v>
      </c>
    </row>
    <row r="8" spans="1:11" outlineLevel="2" x14ac:dyDescent="0.2">
      <c r="A8" s="33">
        <v>99</v>
      </c>
      <c r="B8" s="33" t="s">
        <v>0</v>
      </c>
      <c r="C8" s="33">
        <v>50024</v>
      </c>
      <c r="D8" s="33" t="s">
        <v>36</v>
      </c>
      <c r="E8" s="34">
        <v>315760</v>
      </c>
      <c r="F8" s="34">
        <v>1009544</v>
      </c>
      <c r="G8" s="34">
        <v>39928718</v>
      </c>
      <c r="H8" s="34">
        <f>SUM(E8:G8)</f>
        <v>41254022</v>
      </c>
      <c r="I8" s="34">
        <v>40982266</v>
      </c>
      <c r="J8" s="34">
        <v>26136</v>
      </c>
      <c r="K8" s="35">
        <f t="shared" si="1"/>
        <v>6.3773926019610534E-4</v>
      </c>
    </row>
    <row r="9" spans="1:11" outlineLevel="2" x14ac:dyDescent="0.2">
      <c r="A9" s="33">
        <v>99</v>
      </c>
      <c r="B9" s="33" t="s">
        <v>0</v>
      </c>
      <c r="C9" s="33">
        <v>50012</v>
      </c>
      <c r="D9" s="33" t="s">
        <v>48</v>
      </c>
      <c r="E9" s="34">
        <v>0</v>
      </c>
      <c r="F9" s="34">
        <v>17209455</v>
      </c>
      <c r="G9" s="34">
        <v>0</v>
      </c>
      <c r="H9" s="34">
        <f>SUM(E9:G9)</f>
        <v>17209455</v>
      </c>
      <c r="I9" s="34">
        <v>17267538</v>
      </c>
      <c r="J9" s="34">
        <v>601646</v>
      </c>
      <c r="K9" s="35">
        <f t="shared" si="1"/>
        <v>3.4842604660838154E-2</v>
      </c>
    </row>
    <row r="10" spans="1:11" outlineLevel="1" x14ac:dyDescent="0.2">
      <c r="A10" s="56"/>
      <c r="B10" s="56" t="s">
        <v>123</v>
      </c>
      <c r="C10" s="56"/>
      <c r="D10" s="56"/>
      <c r="E10" s="74">
        <f t="shared" ref="E10:J10" si="2">SUBTOTAL(9,E6:E9)</f>
        <v>330691</v>
      </c>
      <c r="F10" s="74">
        <f t="shared" si="2"/>
        <v>47925174</v>
      </c>
      <c r="G10" s="74">
        <f t="shared" si="2"/>
        <v>102825201</v>
      </c>
      <c r="H10" s="74">
        <f t="shared" si="2"/>
        <v>151081066</v>
      </c>
      <c r="I10" s="74">
        <f t="shared" si="2"/>
        <v>148146653</v>
      </c>
      <c r="J10" s="74">
        <f t="shared" si="2"/>
        <v>10167818</v>
      </c>
      <c r="K10" s="75">
        <f t="shared" si="1"/>
        <v>6.8633464166078725E-2</v>
      </c>
    </row>
    <row r="11" spans="1:11" outlineLevel="2" x14ac:dyDescent="0.2">
      <c r="A11" s="33">
        <v>150</v>
      </c>
      <c r="B11" s="33" t="s">
        <v>8</v>
      </c>
      <c r="C11" s="33">
        <v>50520</v>
      </c>
      <c r="D11" s="33" t="s">
        <v>25</v>
      </c>
      <c r="E11" s="34">
        <v>0</v>
      </c>
      <c r="F11" s="34">
        <v>15597257</v>
      </c>
      <c r="G11" s="34">
        <v>82995059</v>
      </c>
      <c r="H11" s="34">
        <f>SUM(E11:G11)</f>
        <v>98592316</v>
      </c>
      <c r="I11" s="34">
        <v>98673529</v>
      </c>
      <c r="J11" s="34">
        <v>1049289</v>
      </c>
      <c r="K11" s="35">
        <f t="shared" si="1"/>
        <v>1.063394621266662E-2</v>
      </c>
    </row>
    <row r="12" spans="1:11" outlineLevel="1" x14ac:dyDescent="0.2">
      <c r="A12" s="56"/>
      <c r="B12" s="56" t="s">
        <v>107</v>
      </c>
      <c r="C12" s="56"/>
      <c r="D12" s="56"/>
      <c r="E12" s="74">
        <f t="shared" ref="E12:J12" si="3">SUBTOTAL(9,E11:E11)</f>
        <v>0</v>
      </c>
      <c r="F12" s="74">
        <f t="shared" si="3"/>
        <v>15597257</v>
      </c>
      <c r="G12" s="74">
        <f t="shared" si="3"/>
        <v>82995059</v>
      </c>
      <c r="H12" s="74">
        <f t="shared" si="3"/>
        <v>98592316</v>
      </c>
      <c r="I12" s="74">
        <f t="shared" si="3"/>
        <v>98673529</v>
      </c>
      <c r="J12" s="74">
        <f t="shared" si="3"/>
        <v>1049289</v>
      </c>
      <c r="K12" s="75">
        <f t="shared" si="1"/>
        <v>1.063394621266662E-2</v>
      </c>
    </row>
    <row r="13" spans="1:11" outlineLevel="2" x14ac:dyDescent="0.2">
      <c r="A13" s="33">
        <v>340</v>
      </c>
      <c r="B13" s="33" t="s">
        <v>6</v>
      </c>
      <c r="C13" s="33">
        <v>50121</v>
      </c>
      <c r="D13" s="33" t="s">
        <v>31</v>
      </c>
      <c r="E13" s="34">
        <v>640924</v>
      </c>
      <c r="F13" s="34">
        <v>39266253</v>
      </c>
      <c r="G13" s="34">
        <v>49528434</v>
      </c>
      <c r="H13" s="34">
        <f>SUM(E13:G13)</f>
        <v>89435611</v>
      </c>
      <c r="I13" s="34">
        <v>88788895</v>
      </c>
      <c r="J13" s="34">
        <v>2966816</v>
      </c>
      <c r="K13" s="35">
        <f t="shared" si="1"/>
        <v>3.3414268755118534E-2</v>
      </c>
    </row>
    <row r="14" spans="1:11" outlineLevel="2" x14ac:dyDescent="0.2">
      <c r="A14" s="33">
        <v>340</v>
      </c>
      <c r="B14" s="33" t="s">
        <v>6</v>
      </c>
      <c r="C14" s="33">
        <v>51420</v>
      </c>
      <c r="D14" s="33" t="s">
        <v>30</v>
      </c>
      <c r="E14" s="34">
        <v>0</v>
      </c>
      <c r="F14" s="34">
        <v>0</v>
      </c>
      <c r="G14" s="34">
        <v>0</v>
      </c>
      <c r="H14" s="34">
        <f>SUM(E14:G14)</f>
        <v>0</v>
      </c>
      <c r="I14" s="34">
        <v>0</v>
      </c>
      <c r="J14" s="34">
        <v>-216</v>
      </c>
      <c r="K14" s="35" t="str">
        <f t="shared" si="1"/>
        <v/>
      </c>
    </row>
    <row r="15" spans="1:11" outlineLevel="1" x14ac:dyDescent="0.2">
      <c r="A15" s="56"/>
      <c r="B15" s="56" t="s">
        <v>108</v>
      </c>
      <c r="C15" s="56"/>
      <c r="D15" s="56"/>
      <c r="E15" s="74">
        <f t="shared" ref="E15:J15" si="4">SUBTOTAL(9,E13:E14)</f>
        <v>640924</v>
      </c>
      <c r="F15" s="74">
        <f t="shared" si="4"/>
        <v>39266253</v>
      </c>
      <c r="G15" s="74">
        <f t="shared" si="4"/>
        <v>49528434</v>
      </c>
      <c r="H15" s="74">
        <f t="shared" si="4"/>
        <v>89435611</v>
      </c>
      <c r="I15" s="74">
        <f t="shared" si="4"/>
        <v>88788895</v>
      </c>
      <c r="J15" s="74">
        <f t="shared" si="4"/>
        <v>2966600</v>
      </c>
      <c r="K15" s="75">
        <f t="shared" si="1"/>
        <v>3.3411836018457035E-2</v>
      </c>
    </row>
    <row r="16" spans="1:11" outlineLevel="2" x14ac:dyDescent="0.2">
      <c r="A16" s="33">
        <v>642</v>
      </c>
      <c r="B16" s="33" t="s">
        <v>10</v>
      </c>
      <c r="C16" s="33">
        <v>50849</v>
      </c>
      <c r="D16" s="33" t="s">
        <v>39</v>
      </c>
      <c r="E16" s="34">
        <v>1972568</v>
      </c>
      <c r="F16" s="34">
        <v>34327</v>
      </c>
      <c r="G16" s="34">
        <v>11076260</v>
      </c>
      <c r="H16" s="34">
        <f>SUM(E16:G16)</f>
        <v>13083155</v>
      </c>
      <c r="I16" s="34">
        <v>12911759</v>
      </c>
      <c r="J16" s="34">
        <v>613200</v>
      </c>
      <c r="K16" s="35">
        <f t="shared" si="1"/>
        <v>4.7491592741159432E-2</v>
      </c>
    </row>
    <row r="17" spans="1:11" outlineLevel="1" x14ac:dyDescent="0.2">
      <c r="A17" s="56"/>
      <c r="B17" s="56" t="s">
        <v>124</v>
      </c>
      <c r="C17" s="56"/>
      <c r="D17" s="56"/>
      <c r="E17" s="74">
        <f t="shared" ref="E17:J17" si="5">SUBTOTAL(9,E16:E16)</f>
        <v>1972568</v>
      </c>
      <c r="F17" s="74">
        <f t="shared" si="5"/>
        <v>34327</v>
      </c>
      <c r="G17" s="74">
        <f t="shared" si="5"/>
        <v>11076260</v>
      </c>
      <c r="H17" s="74">
        <f t="shared" si="5"/>
        <v>13083155</v>
      </c>
      <c r="I17" s="74">
        <f t="shared" si="5"/>
        <v>12911759</v>
      </c>
      <c r="J17" s="74">
        <f t="shared" si="5"/>
        <v>613200</v>
      </c>
      <c r="K17" s="75">
        <f t="shared" si="1"/>
        <v>4.7491592741159432E-2</v>
      </c>
    </row>
    <row r="18" spans="1:11" outlineLevel="2" x14ac:dyDescent="0.2">
      <c r="A18" s="33">
        <v>670</v>
      </c>
      <c r="B18" s="33" t="s">
        <v>5</v>
      </c>
      <c r="C18" s="33">
        <v>50229</v>
      </c>
      <c r="D18" s="33" t="s">
        <v>27</v>
      </c>
      <c r="E18" s="34">
        <v>45123</v>
      </c>
      <c r="F18" s="34">
        <v>28489325</v>
      </c>
      <c r="G18" s="34">
        <v>162672063</v>
      </c>
      <c r="H18" s="34">
        <f t="shared" ref="H18:H23" si="6">SUM(E18:G18)</f>
        <v>191206511</v>
      </c>
      <c r="I18" s="34">
        <v>186588865</v>
      </c>
      <c r="J18" s="34">
        <v>13987515</v>
      </c>
      <c r="K18" s="35">
        <f t="shared" si="1"/>
        <v>7.4964360815421655E-2</v>
      </c>
    </row>
    <row r="19" spans="1:11" outlineLevel="2" x14ac:dyDescent="0.2">
      <c r="A19" s="33">
        <v>670</v>
      </c>
      <c r="B19" s="33" t="s">
        <v>5</v>
      </c>
      <c r="C19" s="33">
        <v>51586</v>
      </c>
      <c r="D19" s="33" t="s">
        <v>32</v>
      </c>
      <c r="E19" s="34">
        <v>4075</v>
      </c>
      <c r="F19" s="34">
        <v>15840501</v>
      </c>
      <c r="G19" s="34">
        <v>234136511</v>
      </c>
      <c r="H19" s="34">
        <f t="shared" si="6"/>
        <v>249981087</v>
      </c>
      <c r="I19" s="34">
        <v>246170300</v>
      </c>
      <c r="J19" s="34">
        <v>9382697</v>
      </c>
      <c r="K19" s="35">
        <f t="shared" si="1"/>
        <v>3.8114658835773446E-2</v>
      </c>
    </row>
    <row r="20" spans="1:11" outlineLevel="2" x14ac:dyDescent="0.2">
      <c r="A20" s="33">
        <v>670</v>
      </c>
      <c r="B20" s="33" t="s">
        <v>5</v>
      </c>
      <c r="C20" s="33">
        <v>51071</v>
      </c>
      <c r="D20" s="33" t="s">
        <v>53</v>
      </c>
      <c r="E20" s="34">
        <v>0</v>
      </c>
      <c r="F20" s="34">
        <v>0</v>
      </c>
      <c r="G20" s="34">
        <v>0</v>
      </c>
      <c r="H20" s="34">
        <f t="shared" si="6"/>
        <v>0</v>
      </c>
      <c r="I20" s="34">
        <v>38992</v>
      </c>
      <c r="J20" s="34">
        <v>255240</v>
      </c>
      <c r="K20" s="35">
        <f t="shared" si="1"/>
        <v>6.545958145260566</v>
      </c>
    </row>
    <row r="21" spans="1:11" outlineLevel="2" x14ac:dyDescent="0.2">
      <c r="A21" s="33">
        <v>670</v>
      </c>
      <c r="B21" s="33" t="s">
        <v>5</v>
      </c>
      <c r="C21" s="33">
        <v>51020</v>
      </c>
      <c r="D21" s="33" t="s">
        <v>29</v>
      </c>
      <c r="E21" s="34">
        <v>0</v>
      </c>
      <c r="F21" s="34">
        <v>0</v>
      </c>
      <c r="G21" s="34">
        <v>634427</v>
      </c>
      <c r="H21" s="34">
        <f t="shared" si="6"/>
        <v>634427</v>
      </c>
      <c r="I21" s="34">
        <v>723733</v>
      </c>
      <c r="J21" s="34">
        <v>-37141</v>
      </c>
      <c r="K21" s="35">
        <f t="shared" si="1"/>
        <v>-5.1318649280881208E-2</v>
      </c>
    </row>
    <row r="22" spans="1:11" outlineLevel="2" x14ac:dyDescent="0.2">
      <c r="A22" s="33">
        <v>670</v>
      </c>
      <c r="B22" s="33" t="s">
        <v>5</v>
      </c>
      <c r="C22" s="33">
        <v>50857</v>
      </c>
      <c r="D22" s="33" t="s">
        <v>26</v>
      </c>
      <c r="E22" s="34">
        <v>0</v>
      </c>
      <c r="F22" s="34">
        <v>1568989</v>
      </c>
      <c r="G22" s="34">
        <v>0</v>
      </c>
      <c r="H22" s="34">
        <f t="shared" si="6"/>
        <v>1568989</v>
      </c>
      <c r="I22" s="34">
        <v>1842856</v>
      </c>
      <c r="J22" s="34">
        <v>793428</v>
      </c>
      <c r="K22" s="35">
        <f t="shared" si="1"/>
        <v>0.43054259258455352</v>
      </c>
    </row>
    <row r="23" spans="1:11" outlineLevel="2" x14ac:dyDescent="0.2">
      <c r="A23" s="33">
        <v>670</v>
      </c>
      <c r="B23" s="33" t="s">
        <v>5</v>
      </c>
      <c r="C23" s="33">
        <v>50067</v>
      </c>
      <c r="D23" s="33" t="s">
        <v>28</v>
      </c>
      <c r="E23" s="34">
        <v>0</v>
      </c>
      <c r="F23" s="34">
        <v>1255672</v>
      </c>
      <c r="G23" s="34">
        <v>0</v>
      </c>
      <c r="H23" s="34">
        <f t="shared" si="6"/>
        <v>1255672</v>
      </c>
      <c r="I23" s="34">
        <v>2425585</v>
      </c>
      <c r="J23" s="34">
        <v>80619</v>
      </c>
      <c r="K23" s="35">
        <f t="shared" si="1"/>
        <v>3.3236930472442729E-2</v>
      </c>
    </row>
    <row r="24" spans="1:11" outlineLevel="1" x14ac:dyDescent="0.2">
      <c r="A24" s="56"/>
      <c r="B24" s="56" t="s">
        <v>110</v>
      </c>
      <c r="C24" s="56"/>
      <c r="D24" s="56"/>
      <c r="E24" s="74">
        <f t="shared" ref="E24:J24" si="7">SUBTOTAL(9,E18:E23)</f>
        <v>49198</v>
      </c>
      <c r="F24" s="74">
        <f t="shared" si="7"/>
        <v>47154487</v>
      </c>
      <c r="G24" s="74">
        <f t="shared" si="7"/>
        <v>397443001</v>
      </c>
      <c r="H24" s="74">
        <f t="shared" si="7"/>
        <v>444646686</v>
      </c>
      <c r="I24" s="74">
        <f t="shared" si="7"/>
        <v>437790331</v>
      </c>
      <c r="J24" s="74">
        <f t="shared" si="7"/>
        <v>24462358</v>
      </c>
      <c r="K24" s="75">
        <f t="shared" si="1"/>
        <v>5.5876880478659997E-2</v>
      </c>
    </row>
    <row r="25" spans="1:11" outlineLevel="2" x14ac:dyDescent="0.2">
      <c r="A25" s="33">
        <v>750</v>
      </c>
      <c r="B25" s="33" t="s">
        <v>17</v>
      </c>
      <c r="C25" s="33">
        <v>51624</v>
      </c>
      <c r="D25" s="33" t="s">
        <v>13</v>
      </c>
      <c r="E25" s="34">
        <v>0</v>
      </c>
      <c r="F25" s="34">
        <v>40783007</v>
      </c>
      <c r="G25" s="34">
        <v>0</v>
      </c>
      <c r="H25" s="34">
        <f>SUM(E25:G25)</f>
        <v>40783007</v>
      </c>
      <c r="I25" s="34">
        <v>39160669</v>
      </c>
      <c r="J25" s="34">
        <v>812749</v>
      </c>
      <c r="K25" s="35">
        <f t="shared" si="1"/>
        <v>2.07542164307765E-2</v>
      </c>
    </row>
    <row r="26" spans="1:11" outlineLevel="1" x14ac:dyDescent="0.2">
      <c r="A26" s="56"/>
      <c r="B26" s="56" t="s">
        <v>129</v>
      </c>
      <c r="C26" s="56"/>
      <c r="D26" s="56"/>
      <c r="E26" s="74">
        <f t="shared" ref="E26:J26" si="8">SUBTOTAL(9,E25:E25)</f>
        <v>0</v>
      </c>
      <c r="F26" s="74">
        <f t="shared" si="8"/>
        <v>40783007</v>
      </c>
      <c r="G26" s="74">
        <f t="shared" si="8"/>
        <v>0</v>
      </c>
      <c r="H26" s="74">
        <f t="shared" si="8"/>
        <v>40783007</v>
      </c>
      <c r="I26" s="74">
        <f t="shared" si="8"/>
        <v>39160669</v>
      </c>
      <c r="J26" s="74">
        <f t="shared" si="8"/>
        <v>812749</v>
      </c>
      <c r="K26" s="75">
        <f t="shared" si="1"/>
        <v>2.07542164307765E-2</v>
      </c>
    </row>
    <row r="27" spans="1:11" outlineLevel="2" x14ac:dyDescent="0.2">
      <c r="A27" s="33">
        <v>1135</v>
      </c>
      <c r="B27" s="33" t="s">
        <v>12</v>
      </c>
      <c r="C27" s="33">
        <v>51535</v>
      </c>
      <c r="D27" s="33" t="s">
        <v>57</v>
      </c>
      <c r="E27" s="34">
        <v>0</v>
      </c>
      <c r="F27" s="34">
        <v>0</v>
      </c>
      <c r="G27" s="34">
        <v>0</v>
      </c>
      <c r="H27" s="34">
        <f>SUM(E27:G27)</f>
        <v>0</v>
      </c>
      <c r="I27" s="34">
        <v>0</v>
      </c>
      <c r="J27" s="34">
        <v>0</v>
      </c>
      <c r="K27" s="35" t="str">
        <f t="shared" si="1"/>
        <v/>
      </c>
    </row>
    <row r="28" spans="1:11" outlineLevel="1" x14ac:dyDescent="0.2">
      <c r="A28" s="56"/>
      <c r="B28" s="56" t="s">
        <v>126</v>
      </c>
      <c r="C28" s="56"/>
      <c r="D28" s="56"/>
      <c r="E28" s="74">
        <f t="shared" ref="E28:J28" si="9">SUBTOTAL(9,E27:E27)</f>
        <v>0</v>
      </c>
      <c r="F28" s="74">
        <f t="shared" si="9"/>
        <v>0</v>
      </c>
      <c r="G28" s="74">
        <f t="shared" si="9"/>
        <v>0</v>
      </c>
      <c r="H28" s="74">
        <f t="shared" si="9"/>
        <v>0</v>
      </c>
      <c r="I28" s="74">
        <f t="shared" si="9"/>
        <v>0</v>
      </c>
      <c r="J28" s="74">
        <f t="shared" si="9"/>
        <v>0</v>
      </c>
      <c r="K28" s="75" t="str">
        <f t="shared" si="1"/>
        <v/>
      </c>
    </row>
    <row r="29" spans="1:11" outlineLevel="2" x14ac:dyDescent="0.2">
      <c r="A29" s="33">
        <v>50026</v>
      </c>
      <c r="B29" s="33" t="s">
        <v>1</v>
      </c>
      <c r="C29" s="33">
        <v>50026</v>
      </c>
      <c r="D29" s="33" t="s">
        <v>1</v>
      </c>
      <c r="E29" s="34">
        <v>849311</v>
      </c>
      <c r="F29" s="34">
        <v>321922</v>
      </c>
      <c r="G29" s="34">
        <v>12342471</v>
      </c>
      <c r="H29" s="34">
        <f>SUM(E29:G29)</f>
        <v>13513704</v>
      </c>
      <c r="I29" s="34">
        <v>12900736</v>
      </c>
      <c r="J29" s="34">
        <v>641025</v>
      </c>
      <c r="K29" s="35">
        <f t="shared" si="1"/>
        <v>4.9689025494359391E-2</v>
      </c>
    </row>
    <row r="30" spans="1:11" outlineLevel="1" x14ac:dyDescent="0.2">
      <c r="A30" s="56"/>
      <c r="B30" s="56" t="s">
        <v>128</v>
      </c>
      <c r="C30" s="56"/>
      <c r="D30" s="56"/>
      <c r="E30" s="74">
        <f t="shared" ref="E30:J30" si="10">SUBTOTAL(9,E29:E29)</f>
        <v>849311</v>
      </c>
      <c r="F30" s="74">
        <f t="shared" si="10"/>
        <v>321922</v>
      </c>
      <c r="G30" s="74">
        <f t="shared" si="10"/>
        <v>12342471</v>
      </c>
      <c r="H30" s="74">
        <f t="shared" si="10"/>
        <v>13513704</v>
      </c>
      <c r="I30" s="74">
        <f t="shared" si="10"/>
        <v>12900736</v>
      </c>
      <c r="J30" s="74">
        <f t="shared" si="10"/>
        <v>641025</v>
      </c>
      <c r="K30" s="75">
        <f t="shared" si="1"/>
        <v>4.9689025494359391E-2</v>
      </c>
    </row>
    <row r="31" spans="1:11" outlineLevel="2" x14ac:dyDescent="0.2">
      <c r="A31" s="33">
        <v>50041</v>
      </c>
      <c r="B31" s="33" t="s">
        <v>3</v>
      </c>
      <c r="C31" s="33">
        <v>50041</v>
      </c>
      <c r="D31" s="33" t="s">
        <v>3</v>
      </c>
      <c r="E31" s="34">
        <v>0</v>
      </c>
      <c r="F31" s="34">
        <v>397374</v>
      </c>
      <c r="G31" s="34">
        <v>25630818</v>
      </c>
      <c r="H31" s="34">
        <f>SUM(E31:G31)</f>
        <v>26028192</v>
      </c>
      <c r="I31" s="34">
        <v>24997900</v>
      </c>
      <c r="J31" s="34">
        <v>1026942</v>
      </c>
      <c r="K31" s="35">
        <f t="shared" si="1"/>
        <v>4.1081130814988459E-2</v>
      </c>
    </row>
    <row r="32" spans="1:11" outlineLevel="1" x14ac:dyDescent="0.2">
      <c r="A32" s="56"/>
      <c r="B32" s="56" t="s">
        <v>127</v>
      </c>
      <c r="C32" s="56"/>
      <c r="D32" s="56"/>
      <c r="E32" s="74">
        <f t="shared" ref="E32:J32" si="11">SUBTOTAL(9,E31:E31)</f>
        <v>0</v>
      </c>
      <c r="F32" s="74">
        <f t="shared" si="11"/>
        <v>397374</v>
      </c>
      <c r="G32" s="74">
        <f t="shared" si="11"/>
        <v>25630818</v>
      </c>
      <c r="H32" s="74">
        <f t="shared" si="11"/>
        <v>26028192</v>
      </c>
      <c r="I32" s="74">
        <f t="shared" si="11"/>
        <v>24997900</v>
      </c>
      <c r="J32" s="74">
        <f t="shared" si="11"/>
        <v>1026942</v>
      </c>
      <c r="K32" s="75">
        <f t="shared" si="1"/>
        <v>4.1081130814988459E-2</v>
      </c>
    </row>
    <row r="33" spans="1:11" outlineLevel="2" x14ac:dyDescent="0.2">
      <c r="A33" s="33">
        <v>50050</v>
      </c>
      <c r="B33" s="33" t="s">
        <v>4</v>
      </c>
      <c r="C33" s="33">
        <v>50050</v>
      </c>
      <c r="D33" s="33" t="s">
        <v>4</v>
      </c>
      <c r="E33" s="34">
        <v>0</v>
      </c>
      <c r="F33" s="34">
        <v>0</v>
      </c>
      <c r="G33" s="34">
        <v>8868049</v>
      </c>
      <c r="H33" s="34">
        <f>SUM(E33:G33)</f>
        <v>8868049</v>
      </c>
      <c r="I33" s="34">
        <v>8051663</v>
      </c>
      <c r="J33" s="34">
        <v>88676</v>
      </c>
      <c r="K33" s="35">
        <f t="shared" si="1"/>
        <v>1.1013376988083082E-2</v>
      </c>
    </row>
    <row r="34" spans="1:11" outlineLevel="1" x14ac:dyDescent="0.2">
      <c r="A34" s="56"/>
      <c r="B34" s="56" t="s">
        <v>114</v>
      </c>
      <c r="C34" s="56"/>
      <c r="D34" s="56"/>
      <c r="E34" s="74">
        <f t="shared" ref="E34:J34" si="12">SUBTOTAL(9,E33:E33)</f>
        <v>0</v>
      </c>
      <c r="F34" s="74">
        <f t="shared" si="12"/>
        <v>0</v>
      </c>
      <c r="G34" s="74">
        <f t="shared" si="12"/>
        <v>8868049</v>
      </c>
      <c r="H34" s="74">
        <f t="shared" si="12"/>
        <v>8868049</v>
      </c>
      <c r="I34" s="74">
        <f t="shared" si="12"/>
        <v>8051663</v>
      </c>
      <c r="J34" s="74">
        <f t="shared" si="12"/>
        <v>88676</v>
      </c>
      <c r="K34" s="75">
        <f t="shared" si="1"/>
        <v>1.1013376988083082E-2</v>
      </c>
    </row>
    <row r="35" spans="1:11" outlineLevel="2" x14ac:dyDescent="0.2">
      <c r="A35" s="33">
        <v>50130</v>
      </c>
      <c r="B35" s="33" t="s">
        <v>7</v>
      </c>
      <c r="C35" s="33">
        <v>50130</v>
      </c>
      <c r="D35" s="33" t="s">
        <v>7</v>
      </c>
      <c r="E35" s="34">
        <v>75355</v>
      </c>
      <c r="F35" s="34">
        <v>436964</v>
      </c>
      <c r="G35" s="34">
        <v>37720758</v>
      </c>
      <c r="H35" s="34">
        <f>SUM(E35:G35)</f>
        <v>38233077</v>
      </c>
      <c r="I35" s="34">
        <v>37745204</v>
      </c>
      <c r="J35" s="34">
        <v>1516683</v>
      </c>
      <c r="K35" s="35">
        <f t="shared" si="1"/>
        <v>4.0182138106870477E-2</v>
      </c>
    </row>
    <row r="36" spans="1:11" outlineLevel="1" x14ac:dyDescent="0.2">
      <c r="A36" s="57"/>
      <c r="B36" s="57" t="s">
        <v>115</v>
      </c>
      <c r="C36" s="57"/>
      <c r="D36" s="57"/>
      <c r="E36" s="77">
        <f t="shared" ref="E36:J36" si="13">SUBTOTAL(9,E35:E35)</f>
        <v>75355</v>
      </c>
      <c r="F36" s="77">
        <f t="shared" si="13"/>
        <v>436964</v>
      </c>
      <c r="G36" s="77">
        <f t="shared" si="13"/>
        <v>37720758</v>
      </c>
      <c r="H36" s="77">
        <f t="shared" si="13"/>
        <v>38233077</v>
      </c>
      <c r="I36" s="77">
        <f t="shared" si="13"/>
        <v>37745204</v>
      </c>
      <c r="J36" s="77">
        <f t="shared" si="13"/>
        <v>1516683</v>
      </c>
      <c r="K36" s="75">
        <f t="shared" si="1"/>
        <v>4.0182138106870477E-2</v>
      </c>
    </row>
    <row r="37" spans="1:11" ht="25.5" customHeight="1" x14ac:dyDescent="0.2">
      <c r="A37" s="86"/>
      <c r="B37" s="86" t="s">
        <v>104</v>
      </c>
      <c r="C37" s="86"/>
      <c r="D37" s="86"/>
      <c r="E37" s="87">
        <f t="shared" ref="E37:J37" si="14">SUBTOTAL(9,E4:E35)</f>
        <v>5091872</v>
      </c>
      <c r="F37" s="87">
        <f t="shared" si="14"/>
        <v>271801456</v>
      </c>
      <c r="G37" s="87">
        <f t="shared" si="14"/>
        <v>1006802916</v>
      </c>
      <c r="H37" s="87">
        <f t="shared" si="14"/>
        <v>1283696244</v>
      </c>
      <c r="I37" s="87">
        <f t="shared" si="14"/>
        <v>1261384603</v>
      </c>
      <c r="J37" s="87">
        <f t="shared" si="14"/>
        <v>54093828</v>
      </c>
      <c r="K37" s="88">
        <f t="shared" si="1"/>
        <v>4.2884484138577997E-2</v>
      </c>
    </row>
  </sheetData>
  <mergeCells count="1">
    <mergeCell ref="A1:J1"/>
  </mergeCells>
  <phoneticPr fontId="17" type="noConversion"/>
  <printOptions horizontalCentered="1"/>
  <pageMargins left="0.5" right="0.5" top="1" bottom="1" header="0.5" footer="0.5"/>
  <pageSetup scale="86" orientation="landscape" r:id="rId1"/>
  <headerFooter alignWithMargins="0">
    <oddFooter>&amp;LCalifornia Department of Insurance&amp;RRate Specialist Bureau - 4/18/03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12">
    <pageSetUpPr fitToPage="1"/>
  </sheetPr>
  <dimension ref="A1:K38"/>
  <sheetViews>
    <sheetView workbookViewId="0">
      <selection sqref="A1:K1"/>
    </sheetView>
  </sheetViews>
  <sheetFormatPr defaultRowHeight="12" outlineLevelRow="2" x14ac:dyDescent="0.2"/>
  <cols>
    <col min="1" max="1" width="6.42578125" style="22" bestFit="1" customWidth="1"/>
    <col min="2" max="2" width="23.85546875" style="21" customWidth="1"/>
    <col min="3" max="3" width="6.28515625" style="22" customWidth="1"/>
    <col min="4" max="4" width="27.85546875" style="22" bestFit="1" customWidth="1"/>
    <col min="5" max="5" width="11" style="24" customWidth="1"/>
    <col min="6" max="8" width="13.42578125" style="24" customWidth="1"/>
    <col min="9" max="9" width="13.7109375" style="24" bestFit="1" customWidth="1"/>
    <col min="10" max="10" width="12.7109375" style="20" bestFit="1" customWidth="1"/>
    <col min="11" max="11" width="9.28515625" style="20" bestFit="1" customWidth="1"/>
    <col min="12" max="16384" width="9.140625" style="20"/>
  </cols>
  <sheetData>
    <row r="1" spans="1:11" ht="24" customHeight="1" x14ac:dyDescent="0.2">
      <c r="A1" s="302" t="s">
        <v>58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</row>
    <row r="2" spans="1:11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1" s="23" customFormat="1" ht="36" customHeight="1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116</v>
      </c>
      <c r="F3" s="27" t="s">
        <v>117</v>
      </c>
      <c r="G3" s="27" t="s">
        <v>118</v>
      </c>
      <c r="H3" s="27" t="s">
        <v>119</v>
      </c>
      <c r="I3" s="27" t="s">
        <v>120</v>
      </c>
      <c r="J3" s="27" t="s">
        <v>121</v>
      </c>
      <c r="K3" s="28" t="s">
        <v>122</v>
      </c>
    </row>
    <row r="4" spans="1:11" outlineLevel="2" x14ac:dyDescent="0.2">
      <c r="A4" s="33">
        <v>70</v>
      </c>
      <c r="B4" s="33" t="s">
        <v>9</v>
      </c>
      <c r="C4" s="33">
        <v>50814</v>
      </c>
      <c r="D4" s="33" t="s">
        <v>38</v>
      </c>
      <c r="E4" s="34">
        <v>3211028</v>
      </c>
      <c r="F4" s="34">
        <v>143582625</v>
      </c>
      <c r="G4" s="34">
        <v>375553247</v>
      </c>
      <c r="H4" s="34">
        <f>SUM(E4:G4)</f>
        <v>522346900</v>
      </c>
      <c r="I4" s="34">
        <v>510130541</v>
      </c>
      <c r="J4" s="34">
        <v>12421722</v>
      </c>
      <c r="K4" s="35">
        <f>IF(I4&lt;&gt;0,J4/I4,"")</f>
        <v>2.4350084932476136E-2</v>
      </c>
    </row>
    <row r="5" spans="1:11" outlineLevel="1" x14ac:dyDescent="0.2">
      <c r="A5" s="56"/>
      <c r="B5" s="85" t="s">
        <v>105</v>
      </c>
      <c r="C5" s="56"/>
      <c r="D5" s="56"/>
      <c r="E5" s="74">
        <f t="shared" ref="E5:J5" si="0">SUBTOTAL(9,E4:E4)</f>
        <v>3211028</v>
      </c>
      <c r="F5" s="74">
        <f t="shared" si="0"/>
        <v>143582625</v>
      </c>
      <c r="G5" s="74">
        <f t="shared" si="0"/>
        <v>375553247</v>
      </c>
      <c r="H5" s="74">
        <f t="shared" si="0"/>
        <v>522346900</v>
      </c>
      <c r="I5" s="74">
        <f t="shared" si="0"/>
        <v>510130541</v>
      </c>
      <c r="J5" s="74">
        <f t="shared" si="0"/>
        <v>12421722</v>
      </c>
      <c r="K5" s="75">
        <f t="shared" ref="K5:K37" si="1">IF(I5&lt;&gt;0,J5/I5,"")</f>
        <v>2.4350084932476136E-2</v>
      </c>
    </row>
    <row r="6" spans="1:11" outlineLevel="2" x14ac:dyDescent="0.2">
      <c r="A6" s="33">
        <v>99</v>
      </c>
      <c r="B6" s="33" t="s">
        <v>0</v>
      </c>
      <c r="C6" s="33">
        <v>50083</v>
      </c>
      <c r="D6" s="33" t="s">
        <v>24</v>
      </c>
      <c r="E6" s="34">
        <v>1242</v>
      </c>
      <c r="F6" s="34">
        <v>43295070</v>
      </c>
      <c r="G6" s="34">
        <v>87113004</v>
      </c>
      <c r="H6" s="34">
        <f>SUM(E6:G6)</f>
        <v>130409316</v>
      </c>
      <c r="I6" s="34">
        <v>125933617</v>
      </c>
      <c r="J6" s="34">
        <v>4221833</v>
      </c>
      <c r="K6" s="35">
        <f t="shared" si="1"/>
        <v>3.3524273347917896E-2</v>
      </c>
    </row>
    <row r="7" spans="1:11" outlineLevel="2" x14ac:dyDescent="0.2">
      <c r="A7" s="33">
        <v>99</v>
      </c>
      <c r="B7" s="33" t="s">
        <v>0</v>
      </c>
      <c r="C7" s="33">
        <v>50822</v>
      </c>
      <c r="D7" s="33" t="s">
        <v>35</v>
      </c>
      <c r="E7" s="34">
        <v>0</v>
      </c>
      <c r="F7" s="34">
        <v>0</v>
      </c>
      <c r="G7" s="34">
        <v>817648</v>
      </c>
      <c r="H7" s="34">
        <f>SUM(E7:G7)</f>
        <v>817648</v>
      </c>
      <c r="I7" s="34">
        <v>770877</v>
      </c>
      <c r="J7" s="34">
        <v>0</v>
      </c>
      <c r="K7" s="35">
        <f t="shared" si="1"/>
        <v>0</v>
      </c>
    </row>
    <row r="8" spans="1:11" outlineLevel="2" x14ac:dyDescent="0.2">
      <c r="A8" s="33">
        <v>99</v>
      </c>
      <c r="B8" s="33" t="s">
        <v>0</v>
      </c>
      <c r="C8" s="33">
        <v>50024</v>
      </c>
      <c r="D8" s="33" t="s">
        <v>36</v>
      </c>
      <c r="E8" s="34">
        <v>1068975</v>
      </c>
      <c r="F8" s="34">
        <v>1074809</v>
      </c>
      <c r="G8" s="34">
        <v>58025176</v>
      </c>
      <c r="H8" s="34">
        <f>SUM(E8:G8)</f>
        <v>60168960</v>
      </c>
      <c r="I8" s="34">
        <v>59142179</v>
      </c>
      <c r="J8" s="34">
        <v>4467843</v>
      </c>
      <c r="K8" s="35">
        <f t="shared" si="1"/>
        <v>7.5544105333014533E-2</v>
      </c>
    </row>
    <row r="9" spans="1:11" outlineLevel="2" x14ac:dyDescent="0.2">
      <c r="A9" s="33">
        <v>99</v>
      </c>
      <c r="B9" s="33" t="s">
        <v>0</v>
      </c>
      <c r="C9" s="33">
        <v>50012</v>
      </c>
      <c r="D9" s="33" t="s">
        <v>48</v>
      </c>
      <c r="E9" s="34">
        <v>543</v>
      </c>
      <c r="F9" s="34">
        <v>15034001</v>
      </c>
      <c r="G9" s="34">
        <v>0</v>
      </c>
      <c r="H9" s="34">
        <f>SUM(E9:G9)</f>
        <v>15034544</v>
      </c>
      <c r="I9" s="34">
        <v>15064099</v>
      </c>
      <c r="J9" s="34">
        <v>991256</v>
      </c>
      <c r="K9" s="35">
        <f t="shared" si="1"/>
        <v>6.5802541526048128E-2</v>
      </c>
    </row>
    <row r="10" spans="1:11" outlineLevel="1" x14ac:dyDescent="0.2">
      <c r="A10" s="56"/>
      <c r="B10" s="56" t="s">
        <v>123</v>
      </c>
      <c r="C10" s="56"/>
      <c r="D10" s="56"/>
      <c r="E10" s="74">
        <f t="shared" ref="E10:J10" si="2">SUBTOTAL(9,E6:E9)</f>
        <v>1070760</v>
      </c>
      <c r="F10" s="74">
        <f t="shared" si="2"/>
        <v>59403880</v>
      </c>
      <c r="G10" s="74">
        <f t="shared" si="2"/>
        <v>145955828</v>
      </c>
      <c r="H10" s="74">
        <f t="shared" si="2"/>
        <v>206430468</v>
      </c>
      <c r="I10" s="74">
        <f t="shared" si="2"/>
        <v>200910772</v>
      </c>
      <c r="J10" s="74">
        <f t="shared" si="2"/>
        <v>9680932</v>
      </c>
      <c r="K10" s="75">
        <f t="shared" si="1"/>
        <v>4.8185231203033752E-2</v>
      </c>
    </row>
    <row r="11" spans="1:11" outlineLevel="2" x14ac:dyDescent="0.2">
      <c r="A11" s="33">
        <v>150</v>
      </c>
      <c r="B11" s="33" t="s">
        <v>8</v>
      </c>
      <c r="C11" s="33">
        <v>50520</v>
      </c>
      <c r="D11" s="33" t="s">
        <v>25</v>
      </c>
      <c r="E11" s="34">
        <v>1986325</v>
      </c>
      <c r="F11" s="34">
        <v>18606471</v>
      </c>
      <c r="G11" s="34">
        <v>109945617</v>
      </c>
      <c r="H11" s="34">
        <f>SUM(E11:G11)</f>
        <v>130538413</v>
      </c>
      <c r="I11" s="34">
        <v>130600471</v>
      </c>
      <c r="J11" s="34">
        <v>2188561</v>
      </c>
      <c r="K11" s="35">
        <f t="shared" si="1"/>
        <v>1.675768075905331E-2</v>
      </c>
    </row>
    <row r="12" spans="1:11" s="83" customFormat="1" outlineLevel="1" x14ac:dyDescent="0.2">
      <c r="A12" s="62"/>
      <c r="B12" s="62" t="s">
        <v>107</v>
      </c>
      <c r="C12" s="62"/>
      <c r="D12" s="62"/>
      <c r="E12" s="76">
        <f t="shared" ref="E12:J12" si="3">SUBTOTAL(9,E11:E11)</f>
        <v>1986325</v>
      </c>
      <c r="F12" s="76">
        <f t="shared" si="3"/>
        <v>18606471</v>
      </c>
      <c r="G12" s="76">
        <f t="shared" si="3"/>
        <v>109945617</v>
      </c>
      <c r="H12" s="76">
        <f t="shared" si="3"/>
        <v>130538413</v>
      </c>
      <c r="I12" s="76">
        <f t="shared" si="3"/>
        <v>130600471</v>
      </c>
      <c r="J12" s="76">
        <f t="shared" si="3"/>
        <v>2188561</v>
      </c>
      <c r="K12" s="75">
        <f t="shared" si="1"/>
        <v>1.675768075905331E-2</v>
      </c>
    </row>
    <row r="13" spans="1:11" outlineLevel="2" x14ac:dyDescent="0.2">
      <c r="A13" s="33">
        <v>340</v>
      </c>
      <c r="B13" s="33" t="s">
        <v>6</v>
      </c>
      <c r="C13" s="33">
        <v>50121</v>
      </c>
      <c r="D13" s="33" t="s">
        <v>31</v>
      </c>
      <c r="E13" s="34">
        <v>311929</v>
      </c>
      <c r="F13" s="34">
        <v>82570352</v>
      </c>
      <c r="G13" s="34">
        <v>77821963</v>
      </c>
      <c r="H13" s="34">
        <f>SUM(E13:G13)</f>
        <v>160704244</v>
      </c>
      <c r="I13" s="34">
        <v>155210646</v>
      </c>
      <c r="J13" s="34">
        <v>3695463</v>
      </c>
      <c r="K13" s="35">
        <f t="shared" si="1"/>
        <v>2.3809339727894695E-2</v>
      </c>
    </row>
    <row r="14" spans="1:11" outlineLevel="2" x14ac:dyDescent="0.2">
      <c r="A14" s="33">
        <v>340</v>
      </c>
      <c r="B14" s="33" t="s">
        <v>6</v>
      </c>
      <c r="C14" s="33">
        <v>51420</v>
      </c>
      <c r="D14" s="33" t="s">
        <v>30</v>
      </c>
      <c r="E14" s="34">
        <v>0</v>
      </c>
      <c r="F14" s="34">
        <v>0</v>
      </c>
      <c r="G14" s="34">
        <v>0</v>
      </c>
      <c r="H14" s="34">
        <f>SUM(E14:G14)</f>
        <v>0</v>
      </c>
      <c r="I14" s="34">
        <v>0</v>
      </c>
      <c r="J14" s="34">
        <v>37340</v>
      </c>
      <c r="K14" s="35" t="str">
        <f t="shared" si="1"/>
        <v/>
      </c>
    </row>
    <row r="15" spans="1:11" outlineLevel="1" x14ac:dyDescent="0.2">
      <c r="A15" s="56"/>
      <c r="B15" s="56" t="s">
        <v>108</v>
      </c>
      <c r="C15" s="56"/>
      <c r="D15" s="56"/>
      <c r="E15" s="74">
        <f t="shared" ref="E15:J15" si="4">SUBTOTAL(9,E13:E14)</f>
        <v>311929</v>
      </c>
      <c r="F15" s="74">
        <f t="shared" si="4"/>
        <v>82570352</v>
      </c>
      <c r="G15" s="74">
        <f t="shared" si="4"/>
        <v>77821963</v>
      </c>
      <c r="H15" s="74">
        <f t="shared" si="4"/>
        <v>160704244</v>
      </c>
      <c r="I15" s="74">
        <f t="shared" si="4"/>
        <v>155210646</v>
      </c>
      <c r="J15" s="74">
        <f t="shared" si="4"/>
        <v>3732803</v>
      </c>
      <c r="K15" s="75">
        <f t="shared" si="1"/>
        <v>2.4049916008983045E-2</v>
      </c>
    </row>
    <row r="16" spans="1:11" outlineLevel="2" x14ac:dyDescent="0.2">
      <c r="A16" s="33">
        <v>642</v>
      </c>
      <c r="B16" s="33" t="s">
        <v>10</v>
      </c>
      <c r="C16" s="33">
        <v>50849</v>
      </c>
      <c r="D16" s="33" t="s">
        <v>39</v>
      </c>
      <c r="E16" s="34">
        <v>2209538</v>
      </c>
      <c r="F16" s="34">
        <v>0</v>
      </c>
      <c r="G16" s="34">
        <v>17910606</v>
      </c>
      <c r="H16" s="34">
        <f>SUM(E16:G16)</f>
        <v>20120144</v>
      </c>
      <c r="I16" s="34">
        <v>20292248</v>
      </c>
      <c r="J16" s="34">
        <v>369813</v>
      </c>
      <c r="K16" s="35">
        <f t="shared" si="1"/>
        <v>1.8224348529546849E-2</v>
      </c>
    </row>
    <row r="17" spans="1:11" outlineLevel="1" x14ac:dyDescent="0.2">
      <c r="A17" s="56"/>
      <c r="B17" s="56" t="s">
        <v>124</v>
      </c>
      <c r="C17" s="56"/>
      <c r="D17" s="56"/>
      <c r="E17" s="74">
        <f t="shared" ref="E17:J17" si="5">SUBTOTAL(9,E16:E16)</f>
        <v>2209538</v>
      </c>
      <c r="F17" s="74">
        <f t="shared" si="5"/>
        <v>0</v>
      </c>
      <c r="G17" s="74">
        <f t="shared" si="5"/>
        <v>17910606</v>
      </c>
      <c r="H17" s="74">
        <f t="shared" si="5"/>
        <v>20120144</v>
      </c>
      <c r="I17" s="74">
        <f t="shared" si="5"/>
        <v>20292248</v>
      </c>
      <c r="J17" s="74">
        <f t="shared" si="5"/>
        <v>369813</v>
      </c>
      <c r="K17" s="75">
        <f t="shared" si="1"/>
        <v>1.8224348529546849E-2</v>
      </c>
    </row>
    <row r="18" spans="1:11" outlineLevel="2" x14ac:dyDescent="0.2">
      <c r="A18" s="33">
        <v>670</v>
      </c>
      <c r="B18" s="33" t="s">
        <v>5</v>
      </c>
      <c r="C18" s="33">
        <v>50229</v>
      </c>
      <c r="D18" s="33" t="s">
        <v>27</v>
      </c>
      <c r="E18" s="34">
        <v>2017767</v>
      </c>
      <c r="F18" s="34">
        <v>14694155</v>
      </c>
      <c r="G18" s="34">
        <v>320813232</v>
      </c>
      <c r="H18" s="34">
        <f t="shared" ref="H18:H23" si="6">SUM(E18:G18)</f>
        <v>337525154</v>
      </c>
      <c r="I18" s="34">
        <v>324356329</v>
      </c>
      <c r="J18" s="34">
        <v>23381961</v>
      </c>
      <c r="K18" s="35">
        <f t="shared" si="1"/>
        <v>7.2087266100486672E-2</v>
      </c>
    </row>
    <row r="19" spans="1:11" outlineLevel="2" x14ac:dyDescent="0.2">
      <c r="A19" s="33">
        <v>670</v>
      </c>
      <c r="B19" s="33" t="s">
        <v>5</v>
      </c>
      <c r="C19" s="33">
        <v>51586</v>
      </c>
      <c r="D19" s="33" t="s">
        <v>32</v>
      </c>
      <c r="E19" s="34">
        <v>3017308</v>
      </c>
      <c r="F19" s="34">
        <v>11651509</v>
      </c>
      <c r="G19" s="34">
        <v>307437200</v>
      </c>
      <c r="H19" s="34">
        <f t="shared" si="6"/>
        <v>322106017</v>
      </c>
      <c r="I19" s="34">
        <v>277511750</v>
      </c>
      <c r="J19" s="34">
        <v>9614230</v>
      </c>
      <c r="K19" s="35">
        <f t="shared" si="1"/>
        <v>3.4644406948534615E-2</v>
      </c>
    </row>
    <row r="20" spans="1:11" outlineLevel="2" x14ac:dyDescent="0.2">
      <c r="A20" s="33">
        <v>670</v>
      </c>
      <c r="B20" s="33" t="s">
        <v>5</v>
      </c>
      <c r="C20" s="33">
        <v>51071</v>
      </c>
      <c r="D20" s="33" t="s">
        <v>59</v>
      </c>
      <c r="E20" s="34">
        <v>2489</v>
      </c>
      <c r="F20" s="34">
        <v>0</v>
      </c>
      <c r="G20" s="34">
        <v>0</v>
      </c>
      <c r="H20" s="34">
        <f t="shared" si="6"/>
        <v>2489</v>
      </c>
      <c r="I20" s="34">
        <v>116964</v>
      </c>
      <c r="J20" s="34">
        <v>-24400</v>
      </c>
      <c r="K20" s="35">
        <f t="shared" si="1"/>
        <v>-0.20861119660750316</v>
      </c>
    </row>
    <row r="21" spans="1:11" outlineLevel="2" x14ac:dyDescent="0.2">
      <c r="A21" s="33">
        <v>670</v>
      </c>
      <c r="B21" s="33" t="s">
        <v>5</v>
      </c>
      <c r="C21" s="33">
        <v>51020</v>
      </c>
      <c r="D21" s="33" t="s">
        <v>60</v>
      </c>
      <c r="E21" s="34">
        <v>0</v>
      </c>
      <c r="F21" s="34">
        <v>0</v>
      </c>
      <c r="G21" s="34">
        <v>1232934</v>
      </c>
      <c r="H21" s="34">
        <f t="shared" si="6"/>
        <v>1232934</v>
      </c>
      <c r="I21" s="34">
        <v>1269685</v>
      </c>
      <c r="J21" s="34">
        <v>-63969</v>
      </c>
      <c r="K21" s="35">
        <f t="shared" si="1"/>
        <v>-5.0381787608737599E-2</v>
      </c>
    </row>
    <row r="22" spans="1:11" outlineLevel="2" x14ac:dyDescent="0.2">
      <c r="A22" s="33">
        <v>670</v>
      </c>
      <c r="B22" s="33" t="s">
        <v>5</v>
      </c>
      <c r="C22" s="33">
        <v>50857</v>
      </c>
      <c r="D22" s="33" t="s">
        <v>26</v>
      </c>
      <c r="E22" s="34">
        <v>0</v>
      </c>
      <c r="F22" s="34">
        <v>2054691</v>
      </c>
      <c r="G22" s="34">
        <v>0</v>
      </c>
      <c r="H22" s="34">
        <f t="shared" si="6"/>
        <v>2054691</v>
      </c>
      <c r="I22" s="34">
        <v>1417109</v>
      </c>
      <c r="J22" s="34">
        <v>1095446</v>
      </c>
      <c r="K22" s="35">
        <f t="shared" si="1"/>
        <v>0.77301463754728816</v>
      </c>
    </row>
    <row r="23" spans="1:11" outlineLevel="2" x14ac:dyDescent="0.2">
      <c r="A23" s="33">
        <v>670</v>
      </c>
      <c r="B23" s="33" t="s">
        <v>5</v>
      </c>
      <c r="C23" s="33">
        <v>50067</v>
      </c>
      <c r="D23" s="33" t="s">
        <v>28</v>
      </c>
      <c r="E23" s="34">
        <v>3418822</v>
      </c>
      <c r="F23" s="34">
        <v>1645631</v>
      </c>
      <c r="G23" s="34">
        <v>0</v>
      </c>
      <c r="H23" s="34">
        <f t="shared" si="6"/>
        <v>5064453</v>
      </c>
      <c r="I23" s="34">
        <v>5040430</v>
      </c>
      <c r="J23" s="34">
        <v>1043568</v>
      </c>
      <c r="K23" s="35">
        <f t="shared" si="1"/>
        <v>0.20703947877462836</v>
      </c>
    </row>
    <row r="24" spans="1:11" outlineLevel="1" x14ac:dyDescent="0.2">
      <c r="A24" s="56"/>
      <c r="B24" s="56" t="s">
        <v>110</v>
      </c>
      <c r="C24" s="56"/>
      <c r="D24" s="56"/>
      <c r="E24" s="74">
        <f t="shared" ref="E24:J24" si="7">SUBTOTAL(9,E18:E23)</f>
        <v>8456386</v>
      </c>
      <c r="F24" s="74">
        <f t="shared" si="7"/>
        <v>30045986</v>
      </c>
      <c r="G24" s="74">
        <f t="shared" si="7"/>
        <v>629483366</v>
      </c>
      <c r="H24" s="74">
        <f t="shared" si="7"/>
        <v>667985738</v>
      </c>
      <c r="I24" s="74">
        <f t="shared" si="7"/>
        <v>609712267</v>
      </c>
      <c r="J24" s="74">
        <f t="shared" si="7"/>
        <v>35046836</v>
      </c>
      <c r="K24" s="75">
        <f t="shared" si="1"/>
        <v>5.7480942892034675E-2</v>
      </c>
    </row>
    <row r="25" spans="1:11" outlineLevel="2" x14ac:dyDescent="0.2">
      <c r="A25" s="33">
        <v>750</v>
      </c>
      <c r="B25" s="33" t="s">
        <v>17</v>
      </c>
      <c r="C25" s="33">
        <v>51624</v>
      </c>
      <c r="D25" s="33" t="s">
        <v>13</v>
      </c>
      <c r="E25" s="34">
        <v>0</v>
      </c>
      <c r="F25" s="34">
        <v>61196937</v>
      </c>
      <c r="G25" s="34">
        <v>0</v>
      </c>
      <c r="H25" s="34">
        <f>SUM(E25:G25)</f>
        <v>61196937</v>
      </c>
      <c r="I25" s="34">
        <v>58613397</v>
      </c>
      <c r="J25" s="34">
        <v>1063549</v>
      </c>
      <c r="K25" s="35">
        <f t="shared" si="1"/>
        <v>1.8145152037511152E-2</v>
      </c>
    </row>
    <row r="26" spans="1:11" outlineLevel="1" x14ac:dyDescent="0.2">
      <c r="A26" s="56"/>
      <c r="B26" s="56" t="s">
        <v>129</v>
      </c>
      <c r="C26" s="56"/>
      <c r="D26" s="56"/>
      <c r="E26" s="74">
        <f t="shared" ref="E26:J26" si="8">SUBTOTAL(9,E25:E25)</f>
        <v>0</v>
      </c>
      <c r="F26" s="74">
        <f t="shared" si="8"/>
        <v>61196937</v>
      </c>
      <c r="G26" s="74">
        <f t="shared" si="8"/>
        <v>0</v>
      </c>
      <c r="H26" s="74">
        <f t="shared" si="8"/>
        <v>61196937</v>
      </c>
      <c r="I26" s="74">
        <f t="shared" si="8"/>
        <v>58613397</v>
      </c>
      <c r="J26" s="74">
        <f t="shared" si="8"/>
        <v>1063549</v>
      </c>
      <c r="K26" s="75">
        <f t="shared" si="1"/>
        <v>1.8145152037511152E-2</v>
      </c>
    </row>
    <row r="27" spans="1:11" outlineLevel="2" x14ac:dyDescent="0.2">
      <c r="A27" s="33">
        <v>1135</v>
      </c>
      <c r="B27" s="33" t="s">
        <v>12</v>
      </c>
      <c r="C27" s="33">
        <v>51535</v>
      </c>
      <c r="D27" s="33" t="s">
        <v>57</v>
      </c>
      <c r="E27" s="34">
        <v>0</v>
      </c>
      <c r="F27" s="34">
        <v>1894129</v>
      </c>
      <c r="G27" s="34">
        <v>0</v>
      </c>
      <c r="H27" s="34">
        <f>SUM(E27:G27)</f>
        <v>1894129</v>
      </c>
      <c r="I27" s="34">
        <v>1736177</v>
      </c>
      <c r="J27" s="34">
        <v>0</v>
      </c>
      <c r="K27" s="35">
        <f t="shared" si="1"/>
        <v>0</v>
      </c>
    </row>
    <row r="28" spans="1:11" outlineLevel="1" x14ac:dyDescent="0.2">
      <c r="A28" s="56"/>
      <c r="B28" s="56" t="s">
        <v>126</v>
      </c>
      <c r="C28" s="56"/>
      <c r="D28" s="56"/>
      <c r="E28" s="74">
        <f t="shared" ref="E28:J28" si="9">SUBTOTAL(9,E27:E27)</f>
        <v>0</v>
      </c>
      <c r="F28" s="74">
        <f t="shared" si="9"/>
        <v>1894129</v>
      </c>
      <c r="G28" s="74">
        <f t="shared" si="9"/>
        <v>0</v>
      </c>
      <c r="H28" s="74">
        <f t="shared" si="9"/>
        <v>1894129</v>
      </c>
      <c r="I28" s="74">
        <f t="shared" si="9"/>
        <v>1736177</v>
      </c>
      <c r="J28" s="74">
        <f t="shared" si="9"/>
        <v>0</v>
      </c>
      <c r="K28" s="75">
        <f t="shared" si="1"/>
        <v>0</v>
      </c>
    </row>
    <row r="29" spans="1:11" outlineLevel="2" x14ac:dyDescent="0.2">
      <c r="A29" s="33">
        <v>50026</v>
      </c>
      <c r="B29" s="33" t="s">
        <v>1</v>
      </c>
      <c r="C29" s="33">
        <v>50026</v>
      </c>
      <c r="D29" s="33" t="s">
        <v>1</v>
      </c>
      <c r="E29" s="34">
        <v>0</v>
      </c>
      <c r="F29" s="34">
        <v>494951</v>
      </c>
      <c r="G29" s="34">
        <v>23240874</v>
      </c>
      <c r="H29" s="34">
        <f>SUM(E29:G29)</f>
        <v>23735825</v>
      </c>
      <c r="I29" s="34">
        <v>23029509</v>
      </c>
      <c r="J29" s="34">
        <v>1624437</v>
      </c>
      <c r="K29" s="35">
        <f t="shared" si="1"/>
        <v>7.0537196429155305E-2</v>
      </c>
    </row>
    <row r="30" spans="1:11" outlineLevel="1" x14ac:dyDescent="0.2">
      <c r="A30" s="56"/>
      <c r="B30" s="56" t="s">
        <v>128</v>
      </c>
      <c r="C30" s="56"/>
      <c r="D30" s="56"/>
      <c r="E30" s="74">
        <f t="shared" ref="E30:J30" si="10">SUBTOTAL(9,E29:E29)</f>
        <v>0</v>
      </c>
      <c r="F30" s="74">
        <f t="shared" si="10"/>
        <v>494951</v>
      </c>
      <c r="G30" s="74">
        <f t="shared" si="10"/>
        <v>23240874</v>
      </c>
      <c r="H30" s="74">
        <f t="shared" si="10"/>
        <v>23735825</v>
      </c>
      <c r="I30" s="74">
        <f t="shared" si="10"/>
        <v>23029509</v>
      </c>
      <c r="J30" s="74">
        <f t="shared" si="10"/>
        <v>1624437</v>
      </c>
      <c r="K30" s="75">
        <f t="shared" si="1"/>
        <v>7.0537196429155305E-2</v>
      </c>
    </row>
    <row r="31" spans="1:11" outlineLevel="2" x14ac:dyDescent="0.2">
      <c r="A31" s="33">
        <v>50041</v>
      </c>
      <c r="B31" s="33" t="s">
        <v>3</v>
      </c>
      <c r="C31" s="33">
        <v>50041</v>
      </c>
      <c r="D31" s="33" t="s">
        <v>3</v>
      </c>
      <c r="E31" s="34">
        <v>0</v>
      </c>
      <c r="F31" s="34">
        <v>436130</v>
      </c>
      <c r="G31" s="34">
        <v>39398230</v>
      </c>
      <c r="H31" s="34">
        <f>SUM(E31:G31)</f>
        <v>39834360</v>
      </c>
      <c r="I31" s="34">
        <v>38323500</v>
      </c>
      <c r="J31" s="34">
        <v>1536114</v>
      </c>
      <c r="K31" s="35">
        <f t="shared" si="1"/>
        <v>4.0082821245449922E-2</v>
      </c>
    </row>
    <row r="32" spans="1:11" outlineLevel="1" x14ac:dyDescent="0.2">
      <c r="A32" s="56"/>
      <c r="B32" s="56" t="s">
        <v>127</v>
      </c>
      <c r="C32" s="56"/>
      <c r="D32" s="56"/>
      <c r="E32" s="74">
        <f t="shared" ref="E32:J32" si="11">SUBTOTAL(9,E31:E31)</f>
        <v>0</v>
      </c>
      <c r="F32" s="74">
        <f t="shared" si="11"/>
        <v>436130</v>
      </c>
      <c r="G32" s="74">
        <f t="shared" si="11"/>
        <v>39398230</v>
      </c>
      <c r="H32" s="74">
        <f t="shared" si="11"/>
        <v>39834360</v>
      </c>
      <c r="I32" s="74">
        <f t="shared" si="11"/>
        <v>38323500</v>
      </c>
      <c r="J32" s="74">
        <f t="shared" si="11"/>
        <v>1536114</v>
      </c>
      <c r="K32" s="75">
        <f t="shared" si="1"/>
        <v>4.0082821245449922E-2</v>
      </c>
    </row>
    <row r="33" spans="1:11" outlineLevel="2" x14ac:dyDescent="0.2">
      <c r="A33" s="33">
        <v>50050</v>
      </c>
      <c r="B33" s="33" t="s">
        <v>4</v>
      </c>
      <c r="C33" s="33">
        <v>50050</v>
      </c>
      <c r="D33" s="33" t="s">
        <v>4</v>
      </c>
      <c r="E33" s="34">
        <v>0</v>
      </c>
      <c r="F33" s="34">
        <v>0</v>
      </c>
      <c r="G33" s="34">
        <v>26073532</v>
      </c>
      <c r="H33" s="34">
        <f>SUM(E33:G33)</f>
        <v>26073532</v>
      </c>
      <c r="I33" s="34">
        <v>24583044</v>
      </c>
      <c r="J33" s="34">
        <v>260735</v>
      </c>
      <c r="K33" s="35">
        <f t="shared" si="1"/>
        <v>1.0606294322216565E-2</v>
      </c>
    </row>
    <row r="34" spans="1:11" outlineLevel="1" x14ac:dyDescent="0.2">
      <c r="A34" s="56"/>
      <c r="B34" s="56" t="s">
        <v>114</v>
      </c>
      <c r="C34" s="56"/>
      <c r="D34" s="56"/>
      <c r="E34" s="74">
        <f t="shared" ref="E34:J34" si="12">SUBTOTAL(9,E33:E33)</f>
        <v>0</v>
      </c>
      <c r="F34" s="74">
        <f t="shared" si="12"/>
        <v>0</v>
      </c>
      <c r="G34" s="74">
        <f t="shared" si="12"/>
        <v>26073532</v>
      </c>
      <c r="H34" s="74">
        <f t="shared" si="12"/>
        <v>26073532</v>
      </c>
      <c r="I34" s="74">
        <f t="shared" si="12"/>
        <v>24583044</v>
      </c>
      <c r="J34" s="74">
        <f t="shared" si="12"/>
        <v>260735</v>
      </c>
      <c r="K34" s="75">
        <f t="shared" si="1"/>
        <v>1.0606294322216565E-2</v>
      </c>
    </row>
    <row r="35" spans="1:11" outlineLevel="2" x14ac:dyDescent="0.2">
      <c r="A35" s="33">
        <v>50130</v>
      </c>
      <c r="B35" s="33" t="s">
        <v>7</v>
      </c>
      <c r="C35" s="33">
        <v>50130</v>
      </c>
      <c r="D35" s="33" t="s">
        <v>7</v>
      </c>
      <c r="E35" s="34">
        <v>18598</v>
      </c>
      <c r="F35" s="34">
        <v>861608</v>
      </c>
      <c r="G35" s="34">
        <v>45457177</v>
      </c>
      <c r="H35" s="34">
        <f>SUM(E35:G35)</f>
        <v>46337383</v>
      </c>
      <c r="I35" s="34">
        <v>45644691</v>
      </c>
      <c r="J35" s="34">
        <v>1049206</v>
      </c>
      <c r="K35" s="35">
        <f t="shared" si="1"/>
        <v>2.2986375348668698E-2</v>
      </c>
    </row>
    <row r="36" spans="1:11" outlineLevel="1" x14ac:dyDescent="0.2">
      <c r="A36" s="57"/>
      <c r="B36" s="57" t="s">
        <v>115</v>
      </c>
      <c r="C36" s="57"/>
      <c r="D36" s="57"/>
      <c r="E36" s="77">
        <f t="shared" ref="E36:J36" si="13">SUBTOTAL(9,E35:E35)</f>
        <v>18598</v>
      </c>
      <c r="F36" s="77">
        <f t="shared" si="13"/>
        <v>861608</v>
      </c>
      <c r="G36" s="77">
        <f t="shared" si="13"/>
        <v>45457177</v>
      </c>
      <c r="H36" s="77">
        <f t="shared" si="13"/>
        <v>46337383</v>
      </c>
      <c r="I36" s="77">
        <f t="shared" si="13"/>
        <v>45644691</v>
      </c>
      <c r="J36" s="77">
        <f t="shared" si="13"/>
        <v>1049206</v>
      </c>
      <c r="K36" s="66">
        <f t="shared" si="1"/>
        <v>2.2986375348668698E-2</v>
      </c>
    </row>
    <row r="37" spans="1:11" ht="27.75" customHeight="1" thickBot="1" x14ac:dyDescent="0.25">
      <c r="A37" s="43"/>
      <c r="B37" s="43" t="s">
        <v>104</v>
      </c>
      <c r="C37" s="43"/>
      <c r="D37" s="43"/>
      <c r="E37" s="44">
        <f t="shared" ref="E37:J37" si="14">SUBTOTAL(9,E4:E35)</f>
        <v>17264564</v>
      </c>
      <c r="F37" s="44">
        <f t="shared" si="14"/>
        <v>399093069</v>
      </c>
      <c r="G37" s="44">
        <f t="shared" si="14"/>
        <v>1490840440</v>
      </c>
      <c r="H37" s="44">
        <f t="shared" si="14"/>
        <v>1907198073</v>
      </c>
      <c r="I37" s="44">
        <f t="shared" si="14"/>
        <v>1818787263</v>
      </c>
      <c r="J37" s="44">
        <f t="shared" si="14"/>
        <v>68974708</v>
      </c>
      <c r="K37" s="29">
        <f t="shared" si="1"/>
        <v>3.792346109034743E-2</v>
      </c>
    </row>
    <row r="38" spans="1:11" ht="12.75" thickTop="1" x14ac:dyDescent="0.2">
      <c r="A38" s="61"/>
    </row>
  </sheetData>
  <mergeCells count="1">
    <mergeCell ref="A1:K1"/>
  </mergeCells>
  <phoneticPr fontId="17" type="noConversion"/>
  <printOptions horizontalCentered="1"/>
  <pageMargins left="0.68" right="0.5" top="0.47" bottom="0.5" header="0.5" footer="0.5"/>
  <pageSetup scale="84" orientation="landscape" r:id="rId1"/>
  <headerFooter alignWithMargins="0">
    <oddFooter>&amp;LCalifornia Department of Insurance&amp;RRate Specialist Bureau - 4/18/03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13">
    <pageSetUpPr fitToPage="1"/>
  </sheetPr>
  <dimension ref="A1:L40"/>
  <sheetViews>
    <sheetView workbookViewId="0">
      <selection sqref="A1:K1"/>
    </sheetView>
  </sheetViews>
  <sheetFormatPr defaultRowHeight="12" outlineLevelRow="2" x14ac:dyDescent="0.2"/>
  <cols>
    <col min="1" max="1" width="6.28515625" style="22" bestFit="1" customWidth="1"/>
    <col min="2" max="2" width="24" style="21" customWidth="1"/>
    <col min="3" max="3" width="6.28515625" style="22" customWidth="1"/>
    <col min="4" max="4" width="27.85546875" style="22" bestFit="1" customWidth="1"/>
    <col min="5" max="5" width="11" style="24" customWidth="1"/>
    <col min="6" max="9" width="13.42578125" style="24" customWidth="1"/>
    <col min="10" max="10" width="11" style="24" customWidth="1"/>
    <col min="11" max="11" width="8.85546875" style="20" customWidth="1"/>
    <col min="12" max="16384" width="9.140625" style="20"/>
  </cols>
  <sheetData>
    <row r="1" spans="1:12" ht="24" customHeight="1" x14ac:dyDescent="0.2">
      <c r="A1" s="302" t="s">
        <v>61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</row>
    <row r="2" spans="1:12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2" s="23" customFormat="1" ht="36" customHeight="1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116</v>
      </c>
      <c r="F3" s="27" t="s">
        <v>117</v>
      </c>
      <c r="G3" s="27" t="s">
        <v>118</v>
      </c>
      <c r="H3" s="27" t="s">
        <v>119</v>
      </c>
      <c r="I3" s="27" t="s">
        <v>120</v>
      </c>
      <c r="J3" s="27" t="s">
        <v>121</v>
      </c>
      <c r="K3" s="28" t="s">
        <v>122</v>
      </c>
    </row>
    <row r="4" spans="1:12" outlineLevel="2" x14ac:dyDescent="0.2">
      <c r="A4" s="33">
        <v>70</v>
      </c>
      <c r="B4" s="33" t="s">
        <v>9</v>
      </c>
      <c r="C4" s="33">
        <v>50814</v>
      </c>
      <c r="D4" s="33" t="s">
        <v>38</v>
      </c>
      <c r="E4" s="34">
        <v>5937729</v>
      </c>
      <c r="F4" s="34">
        <v>245584164</v>
      </c>
      <c r="G4" s="34">
        <v>446796778</v>
      </c>
      <c r="H4" s="34">
        <f>SUM(E4:G4)</f>
        <v>698318671</v>
      </c>
      <c r="I4" s="34">
        <v>680687056</v>
      </c>
      <c r="J4" s="34">
        <v>23906228</v>
      </c>
      <c r="K4" s="35">
        <f>IF(I4&lt;&gt;0,J4/I4,"")</f>
        <v>3.512073248532583E-2</v>
      </c>
    </row>
    <row r="5" spans="1:12" outlineLevel="1" x14ac:dyDescent="0.2">
      <c r="A5" s="56"/>
      <c r="B5" s="55" t="s">
        <v>105</v>
      </c>
      <c r="C5" s="56"/>
      <c r="D5" s="56"/>
      <c r="E5" s="74">
        <f t="shared" ref="E5:J5" si="0">SUBTOTAL(9,E4:E4)</f>
        <v>5937729</v>
      </c>
      <c r="F5" s="74">
        <f t="shared" si="0"/>
        <v>245584164</v>
      </c>
      <c r="G5" s="74">
        <f t="shared" si="0"/>
        <v>446796778</v>
      </c>
      <c r="H5" s="74">
        <f t="shared" si="0"/>
        <v>698318671</v>
      </c>
      <c r="I5" s="74">
        <f t="shared" si="0"/>
        <v>680687056</v>
      </c>
      <c r="J5" s="74">
        <f t="shared" si="0"/>
        <v>23906228</v>
      </c>
      <c r="K5" s="75">
        <f t="shared" ref="K5:K39" si="1">IF(I5&lt;&gt;0,J5/I5,"")</f>
        <v>3.512073248532583E-2</v>
      </c>
    </row>
    <row r="6" spans="1:12" outlineLevel="2" x14ac:dyDescent="0.2">
      <c r="A6" s="33">
        <v>99</v>
      </c>
      <c r="B6" s="33" t="s">
        <v>0</v>
      </c>
      <c r="C6" s="33">
        <v>50083</v>
      </c>
      <c r="D6" s="33" t="s">
        <v>24</v>
      </c>
      <c r="E6" s="34">
        <v>0</v>
      </c>
      <c r="F6" s="34">
        <v>47066900</v>
      </c>
      <c r="G6" s="34">
        <v>114837169</v>
      </c>
      <c r="H6" s="34">
        <f>SUM(E6:G6)</f>
        <v>161904069</v>
      </c>
      <c r="I6" s="34">
        <v>156275596</v>
      </c>
      <c r="J6" s="34">
        <v>7060780</v>
      </c>
      <c r="K6" s="35">
        <f t="shared" si="1"/>
        <v>4.5181590604844023E-2</v>
      </c>
    </row>
    <row r="7" spans="1:12" outlineLevel="2" x14ac:dyDescent="0.2">
      <c r="A7" s="33">
        <v>99</v>
      </c>
      <c r="B7" s="33" t="s">
        <v>0</v>
      </c>
      <c r="C7" s="33">
        <v>50822</v>
      </c>
      <c r="D7" s="33" t="s">
        <v>35</v>
      </c>
      <c r="E7" s="34">
        <v>0</v>
      </c>
      <c r="F7" s="34">
        <v>0</v>
      </c>
      <c r="G7" s="34">
        <v>802589</v>
      </c>
      <c r="H7" s="34">
        <f>SUM(E7:G7)</f>
        <v>802589</v>
      </c>
      <c r="I7" s="34">
        <v>722330</v>
      </c>
      <c r="J7" s="34">
        <v>0</v>
      </c>
      <c r="K7" s="35">
        <f t="shared" si="1"/>
        <v>0</v>
      </c>
    </row>
    <row r="8" spans="1:12" outlineLevel="2" x14ac:dyDescent="0.2">
      <c r="A8" s="33">
        <v>99</v>
      </c>
      <c r="B8" s="33" t="s">
        <v>0</v>
      </c>
      <c r="C8" s="33">
        <v>50024</v>
      </c>
      <c r="D8" s="33" t="s">
        <v>36</v>
      </c>
      <c r="E8" s="34">
        <v>2798600</v>
      </c>
      <c r="F8" s="34">
        <v>1058540</v>
      </c>
      <c r="G8" s="34">
        <v>71913048</v>
      </c>
      <c r="H8" s="34">
        <f>SUM(E8:G8)</f>
        <v>75770188</v>
      </c>
      <c r="I8" s="34">
        <v>74109341</v>
      </c>
      <c r="J8" s="34">
        <v>3126234</v>
      </c>
      <c r="K8" s="35">
        <f t="shared" si="1"/>
        <v>4.2184075014241457E-2</v>
      </c>
    </row>
    <row r="9" spans="1:12" outlineLevel="2" x14ac:dyDescent="0.2">
      <c r="A9" s="33">
        <v>99</v>
      </c>
      <c r="B9" s="33" t="s">
        <v>0</v>
      </c>
      <c r="C9" s="33">
        <v>50012</v>
      </c>
      <c r="D9" s="33" t="s">
        <v>48</v>
      </c>
      <c r="E9" s="34">
        <v>0</v>
      </c>
      <c r="F9" s="34">
        <v>14837780</v>
      </c>
      <c r="G9" s="34">
        <v>0</v>
      </c>
      <c r="H9" s="34">
        <f>SUM(E9:G9)</f>
        <v>14837780</v>
      </c>
      <c r="I9" s="34">
        <v>14928094</v>
      </c>
      <c r="J9" s="34">
        <v>545696</v>
      </c>
      <c r="K9" s="35">
        <f t="shared" si="1"/>
        <v>3.6554968102424867E-2</v>
      </c>
    </row>
    <row r="10" spans="1:12" outlineLevel="1" x14ac:dyDescent="0.2">
      <c r="A10" s="56"/>
      <c r="B10" s="56" t="s">
        <v>123</v>
      </c>
      <c r="C10" s="56"/>
      <c r="D10" s="56"/>
      <c r="E10" s="74">
        <f t="shared" ref="E10:J10" si="2">SUBTOTAL(9,E6:E9)</f>
        <v>2798600</v>
      </c>
      <c r="F10" s="74">
        <f t="shared" si="2"/>
        <v>62963220</v>
      </c>
      <c r="G10" s="74">
        <f t="shared" si="2"/>
        <v>187552806</v>
      </c>
      <c r="H10" s="74">
        <f t="shared" si="2"/>
        <v>253314626</v>
      </c>
      <c r="I10" s="74">
        <f t="shared" si="2"/>
        <v>246035361</v>
      </c>
      <c r="J10" s="74">
        <f t="shared" si="2"/>
        <v>10732710</v>
      </c>
      <c r="K10" s="75">
        <f t="shared" si="1"/>
        <v>4.3622631951672992E-2</v>
      </c>
      <c r="L10" s="83"/>
    </row>
    <row r="11" spans="1:12" outlineLevel="2" x14ac:dyDescent="0.2">
      <c r="A11" s="33">
        <v>150</v>
      </c>
      <c r="B11" s="33" t="s">
        <v>8</v>
      </c>
      <c r="C11" s="33">
        <v>50520</v>
      </c>
      <c r="D11" s="33" t="s">
        <v>25</v>
      </c>
      <c r="E11" s="34">
        <v>3526390</v>
      </c>
      <c r="F11" s="34">
        <v>21808640</v>
      </c>
      <c r="G11" s="34">
        <v>133900017</v>
      </c>
      <c r="H11" s="34">
        <f>SUM(E11:G11)</f>
        <v>159235047</v>
      </c>
      <c r="I11" s="34">
        <v>159758605</v>
      </c>
      <c r="J11" s="34">
        <v>3150284</v>
      </c>
      <c r="K11" s="35">
        <f t="shared" si="1"/>
        <v>1.9719025463448434E-2</v>
      </c>
    </row>
    <row r="12" spans="1:12" outlineLevel="1" x14ac:dyDescent="0.2">
      <c r="A12" s="56"/>
      <c r="B12" s="56" t="s">
        <v>107</v>
      </c>
      <c r="C12" s="56"/>
      <c r="D12" s="56"/>
      <c r="E12" s="74">
        <f t="shared" ref="E12:J12" si="3">SUBTOTAL(9,E11:E11)</f>
        <v>3526390</v>
      </c>
      <c r="F12" s="74">
        <f t="shared" si="3"/>
        <v>21808640</v>
      </c>
      <c r="G12" s="74">
        <f t="shared" si="3"/>
        <v>133900017</v>
      </c>
      <c r="H12" s="74">
        <f t="shared" si="3"/>
        <v>159235047</v>
      </c>
      <c r="I12" s="74">
        <f t="shared" si="3"/>
        <v>159758605</v>
      </c>
      <c r="J12" s="74">
        <f t="shared" si="3"/>
        <v>3150284</v>
      </c>
      <c r="K12" s="75">
        <f t="shared" si="1"/>
        <v>1.9719025463448434E-2</v>
      </c>
    </row>
    <row r="13" spans="1:12" outlineLevel="2" x14ac:dyDescent="0.2">
      <c r="A13" s="33">
        <v>340</v>
      </c>
      <c r="B13" s="33" t="s">
        <v>6</v>
      </c>
      <c r="C13" s="33">
        <v>50121</v>
      </c>
      <c r="D13" s="33" t="s">
        <v>31</v>
      </c>
      <c r="E13" s="34">
        <v>1221932</v>
      </c>
      <c r="F13" s="34">
        <v>139467168</v>
      </c>
      <c r="G13" s="34">
        <v>114980369</v>
      </c>
      <c r="H13" s="34">
        <f>SUM(E13:G13)</f>
        <v>255669469</v>
      </c>
      <c r="I13" s="34">
        <v>244743816</v>
      </c>
      <c r="J13" s="34">
        <v>4559325</v>
      </c>
      <c r="K13" s="35">
        <f t="shared" si="1"/>
        <v>1.8628969158509812E-2</v>
      </c>
    </row>
    <row r="14" spans="1:12" outlineLevel="2" x14ac:dyDescent="0.2">
      <c r="A14" s="33">
        <v>340</v>
      </c>
      <c r="B14" s="33" t="s">
        <v>6</v>
      </c>
      <c r="C14" s="33">
        <v>51420</v>
      </c>
      <c r="D14" s="33" t="s">
        <v>30</v>
      </c>
      <c r="E14" s="34">
        <v>0</v>
      </c>
      <c r="F14" s="34">
        <v>0</v>
      </c>
      <c r="G14" s="34">
        <v>0</v>
      </c>
      <c r="H14" s="34">
        <f>SUM(E14:G14)</f>
        <v>0</v>
      </c>
      <c r="I14" s="34">
        <v>0</v>
      </c>
      <c r="J14" s="34">
        <v>83120</v>
      </c>
      <c r="K14" s="35" t="str">
        <f t="shared" si="1"/>
        <v/>
      </c>
    </row>
    <row r="15" spans="1:12" outlineLevel="1" x14ac:dyDescent="0.2">
      <c r="A15" s="56"/>
      <c r="B15" s="56" t="s">
        <v>108</v>
      </c>
      <c r="C15" s="56"/>
      <c r="D15" s="56"/>
      <c r="E15" s="74">
        <f t="shared" ref="E15:J15" si="4">SUBTOTAL(9,E13:E14)</f>
        <v>1221932</v>
      </c>
      <c r="F15" s="74">
        <f t="shared" si="4"/>
        <v>139467168</v>
      </c>
      <c r="G15" s="74">
        <f t="shared" si="4"/>
        <v>114980369</v>
      </c>
      <c r="H15" s="74">
        <f t="shared" si="4"/>
        <v>255669469</v>
      </c>
      <c r="I15" s="74">
        <f t="shared" si="4"/>
        <v>244743816</v>
      </c>
      <c r="J15" s="74">
        <f t="shared" si="4"/>
        <v>4642445</v>
      </c>
      <c r="K15" s="75">
        <f t="shared" si="1"/>
        <v>1.8968589588388211E-2</v>
      </c>
    </row>
    <row r="16" spans="1:12" outlineLevel="2" x14ac:dyDescent="0.2">
      <c r="A16" s="33">
        <v>626</v>
      </c>
      <c r="B16" s="33" t="s">
        <v>2</v>
      </c>
      <c r="C16" s="33">
        <v>50028</v>
      </c>
      <c r="D16" s="33" t="s">
        <v>63</v>
      </c>
      <c r="E16" s="34">
        <v>0</v>
      </c>
      <c r="F16" s="34">
        <v>0</v>
      </c>
      <c r="G16" s="34">
        <v>0</v>
      </c>
      <c r="H16" s="34">
        <f>SUM(E16:G16)</f>
        <v>0</v>
      </c>
      <c r="I16" s="34">
        <v>0</v>
      </c>
      <c r="J16" s="34">
        <v>0</v>
      </c>
      <c r="K16" s="35" t="str">
        <f t="shared" si="1"/>
        <v/>
      </c>
    </row>
    <row r="17" spans="1:11" outlineLevel="1" x14ac:dyDescent="0.2">
      <c r="A17" s="56"/>
      <c r="B17" s="56" t="s">
        <v>109</v>
      </c>
      <c r="C17" s="56"/>
      <c r="D17" s="56"/>
      <c r="E17" s="74">
        <f t="shared" ref="E17:J17" si="5">SUBTOTAL(9,E16:E16)</f>
        <v>0</v>
      </c>
      <c r="F17" s="74">
        <f t="shared" si="5"/>
        <v>0</v>
      </c>
      <c r="G17" s="74">
        <f t="shared" si="5"/>
        <v>0</v>
      </c>
      <c r="H17" s="74">
        <f t="shared" si="5"/>
        <v>0</v>
      </c>
      <c r="I17" s="74">
        <f t="shared" si="5"/>
        <v>0</v>
      </c>
      <c r="J17" s="74">
        <f t="shared" si="5"/>
        <v>0</v>
      </c>
      <c r="K17" s="75" t="str">
        <f t="shared" si="1"/>
        <v/>
      </c>
    </row>
    <row r="18" spans="1:11" outlineLevel="2" x14ac:dyDescent="0.2">
      <c r="A18" s="33">
        <v>642</v>
      </c>
      <c r="B18" s="33" t="s">
        <v>10</v>
      </c>
      <c r="C18" s="33">
        <v>50849</v>
      </c>
      <c r="D18" s="33" t="s">
        <v>62</v>
      </c>
      <c r="E18" s="34">
        <v>2698463</v>
      </c>
      <c r="F18" s="34">
        <v>0</v>
      </c>
      <c r="G18" s="34">
        <v>22095177</v>
      </c>
      <c r="H18" s="34">
        <f>SUM(E18:G18)</f>
        <v>24793640</v>
      </c>
      <c r="I18" s="34">
        <v>24299490</v>
      </c>
      <c r="J18" s="34">
        <v>188139</v>
      </c>
      <c r="K18" s="35">
        <f t="shared" si="1"/>
        <v>7.7425081760975232E-3</v>
      </c>
    </row>
    <row r="19" spans="1:11" outlineLevel="1" x14ac:dyDescent="0.2">
      <c r="A19" s="56"/>
      <c r="B19" s="56" t="s">
        <v>124</v>
      </c>
      <c r="C19" s="56"/>
      <c r="D19" s="56"/>
      <c r="E19" s="74">
        <f t="shared" ref="E19:J19" si="6">SUBTOTAL(9,E18:E18)</f>
        <v>2698463</v>
      </c>
      <c r="F19" s="74">
        <f t="shared" si="6"/>
        <v>0</v>
      </c>
      <c r="G19" s="74">
        <f t="shared" si="6"/>
        <v>22095177</v>
      </c>
      <c r="H19" s="74">
        <f t="shared" si="6"/>
        <v>24793640</v>
      </c>
      <c r="I19" s="74">
        <f t="shared" si="6"/>
        <v>24299490</v>
      </c>
      <c r="J19" s="74">
        <f t="shared" si="6"/>
        <v>188139</v>
      </c>
      <c r="K19" s="75">
        <f t="shared" si="1"/>
        <v>7.7425081760975232E-3</v>
      </c>
    </row>
    <row r="20" spans="1:11" outlineLevel="2" x14ac:dyDescent="0.2">
      <c r="A20" s="33">
        <v>670</v>
      </c>
      <c r="B20" s="33" t="s">
        <v>5</v>
      </c>
      <c r="C20" s="33">
        <v>50229</v>
      </c>
      <c r="D20" s="33" t="s">
        <v>27</v>
      </c>
      <c r="E20" s="34">
        <v>3272041</v>
      </c>
      <c r="F20" s="34">
        <v>21546654</v>
      </c>
      <c r="G20" s="34">
        <v>428646833</v>
      </c>
      <c r="H20" s="34">
        <f t="shared" ref="H20:H25" si="7">SUM(E20:G20)</f>
        <v>453465528</v>
      </c>
      <c r="I20" s="34">
        <v>427373299</v>
      </c>
      <c r="J20" s="34">
        <v>24861088</v>
      </c>
      <c r="K20" s="35">
        <f t="shared" si="1"/>
        <v>5.8171832583298562E-2</v>
      </c>
    </row>
    <row r="21" spans="1:11" outlineLevel="2" x14ac:dyDescent="0.2">
      <c r="A21" s="33">
        <v>670</v>
      </c>
      <c r="B21" s="33" t="s">
        <v>5</v>
      </c>
      <c r="C21" s="33">
        <v>51586</v>
      </c>
      <c r="D21" s="33" t="s">
        <v>32</v>
      </c>
      <c r="E21" s="34">
        <v>19529329</v>
      </c>
      <c r="F21" s="34">
        <v>11453821</v>
      </c>
      <c r="G21" s="34">
        <v>393345625</v>
      </c>
      <c r="H21" s="34">
        <f t="shared" si="7"/>
        <v>424328775</v>
      </c>
      <c r="I21" s="34">
        <v>414064351</v>
      </c>
      <c r="J21" s="34">
        <v>12142036</v>
      </c>
      <c r="K21" s="35">
        <f t="shared" si="1"/>
        <v>2.9324031326715204E-2</v>
      </c>
    </row>
    <row r="22" spans="1:11" outlineLevel="2" x14ac:dyDescent="0.2">
      <c r="A22" s="33">
        <v>670</v>
      </c>
      <c r="B22" s="33" t="s">
        <v>5</v>
      </c>
      <c r="C22" s="33">
        <v>51071</v>
      </c>
      <c r="D22" s="33" t="s">
        <v>59</v>
      </c>
      <c r="E22" s="34">
        <v>86340</v>
      </c>
      <c r="F22" s="34">
        <v>0</v>
      </c>
      <c r="G22" s="34">
        <v>0</v>
      </c>
      <c r="H22" s="34">
        <f t="shared" si="7"/>
        <v>86340</v>
      </c>
      <c r="I22" s="34">
        <v>176774</v>
      </c>
      <c r="J22" s="34">
        <v>2473455</v>
      </c>
      <c r="K22" s="35">
        <f t="shared" si="1"/>
        <v>13.992187765169087</v>
      </c>
    </row>
    <row r="23" spans="1:11" outlineLevel="2" x14ac:dyDescent="0.2">
      <c r="A23" s="33">
        <v>670</v>
      </c>
      <c r="B23" s="33" t="s">
        <v>5</v>
      </c>
      <c r="C23" s="33">
        <v>51020</v>
      </c>
      <c r="D23" s="33" t="s">
        <v>60</v>
      </c>
      <c r="E23" s="34">
        <v>0</v>
      </c>
      <c r="F23" s="34">
        <v>0</v>
      </c>
      <c r="G23" s="34">
        <v>1362332</v>
      </c>
      <c r="H23" s="34">
        <f t="shared" si="7"/>
        <v>1362332</v>
      </c>
      <c r="I23" s="34">
        <v>1350461</v>
      </c>
      <c r="J23" s="34">
        <v>-21303</v>
      </c>
      <c r="K23" s="35">
        <f t="shared" si="1"/>
        <v>-1.5774613261693601E-2</v>
      </c>
    </row>
    <row r="24" spans="1:11" outlineLevel="2" x14ac:dyDescent="0.2">
      <c r="A24" s="33">
        <v>670</v>
      </c>
      <c r="B24" s="33" t="s">
        <v>5</v>
      </c>
      <c r="C24" s="33">
        <v>50857</v>
      </c>
      <c r="D24" s="33" t="s">
        <v>26</v>
      </c>
      <c r="E24" s="34">
        <v>0</v>
      </c>
      <c r="F24" s="34">
        <v>2200074</v>
      </c>
      <c r="G24" s="34">
        <v>0</v>
      </c>
      <c r="H24" s="34">
        <f t="shared" si="7"/>
        <v>2200074</v>
      </c>
      <c r="I24" s="34">
        <v>1524015</v>
      </c>
      <c r="J24" s="34">
        <v>1295039</v>
      </c>
      <c r="K24" s="35">
        <f t="shared" si="1"/>
        <v>0.84975475963163094</v>
      </c>
    </row>
    <row r="25" spans="1:11" outlineLevel="2" x14ac:dyDescent="0.2">
      <c r="A25" s="33">
        <v>670</v>
      </c>
      <c r="B25" s="33" t="s">
        <v>5</v>
      </c>
      <c r="C25" s="33">
        <v>50067</v>
      </c>
      <c r="D25" s="33" t="s">
        <v>28</v>
      </c>
      <c r="E25" s="34">
        <v>11162338</v>
      </c>
      <c r="F25" s="34">
        <v>2654718</v>
      </c>
      <c r="G25" s="34">
        <v>0</v>
      </c>
      <c r="H25" s="34">
        <f t="shared" si="7"/>
        <v>13817056</v>
      </c>
      <c r="I25" s="34">
        <v>13222787</v>
      </c>
      <c r="J25" s="34">
        <v>947702</v>
      </c>
      <c r="K25" s="35">
        <f t="shared" si="1"/>
        <v>7.1671879763320692E-2</v>
      </c>
    </row>
    <row r="26" spans="1:11" outlineLevel="1" x14ac:dyDescent="0.2">
      <c r="A26" s="56"/>
      <c r="B26" s="56" t="s">
        <v>110</v>
      </c>
      <c r="C26" s="56"/>
      <c r="D26" s="56"/>
      <c r="E26" s="74">
        <f t="shared" ref="E26:J26" si="8">SUBTOTAL(9,E20:E25)</f>
        <v>34050048</v>
      </c>
      <c r="F26" s="74">
        <f t="shared" si="8"/>
        <v>37855267</v>
      </c>
      <c r="G26" s="74">
        <f t="shared" si="8"/>
        <v>823354790</v>
      </c>
      <c r="H26" s="74">
        <f t="shared" si="8"/>
        <v>895260105</v>
      </c>
      <c r="I26" s="74">
        <f t="shared" si="8"/>
        <v>857711687</v>
      </c>
      <c r="J26" s="74">
        <f t="shared" si="8"/>
        <v>41698017</v>
      </c>
      <c r="K26" s="75">
        <f t="shared" si="1"/>
        <v>4.8615423611454184E-2</v>
      </c>
    </row>
    <row r="27" spans="1:11" outlineLevel="2" x14ac:dyDescent="0.2">
      <c r="A27" s="33">
        <v>1135</v>
      </c>
      <c r="B27" s="33" t="s">
        <v>12</v>
      </c>
      <c r="C27" s="33">
        <v>51535</v>
      </c>
      <c r="D27" s="33" t="s">
        <v>57</v>
      </c>
      <c r="E27" s="34">
        <v>0</v>
      </c>
      <c r="F27" s="34">
        <v>4349386</v>
      </c>
      <c r="G27" s="34">
        <v>0</v>
      </c>
      <c r="H27" s="34">
        <f>SUM(E27:G27)</f>
        <v>4349386</v>
      </c>
      <c r="I27" s="34">
        <v>4216854</v>
      </c>
      <c r="J27" s="34">
        <v>3057</v>
      </c>
      <c r="K27" s="35">
        <f t="shared" si="1"/>
        <v>7.2494802997684999E-4</v>
      </c>
    </row>
    <row r="28" spans="1:11" outlineLevel="1" x14ac:dyDescent="0.2">
      <c r="A28" s="56"/>
      <c r="B28" s="56" t="s">
        <v>126</v>
      </c>
      <c r="C28" s="56"/>
      <c r="D28" s="56"/>
      <c r="E28" s="74">
        <f t="shared" ref="E28:J28" si="9">SUBTOTAL(9,E27:E27)</f>
        <v>0</v>
      </c>
      <c r="F28" s="74">
        <f t="shared" si="9"/>
        <v>4349386</v>
      </c>
      <c r="G28" s="74">
        <f t="shared" si="9"/>
        <v>0</v>
      </c>
      <c r="H28" s="74">
        <f t="shared" si="9"/>
        <v>4349386</v>
      </c>
      <c r="I28" s="74">
        <f t="shared" si="9"/>
        <v>4216854</v>
      </c>
      <c r="J28" s="74">
        <f t="shared" si="9"/>
        <v>3057</v>
      </c>
      <c r="K28" s="75">
        <f t="shared" si="1"/>
        <v>7.2494802997684999E-4</v>
      </c>
    </row>
    <row r="29" spans="1:11" outlineLevel="2" x14ac:dyDescent="0.2">
      <c r="A29" s="33">
        <v>50026</v>
      </c>
      <c r="B29" s="33" t="s">
        <v>1</v>
      </c>
      <c r="C29" s="33">
        <v>50026</v>
      </c>
      <c r="D29" s="33" t="s">
        <v>1</v>
      </c>
      <c r="E29" s="34">
        <v>981236</v>
      </c>
      <c r="F29" s="34">
        <v>280899</v>
      </c>
      <c r="G29" s="34">
        <v>31143445</v>
      </c>
      <c r="H29" s="34">
        <f>SUM(E29:G29)</f>
        <v>32405580</v>
      </c>
      <c r="I29" s="34">
        <v>31361950</v>
      </c>
      <c r="J29" s="34">
        <v>654511</v>
      </c>
      <c r="K29" s="35">
        <f t="shared" si="1"/>
        <v>2.0869588785136128E-2</v>
      </c>
    </row>
    <row r="30" spans="1:11" outlineLevel="1" x14ac:dyDescent="0.2">
      <c r="A30" s="56"/>
      <c r="B30" s="56" t="s">
        <v>128</v>
      </c>
      <c r="C30" s="56"/>
      <c r="D30" s="56"/>
      <c r="E30" s="74">
        <f t="shared" ref="E30:J30" si="10">SUBTOTAL(9,E29:E29)</f>
        <v>981236</v>
      </c>
      <c r="F30" s="74">
        <f t="shared" si="10"/>
        <v>280899</v>
      </c>
      <c r="G30" s="74">
        <f t="shared" si="10"/>
        <v>31143445</v>
      </c>
      <c r="H30" s="74">
        <f t="shared" si="10"/>
        <v>32405580</v>
      </c>
      <c r="I30" s="74">
        <f t="shared" si="10"/>
        <v>31361950</v>
      </c>
      <c r="J30" s="74">
        <f t="shared" si="10"/>
        <v>654511</v>
      </c>
      <c r="K30" s="75">
        <f t="shared" si="1"/>
        <v>2.0869588785136128E-2</v>
      </c>
    </row>
    <row r="31" spans="1:11" outlineLevel="2" x14ac:dyDescent="0.2">
      <c r="A31" s="33">
        <v>50041</v>
      </c>
      <c r="B31" s="33" t="s">
        <v>3</v>
      </c>
      <c r="C31" s="33">
        <v>50041</v>
      </c>
      <c r="D31" s="33" t="s">
        <v>3</v>
      </c>
      <c r="E31" s="34">
        <v>0</v>
      </c>
      <c r="F31" s="34">
        <v>44830</v>
      </c>
      <c r="G31" s="34">
        <v>52285452</v>
      </c>
      <c r="H31" s="34">
        <f>SUM(E31:G31)</f>
        <v>52330282</v>
      </c>
      <c r="I31" s="34">
        <v>50394036</v>
      </c>
      <c r="J31" s="34">
        <v>1270434</v>
      </c>
      <c r="K31" s="35">
        <f t="shared" si="1"/>
        <v>2.5210006993684728E-2</v>
      </c>
    </row>
    <row r="32" spans="1:11" outlineLevel="1" x14ac:dyDescent="0.2">
      <c r="A32" s="56"/>
      <c r="B32" s="56" t="s">
        <v>127</v>
      </c>
      <c r="C32" s="56"/>
      <c r="D32" s="56"/>
      <c r="E32" s="74">
        <f t="shared" ref="E32:J32" si="11">SUBTOTAL(9,E31:E31)</f>
        <v>0</v>
      </c>
      <c r="F32" s="74">
        <f t="shared" si="11"/>
        <v>44830</v>
      </c>
      <c r="G32" s="74">
        <f t="shared" si="11"/>
        <v>52285452</v>
      </c>
      <c r="H32" s="74">
        <f t="shared" si="11"/>
        <v>52330282</v>
      </c>
      <c r="I32" s="74">
        <f t="shared" si="11"/>
        <v>50394036</v>
      </c>
      <c r="J32" s="74">
        <f t="shared" si="11"/>
        <v>1270434</v>
      </c>
      <c r="K32" s="75">
        <f t="shared" si="1"/>
        <v>2.5210006993684728E-2</v>
      </c>
    </row>
    <row r="33" spans="1:11" outlineLevel="2" x14ac:dyDescent="0.2">
      <c r="A33" s="33">
        <v>50050</v>
      </c>
      <c r="B33" s="33" t="s">
        <v>4</v>
      </c>
      <c r="C33" s="33">
        <v>50050</v>
      </c>
      <c r="D33" s="33" t="s">
        <v>4</v>
      </c>
      <c r="E33" s="34">
        <v>0</v>
      </c>
      <c r="F33" s="34">
        <v>0</v>
      </c>
      <c r="G33" s="34">
        <v>35231621</v>
      </c>
      <c r="H33" s="34">
        <f>SUM(E33:G33)</f>
        <v>35231621</v>
      </c>
      <c r="I33" s="34">
        <v>33489605</v>
      </c>
      <c r="J33" s="34">
        <v>352333</v>
      </c>
      <c r="K33" s="35">
        <f t="shared" si="1"/>
        <v>1.0520667532507475E-2</v>
      </c>
    </row>
    <row r="34" spans="1:11" outlineLevel="1" x14ac:dyDescent="0.2">
      <c r="A34" s="56"/>
      <c r="B34" s="56" t="s">
        <v>114</v>
      </c>
      <c r="C34" s="56"/>
      <c r="D34" s="56"/>
      <c r="E34" s="74">
        <f t="shared" ref="E34:J34" si="12">SUBTOTAL(9,E33:E33)</f>
        <v>0</v>
      </c>
      <c r="F34" s="74">
        <f t="shared" si="12"/>
        <v>0</v>
      </c>
      <c r="G34" s="74">
        <f t="shared" si="12"/>
        <v>35231621</v>
      </c>
      <c r="H34" s="74">
        <f t="shared" si="12"/>
        <v>35231621</v>
      </c>
      <c r="I34" s="74">
        <f t="shared" si="12"/>
        <v>33489605</v>
      </c>
      <c r="J34" s="74">
        <f t="shared" si="12"/>
        <v>352333</v>
      </c>
      <c r="K34" s="75">
        <f t="shared" si="1"/>
        <v>1.0520667532507475E-2</v>
      </c>
    </row>
    <row r="35" spans="1:11" outlineLevel="2" x14ac:dyDescent="0.2">
      <c r="A35" s="33">
        <v>50130</v>
      </c>
      <c r="B35" s="33" t="s">
        <v>7</v>
      </c>
      <c r="C35" s="33">
        <v>50130</v>
      </c>
      <c r="D35" s="33" t="s">
        <v>7</v>
      </c>
      <c r="E35" s="34">
        <v>0</v>
      </c>
      <c r="F35" s="34">
        <v>454512</v>
      </c>
      <c r="G35" s="34">
        <v>58325409</v>
      </c>
      <c r="H35" s="34">
        <f>SUM(E35:G35)</f>
        <v>58779921</v>
      </c>
      <c r="I35" s="34">
        <v>57778042</v>
      </c>
      <c r="J35" s="34">
        <v>1325671</v>
      </c>
      <c r="K35" s="35">
        <f t="shared" si="1"/>
        <v>2.2944200843635371E-2</v>
      </c>
    </row>
    <row r="36" spans="1:11" outlineLevel="1" x14ac:dyDescent="0.2">
      <c r="A36" s="56"/>
      <c r="B36" s="56" t="s">
        <v>115</v>
      </c>
      <c r="C36" s="56"/>
      <c r="D36" s="56"/>
      <c r="E36" s="74">
        <f t="shared" ref="E36:J36" si="13">SUBTOTAL(9,E35:E35)</f>
        <v>0</v>
      </c>
      <c r="F36" s="74">
        <f t="shared" si="13"/>
        <v>454512</v>
      </c>
      <c r="G36" s="74">
        <f t="shared" si="13"/>
        <v>58325409</v>
      </c>
      <c r="H36" s="74">
        <f t="shared" si="13"/>
        <v>58779921</v>
      </c>
      <c r="I36" s="74">
        <f t="shared" si="13"/>
        <v>57778042</v>
      </c>
      <c r="J36" s="74">
        <f t="shared" si="13"/>
        <v>1325671</v>
      </c>
      <c r="K36" s="75">
        <f t="shared" si="1"/>
        <v>2.2944200843635371E-2</v>
      </c>
    </row>
    <row r="37" spans="1:11" outlineLevel="2" x14ac:dyDescent="0.2">
      <c r="A37" s="33">
        <v>51624</v>
      </c>
      <c r="B37" s="33" t="s">
        <v>13</v>
      </c>
      <c r="C37" s="33">
        <v>51624</v>
      </c>
      <c r="D37" s="33" t="s">
        <v>13</v>
      </c>
      <c r="E37" s="34">
        <v>0</v>
      </c>
      <c r="F37" s="34">
        <v>81720369</v>
      </c>
      <c r="G37" s="34">
        <v>0</v>
      </c>
      <c r="H37" s="34">
        <f>SUM(E37:G37)</f>
        <v>81720369</v>
      </c>
      <c r="I37" s="34">
        <v>78861906</v>
      </c>
      <c r="J37" s="34">
        <v>2763417</v>
      </c>
      <c r="K37" s="35">
        <f t="shared" si="1"/>
        <v>3.504121495617922E-2</v>
      </c>
    </row>
    <row r="38" spans="1:11" outlineLevel="1" x14ac:dyDescent="0.2">
      <c r="A38" s="57"/>
      <c r="B38" s="57" t="s">
        <v>125</v>
      </c>
      <c r="C38" s="57"/>
      <c r="D38" s="57"/>
      <c r="E38" s="77">
        <f t="shared" ref="E38:J38" si="14">SUBTOTAL(9,E37:E37)</f>
        <v>0</v>
      </c>
      <c r="F38" s="77">
        <f t="shared" si="14"/>
        <v>81720369</v>
      </c>
      <c r="G38" s="77">
        <f t="shared" si="14"/>
        <v>0</v>
      </c>
      <c r="H38" s="77">
        <f t="shared" si="14"/>
        <v>81720369</v>
      </c>
      <c r="I38" s="77">
        <f t="shared" si="14"/>
        <v>78861906</v>
      </c>
      <c r="J38" s="77">
        <f t="shared" si="14"/>
        <v>2763417</v>
      </c>
      <c r="K38" s="66">
        <f t="shared" si="1"/>
        <v>3.504121495617922E-2</v>
      </c>
    </row>
    <row r="39" spans="1:11" ht="23.25" customHeight="1" thickBot="1" x14ac:dyDescent="0.25">
      <c r="A39" s="43"/>
      <c r="B39" s="43" t="s">
        <v>104</v>
      </c>
      <c r="C39" s="43"/>
      <c r="D39" s="43"/>
      <c r="E39" s="44">
        <f t="shared" ref="E39:J39" si="15">SUBTOTAL(9,E4:E37)</f>
        <v>51214398</v>
      </c>
      <c r="F39" s="44">
        <f t="shared" si="15"/>
        <v>594528455</v>
      </c>
      <c r="G39" s="44">
        <f t="shared" si="15"/>
        <v>1905665864</v>
      </c>
      <c r="H39" s="44">
        <f t="shared" si="15"/>
        <v>2551408717</v>
      </c>
      <c r="I39" s="44">
        <f t="shared" si="15"/>
        <v>2469338408</v>
      </c>
      <c r="J39" s="44">
        <f t="shared" si="15"/>
        <v>90687246</v>
      </c>
      <c r="K39" s="29">
        <f t="shared" si="1"/>
        <v>3.6725321124961012E-2</v>
      </c>
    </row>
    <row r="40" spans="1:11" ht="12.75" thickTop="1" x14ac:dyDescent="0.2"/>
  </sheetData>
  <mergeCells count="1">
    <mergeCell ref="A1:K1"/>
  </mergeCells>
  <phoneticPr fontId="17" type="noConversion"/>
  <printOptions horizontalCentered="1"/>
  <pageMargins left="0.5" right="0.5" top="0.64" bottom="1" header="0.5" footer="0.5"/>
  <pageSetup scale="87" orientation="landscape" r:id="rId1"/>
  <headerFooter alignWithMargins="0">
    <oddFooter>&amp;LCalifornia Department of Insurance&amp;RRate Specialist Bureau - 4/18/03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14">
    <pageSetUpPr fitToPage="1"/>
  </sheetPr>
  <dimension ref="A1:K40"/>
  <sheetViews>
    <sheetView workbookViewId="0">
      <selection sqref="A1:K1"/>
    </sheetView>
  </sheetViews>
  <sheetFormatPr defaultRowHeight="12" outlineLevelRow="2" x14ac:dyDescent="0.2"/>
  <cols>
    <col min="1" max="1" width="6.28515625" style="22" bestFit="1" customWidth="1"/>
    <col min="2" max="2" width="27.85546875" style="21" bestFit="1" customWidth="1"/>
    <col min="3" max="3" width="6" style="22" bestFit="1" customWidth="1"/>
    <col min="4" max="4" width="27.85546875" style="22" bestFit="1" customWidth="1"/>
    <col min="5" max="5" width="12" style="24" bestFit="1" customWidth="1"/>
    <col min="6" max="6" width="12.42578125" style="24" bestFit="1" customWidth="1"/>
    <col min="7" max="7" width="13.5703125" style="24" bestFit="1" customWidth="1"/>
    <col min="8" max="8" width="13.5703125" style="24" customWidth="1"/>
    <col min="9" max="9" width="13.5703125" style="24" bestFit="1" customWidth="1"/>
    <col min="10" max="10" width="12" style="24" bestFit="1" customWidth="1"/>
    <col min="11" max="11" width="7.5703125" style="20" bestFit="1" customWidth="1"/>
    <col min="12" max="16384" width="9.140625" style="20"/>
  </cols>
  <sheetData>
    <row r="1" spans="1:11" ht="24" customHeight="1" x14ac:dyDescent="0.2">
      <c r="A1" s="302" t="s">
        <v>64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</row>
    <row r="2" spans="1:11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s="23" customFormat="1" ht="48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116</v>
      </c>
      <c r="F3" s="27" t="s">
        <v>117</v>
      </c>
      <c r="G3" s="27" t="s">
        <v>118</v>
      </c>
      <c r="H3" s="27" t="s">
        <v>119</v>
      </c>
      <c r="I3" s="27" t="s">
        <v>120</v>
      </c>
      <c r="J3" s="27" t="s">
        <v>121</v>
      </c>
      <c r="K3" s="28" t="s">
        <v>122</v>
      </c>
    </row>
    <row r="4" spans="1:11" outlineLevel="2" x14ac:dyDescent="0.2">
      <c r="A4" s="89" t="s">
        <v>69</v>
      </c>
      <c r="B4" s="33" t="s">
        <v>9</v>
      </c>
      <c r="C4" s="33" t="s">
        <v>68</v>
      </c>
      <c r="D4" s="33" t="s">
        <v>38</v>
      </c>
      <c r="E4" s="34">
        <v>6667804</v>
      </c>
      <c r="F4" s="34">
        <v>333453072</v>
      </c>
      <c r="G4" s="34">
        <v>558348930</v>
      </c>
      <c r="H4" s="34">
        <f>SUM(E4:G4)</f>
        <v>898469806</v>
      </c>
      <c r="I4" s="34">
        <v>874061675</v>
      </c>
      <c r="J4" s="34">
        <v>32637884</v>
      </c>
      <c r="K4" s="35">
        <f>IF(I4&lt;&gt;0,J4/I4,"")</f>
        <v>3.7340481722871556E-2</v>
      </c>
    </row>
    <row r="5" spans="1:11" outlineLevel="1" x14ac:dyDescent="0.2">
      <c r="A5" s="92"/>
      <c r="B5" s="55" t="s">
        <v>105</v>
      </c>
      <c r="C5" s="56"/>
      <c r="D5" s="56"/>
      <c r="E5" s="74">
        <f t="shared" ref="E5:J5" si="0">SUBTOTAL(9,E4:E4)</f>
        <v>6667804</v>
      </c>
      <c r="F5" s="74">
        <f t="shared" si="0"/>
        <v>333453072</v>
      </c>
      <c r="G5" s="74">
        <f t="shared" si="0"/>
        <v>558348930</v>
      </c>
      <c r="H5" s="74">
        <f t="shared" si="0"/>
        <v>898469806</v>
      </c>
      <c r="I5" s="74">
        <f t="shared" si="0"/>
        <v>874061675</v>
      </c>
      <c r="J5" s="74">
        <f t="shared" si="0"/>
        <v>32637884</v>
      </c>
      <c r="K5" s="75">
        <f t="shared" ref="K5:K39" si="1">IF(I5&lt;&gt;0,J5/I5,"")</f>
        <v>3.7340481722871556E-2</v>
      </c>
    </row>
    <row r="6" spans="1:11" outlineLevel="2" x14ac:dyDescent="0.2">
      <c r="A6" s="89" t="s">
        <v>81</v>
      </c>
      <c r="B6" s="33" t="s">
        <v>0</v>
      </c>
      <c r="C6" s="33" t="s">
        <v>80</v>
      </c>
      <c r="D6" s="33" t="s">
        <v>24</v>
      </c>
      <c r="E6" s="34">
        <v>1940</v>
      </c>
      <c r="F6" s="34">
        <v>77471871</v>
      </c>
      <c r="G6" s="34">
        <v>146923023</v>
      </c>
      <c r="H6" s="34">
        <f>SUM(E6:G6)</f>
        <v>224396834</v>
      </c>
      <c r="I6" s="34">
        <v>215497388</v>
      </c>
      <c r="J6" s="34">
        <v>9157304</v>
      </c>
      <c r="K6" s="35">
        <f t="shared" si="1"/>
        <v>4.249380507572556E-2</v>
      </c>
    </row>
    <row r="7" spans="1:11" outlineLevel="2" x14ac:dyDescent="0.2">
      <c r="A7" s="89" t="s">
        <v>81</v>
      </c>
      <c r="B7" s="33" t="s">
        <v>0</v>
      </c>
      <c r="C7" s="33" t="s">
        <v>82</v>
      </c>
      <c r="D7" s="33" t="s">
        <v>35</v>
      </c>
      <c r="E7" s="34">
        <v>0</v>
      </c>
      <c r="F7" s="34">
        <v>0</v>
      </c>
      <c r="G7" s="34">
        <v>985051</v>
      </c>
      <c r="H7" s="34">
        <f>SUM(E7:G7)</f>
        <v>985051</v>
      </c>
      <c r="I7" s="34">
        <v>971030</v>
      </c>
      <c r="J7" s="34">
        <v>0</v>
      </c>
      <c r="K7" s="35">
        <f t="shared" si="1"/>
        <v>0</v>
      </c>
    </row>
    <row r="8" spans="1:11" outlineLevel="2" x14ac:dyDescent="0.2">
      <c r="A8" s="89" t="s">
        <v>81</v>
      </c>
      <c r="B8" s="33" t="s">
        <v>0</v>
      </c>
      <c r="C8" s="33" t="s">
        <v>84</v>
      </c>
      <c r="D8" s="33" t="s">
        <v>36</v>
      </c>
      <c r="E8" s="34">
        <v>1416630</v>
      </c>
      <c r="F8" s="34">
        <v>2095708</v>
      </c>
      <c r="G8" s="34">
        <v>95124785</v>
      </c>
      <c r="H8" s="34">
        <f>SUM(E8:G8)</f>
        <v>98637123</v>
      </c>
      <c r="I8" s="34">
        <v>95539485</v>
      </c>
      <c r="J8" s="34">
        <v>1554244</v>
      </c>
      <c r="K8" s="35">
        <f t="shared" si="1"/>
        <v>1.6268080155550348E-2</v>
      </c>
    </row>
    <row r="9" spans="1:11" outlineLevel="2" x14ac:dyDescent="0.2">
      <c r="A9" s="89" t="s">
        <v>81</v>
      </c>
      <c r="B9" s="33" t="s">
        <v>0</v>
      </c>
      <c r="C9" s="33" t="s">
        <v>83</v>
      </c>
      <c r="D9" s="33" t="s">
        <v>48</v>
      </c>
      <c r="E9" s="34">
        <v>1012</v>
      </c>
      <c r="F9" s="34">
        <v>24371808</v>
      </c>
      <c r="G9" s="34">
        <v>68504</v>
      </c>
      <c r="H9" s="34">
        <f>SUM(E9:G9)</f>
        <v>24441324</v>
      </c>
      <c r="I9" s="34">
        <v>24548047</v>
      </c>
      <c r="J9" s="34">
        <v>-188434</v>
      </c>
      <c r="K9" s="35">
        <f t="shared" si="1"/>
        <v>-7.6761299992622635E-3</v>
      </c>
    </row>
    <row r="10" spans="1:11" outlineLevel="1" x14ac:dyDescent="0.2">
      <c r="A10" s="92"/>
      <c r="B10" s="56" t="s">
        <v>123</v>
      </c>
      <c r="C10" s="56"/>
      <c r="D10" s="56"/>
      <c r="E10" s="74">
        <f t="shared" ref="E10:J10" si="2">SUBTOTAL(9,E6:E9)</f>
        <v>1419582</v>
      </c>
      <c r="F10" s="74">
        <f t="shared" si="2"/>
        <v>103939387</v>
      </c>
      <c r="G10" s="74">
        <f t="shared" si="2"/>
        <v>243101363</v>
      </c>
      <c r="H10" s="74">
        <f t="shared" si="2"/>
        <v>348460332</v>
      </c>
      <c r="I10" s="74">
        <f t="shared" si="2"/>
        <v>336555950</v>
      </c>
      <c r="J10" s="74">
        <f t="shared" si="2"/>
        <v>10523114</v>
      </c>
      <c r="K10" s="75">
        <f t="shared" si="1"/>
        <v>3.1267056785060553E-2</v>
      </c>
    </row>
    <row r="11" spans="1:11" outlineLevel="2" x14ac:dyDescent="0.2">
      <c r="A11" s="89" t="s">
        <v>66</v>
      </c>
      <c r="B11" s="33" t="s">
        <v>8</v>
      </c>
      <c r="C11" s="33" t="s">
        <v>65</v>
      </c>
      <c r="D11" s="33" t="s">
        <v>25</v>
      </c>
      <c r="E11" s="34">
        <v>6294544</v>
      </c>
      <c r="F11" s="34">
        <v>24820716</v>
      </c>
      <c r="G11" s="34">
        <v>155923420</v>
      </c>
      <c r="H11" s="34">
        <f>SUM(E11:G11)</f>
        <v>187038680</v>
      </c>
      <c r="I11" s="34">
        <v>187011365</v>
      </c>
      <c r="J11" s="34">
        <v>4248076</v>
      </c>
      <c r="K11" s="35">
        <f t="shared" si="1"/>
        <v>2.2715603407311637E-2</v>
      </c>
    </row>
    <row r="12" spans="1:11" outlineLevel="1" x14ac:dyDescent="0.2">
      <c r="A12" s="92"/>
      <c r="B12" s="56" t="s">
        <v>107</v>
      </c>
      <c r="C12" s="56"/>
      <c r="D12" s="56"/>
      <c r="E12" s="74">
        <f t="shared" ref="E12:J12" si="3">SUBTOTAL(9,E11:E11)</f>
        <v>6294544</v>
      </c>
      <c r="F12" s="74">
        <f t="shared" si="3"/>
        <v>24820716</v>
      </c>
      <c r="G12" s="74">
        <f t="shared" si="3"/>
        <v>155923420</v>
      </c>
      <c r="H12" s="74">
        <f t="shared" si="3"/>
        <v>187038680</v>
      </c>
      <c r="I12" s="74">
        <f t="shared" si="3"/>
        <v>187011365</v>
      </c>
      <c r="J12" s="74">
        <f t="shared" si="3"/>
        <v>4248076</v>
      </c>
      <c r="K12" s="75">
        <f t="shared" si="1"/>
        <v>2.2715603407311637E-2</v>
      </c>
    </row>
    <row r="13" spans="1:11" outlineLevel="2" x14ac:dyDescent="0.2">
      <c r="A13" s="89" t="s">
        <v>71</v>
      </c>
      <c r="B13" s="33" t="s">
        <v>6</v>
      </c>
      <c r="C13" s="33" t="s">
        <v>70</v>
      </c>
      <c r="D13" s="33" t="s">
        <v>31</v>
      </c>
      <c r="E13" s="34">
        <v>3175557</v>
      </c>
      <c r="F13" s="34">
        <v>198001070</v>
      </c>
      <c r="G13" s="34">
        <v>151696375</v>
      </c>
      <c r="H13" s="34">
        <f>SUM(E13:G13)</f>
        <v>352873002</v>
      </c>
      <c r="I13" s="34">
        <v>337493499</v>
      </c>
      <c r="J13" s="34">
        <v>6898819</v>
      </c>
      <c r="K13" s="35">
        <f t="shared" si="1"/>
        <v>2.0441338930798188E-2</v>
      </c>
    </row>
    <row r="14" spans="1:11" outlineLevel="2" x14ac:dyDescent="0.2">
      <c r="A14" s="89" t="s">
        <v>71</v>
      </c>
      <c r="B14" s="33" t="s">
        <v>6</v>
      </c>
      <c r="C14" s="33" t="s">
        <v>72</v>
      </c>
      <c r="D14" s="33" t="s">
        <v>30</v>
      </c>
      <c r="E14" s="34">
        <v>0</v>
      </c>
      <c r="F14" s="34">
        <v>0</v>
      </c>
      <c r="G14" s="34">
        <v>0</v>
      </c>
      <c r="H14" s="34">
        <f>SUM(E14:G14)</f>
        <v>0</v>
      </c>
      <c r="I14" s="34">
        <v>0</v>
      </c>
      <c r="J14" s="34">
        <v>-75323</v>
      </c>
      <c r="K14" s="35" t="str">
        <f t="shared" si="1"/>
        <v/>
      </c>
    </row>
    <row r="15" spans="1:11" outlineLevel="1" x14ac:dyDescent="0.2">
      <c r="A15" s="92"/>
      <c r="B15" s="56" t="s">
        <v>108</v>
      </c>
      <c r="C15" s="56"/>
      <c r="D15" s="56"/>
      <c r="E15" s="74">
        <f t="shared" ref="E15:J15" si="4">SUBTOTAL(9,E13:E14)</f>
        <v>3175557</v>
      </c>
      <c r="F15" s="74">
        <f t="shared" si="4"/>
        <v>198001070</v>
      </c>
      <c r="G15" s="74">
        <f t="shared" si="4"/>
        <v>151696375</v>
      </c>
      <c r="H15" s="74">
        <f t="shared" si="4"/>
        <v>352873002</v>
      </c>
      <c r="I15" s="74">
        <f t="shared" si="4"/>
        <v>337493499</v>
      </c>
      <c r="J15" s="74">
        <f t="shared" si="4"/>
        <v>6823496</v>
      </c>
      <c r="K15" s="75">
        <f t="shared" si="1"/>
        <v>2.0218155372527635E-2</v>
      </c>
    </row>
    <row r="16" spans="1:11" outlineLevel="2" x14ac:dyDescent="0.2">
      <c r="A16" s="89" t="s">
        <v>94</v>
      </c>
      <c r="B16" s="33" t="s">
        <v>2</v>
      </c>
      <c r="C16" s="33" t="s">
        <v>93</v>
      </c>
      <c r="D16" s="33" t="s">
        <v>63</v>
      </c>
      <c r="E16" s="34">
        <v>0</v>
      </c>
      <c r="F16" s="34">
        <v>0</v>
      </c>
      <c r="G16" s="34">
        <v>0</v>
      </c>
      <c r="H16" s="34">
        <f>SUM(E16:G16)</f>
        <v>0</v>
      </c>
      <c r="I16" s="34">
        <v>0</v>
      </c>
      <c r="J16" s="34">
        <v>0</v>
      </c>
      <c r="K16" s="35" t="str">
        <f t="shared" si="1"/>
        <v/>
      </c>
    </row>
    <row r="17" spans="1:11" outlineLevel="1" x14ac:dyDescent="0.2">
      <c r="A17" s="92"/>
      <c r="B17" s="56" t="s">
        <v>109</v>
      </c>
      <c r="C17" s="56"/>
      <c r="D17" s="56"/>
      <c r="E17" s="74">
        <f t="shared" ref="E17:J17" si="5">SUBTOTAL(9,E16:E16)</f>
        <v>0</v>
      </c>
      <c r="F17" s="74">
        <f t="shared" si="5"/>
        <v>0</v>
      </c>
      <c r="G17" s="74">
        <f t="shared" si="5"/>
        <v>0</v>
      </c>
      <c r="H17" s="74">
        <f t="shared" si="5"/>
        <v>0</v>
      </c>
      <c r="I17" s="74">
        <f t="shared" si="5"/>
        <v>0</v>
      </c>
      <c r="J17" s="74">
        <f t="shared" si="5"/>
        <v>0</v>
      </c>
      <c r="K17" s="75" t="str">
        <f t="shared" si="1"/>
        <v/>
      </c>
    </row>
    <row r="18" spans="1:11" outlineLevel="2" x14ac:dyDescent="0.2">
      <c r="A18" s="89" t="s">
        <v>86</v>
      </c>
      <c r="B18" s="33" t="s">
        <v>10</v>
      </c>
      <c r="C18" s="33" t="s">
        <v>85</v>
      </c>
      <c r="D18" s="33" t="s">
        <v>62</v>
      </c>
      <c r="E18" s="34">
        <v>3026510</v>
      </c>
      <c r="F18" s="34">
        <v>0</v>
      </c>
      <c r="G18" s="34">
        <v>22491977</v>
      </c>
      <c r="H18" s="34">
        <f>SUM(E18:G18)</f>
        <v>25518487</v>
      </c>
      <c r="I18" s="34">
        <v>25099090</v>
      </c>
      <c r="J18" s="34">
        <v>251208</v>
      </c>
      <c r="K18" s="35">
        <f t="shared" si="1"/>
        <v>1.0008649715985718E-2</v>
      </c>
    </row>
    <row r="19" spans="1:11" outlineLevel="1" x14ac:dyDescent="0.2">
      <c r="A19" s="92"/>
      <c r="B19" s="56" t="s">
        <v>124</v>
      </c>
      <c r="C19" s="56"/>
      <c r="D19" s="56"/>
      <c r="E19" s="74">
        <f t="shared" ref="E19:J19" si="6">SUBTOTAL(9,E18:E18)</f>
        <v>3026510</v>
      </c>
      <c r="F19" s="74">
        <f t="shared" si="6"/>
        <v>0</v>
      </c>
      <c r="G19" s="74">
        <f t="shared" si="6"/>
        <v>22491977</v>
      </c>
      <c r="H19" s="74">
        <f t="shared" si="6"/>
        <v>25518487</v>
      </c>
      <c r="I19" s="74">
        <f t="shared" si="6"/>
        <v>25099090</v>
      </c>
      <c r="J19" s="74">
        <f t="shared" si="6"/>
        <v>251208</v>
      </c>
      <c r="K19" s="75">
        <f t="shared" si="1"/>
        <v>1.0008649715985718E-2</v>
      </c>
    </row>
    <row r="20" spans="1:11" outlineLevel="2" x14ac:dyDescent="0.2">
      <c r="A20" s="89" t="s">
        <v>74</v>
      </c>
      <c r="B20" s="33" t="s">
        <v>5</v>
      </c>
      <c r="C20" s="33" t="s">
        <v>73</v>
      </c>
      <c r="D20" s="33" t="s">
        <v>27</v>
      </c>
      <c r="E20" s="34">
        <v>43863062</v>
      </c>
      <c r="F20" s="34">
        <v>34133298</v>
      </c>
      <c r="G20" s="34">
        <v>565197617</v>
      </c>
      <c r="H20" s="34">
        <f t="shared" ref="H20:H25" si="7">SUM(E20:G20)</f>
        <v>643193977</v>
      </c>
      <c r="I20" s="34">
        <v>612433884</v>
      </c>
      <c r="J20" s="34">
        <v>15866488</v>
      </c>
      <c r="K20" s="35">
        <f t="shared" si="1"/>
        <v>2.5907266750773053E-2</v>
      </c>
    </row>
    <row r="21" spans="1:11" outlineLevel="2" x14ac:dyDescent="0.2">
      <c r="A21" s="89" t="s">
        <v>74</v>
      </c>
      <c r="B21" s="33" t="s">
        <v>5</v>
      </c>
      <c r="C21" s="33" t="s">
        <v>79</v>
      </c>
      <c r="D21" s="33" t="s">
        <v>32</v>
      </c>
      <c r="E21" s="34">
        <v>23370438</v>
      </c>
      <c r="F21" s="34">
        <v>10294321</v>
      </c>
      <c r="G21" s="34">
        <v>485251275</v>
      </c>
      <c r="H21" s="34">
        <f t="shared" si="7"/>
        <v>518916034</v>
      </c>
      <c r="I21" s="34">
        <v>503813254</v>
      </c>
      <c r="J21" s="34">
        <v>23120127</v>
      </c>
      <c r="K21" s="35">
        <f t="shared" si="1"/>
        <v>4.5890271477455016E-2</v>
      </c>
    </row>
    <row r="22" spans="1:11" outlineLevel="2" x14ac:dyDescent="0.2">
      <c r="A22" s="89" t="s">
        <v>74</v>
      </c>
      <c r="B22" s="33" t="s">
        <v>5</v>
      </c>
      <c r="C22" s="33" t="s">
        <v>75</v>
      </c>
      <c r="D22" s="33" t="s">
        <v>59</v>
      </c>
      <c r="E22" s="34">
        <v>196522</v>
      </c>
      <c r="F22" s="34">
        <v>0</v>
      </c>
      <c r="G22" s="34">
        <v>0</v>
      </c>
      <c r="H22" s="34">
        <f t="shared" si="7"/>
        <v>196522</v>
      </c>
      <c r="I22" s="34">
        <v>230652</v>
      </c>
      <c r="J22" s="34">
        <v>-56599</v>
      </c>
      <c r="K22" s="35">
        <f t="shared" si="1"/>
        <v>-0.24538698992421484</v>
      </c>
    </row>
    <row r="23" spans="1:11" outlineLevel="2" x14ac:dyDescent="0.2">
      <c r="A23" s="89" t="s">
        <v>74</v>
      </c>
      <c r="B23" s="33" t="s">
        <v>5</v>
      </c>
      <c r="C23" s="33" t="s">
        <v>77</v>
      </c>
      <c r="D23" s="33" t="s">
        <v>60</v>
      </c>
      <c r="E23" s="34">
        <v>0</v>
      </c>
      <c r="F23" s="34">
        <v>0</v>
      </c>
      <c r="G23" s="34">
        <v>1079185</v>
      </c>
      <c r="H23" s="34">
        <f t="shared" si="7"/>
        <v>1079185</v>
      </c>
      <c r="I23" s="34">
        <v>1062777</v>
      </c>
      <c r="J23" s="34">
        <v>-17230</v>
      </c>
      <c r="K23" s="35">
        <f t="shared" si="1"/>
        <v>-1.6212243960868556E-2</v>
      </c>
    </row>
    <row r="24" spans="1:11" outlineLevel="2" x14ac:dyDescent="0.2">
      <c r="A24" s="89" t="s">
        <v>74</v>
      </c>
      <c r="B24" s="33" t="s">
        <v>5</v>
      </c>
      <c r="C24" s="33" t="s">
        <v>76</v>
      </c>
      <c r="D24" s="33" t="s">
        <v>26</v>
      </c>
      <c r="E24" s="34">
        <v>12891221</v>
      </c>
      <c r="F24" s="34">
        <v>74782</v>
      </c>
      <c r="G24" s="34">
        <v>0</v>
      </c>
      <c r="H24" s="34">
        <f t="shared" si="7"/>
        <v>12966003</v>
      </c>
      <c r="I24" s="34">
        <v>12703922</v>
      </c>
      <c r="J24" s="34">
        <v>741446</v>
      </c>
      <c r="K24" s="35">
        <f t="shared" si="1"/>
        <v>5.8363551035656547E-2</v>
      </c>
    </row>
    <row r="25" spans="1:11" outlineLevel="2" x14ac:dyDescent="0.2">
      <c r="A25" s="89" t="s">
        <v>74</v>
      </c>
      <c r="B25" s="33" t="s">
        <v>5</v>
      </c>
      <c r="C25" s="33" t="s">
        <v>78</v>
      </c>
      <c r="D25" s="33" t="s">
        <v>28</v>
      </c>
      <c r="E25" s="34">
        <v>5148486</v>
      </c>
      <c r="F25" s="34">
        <v>3112718</v>
      </c>
      <c r="G25" s="34">
        <v>0</v>
      </c>
      <c r="H25" s="34">
        <f t="shared" si="7"/>
        <v>8261204</v>
      </c>
      <c r="I25" s="34">
        <v>8110371</v>
      </c>
      <c r="J25" s="34">
        <v>560512</v>
      </c>
      <c r="K25" s="35">
        <f t="shared" si="1"/>
        <v>6.9110525276833826E-2</v>
      </c>
    </row>
    <row r="26" spans="1:11" outlineLevel="1" x14ac:dyDescent="0.2">
      <c r="A26" s="92"/>
      <c r="B26" s="56" t="s">
        <v>110</v>
      </c>
      <c r="C26" s="56"/>
      <c r="D26" s="56"/>
      <c r="E26" s="74">
        <f t="shared" ref="E26:J26" si="8">SUBTOTAL(9,E20:E25)</f>
        <v>85469729</v>
      </c>
      <c r="F26" s="74">
        <f t="shared" si="8"/>
        <v>47615119</v>
      </c>
      <c r="G26" s="74">
        <f t="shared" si="8"/>
        <v>1051528077</v>
      </c>
      <c r="H26" s="74">
        <f t="shared" si="8"/>
        <v>1184612925</v>
      </c>
      <c r="I26" s="74">
        <f t="shared" si="8"/>
        <v>1138354860</v>
      </c>
      <c r="J26" s="74">
        <f t="shared" si="8"/>
        <v>40214744</v>
      </c>
      <c r="K26" s="75">
        <f t="shared" si="1"/>
        <v>3.5327071911477589E-2</v>
      </c>
    </row>
    <row r="27" spans="1:11" outlineLevel="2" x14ac:dyDescent="0.2">
      <c r="A27" s="89">
        <v>1135</v>
      </c>
      <c r="B27" s="33" t="s">
        <v>12</v>
      </c>
      <c r="C27" s="33" t="s">
        <v>67</v>
      </c>
      <c r="D27" s="33" t="s">
        <v>57</v>
      </c>
      <c r="E27" s="34">
        <v>0</v>
      </c>
      <c r="F27" s="34">
        <v>6952729</v>
      </c>
      <c r="G27" s="34">
        <v>0</v>
      </c>
      <c r="H27" s="34">
        <f>SUM(E27:G27)</f>
        <v>6952729</v>
      </c>
      <c r="I27" s="34">
        <v>6655985</v>
      </c>
      <c r="J27" s="34">
        <v>-2203</v>
      </c>
      <c r="K27" s="35">
        <f t="shared" si="1"/>
        <v>-3.3098031320683566E-4</v>
      </c>
    </row>
    <row r="28" spans="1:11" outlineLevel="1" x14ac:dyDescent="0.2">
      <c r="A28" s="92"/>
      <c r="B28" s="56" t="s">
        <v>126</v>
      </c>
      <c r="C28" s="56"/>
      <c r="D28" s="56"/>
      <c r="E28" s="74">
        <f t="shared" ref="E28:J28" si="9">SUBTOTAL(9,E27:E27)</f>
        <v>0</v>
      </c>
      <c r="F28" s="74">
        <f t="shared" si="9"/>
        <v>6952729</v>
      </c>
      <c r="G28" s="74">
        <f t="shared" si="9"/>
        <v>0</v>
      </c>
      <c r="H28" s="74">
        <f t="shared" si="9"/>
        <v>6952729</v>
      </c>
      <c r="I28" s="74">
        <f t="shared" si="9"/>
        <v>6655985</v>
      </c>
      <c r="J28" s="74">
        <f t="shared" si="9"/>
        <v>-2203</v>
      </c>
      <c r="K28" s="75">
        <f t="shared" si="1"/>
        <v>-3.3098031320683566E-4</v>
      </c>
    </row>
    <row r="29" spans="1:11" outlineLevel="2" x14ac:dyDescent="0.2">
      <c r="A29" s="89" t="s">
        <v>89</v>
      </c>
      <c r="B29" s="33" t="s">
        <v>90</v>
      </c>
      <c r="C29" s="33" t="s">
        <v>89</v>
      </c>
      <c r="D29" s="33" t="s">
        <v>90</v>
      </c>
      <c r="E29" s="34">
        <v>1812404</v>
      </c>
      <c r="F29" s="34">
        <v>315367</v>
      </c>
      <c r="G29" s="34">
        <v>32148632</v>
      </c>
      <c r="H29" s="34">
        <f>SUM(E29:G29)</f>
        <v>34276403</v>
      </c>
      <c r="I29" s="34">
        <v>32218731</v>
      </c>
      <c r="J29" s="34">
        <v>489809</v>
      </c>
      <c r="K29" s="35">
        <f t="shared" si="1"/>
        <v>1.5202616142764903E-2</v>
      </c>
    </row>
    <row r="30" spans="1:11" outlineLevel="1" x14ac:dyDescent="0.2">
      <c r="A30" s="92"/>
      <c r="B30" s="56" t="s">
        <v>112</v>
      </c>
      <c r="C30" s="56"/>
      <c r="D30" s="56"/>
      <c r="E30" s="74">
        <f t="shared" ref="E30:J30" si="10">SUBTOTAL(9,E29:E29)</f>
        <v>1812404</v>
      </c>
      <c r="F30" s="74">
        <f t="shared" si="10"/>
        <v>315367</v>
      </c>
      <c r="G30" s="74">
        <f t="shared" si="10"/>
        <v>32148632</v>
      </c>
      <c r="H30" s="74">
        <f t="shared" si="10"/>
        <v>34276403</v>
      </c>
      <c r="I30" s="74">
        <f t="shared" si="10"/>
        <v>32218731</v>
      </c>
      <c r="J30" s="74">
        <f t="shared" si="10"/>
        <v>489809</v>
      </c>
      <c r="K30" s="75">
        <f t="shared" si="1"/>
        <v>1.5202616142764903E-2</v>
      </c>
    </row>
    <row r="31" spans="1:11" outlineLevel="2" x14ac:dyDescent="0.2">
      <c r="A31" s="89" t="s">
        <v>92</v>
      </c>
      <c r="B31" s="33" t="s">
        <v>3</v>
      </c>
      <c r="C31" s="33" t="s">
        <v>92</v>
      </c>
      <c r="D31" s="33" t="s">
        <v>3</v>
      </c>
      <c r="E31" s="34">
        <v>1058130</v>
      </c>
      <c r="F31" s="34">
        <v>0</v>
      </c>
      <c r="G31" s="34">
        <v>103247242</v>
      </c>
      <c r="H31" s="34">
        <f>SUM(E31:G31)</f>
        <v>104305372</v>
      </c>
      <c r="I31" s="34">
        <v>100050309</v>
      </c>
      <c r="J31" s="34">
        <v>362162</v>
      </c>
      <c r="K31" s="35">
        <f t="shared" si="1"/>
        <v>3.6197989153636699E-3</v>
      </c>
    </row>
    <row r="32" spans="1:11" outlineLevel="1" x14ac:dyDescent="0.2">
      <c r="A32" s="92"/>
      <c r="B32" s="56" t="s">
        <v>127</v>
      </c>
      <c r="C32" s="56"/>
      <c r="D32" s="56"/>
      <c r="E32" s="74">
        <f t="shared" ref="E32:J32" si="11">SUBTOTAL(9,E31:E31)</f>
        <v>1058130</v>
      </c>
      <c r="F32" s="74">
        <f t="shared" si="11"/>
        <v>0</v>
      </c>
      <c r="G32" s="74">
        <f t="shared" si="11"/>
        <v>103247242</v>
      </c>
      <c r="H32" s="74">
        <f t="shared" si="11"/>
        <v>104305372</v>
      </c>
      <c r="I32" s="74">
        <f t="shared" si="11"/>
        <v>100050309</v>
      </c>
      <c r="J32" s="74">
        <f t="shared" si="11"/>
        <v>362162</v>
      </c>
      <c r="K32" s="75">
        <f t="shared" si="1"/>
        <v>3.6197989153636699E-3</v>
      </c>
    </row>
    <row r="33" spans="1:11" outlineLevel="2" x14ac:dyDescent="0.2">
      <c r="A33" s="89" t="s">
        <v>88</v>
      </c>
      <c r="B33" s="33" t="s">
        <v>4</v>
      </c>
      <c r="C33" s="33" t="s">
        <v>88</v>
      </c>
      <c r="D33" s="33" t="s">
        <v>4</v>
      </c>
      <c r="E33" s="34">
        <v>0</v>
      </c>
      <c r="F33" s="34">
        <v>0</v>
      </c>
      <c r="G33" s="34">
        <v>33373250</v>
      </c>
      <c r="H33" s="34">
        <f>SUM(E33:G33)</f>
        <v>33373250</v>
      </c>
      <c r="I33" s="34">
        <v>31881645</v>
      </c>
      <c r="J33" s="34">
        <v>333732</v>
      </c>
      <c r="K33" s="35">
        <f t="shared" si="1"/>
        <v>1.0467841292379989E-2</v>
      </c>
    </row>
    <row r="34" spans="1:11" outlineLevel="1" x14ac:dyDescent="0.2">
      <c r="A34" s="92"/>
      <c r="B34" s="56" t="s">
        <v>114</v>
      </c>
      <c r="C34" s="56"/>
      <c r="D34" s="56"/>
      <c r="E34" s="74">
        <f t="shared" ref="E34:J34" si="12">SUBTOTAL(9,E33:E33)</f>
        <v>0</v>
      </c>
      <c r="F34" s="74">
        <f t="shared" si="12"/>
        <v>0</v>
      </c>
      <c r="G34" s="74">
        <f t="shared" si="12"/>
        <v>33373250</v>
      </c>
      <c r="H34" s="74">
        <f t="shared" si="12"/>
        <v>33373250</v>
      </c>
      <c r="I34" s="74">
        <f t="shared" si="12"/>
        <v>31881645</v>
      </c>
      <c r="J34" s="74">
        <f t="shared" si="12"/>
        <v>333732</v>
      </c>
      <c r="K34" s="75">
        <f t="shared" si="1"/>
        <v>1.0467841292379989E-2</v>
      </c>
    </row>
    <row r="35" spans="1:11" outlineLevel="2" x14ac:dyDescent="0.2">
      <c r="A35" s="89" t="s">
        <v>91</v>
      </c>
      <c r="B35" s="33" t="s">
        <v>7</v>
      </c>
      <c r="C35" s="33" t="s">
        <v>91</v>
      </c>
      <c r="D35" s="33" t="s">
        <v>7</v>
      </c>
      <c r="E35" s="34">
        <v>0</v>
      </c>
      <c r="F35" s="34">
        <v>191470</v>
      </c>
      <c r="G35" s="34">
        <v>64287382</v>
      </c>
      <c r="H35" s="34">
        <f>SUM(E35:G35)</f>
        <v>64478852</v>
      </c>
      <c r="I35" s="34">
        <v>61849979</v>
      </c>
      <c r="J35" s="34">
        <v>2124719</v>
      </c>
      <c r="K35" s="35">
        <f t="shared" si="1"/>
        <v>3.4352784501349626E-2</v>
      </c>
    </row>
    <row r="36" spans="1:11" outlineLevel="1" x14ac:dyDescent="0.2">
      <c r="A36" s="93"/>
      <c r="B36" s="60" t="s">
        <v>115</v>
      </c>
      <c r="C36" s="60"/>
      <c r="D36" s="60"/>
      <c r="E36" s="65">
        <f t="shared" ref="E36:J36" si="13">SUBTOTAL(9,E35:E35)</f>
        <v>0</v>
      </c>
      <c r="F36" s="65">
        <f t="shared" si="13"/>
        <v>191470</v>
      </c>
      <c r="G36" s="65">
        <f t="shared" si="13"/>
        <v>64287382</v>
      </c>
      <c r="H36" s="74">
        <f t="shared" si="13"/>
        <v>64478852</v>
      </c>
      <c r="I36" s="65">
        <f t="shared" si="13"/>
        <v>61849979</v>
      </c>
      <c r="J36" s="65">
        <f t="shared" si="13"/>
        <v>2124719</v>
      </c>
      <c r="K36" s="75">
        <f t="shared" si="1"/>
        <v>3.4352784501349626E-2</v>
      </c>
    </row>
    <row r="37" spans="1:11" outlineLevel="2" x14ac:dyDescent="0.2">
      <c r="A37" s="90" t="s">
        <v>87</v>
      </c>
      <c r="B37" s="58" t="s">
        <v>13</v>
      </c>
      <c r="C37" s="58" t="s">
        <v>87</v>
      </c>
      <c r="D37" s="58" t="s">
        <v>13</v>
      </c>
      <c r="E37" s="59">
        <v>0</v>
      </c>
      <c r="F37" s="59">
        <v>96437575</v>
      </c>
      <c r="G37" s="59">
        <v>0</v>
      </c>
      <c r="H37" s="34">
        <f>SUM(E37:G37)</f>
        <v>96437575</v>
      </c>
      <c r="I37" s="59">
        <v>93345449</v>
      </c>
      <c r="J37" s="59">
        <v>2349031</v>
      </c>
      <c r="K37" s="35">
        <f t="shared" si="1"/>
        <v>2.516492260913545E-2</v>
      </c>
    </row>
    <row r="38" spans="1:11" outlineLevel="1" x14ac:dyDescent="0.2">
      <c r="A38" s="94"/>
      <c r="B38" s="57" t="s">
        <v>125</v>
      </c>
      <c r="C38" s="57"/>
      <c r="D38" s="57"/>
      <c r="E38" s="77">
        <f t="shared" ref="E38:J38" si="14">SUBTOTAL(9,E37:E37)</f>
        <v>0</v>
      </c>
      <c r="F38" s="77">
        <f t="shared" si="14"/>
        <v>96437575</v>
      </c>
      <c r="G38" s="77">
        <f t="shared" si="14"/>
        <v>0</v>
      </c>
      <c r="H38" s="77">
        <f t="shared" si="14"/>
        <v>96437575</v>
      </c>
      <c r="I38" s="77">
        <f t="shared" si="14"/>
        <v>93345449</v>
      </c>
      <c r="J38" s="77">
        <f t="shared" si="14"/>
        <v>2349031</v>
      </c>
      <c r="K38" s="66">
        <f t="shared" si="1"/>
        <v>2.516492260913545E-2</v>
      </c>
    </row>
    <row r="39" spans="1:11" ht="33" customHeight="1" thickBot="1" x14ac:dyDescent="0.25">
      <c r="A39" s="91"/>
      <c r="B39" s="43" t="s">
        <v>104</v>
      </c>
      <c r="C39" s="43"/>
      <c r="D39" s="43"/>
      <c r="E39" s="44">
        <f t="shared" ref="E39:J39" si="15">SUBTOTAL(9,E4:E37)</f>
        <v>108924260</v>
      </c>
      <c r="F39" s="44">
        <f t="shared" si="15"/>
        <v>811726505</v>
      </c>
      <c r="G39" s="44">
        <f t="shared" si="15"/>
        <v>2416146648</v>
      </c>
      <c r="H39" s="44">
        <f t="shared" si="15"/>
        <v>3336797413</v>
      </c>
      <c r="I39" s="44">
        <f t="shared" si="15"/>
        <v>3224578537</v>
      </c>
      <c r="J39" s="44">
        <f t="shared" si="15"/>
        <v>100355772</v>
      </c>
      <c r="K39" s="29">
        <f t="shared" si="1"/>
        <v>3.1122136070956551E-2</v>
      </c>
    </row>
    <row r="40" spans="1:11" ht="12.75" thickTop="1" x14ac:dyDescent="0.2"/>
  </sheetData>
  <mergeCells count="1">
    <mergeCell ref="A1:K1"/>
  </mergeCells>
  <phoneticPr fontId="17" type="noConversion"/>
  <printOptions horizontalCentered="1"/>
  <pageMargins left="0.25" right="0.25" top="0.67" bottom="1" header="0.5" footer="0.5"/>
  <pageSetup scale="89" orientation="landscape" r:id="rId1"/>
  <headerFooter alignWithMargins="0">
    <oddFooter>&amp;LCalifornia Department of Insurance&amp;RRate Specialist Bureau - 4/18/03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K38"/>
  <sheetViews>
    <sheetView workbookViewId="0">
      <selection sqref="A1:J1"/>
    </sheetView>
  </sheetViews>
  <sheetFormatPr defaultRowHeight="12" outlineLevelRow="2" x14ac:dyDescent="0.2"/>
  <cols>
    <col min="1" max="1" width="6.28515625" style="22" bestFit="1" customWidth="1"/>
    <col min="2" max="2" width="22.85546875" style="21" bestFit="1" customWidth="1"/>
    <col min="3" max="3" width="6.28515625" style="22" bestFit="1" customWidth="1"/>
    <col min="4" max="4" width="27.85546875" style="22" bestFit="1" customWidth="1"/>
    <col min="5" max="5" width="15.28515625" style="24" customWidth="1"/>
    <col min="6" max="7" width="13.42578125" style="24" customWidth="1"/>
    <col min="8" max="9" width="13.5703125" style="24" bestFit="1" customWidth="1"/>
    <col min="10" max="10" width="12" style="20" bestFit="1" customWidth="1"/>
    <col min="11" max="16384" width="9.140625" style="20"/>
  </cols>
  <sheetData>
    <row r="1" spans="1:11" ht="24" customHeight="1" x14ac:dyDescent="0.2">
      <c r="A1" s="302" t="s">
        <v>96</v>
      </c>
      <c r="B1" s="302"/>
      <c r="C1" s="302"/>
      <c r="D1" s="302"/>
      <c r="E1" s="302"/>
      <c r="F1" s="302"/>
      <c r="G1" s="302"/>
      <c r="H1" s="302"/>
      <c r="I1" s="302"/>
      <c r="J1" s="302"/>
    </row>
    <row r="2" spans="1:11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1" s="23" customFormat="1" ht="48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116</v>
      </c>
      <c r="F3" s="27" t="s">
        <v>117</v>
      </c>
      <c r="G3" s="27" t="s">
        <v>118</v>
      </c>
      <c r="H3" s="27" t="s">
        <v>119</v>
      </c>
      <c r="I3" s="27" t="s">
        <v>120</v>
      </c>
      <c r="J3" s="27" t="s">
        <v>121</v>
      </c>
      <c r="K3" s="28" t="s">
        <v>122</v>
      </c>
    </row>
    <row r="4" spans="1:11" ht="25.5" customHeight="1" outlineLevel="2" x14ac:dyDescent="0.2">
      <c r="A4" s="33">
        <v>70</v>
      </c>
      <c r="B4" s="33" t="s">
        <v>9</v>
      </c>
      <c r="C4" s="33">
        <v>50814</v>
      </c>
      <c r="D4" s="33" t="s">
        <v>38</v>
      </c>
      <c r="E4" s="34">
        <v>21085149</v>
      </c>
      <c r="F4" s="34">
        <v>381947602</v>
      </c>
      <c r="G4" s="34">
        <v>480884668</v>
      </c>
      <c r="H4" s="34">
        <f>SUM(E4:G4)</f>
        <v>883917419</v>
      </c>
      <c r="I4" s="34">
        <v>860306488</v>
      </c>
      <c r="J4" s="34">
        <v>28465670</v>
      </c>
      <c r="K4" s="35">
        <f>IF(I4&lt;&gt;0,J4/I4,"")</f>
        <v>3.3087824394043161E-2</v>
      </c>
    </row>
    <row r="5" spans="1:11" ht="25.5" customHeight="1" outlineLevel="1" x14ac:dyDescent="0.2">
      <c r="A5" s="56"/>
      <c r="B5" s="55" t="s">
        <v>105</v>
      </c>
      <c r="C5" s="56"/>
      <c r="D5" s="56"/>
      <c r="E5" s="74">
        <f t="shared" ref="E5:J5" si="0">SUBTOTAL(9,E4:E4)</f>
        <v>21085149</v>
      </c>
      <c r="F5" s="74">
        <f t="shared" si="0"/>
        <v>381947602</v>
      </c>
      <c r="G5" s="74">
        <f t="shared" si="0"/>
        <v>480884668</v>
      </c>
      <c r="H5" s="74">
        <f t="shared" si="0"/>
        <v>883917419</v>
      </c>
      <c r="I5" s="74">
        <f t="shared" si="0"/>
        <v>860306488</v>
      </c>
      <c r="J5" s="74">
        <f t="shared" si="0"/>
        <v>28465670</v>
      </c>
      <c r="K5" s="75">
        <f t="shared" ref="K5:K37" si="1">IF(I5&lt;&gt;0,J5/I5,"")</f>
        <v>3.3087824394043161E-2</v>
      </c>
    </row>
    <row r="6" spans="1:11" outlineLevel="2" x14ac:dyDescent="0.2">
      <c r="A6" s="33">
        <v>99</v>
      </c>
      <c r="B6" s="33" t="s">
        <v>0</v>
      </c>
      <c r="C6" s="33">
        <v>50083</v>
      </c>
      <c r="D6" s="33" t="s">
        <v>24</v>
      </c>
      <c r="E6" s="34">
        <v>-19137</v>
      </c>
      <c r="F6" s="34">
        <v>38300969</v>
      </c>
      <c r="G6" s="34">
        <v>143447150</v>
      </c>
      <c r="H6" s="34">
        <f>SUM(E6:G6)</f>
        <v>181728982</v>
      </c>
      <c r="I6" s="34">
        <v>173883749</v>
      </c>
      <c r="J6" s="34">
        <v>5254624</v>
      </c>
      <c r="K6" s="35">
        <f t="shared" si="1"/>
        <v>3.0219178216591133E-2</v>
      </c>
    </row>
    <row r="7" spans="1:11" outlineLevel="2" x14ac:dyDescent="0.2">
      <c r="A7" s="33">
        <v>99</v>
      </c>
      <c r="B7" s="33" t="s">
        <v>0</v>
      </c>
      <c r="C7" s="33">
        <v>50822</v>
      </c>
      <c r="D7" s="33" t="s">
        <v>35</v>
      </c>
      <c r="E7" s="34">
        <v>0</v>
      </c>
      <c r="F7" s="34">
        <v>0</v>
      </c>
      <c r="G7" s="34">
        <v>890794</v>
      </c>
      <c r="H7" s="34">
        <f>SUM(E7:G7)</f>
        <v>890794</v>
      </c>
      <c r="I7" s="34">
        <v>956529</v>
      </c>
      <c r="J7" s="34">
        <v>0</v>
      </c>
      <c r="K7" s="35">
        <f t="shared" si="1"/>
        <v>0</v>
      </c>
    </row>
    <row r="8" spans="1:11" outlineLevel="2" x14ac:dyDescent="0.2">
      <c r="A8" s="33">
        <v>99</v>
      </c>
      <c r="B8" s="33" t="s">
        <v>0</v>
      </c>
      <c r="C8" s="33">
        <v>50024</v>
      </c>
      <c r="D8" s="33" t="s">
        <v>36</v>
      </c>
      <c r="E8" s="34">
        <v>1521731</v>
      </c>
      <c r="F8" s="34">
        <v>7067909</v>
      </c>
      <c r="G8" s="34">
        <v>87041656</v>
      </c>
      <c r="H8" s="34">
        <f>SUM(E8:G8)</f>
        <v>95631296</v>
      </c>
      <c r="I8" s="34">
        <v>92095633</v>
      </c>
      <c r="J8" s="34">
        <v>3285128</v>
      </c>
      <c r="K8" s="35">
        <f t="shared" si="1"/>
        <v>3.5670833599677848E-2</v>
      </c>
    </row>
    <row r="9" spans="1:11" outlineLevel="2" x14ac:dyDescent="0.2">
      <c r="A9" s="33">
        <v>99</v>
      </c>
      <c r="B9" s="33" t="s">
        <v>0</v>
      </c>
      <c r="C9" s="33">
        <v>50012</v>
      </c>
      <c r="D9" s="33" t="s">
        <v>48</v>
      </c>
      <c r="E9" s="34">
        <v>1199336</v>
      </c>
      <c r="F9" s="34">
        <v>15375431</v>
      </c>
      <c r="G9" s="34">
        <v>91707388</v>
      </c>
      <c r="H9" s="34">
        <f>SUM(E9:G9)</f>
        <v>108282155</v>
      </c>
      <c r="I9" s="34">
        <v>108000785</v>
      </c>
      <c r="J9" s="34">
        <v>2353642</v>
      </c>
      <c r="K9" s="35">
        <f t="shared" si="1"/>
        <v>2.1792823079943353E-2</v>
      </c>
    </row>
    <row r="10" spans="1:11" outlineLevel="1" x14ac:dyDescent="0.2">
      <c r="A10" s="56"/>
      <c r="B10" s="56" t="s">
        <v>123</v>
      </c>
      <c r="C10" s="56"/>
      <c r="D10" s="56"/>
      <c r="E10" s="74">
        <f t="shared" ref="E10:J10" si="2">SUBTOTAL(9,E6:E9)</f>
        <v>2701930</v>
      </c>
      <c r="F10" s="74">
        <f t="shared" si="2"/>
        <v>60744309</v>
      </c>
      <c r="G10" s="74">
        <f t="shared" si="2"/>
        <v>323086988</v>
      </c>
      <c r="H10" s="74">
        <f t="shared" si="2"/>
        <v>386533227</v>
      </c>
      <c r="I10" s="74">
        <f t="shared" si="2"/>
        <v>374936696</v>
      </c>
      <c r="J10" s="74">
        <f t="shared" si="2"/>
        <v>10893394</v>
      </c>
      <c r="K10" s="75">
        <f t="shared" si="1"/>
        <v>2.9053955284227502E-2</v>
      </c>
    </row>
    <row r="11" spans="1:11" outlineLevel="2" x14ac:dyDescent="0.2">
      <c r="A11" s="33">
        <v>150</v>
      </c>
      <c r="B11" s="33" t="s">
        <v>8</v>
      </c>
      <c r="C11" s="33">
        <v>50520</v>
      </c>
      <c r="D11" s="33" t="s">
        <v>25</v>
      </c>
      <c r="E11" s="34">
        <v>9021914</v>
      </c>
      <c r="F11" s="34">
        <v>39470653</v>
      </c>
      <c r="G11" s="34">
        <v>129355223</v>
      </c>
      <c r="H11" s="34">
        <f>SUM(E11:G11)</f>
        <v>177847790</v>
      </c>
      <c r="I11" s="34">
        <v>177729648</v>
      </c>
      <c r="J11" s="34">
        <v>1709455</v>
      </c>
      <c r="K11" s="35">
        <f t="shared" si="1"/>
        <v>9.6182883342007183E-3</v>
      </c>
    </row>
    <row r="12" spans="1:11" outlineLevel="1" x14ac:dyDescent="0.2">
      <c r="A12" s="56"/>
      <c r="B12" s="56" t="s">
        <v>107</v>
      </c>
      <c r="C12" s="56"/>
      <c r="D12" s="56"/>
      <c r="E12" s="74">
        <f t="shared" ref="E12:J12" si="3">SUBTOTAL(9,E11:E11)</f>
        <v>9021914</v>
      </c>
      <c r="F12" s="74">
        <f t="shared" si="3"/>
        <v>39470653</v>
      </c>
      <c r="G12" s="74">
        <f t="shared" si="3"/>
        <v>129355223</v>
      </c>
      <c r="H12" s="74">
        <f t="shared" si="3"/>
        <v>177847790</v>
      </c>
      <c r="I12" s="74">
        <f t="shared" si="3"/>
        <v>177729648</v>
      </c>
      <c r="J12" s="74">
        <f t="shared" si="3"/>
        <v>1709455</v>
      </c>
      <c r="K12" s="75">
        <f t="shared" si="1"/>
        <v>9.6182883342007183E-3</v>
      </c>
    </row>
    <row r="13" spans="1:11" outlineLevel="2" x14ac:dyDescent="0.2">
      <c r="A13" s="33">
        <v>340</v>
      </c>
      <c r="B13" s="33" t="s">
        <v>6</v>
      </c>
      <c r="C13" s="33">
        <v>50121</v>
      </c>
      <c r="D13" s="33" t="s">
        <v>31</v>
      </c>
      <c r="E13" s="34">
        <v>3545879</v>
      </c>
      <c r="F13" s="34">
        <v>122810791</v>
      </c>
      <c r="G13" s="34">
        <v>155073820</v>
      </c>
      <c r="H13" s="34">
        <f>SUM(E13:G13)</f>
        <v>281430490</v>
      </c>
      <c r="I13" s="34">
        <v>273882727</v>
      </c>
      <c r="J13" s="34">
        <v>12519772</v>
      </c>
      <c r="K13" s="35">
        <f t="shared" si="1"/>
        <v>4.5712163512962249E-2</v>
      </c>
    </row>
    <row r="14" spans="1:11" outlineLevel="2" x14ac:dyDescent="0.2">
      <c r="A14" s="33">
        <v>340</v>
      </c>
      <c r="B14" s="33" t="s">
        <v>6</v>
      </c>
      <c r="C14" s="33">
        <v>51420</v>
      </c>
      <c r="D14" s="33" t="s">
        <v>30</v>
      </c>
      <c r="E14" s="34">
        <v>0</v>
      </c>
      <c r="F14" s="34">
        <v>0</v>
      </c>
      <c r="G14" s="34">
        <v>0</v>
      </c>
      <c r="H14" s="34">
        <f>SUM(E14:G14)</f>
        <v>0</v>
      </c>
      <c r="I14" s="34">
        <v>0</v>
      </c>
      <c r="J14" s="34">
        <v>0</v>
      </c>
      <c r="K14" s="35" t="str">
        <f t="shared" si="1"/>
        <v/>
      </c>
    </row>
    <row r="15" spans="1:11" outlineLevel="1" x14ac:dyDescent="0.2">
      <c r="A15" s="56"/>
      <c r="B15" s="56" t="s">
        <v>108</v>
      </c>
      <c r="C15" s="56"/>
      <c r="D15" s="56"/>
      <c r="E15" s="74">
        <f t="shared" ref="E15:J15" si="4">SUBTOTAL(9,E13:E14)</f>
        <v>3545879</v>
      </c>
      <c r="F15" s="74">
        <f t="shared" si="4"/>
        <v>122810791</v>
      </c>
      <c r="G15" s="74">
        <f t="shared" si="4"/>
        <v>155073820</v>
      </c>
      <c r="H15" s="74">
        <f t="shared" si="4"/>
        <v>281430490</v>
      </c>
      <c r="I15" s="74">
        <f t="shared" si="4"/>
        <v>273882727</v>
      </c>
      <c r="J15" s="74">
        <f t="shared" si="4"/>
        <v>12519772</v>
      </c>
      <c r="K15" s="75">
        <f t="shared" si="1"/>
        <v>4.5712163512962249E-2</v>
      </c>
    </row>
    <row r="16" spans="1:11" outlineLevel="2" x14ac:dyDescent="0.2">
      <c r="A16" s="33">
        <v>626</v>
      </c>
      <c r="B16" s="33" t="s">
        <v>2</v>
      </c>
      <c r="C16" s="33">
        <v>50028</v>
      </c>
      <c r="D16" s="33" t="s">
        <v>63</v>
      </c>
      <c r="E16" s="34">
        <v>0</v>
      </c>
      <c r="F16" s="34">
        <v>0</v>
      </c>
      <c r="G16" s="34">
        <v>0</v>
      </c>
      <c r="H16" s="34">
        <f>SUM(E16:G16)</f>
        <v>0</v>
      </c>
      <c r="I16" s="34">
        <v>0</v>
      </c>
      <c r="J16" s="34">
        <v>0</v>
      </c>
      <c r="K16" s="35" t="str">
        <f t="shared" si="1"/>
        <v/>
      </c>
    </row>
    <row r="17" spans="1:11" outlineLevel="1" x14ac:dyDescent="0.2">
      <c r="A17" s="56"/>
      <c r="B17" s="56" t="s">
        <v>109</v>
      </c>
      <c r="C17" s="56"/>
      <c r="D17" s="56"/>
      <c r="E17" s="74">
        <f t="shared" ref="E17:J17" si="5">SUBTOTAL(9,E16:E16)</f>
        <v>0</v>
      </c>
      <c r="F17" s="74">
        <f t="shared" si="5"/>
        <v>0</v>
      </c>
      <c r="G17" s="74">
        <f t="shared" si="5"/>
        <v>0</v>
      </c>
      <c r="H17" s="74">
        <f t="shared" si="5"/>
        <v>0</v>
      </c>
      <c r="I17" s="74">
        <f t="shared" si="5"/>
        <v>0</v>
      </c>
      <c r="J17" s="74">
        <f t="shared" si="5"/>
        <v>0</v>
      </c>
      <c r="K17" s="75" t="str">
        <f t="shared" si="1"/>
        <v/>
      </c>
    </row>
    <row r="18" spans="1:11" outlineLevel="2" x14ac:dyDescent="0.2">
      <c r="A18" s="33">
        <v>642</v>
      </c>
      <c r="B18" s="33" t="s">
        <v>10</v>
      </c>
      <c r="C18" s="33">
        <v>50849</v>
      </c>
      <c r="D18" s="33" t="s">
        <v>62</v>
      </c>
      <c r="E18" s="34">
        <v>1711910</v>
      </c>
      <c r="F18" s="34">
        <v>0</v>
      </c>
      <c r="G18" s="34">
        <v>13372036</v>
      </c>
      <c r="H18" s="34">
        <f>SUM(E18:G18)</f>
        <v>15083946</v>
      </c>
      <c r="I18" s="34">
        <v>15111616</v>
      </c>
      <c r="J18" s="34">
        <v>492944</v>
      </c>
      <c r="K18" s="35">
        <f t="shared" si="1"/>
        <v>3.2620204219059035E-2</v>
      </c>
    </row>
    <row r="19" spans="1:11" outlineLevel="1" x14ac:dyDescent="0.2">
      <c r="A19" s="56"/>
      <c r="B19" s="56" t="s">
        <v>124</v>
      </c>
      <c r="C19" s="56"/>
      <c r="D19" s="56"/>
      <c r="E19" s="74">
        <f t="shared" ref="E19:J19" si="6">SUBTOTAL(9,E18:E18)</f>
        <v>1711910</v>
      </c>
      <c r="F19" s="74">
        <f t="shared" si="6"/>
        <v>0</v>
      </c>
      <c r="G19" s="74">
        <f t="shared" si="6"/>
        <v>13372036</v>
      </c>
      <c r="H19" s="74">
        <f t="shared" si="6"/>
        <v>15083946</v>
      </c>
      <c r="I19" s="74">
        <f t="shared" si="6"/>
        <v>15111616</v>
      </c>
      <c r="J19" s="74">
        <f t="shared" si="6"/>
        <v>492944</v>
      </c>
      <c r="K19" s="75">
        <f t="shared" si="1"/>
        <v>3.2620204219059035E-2</v>
      </c>
    </row>
    <row r="20" spans="1:11" outlineLevel="2" x14ac:dyDescent="0.2">
      <c r="A20" s="33">
        <v>670</v>
      </c>
      <c r="B20" s="33" t="s">
        <v>5</v>
      </c>
      <c r="C20" s="33">
        <v>50229</v>
      </c>
      <c r="D20" s="33" t="s">
        <v>27</v>
      </c>
      <c r="E20" s="34">
        <v>26284764</v>
      </c>
      <c r="F20" s="34">
        <v>23177126</v>
      </c>
      <c r="G20" s="34">
        <v>525427936</v>
      </c>
      <c r="H20" s="34">
        <f t="shared" ref="H20:H25" si="7">SUM(E20:G20)</f>
        <v>574889826</v>
      </c>
      <c r="I20" s="34">
        <v>551592072</v>
      </c>
      <c r="J20" s="34">
        <v>25825281</v>
      </c>
      <c r="K20" s="35">
        <f t="shared" si="1"/>
        <v>4.6819528979742113E-2</v>
      </c>
    </row>
    <row r="21" spans="1:11" outlineLevel="2" x14ac:dyDescent="0.2">
      <c r="A21" s="33">
        <v>670</v>
      </c>
      <c r="B21" s="33" t="s">
        <v>5</v>
      </c>
      <c r="C21" s="33">
        <v>51586</v>
      </c>
      <c r="D21" s="33" t="s">
        <v>32</v>
      </c>
      <c r="E21" s="34">
        <v>2805742</v>
      </c>
      <c r="F21" s="34">
        <v>6030339</v>
      </c>
      <c r="G21" s="34">
        <v>439769418</v>
      </c>
      <c r="H21" s="34">
        <f t="shared" si="7"/>
        <v>448605499</v>
      </c>
      <c r="I21" s="34">
        <v>435428341</v>
      </c>
      <c r="J21" s="34">
        <v>28581232</v>
      </c>
      <c r="K21" s="35">
        <f t="shared" si="1"/>
        <v>6.5639347072266013E-2</v>
      </c>
    </row>
    <row r="22" spans="1:11" outlineLevel="2" x14ac:dyDescent="0.2">
      <c r="A22" s="33">
        <v>670</v>
      </c>
      <c r="B22" s="33" t="s">
        <v>5</v>
      </c>
      <c r="C22" s="33">
        <v>51020</v>
      </c>
      <c r="D22" s="33" t="s">
        <v>60</v>
      </c>
      <c r="E22" s="34">
        <v>832562</v>
      </c>
      <c r="F22" s="34">
        <v>0</v>
      </c>
      <c r="G22" s="34">
        <v>543170</v>
      </c>
      <c r="H22" s="34">
        <f t="shared" si="7"/>
        <v>1375732</v>
      </c>
      <c r="I22" s="34">
        <v>1375732</v>
      </c>
      <c r="J22" s="34">
        <v>332713</v>
      </c>
      <c r="K22" s="35">
        <f t="shared" si="1"/>
        <v>0.24184434177586914</v>
      </c>
    </row>
    <row r="23" spans="1:11" outlineLevel="2" x14ac:dyDescent="0.2">
      <c r="A23" s="33">
        <v>670</v>
      </c>
      <c r="B23" s="33" t="s">
        <v>5</v>
      </c>
      <c r="C23" s="33">
        <v>50857</v>
      </c>
      <c r="D23" s="33" t="s">
        <v>26</v>
      </c>
      <c r="E23" s="34">
        <v>24820414</v>
      </c>
      <c r="F23" s="34">
        <v>54</v>
      </c>
      <c r="G23" s="34">
        <v>0</v>
      </c>
      <c r="H23" s="34">
        <f t="shared" si="7"/>
        <v>24820468</v>
      </c>
      <c r="I23" s="34">
        <v>23342022</v>
      </c>
      <c r="J23" s="34">
        <v>1474156</v>
      </c>
      <c r="K23" s="35">
        <f t="shared" si="1"/>
        <v>6.3154597318090089E-2</v>
      </c>
    </row>
    <row r="24" spans="1:11" outlineLevel="2" x14ac:dyDescent="0.2">
      <c r="A24" s="33">
        <v>670</v>
      </c>
      <c r="B24" s="33" t="s">
        <v>5</v>
      </c>
      <c r="C24" s="33">
        <v>50067</v>
      </c>
      <c r="D24" s="33" t="s">
        <v>28</v>
      </c>
      <c r="E24" s="34">
        <v>90501</v>
      </c>
      <c r="F24" s="34">
        <v>3730171</v>
      </c>
      <c r="G24" s="34">
        <v>0</v>
      </c>
      <c r="H24" s="34">
        <f t="shared" si="7"/>
        <v>3820672</v>
      </c>
      <c r="I24" s="34">
        <v>3800340</v>
      </c>
      <c r="J24" s="34">
        <v>574916</v>
      </c>
      <c r="K24" s="35">
        <f t="shared" si="1"/>
        <v>0.15128014861828151</v>
      </c>
    </row>
    <row r="25" spans="1:11" outlineLevel="2" x14ac:dyDescent="0.2">
      <c r="A25" s="33">
        <v>670</v>
      </c>
      <c r="B25" s="33" t="s">
        <v>5</v>
      </c>
      <c r="C25" s="33">
        <v>51535</v>
      </c>
      <c r="D25" s="33" t="s">
        <v>97</v>
      </c>
      <c r="E25" s="34">
        <v>0</v>
      </c>
      <c r="F25" s="34">
        <v>5842087</v>
      </c>
      <c r="G25" s="34">
        <v>0</v>
      </c>
      <c r="H25" s="34">
        <f t="shared" si="7"/>
        <v>5842087</v>
      </c>
      <c r="I25" s="34">
        <v>5635427</v>
      </c>
      <c r="J25" s="34">
        <v>0</v>
      </c>
      <c r="K25" s="35">
        <f t="shared" si="1"/>
        <v>0</v>
      </c>
    </row>
    <row r="26" spans="1:11" outlineLevel="1" x14ac:dyDescent="0.2">
      <c r="A26" s="56"/>
      <c r="B26" s="56" t="s">
        <v>110</v>
      </c>
      <c r="C26" s="56"/>
      <c r="D26" s="56"/>
      <c r="E26" s="74">
        <f t="shared" ref="E26:J26" si="8">SUBTOTAL(9,E20:E25)</f>
        <v>54833983</v>
      </c>
      <c r="F26" s="74">
        <f t="shared" si="8"/>
        <v>38779777</v>
      </c>
      <c r="G26" s="74">
        <f t="shared" si="8"/>
        <v>965740524</v>
      </c>
      <c r="H26" s="74">
        <f t="shared" si="8"/>
        <v>1059354284</v>
      </c>
      <c r="I26" s="74">
        <f t="shared" si="8"/>
        <v>1021173934</v>
      </c>
      <c r="J26" s="74">
        <f t="shared" si="8"/>
        <v>56788298</v>
      </c>
      <c r="K26" s="75">
        <f t="shared" si="1"/>
        <v>5.5610798620325926E-2</v>
      </c>
    </row>
    <row r="27" spans="1:11" outlineLevel="2" x14ac:dyDescent="0.2">
      <c r="A27" s="33">
        <v>50026</v>
      </c>
      <c r="B27" s="33" t="s">
        <v>90</v>
      </c>
      <c r="C27" s="33">
        <v>50026</v>
      </c>
      <c r="D27" s="33" t="s">
        <v>90</v>
      </c>
      <c r="E27" s="34">
        <v>914109</v>
      </c>
      <c r="F27" s="34">
        <v>326778</v>
      </c>
      <c r="G27" s="34">
        <v>21168079</v>
      </c>
      <c r="H27" s="34">
        <f>SUM(E27:G27)</f>
        <v>22408966</v>
      </c>
      <c r="I27" s="34">
        <v>20694957</v>
      </c>
      <c r="J27" s="34">
        <v>546480</v>
      </c>
      <c r="K27" s="35">
        <f t="shared" si="1"/>
        <v>2.640643321945535E-2</v>
      </c>
    </row>
    <row r="28" spans="1:11" outlineLevel="1" x14ac:dyDescent="0.2">
      <c r="A28" s="56"/>
      <c r="B28" s="56" t="s">
        <v>112</v>
      </c>
      <c r="C28" s="56"/>
      <c r="D28" s="56"/>
      <c r="E28" s="74">
        <f t="shared" ref="E28:J28" si="9">SUBTOTAL(9,E27:E27)</f>
        <v>914109</v>
      </c>
      <c r="F28" s="74">
        <f t="shared" si="9"/>
        <v>326778</v>
      </c>
      <c r="G28" s="74">
        <f t="shared" si="9"/>
        <v>21168079</v>
      </c>
      <c r="H28" s="74">
        <f t="shared" si="9"/>
        <v>22408966</v>
      </c>
      <c r="I28" s="74">
        <f t="shared" si="9"/>
        <v>20694957</v>
      </c>
      <c r="J28" s="74">
        <f t="shared" si="9"/>
        <v>546480</v>
      </c>
      <c r="K28" s="75">
        <f t="shared" si="1"/>
        <v>2.640643321945535E-2</v>
      </c>
    </row>
    <row r="29" spans="1:11" outlineLevel="2" x14ac:dyDescent="0.2">
      <c r="A29" s="33">
        <v>50041</v>
      </c>
      <c r="B29" s="33" t="s">
        <v>98</v>
      </c>
      <c r="C29" s="33">
        <v>50041</v>
      </c>
      <c r="D29" s="33" t="s">
        <v>98</v>
      </c>
      <c r="E29" s="34">
        <v>1849540</v>
      </c>
      <c r="F29" s="34">
        <v>0</v>
      </c>
      <c r="G29" s="34">
        <v>99342784</v>
      </c>
      <c r="H29" s="34">
        <f>SUM(E29:G29)</f>
        <v>101192324</v>
      </c>
      <c r="I29" s="34">
        <v>97461825</v>
      </c>
      <c r="J29" s="34">
        <v>809178</v>
      </c>
      <c r="K29" s="35">
        <f t="shared" si="1"/>
        <v>8.3025122913509986E-3</v>
      </c>
    </row>
    <row r="30" spans="1:11" outlineLevel="1" x14ac:dyDescent="0.2">
      <c r="A30" s="56"/>
      <c r="B30" s="56" t="s">
        <v>113</v>
      </c>
      <c r="C30" s="56"/>
      <c r="D30" s="56"/>
      <c r="E30" s="74">
        <f t="shared" ref="E30:J30" si="10">SUBTOTAL(9,E29:E29)</f>
        <v>1849540</v>
      </c>
      <c r="F30" s="74">
        <f t="shared" si="10"/>
        <v>0</v>
      </c>
      <c r="G30" s="74">
        <f t="shared" si="10"/>
        <v>99342784</v>
      </c>
      <c r="H30" s="74">
        <f t="shared" si="10"/>
        <v>101192324</v>
      </c>
      <c r="I30" s="74">
        <f t="shared" si="10"/>
        <v>97461825</v>
      </c>
      <c r="J30" s="74">
        <f t="shared" si="10"/>
        <v>809178</v>
      </c>
      <c r="K30" s="75">
        <f t="shared" si="1"/>
        <v>8.3025122913509986E-3</v>
      </c>
    </row>
    <row r="31" spans="1:11" outlineLevel="2" x14ac:dyDescent="0.2">
      <c r="A31" s="33">
        <v>50050</v>
      </c>
      <c r="B31" s="33" t="s">
        <v>4</v>
      </c>
      <c r="C31" s="33">
        <v>50050</v>
      </c>
      <c r="D31" s="33" t="s">
        <v>4</v>
      </c>
      <c r="E31" s="34">
        <v>0</v>
      </c>
      <c r="F31" s="34">
        <v>0</v>
      </c>
      <c r="G31" s="34">
        <v>33537396</v>
      </c>
      <c r="H31" s="34">
        <f>SUM(E31:G31)</f>
        <v>33537396</v>
      </c>
      <c r="I31" s="34">
        <v>32192672</v>
      </c>
      <c r="J31" s="34">
        <v>335374</v>
      </c>
      <c r="K31" s="35">
        <f t="shared" si="1"/>
        <v>1.0417712453318569E-2</v>
      </c>
    </row>
    <row r="32" spans="1:11" outlineLevel="1" x14ac:dyDescent="0.2">
      <c r="A32" s="56"/>
      <c r="B32" s="56" t="s">
        <v>114</v>
      </c>
      <c r="C32" s="56"/>
      <c r="D32" s="56"/>
      <c r="E32" s="74">
        <f t="shared" ref="E32:J32" si="11">SUBTOTAL(9,E31:E31)</f>
        <v>0</v>
      </c>
      <c r="F32" s="74">
        <f t="shared" si="11"/>
        <v>0</v>
      </c>
      <c r="G32" s="74">
        <f t="shared" si="11"/>
        <v>33537396</v>
      </c>
      <c r="H32" s="74">
        <f t="shared" si="11"/>
        <v>33537396</v>
      </c>
      <c r="I32" s="74">
        <f t="shared" si="11"/>
        <v>32192672</v>
      </c>
      <c r="J32" s="74">
        <f t="shared" si="11"/>
        <v>335374</v>
      </c>
      <c r="K32" s="75">
        <f t="shared" si="1"/>
        <v>1.0417712453318569E-2</v>
      </c>
    </row>
    <row r="33" spans="1:11" outlineLevel="2" x14ac:dyDescent="0.2">
      <c r="A33" s="33">
        <v>50130</v>
      </c>
      <c r="B33" s="33" t="s">
        <v>7</v>
      </c>
      <c r="C33" s="33">
        <v>50130</v>
      </c>
      <c r="D33" s="33" t="s">
        <v>7</v>
      </c>
      <c r="E33" s="34">
        <v>0</v>
      </c>
      <c r="F33" s="34">
        <v>95125</v>
      </c>
      <c r="G33" s="34">
        <v>71963656</v>
      </c>
      <c r="H33" s="34">
        <f>SUM(E33:G33)</f>
        <v>72058781</v>
      </c>
      <c r="I33" s="34">
        <v>0</v>
      </c>
      <c r="J33" s="34">
        <v>1017418</v>
      </c>
      <c r="K33" s="35" t="str">
        <f t="shared" si="1"/>
        <v/>
      </c>
    </row>
    <row r="34" spans="1:11" outlineLevel="1" x14ac:dyDescent="0.2">
      <c r="A34" s="56"/>
      <c r="B34" s="56" t="s">
        <v>115</v>
      </c>
      <c r="C34" s="56"/>
      <c r="D34" s="56"/>
      <c r="E34" s="74">
        <f t="shared" ref="E34:J34" si="12">SUBTOTAL(9,E33:E33)</f>
        <v>0</v>
      </c>
      <c r="F34" s="74">
        <f t="shared" si="12"/>
        <v>95125</v>
      </c>
      <c r="G34" s="74">
        <f t="shared" si="12"/>
        <v>71963656</v>
      </c>
      <c r="H34" s="74">
        <f t="shared" si="12"/>
        <v>72058781</v>
      </c>
      <c r="I34" s="74">
        <f t="shared" si="12"/>
        <v>0</v>
      </c>
      <c r="J34" s="74">
        <f t="shared" si="12"/>
        <v>1017418</v>
      </c>
      <c r="K34" s="75" t="str">
        <f t="shared" si="1"/>
        <v/>
      </c>
    </row>
    <row r="35" spans="1:11" outlineLevel="2" x14ac:dyDescent="0.2">
      <c r="A35" s="33">
        <v>51624</v>
      </c>
      <c r="B35" s="33" t="s">
        <v>13</v>
      </c>
      <c r="C35" s="33">
        <v>51624</v>
      </c>
      <c r="D35" s="33" t="s">
        <v>13</v>
      </c>
      <c r="E35" s="34">
        <v>990943</v>
      </c>
      <c r="F35" s="34">
        <v>33824524</v>
      </c>
      <c r="G35" s="34">
        <v>0</v>
      </c>
      <c r="H35" s="34">
        <f>SUM(E35:G35)</f>
        <v>34815467</v>
      </c>
      <c r="I35" s="34">
        <v>35672664</v>
      </c>
      <c r="J35" s="34">
        <v>1666304</v>
      </c>
      <c r="K35" s="35">
        <f t="shared" si="1"/>
        <v>4.6710949314018153E-2</v>
      </c>
    </row>
    <row r="36" spans="1:11" outlineLevel="1" x14ac:dyDescent="0.2">
      <c r="A36" s="57"/>
      <c r="B36" s="57" t="s">
        <v>125</v>
      </c>
      <c r="C36" s="57"/>
      <c r="D36" s="57"/>
      <c r="E36" s="77">
        <f t="shared" ref="E36:J36" si="13">SUBTOTAL(9,E35:E35)</f>
        <v>990943</v>
      </c>
      <c r="F36" s="77">
        <f t="shared" si="13"/>
        <v>33824524</v>
      </c>
      <c r="G36" s="77">
        <f t="shared" si="13"/>
        <v>0</v>
      </c>
      <c r="H36" s="77">
        <f t="shared" si="13"/>
        <v>34815467</v>
      </c>
      <c r="I36" s="77">
        <f t="shared" si="13"/>
        <v>35672664</v>
      </c>
      <c r="J36" s="77">
        <f t="shared" si="13"/>
        <v>1666304</v>
      </c>
      <c r="K36" s="66">
        <f t="shared" si="1"/>
        <v>4.6710949314018153E-2</v>
      </c>
    </row>
    <row r="37" spans="1:11" ht="26.25" customHeight="1" thickBot="1" x14ac:dyDescent="0.25">
      <c r="A37" s="43"/>
      <c r="B37" s="43" t="s">
        <v>104</v>
      </c>
      <c r="C37" s="43"/>
      <c r="D37" s="43"/>
      <c r="E37" s="44">
        <f t="shared" ref="E37:J37" si="14">SUBTOTAL(9,E4:E35)</f>
        <v>96655357</v>
      </c>
      <c r="F37" s="44">
        <f t="shared" si="14"/>
        <v>677999559</v>
      </c>
      <c r="G37" s="44">
        <f t="shared" si="14"/>
        <v>2293525174</v>
      </c>
      <c r="H37" s="44">
        <f t="shared" si="14"/>
        <v>3068180090</v>
      </c>
      <c r="I37" s="44">
        <f t="shared" si="14"/>
        <v>2909163227</v>
      </c>
      <c r="J37" s="44">
        <f t="shared" si="14"/>
        <v>115244287</v>
      </c>
      <c r="K37" s="29">
        <f t="shared" si="1"/>
        <v>3.9614238874744308E-2</v>
      </c>
    </row>
    <row r="38" spans="1:11" ht="12.75" thickTop="1" x14ac:dyDescent="0.2"/>
  </sheetData>
  <mergeCells count="1">
    <mergeCell ref="A1:J1"/>
  </mergeCells>
  <phoneticPr fontId="17" type="noConversion"/>
  <pageMargins left="0.46" right="0.5" top="0.62" bottom="1" header="0.5" footer="0.5"/>
  <pageSetup scale="85" orientation="landscape" r:id="rId1"/>
  <headerFooter alignWithMargins="0">
    <oddFooter>&amp;LCalifornia Department of Insurance&amp;RRate Specialist Bureau - &amp;D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K38"/>
  <sheetViews>
    <sheetView workbookViewId="0">
      <selection sqref="A1:K1"/>
    </sheetView>
  </sheetViews>
  <sheetFormatPr defaultRowHeight="12" outlineLevelRow="2" x14ac:dyDescent="0.2"/>
  <cols>
    <col min="1" max="1" width="6.28515625" style="22" bestFit="1" customWidth="1"/>
    <col min="2" max="2" width="33.7109375" style="21" bestFit="1" customWidth="1"/>
    <col min="3" max="3" width="10.28515625" style="22" bestFit="1" customWidth="1"/>
    <col min="4" max="4" width="27.42578125" style="22" customWidth="1"/>
    <col min="5" max="5" width="15.42578125" style="24" customWidth="1"/>
    <col min="6" max="8" width="13.42578125" style="24" customWidth="1"/>
    <col min="9" max="9" width="13.5703125" style="24" bestFit="1" customWidth="1"/>
    <col min="10" max="10" width="12" style="24" bestFit="1" customWidth="1"/>
    <col min="11" max="11" width="8" style="20" customWidth="1"/>
    <col min="12" max="16384" width="9.140625" style="20"/>
  </cols>
  <sheetData>
    <row r="1" spans="1:11" ht="24" customHeight="1" x14ac:dyDescent="0.2">
      <c r="A1" s="302" t="s">
        <v>99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</row>
    <row r="2" spans="1:11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s="23" customFormat="1" ht="48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116</v>
      </c>
      <c r="F3" s="27" t="s">
        <v>117</v>
      </c>
      <c r="G3" s="27" t="s">
        <v>118</v>
      </c>
      <c r="H3" s="27" t="s">
        <v>119</v>
      </c>
      <c r="I3" s="27" t="s">
        <v>120</v>
      </c>
      <c r="J3" s="27" t="s">
        <v>121</v>
      </c>
      <c r="K3" s="28" t="s">
        <v>122</v>
      </c>
    </row>
    <row r="4" spans="1:11" ht="21" customHeight="1" outlineLevel="2" x14ac:dyDescent="0.2">
      <c r="A4" s="33">
        <v>70</v>
      </c>
      <c r="B4" s="33" t="s">
        <v>9</v>
      </c>
      <c r="C4" s="33">
        <v>50008</v>
      </c>
      <c r="D4" s="33" t="s">
        <v>100</v>
      </c>
      <c r="E4" s="34">
        <v>0</v>
      </c>
      <c r="F4" s="34">
        <v>0</v>
      </c>
      <c r="G4" s="34">
        <v>0</v>
      </c>
      <c r="H4" s="34">
        <f>SUM(E4:G4)</f>
        <v>0</v>
      </c>
      <c r="I4" s="34">
        <v>0</v>
      </c>
      <c r="J4" s="34">
        <v>0</v>
      </c>
      <c r="K4" s="35" t="str">
        <f>IF(I4&lt;&gt;0,J4/I4,"")</f>
        <v/>
      </c>
    </row>
    <row r="5" spans="1:11" ht="15" customHeight="1" outlineLevel="2" x14ac:dyDescent="0.2">
      <c r="A5" s="33">
        <v>70</v>
      </c>
      <c r="B5" s="33" t="s">
        <v>9</v>
      </c>
      <c r="C5" s="33">
        <v>51624</v>
      </c>
      <c r="D5" s="33" t="s">
        <v>13</v>
      </c>
      <c r="E5" s="34">
        <v>11316563</v>
      </c>
      <c r="F5" s="34">
        <v>3564226</v>
      </c>
      <c r="G5" s="34">
        <v>16742824</v>
      </c>
      <c r="H5" s="34">
        <f t="shared" ref="H5:H35" si="0">SUM(E5:G5)</f>
        <v>31623613</v>
      </c>
      <c r="I5" s="34">
        <v>32093434</v>
      </c>
      <c r="J5" s="34">
        <v>1860927</v>
      </c>
      <c r="K5" s="35">
        <f t="shared" ref="K5:K37" si="1">IF(I5&lt;&gt;0,J5/I5,"")</f>
        <v>5.7984664402070528E-2</v>
      </c>
    </row>
    <row r="6" spans="1:11" ht="15" customHeight="1" outlineLevel="2" x14ac:dyDescent="0.2">
      <c r="A6" s="33">
        <v>70</v>
      </c>
      <c r="B6" s="33" t="s">
        <v>9</v>
      </c>
      <c r="C6" s="33">
        <v>50814</v>
      </c>
      <c r="D6" s="33" t="s">
        <v>38</v>
      </c>
      <c r="E6" s="34">
        <v>31681096</v>
      </c>
      <c r="F6" s="34">
        <v>532891610</v>
      </c>
      <c r="G6" s="34">
        <v>493185024</v>
      </c>
      <c r="H6" s="34">
        <f t="shared" si="0"/>
        <v>1057757730</v>
      </c>
      <c r="I6" s="34">
        <v>1032064062</v>
      </c>
      <c r="J6" s="34">
        <v>33183670</v>
      </c>
      <c r="K6" s="35">
        <f t="shared" si="1"/>
        <v>3.2152723093268602E-2</v>
      </c>
    </row>
    <row r="7" spans="1:11" s="46" customFormat="1" ht="15" customHeight="1" outlineLevel="1" x14ac:dyDescent="0.2">
      <c r="A7" s="47"/>
      <c r="B7" s="48" t="s">
        <v>105</v>
      </c>
      <c r="C7" s="47"/>
      <c r="D7" s="47"/>
      <c r="E7" s="49">
        <f t="shared" ref="E7:J7" si="2">SUBTOTAL(9,E4:E6)</f>
        <v>42997659</v>
      </c>
      <c r="F7" s="49">
        <f t="shared" si="2"/>
        <v>536455836</v>
      </c>
      <c r="G7" s="49">
        <f t="shared" si="2"/>
        <v>509927848</v>
      </c>
      <c r="H7" s="49">
        <f t="shared" si="2"/>
        <v>1089381343</v>
      </c>
      <c r="I7" s="49">
        <f t="shared" si="2"/>
        <v>1064157496</v>
      </c>
      <c r="J7" s="49">
        <f t="shared" si="2"/>
        <v>35044597</v>
      </c>
      <c r="K7" s="50">
        <f t="shared" si="1"/>
        <v>3.2931776670020278E-2</v>
      </c>
    </row>
    <row r="8" spans="1:11" ht="15" customHeight="1" outlineLevel="2" x14ac:dyDescent="0.2">
      <c r="A8" s="33">
        <v>99</v>
      </c>
      <c r="B8" s="33" t="s">
        <v>103</v>
      </c>
      <c r="C8" s="33">
        <v>50822</v>
      </c>
      <c r="D8" s="33" t="s">
        <v>35</v>
      </c>
      <c r="E8" s="34">
        <v>0</v>
      </c>
      <c r="F8" s="34">
        <v>0</v>
      </c>
      <c r="G8" s="34">
        <v>7006</v>
      </c>
      <c r="H8" s="34">
        <f t="shared" si="0"/>
        <v>7006</v>
      </c>
      <c r="I8" s="34">
        <v>22346</v>
      </c>
      <c r="J8" s="34">
        <v>0</v>
      </c>
      <c r="K8" s="35">
        <f t="shared" si="1"/>
        <v>0</v>
      </c>
    </row>
    <row r="9" spans="1:11" ht="15" customHeight="1" outlineLevel="2" x14ac:dyDescent="0.2">
      <c r="A9" s="33">
        <v>99</v>
      </c>
      <c r="B9" s="33" t="s">
        <v>103</v>
      </c>
      <c r="C9" s="33">
        <v>50083</v>
      </c>
      <c r="D9" s="33" t="s">
        <v>24</v>
      </c>
      <c r="E9" s="34">
        <v>97237</v>
      </c>
      <c r="F9" s="34">
        <v>25045748</v>
      </c>
      <c r="G9" s="34">
        <v>137392671</v>
      </c>
      <c r="H9" s="34">
        <f t="shared" si="0"/>
        <v>162535656</v>
      </c>
      <c r="I9" s="34">
        <v>156083361</v>
      </c>
      <c r="J9" s="34">
        <v>8251132</v>
      </c>
      <c r="K9" s="35">
        <f t="shared" si="1"/>
        <v>5.2863623304472536E-2</v>
      </c>
    </row>
    <row r="10" spans="1:11" ht="15" customHeight="1" outlineLevel="2" x14ac:dyDescent="0.2">
      <c r="A10" s="33">
        <v>99</v>
      </c>
      <c r="B10" s="33" t="s">
        <v>103</v>
      </c>
      <c r="C10" s="33">
        <v>50012</v>
      </c>
      <c r="D10" s="33" t="s">
        <v>48</v>
      </c>
      <c r="E10" s="34">
        <v>13505229</v>
      </c>
      <c r="F10" s="34">
        <v>700</v>
      </c>
      <c r="G10" s="34">
        <v>111668069</v>
      </c>
      <c r="H10" s="34">
        <f t="shared" si="0"/>
        <v>125173998</v>
      </c>
      <c r="I10" s="34">
        <v>124489668</v>
      </c>
      <c r="J10" s="34">
        <v>5523471</v>
      </c>
      <c r="K10" s="35">
        <f t="shared" si="1"/>
        <v>4.4368911000710519E-2</v>
      </c>
    </row>
    <row r="11" spans="1:11" ht="15" customHeight="1" outlineLevel="2" x14ac:dyDescent="0.2">
      <c r="A11" s="33">
        <v>99</v>
      </c>
      <c r="B11" s="33" t="s">
        <v>103</v>
      </c>
      <c r="C11" s="33">
        <v>50024</v>
      </c>
      <c r="D11" s="33" t="s">
        <v>36</v>
      </c>
      <c r="E11" s="34">
        <v>744242</v>
      </c>
      <c r="F11" s="34">
        <v>6039201</v>
      </c>
      <c r="G11" s="34">
        <v>77732766</v>
      </c>
      <c r="H11" s="34">
        <f t="shared" si="0"/>
        <v>84516209</v>
      </c>
      <c r="I11" s="34">
        <v>82261250</v>
      </c>
      <c r="J11" s="34">
        <v>3986430</v>
      </c>
      <c r="K11" s="35">
        <f t="shared" si="1"/>
        <v>4.8460605692230548E-2</v>
      </c>
    </row>
    <row r="12" spans="1:11" s="46" customFormat="1" ht="15" customHeight="1" outlineLevel="1" x14ac:dyDescent="0.2">
      <c r="A12" s="47"/>
      <c r="B12" s="47" t="s">
        <v>106</v>
      </c>
      <c r="C12" s="47"/>
      <c r="D12" s="47"/>
      <c r="E12" s="49">
        <f t="shared" ref="E12:J12" si="3">SUBTOTAL(9,E8:E11)</f>
        <v>14346708</v>
      </c>
      <c r="F12" s="49">
        <f t="shared" si="3"/>
        <v>31085649</v>
      </c>
      <c r="G12" s="49">
        <f t="shared" si="3"/>
        <v>326800512</v>
      </c>
      <c r="H12" s="49">
        <f t="shared" si="3"/>
        <v>372232869</v>
      </c>
      <c r="I12" s="49">
        <f t="shared" si="3"/>
        <v>362856625</v>
      </c>
      <c r="J12" s="49">
        <f t="shared" si="3"/>
        <v>17761033</v>
      </c>
      <c r="K12" s="50">
        <f t="shared" si="1"/>
        <v>4.8947798596759809E-2</v>
      </c>
    </row>
    <row r="13" spans="1:11" ht="15" customHeight="1" outlineLevel="2" x14ac:dyDescent="0.2">
      <c r="A13" s="33">
        <v>150</v>
      </c>
      <c r="B13" s="33" t="s">
        <v>8</v>
      </c>
      <c r="C13" s="33">
        <v>50520</v>
      </c>
      <c r="D13" s="33" t="s">
        <v>25</v>
      </c>
      <c r="E13" s="34">
        <v>6001941</v>
      </c>
      <c r="F13" s="34">
        <v>20426679</v>
      </c>
      <c r="G13" s="34">
        <v>127440214</v>
      </c>
      <c r="H13" s="34">
        <f t="shared" si="0"/>
        <v>153868834</v>
      </c>
      <c r="I13" s="34">
        <v>153856579</v>
      </c>
      <c r="J13" s="34">
        <v>3408804</v>
      </c>
      <c r="K13" s="35">
        <f t="shared" si="1"/>
        <v>2.2155724650552641E-2</v>
      </c>
    </row>
    <row r="14" spans="1:11" s="46" customFormat="1" ht="15" customHeight="1" outlineLevel="1" x14ac:dyDescent="0.2">
      <c r="A14" s="47"/>
      <c r="B14" s="47" t="s">
        <v>107</v>
      </c>
      <c r="C14" s="47"/>
      <c r="D14" s="47"/>
      <c r="E14" s="49">
        <f t="shared" ref="E14:J14" si="4">SUBTOTAL(9,E13:E13)</f>
        <v>6001941</v>
      </c>
      <c r="F14" s="49">
        <f t="shared" si="4"/>
        <v>20426679</v>
      </c>
      <c r="G14" s="49">
        <f t="shared" si="4"/>
        <v>127440214</v>
      </c>
      <c r="H14" s="49">
        <f t="shared" si="4"/>
        <v>153868834</v>
      </c>
      <c r="I14" s="49">
        <f t="shared" si="4"/>
        <v>153856579</v>
      </c>
      <c r="J14" s="49">
        <f t="shared" si="4"/>
        <v>3408804</v>
      </c>
      <c r="K14" s="50">
        <f t="shared" si="1"/>
        <v>2.2155724650552641E-2</v>
      </c>
    </row>
    <row r="15" spans="1:11" ht="15" customHeight="1" outlineLevel="2" x14ac:dyDescent="0.2">
      <c r="A15" s="33">
        <v>340</v>
      </c>
      <c r="B15" s="33" t="s">
        <v>6</v>
      </c>
      <c r="C15" s="33">
        <v>50121</v>
      </c>
      <c r="D15" s="33" t="s">
        <v>31</v>
      </c>
      <c r="E15" s="34">
        <v>10681039</v>
      </c>
      <c r="F15" s="34">
        <v>111620357</v>
      </c>
      <c r="G15" s="34">
        <v>163007081</v>
      </c>
      <c r="H15" s="34">
        <f t="shared" si="0"/>
        <v>285308477</v>
      </c>
      <c r="I15" s="34">
        <v>283895535</v>
      </c>
      <c r="J15" s="34">
        <v>8689824</v>
      </c>
      <c r="K15" s="35">
        <f t="shared" si="1"/>
        <v>3.0609230962367902E-2</v>
      </c>
    </row>
    <row r="16" spans="1:11" ht="15" customHeight="1" outlineLevel="2" x14ac:dyDescent="0.2">
      <c r="A16" s="33">
        <v>340</v>
      </c>
      <c r="B16" s="33" t="s">
        <v>6</v>
      </c>
      <c r="C16" s="33">
        <v>51420</v>
      </c>
      <c r="D16" s="33" t="s">
        <v>30</v>
      </c>
      <c r="E16" s="34">
        <v>0</v>
      </c>
      <c r="F16" s="34">
        <v>0</v>
      </c>
      <c r="G16" s="34">
        <v>0</v>
      </c>
      <c r="H16" s="34">
        <f t="shared" si="0"/>
        <v>0</v>
      </c>
      <c r="I16" s="34">
        <v>0</v>
      </c>
      <c r="J16" s="34">
        <v>-10987</v>
      </c>
      <c r="K16" s="35" t="str">
        <f t="shared" si="1"/>
        <v/>
      </c>
    </row>
    <row r="17" spans="1:11" s="46" customFormat="1" ht="15" customHeight="1" outlineLevel="1" x14ac:dyDescent="0.2">
      <c r="A17" s="47"/>
      <c r="B17" s="47" t="s">
        <v>108</v>
      </c>
      <c r="C17" s="47"/>
      <c r="D17" s="47"/>
      <c r="E17" s="49">
        <f t="shared" ref="E17:J17" si="5">SUBTOTAL(9,E15:E16)</f>
        <v>10681039</v>
      </c>
      <c r="F17" s="49">
        <f t="shared" si="5"/>
        <v>111620357</v>
      </c>
      <c r="G17" s="49">
        <f t="shared" si="5"/>
        <v>163007081</v>
      </c>
      <c r="H17" s="49">
        <f t="shared" si="5"/>
        <v>285308477</v>
      </c>
      <c r="I17" s="49">
        <f t="shared" si="5"/>
        <v>283895535</v>
      </c>
      <c r="J17" s="49">
        <f t="shared" si="5"/>
        <v>8678837</v>
      </c>
      <c r="K17" s="50">
        <f t="shared" si="1"/>
        <v>3.0570530107139587E-2</v>
      </c>
    </row>
    <row r="18" spans="1:11" ht="15" customHeight="1" outlineLevel="2" x14ac:dyDescent="0.2">
      <c r="A18" s="33">
        <v>626</v>
      </c>
      <c r="B18" s="33" t="s">
        <v>2</v>
      </c>
      <c r="C18" s="33">
        <v>50028</v>
      </c>
      <c r="D18" s="33" t="s">
        <v>63</v>
      </c>
      <c r="E18" s="34">
        <v>0</v>
      </c>
      <c r="F18" s="34">
        <v>0</v>
      </c>
      <c r="G18" s="34">
        <v>0</v>
      </c>
      <c r="H18" s="34">
        <f t="shared" si="0"/>
        <v>0</v>
      </c>
      <c r="I18" s="34">
        <v>0</v>
      </c>
      <c r="J18" s="34">
        <v>0</v>
      </c>
      <c r="K18" s="35" t="str">
        <f t="shared" si="1"/>
        <v/>
      </c>
    </row>
    <row r="19" spans="1:11" s="46" customFormat="1" ht="15" customHeight="1" outlineLevel="1" x14ac:dyDescent="0.2">
      <c r="A19" s="47"/>
      <c r="B19" s="47" t="s">
        <v>109</v>
      </c>
      <c r="C19" s="47"/>
      <c r="D19" s="47"/>
      <c r="E19" s="49">
        <f t="shared" ref="E19:J19" si="6">SUBTOTAL(9,E18:E18)</f>
        <v>0</v>
      </c>
      <c r="F19" s="49">
        <f t="shared" si="6"/>
        <v>0</v>
      </c>
      <c r="G19" s="49">
        <f t="shared" si="6"/>
        <v>0</v>
      </c>
      <c r="H19" s="49">
        <f t="shared" si="6"/>
        <v>0</v>
      </c>
      <c r="I19" s="49">
        <f t="shared" si="6"/>
        <v>0</v>
      </c>
      <c r="J19" s="49">
        <f t="shared" si="6"/>
        <v>0</v>
      </c>
      <c r="K19" s="50" t="str">
        <f t="shared" si="1"/>
        <v/>
      </c>
    </row>
    <row r="20" spans="1:11" ht="15" customHeight="1" outlineLevel="2" x14ac:dyDescent="0.2">
      <c r="A20" s="33">
        <v>670</v>
      </c>
      <c r="B20" s="33" t="s">
        <v>5</v>
      </c>
      <c r="C20" s="33">
        <v>51020</v>
      </c>
      <c r="D20" s="33" t="s">
        <v>60</v>
      </c>
      <c r="E20" s="34">
        <v>0</v>
      </c>
      <c r="F20" s="34">
        <v>0</v>
      </c>
      <c r="G20" s="34">
        <v>608923</v>
      </c>
      <c r="H20" s="34">
        <f t="shared" si="0"/>
        <v>608923</v>
      </c>
      <c r="I20" s="34">
        <v>608923</v>
      </c>
      <c r="J20" s="34">
        <v>-205892</v>
      </c>
      <c r="K20" s="35">
        <f t="shared" si="1"/>
        <v>-0.33812485322446351</v>
      </c>
    </row>
    <row r="21" spans="1:11" ht="15" customHeight="1" outlineLevel="2" x14ac:dyDescent="0.2">
      <c r="A21" s="33">
        <v>670</v>
      </c>
      <c r="B21" s="33" t="s">
        <v>5</v>
      </c>
      <c r="C21" s="33">
        <v>51586</v>
      </c>
      <c r="D21" s="33" t="s">
        <v>32</v>
      </c>
      <c r="E21" s="34">
        <v>956537</v>
      </c>
      <c r="F21" s="34">
        <v>4264889</v>
      </c>
      <c r="G21" s="34">
        <v>444219325</v>
      </c>
      <c r="H21" s="34">
        <f t="shared" si="0"/>
        <v>449440751</v>
      </c>
      <c r="I21" s="34">
        <v>436909942</v>
      </c>
      <c r="J21" s="34">
        <v>35651501</v>
      </c>
      <c r="K21" s="35">
        <f t="shared" si="1"/>
        <v>8.1599198308011947E-2</v>
      </c>
    </row>
    <row r="22" spans="1:11" ht="15" customHeight="1" outlineLevel="2" x14ac:dyDescent="0.2">
      <c r="A22" s="33">
        <v>670</v>
      </c>
      <c r="B22" s="33" t="s">
        <v>5</v>
      </c>
      <c r="C22" s="33">
        <v>50229</v>
      </c>
      <c r="D22" s="33" t="s">
        <v>27</v>
      </c>
      <c r="E22" s="34">
        <v>172979</v>
      </c>
      <c r="F22" s="34">
        <v>11406052</v>
      </c>
      <c r="G22" s="34">
        <v>544557760</v>
      </c>
      <c r="H22" s="34">
        <f t="shared" si="0"/>
        <v>556136791</v>
      </c>
      <c r="I22" s="34">
        <v>543172717</v>
      </c>
      <c r="J22" s="34">
        <v>46361624</v>
      </c>
      <c r="K22" s="35">
        <f t="shared" si="1"/>
        <v>8.5353373888254411E-2</v>
      </c>
    </row>
    <row r="23" spans="1:11" ht="15" customHeight="1" outlineLevel="2" x14ac:dyDescent="0.2">
      <c r="A23" s="33">
        <v>670</v>
      </c>
      <c r="B23" s="33" t="s">
        <v>5</v>
      </c>
      <c r="C23" s="33">
        <v>50067</v>
      </c>
      <c r="D23" s="33" t="s">
        <v>28</v>
      </c>
      <c r="E23" s="34">
        <v>1284</v>
      </c>
      <c r="F23" s="34">
        <v>3414098</v>
      </c>
      <c r="G23" s="34">
        <v>0</v>
      </c>
      <c r="H23" s="34">
        <f t="shared" si="0"/>
        <v>3415382</v>
      </c>
      <c r="I23" s="34">
        <v>3563063</v>
      </c>
      <c r="J23" s="34">
        <v>268881</v>
      </c>
      <c r="K23" s="35">
        <f t="shared" si="1"/>
        <v>7.5463442549289758E-2</v>
      </c>
    </row>
    <row r="24" spans="1:11" ht="15" customHeight="1" outlineLevel="2" x14ac:dyDescent="0.2">
      <c r="A24" s="33">
        <v>670</v>
      </c>
      <c r="B24" s="33" t="s">
        <v>5</v>
      </c>
      <c r="C24" s="33">
        <v>50857</v>
      </c>
      <c r="D24" s="33" t="s">
        <v>26</v>
      </c>
      <c r="E24" s="34">
        <v>25375223</v>
      </c>
      <c r="F24" s="34">
        <v>0</v>
      </c>
      <c r="G24" s="34">
        <v>0</v>
      </c>
      <c r="H24" s="34">
        <f t="shared" si="0"/>
        <v>25375223</v>
      </c>
      <c r="I24" s="34">
        <v>25239435</v>
      </c>
      <c r="J24" s="34">
        <v>2797730</v>
      </c>
      <c r="K24" s="35">
        <f t="shared" si="1"/>
        <v>0.11084756849747231</v>
      </c>
    </row>
    <row r="25" spans="1:11" ht="15" customHeight="1" outlineLevel="2" x14ac:dyDescent="0.2">
      <c r="A25" s="33">
        <v>670</v>
      </c>
      <c r="B25" s="33" t="s">
        <v>5</v>
      </c>
      <c r="C25" s="33">
        <v>51535</v>
      </c>
      <c r="D25" s="33" t="s">
        <v>97</v>
      </c>
      <c r="E25" s="34">
        <v>0</v>
      </c>
      <c r="F25" s="34">
        <v>80565</v>
      </c>
      <c r="G25" s="34">
        <v>0</v>
      </c>
      <c r="H25" s="34">
        <f t="shared" si="0"/>
        <v>80565</v>
      </c>
      <c r="I25" s="34">
        <v>165155</v>
      </c>
      <c r="J25" s="34">
        <v>2077</v>
      </c>
      <c r="K25" s="35">
        <f t="shared" si="1"/>
        <v>1.2576064908722109E-2</v>
      </c>
    </row>
    <row r="26" spans="1:11" s="46" customFormat="1" ht="15" customHeight="1" outlineLevel="1" x14ac:dyDescent="0.2">
      <c r="A26" s="47"/>
      <c r="B26" s="47" t="s">
        <v>110</v>
      </c>
      <c r="C26" s="47"/>
      <c r="D26" s="47"/>
      <c r="E26" s="49">
        <f t="shared" ref="E26:J26" si="7">SUBTOTAL(9,E20:E25)</f>
        <v>26506023</v>
      </c>
      <c r="F26" s="49">
        <f t="shared" si="7"/>
        <v>19165604</v>
      </c>
      <c r="G26" s="49">
        <f t="shared" si="7"/>
        <v>989386008</v>
      </c>
      <c r="H26" s="49">
        <f t="shared" si="7"/>
        <v>1035057635</v>
      </c>
      <c r="I26" s="49">
        <f t="shared" si="7"/>
        <v>1009659235</v>
      </c>
      <c r="J26" s="49">
        <f t="shared" si="7"/>
        <v>84875921</v>
      </c>
      <c r="K26" s="50">
        <f t="shared" si="1"/>
        <v>8.406392776667862E-2</v>
      </c>
    </row>
    <row r="27" spans="1:11" ht="15" customHeight="1" outlineLevel="2" x14ac:dyDescent="0.2">
      <c r="A27" s="33">
        <v>3889</v>
      </c>
      <c r="B27" s="33" t="s">
        <v>102</v>
      </c>
      <c r="C27" s="33">
        <v>50849</v>
      </c>
      <c r="D27" s="33" t="s">
        <v>101</v>
      </c>
      <c r="E27" s="34">
        <v>301140</v>
      </c>
      <c r="F27" s="34">
        <v>0</v>
      </c>
      <c r="G27" s="34">
        <v>9074074</v>
      </c>
      <c r="H27" s="34">
        <f t="shared" si="0"/>
        <v>9375214</v>
      </c>
      <c r="I27" s="34">
        <v>9668531</v>
      </c>
      <c r="J27" s="34">
        <v>790016</v>
      </c>
      <c r="K27" s="35">
        <f t="shared" si="1"/>
        <v>8.1710034337170764E-2</v>
      </c>
    </row>
    <row r="28" spans="1:11" s="46" customFormat="1" ht="15" customHeight="1" outlineLevel="1" x14ac:dyDescent="0.2">
      <c r="A28" s="47"/>
      <c r="B28" s="47" t="s">
        <v>111</v>
      </c>
      <c r="C28" s="47"/>
      <c r="D28" s="47"/>
      <c r="E28" s="49">
        <f t="shared" ref="E28:J28" si="8">SUBTOTAL(9,E27:E27)</f>
        <v>301140</v>
      </c>
      <c r="F28" s="49">
        <f t="shared" si="8"/>
        <v>0</v>
      </c>
      <c r="G28" s="49">
        <f t="shared" si="8"/>
        <v>9074074</v>
      </c>
      <c r="H28" s="49">
        <f t="shared" si="8"/>
        <v>9375214</v>
      </c>
      <c r="I28" s="49">
        <f t="shared" si="8"/>
        <v>9668531</v>
      </c>
      <c r="J28" s="49">
        <f t="shared" si="8"/>
        <v>790016</v>
      </c>
      <c r="K28" s="50">
        <f t="shared" si="1"/>
        <v>8.1710034337170764E-2</v>
      </c>
    </row>
    <row r="29" spans="1:11" ht="15" customHeight="1" outlineLevel="2" x14ac:dyDescent="0.2">
      <c r="A29" s="33">
        <v>50026</v>
      </c>
      <c r="B29" s="33" t="s">
        <v>90</v>
      </c>
      <c r="C29" s="33">
        <v>50026</v>
      </c>
      <c r="D29" s="33" t="s">
        <v>90</v>
      </c>
      <c r="E29" s="34">
        <v>281752</v>
      </c>
      <c r="F29" s="34">
        <v>306701</v>
      </c>
      <c r="G29" s="34">
        <v>18389338</v>
      </c>
      <c r="H29" s="34">
        <f t="shared" si="0"/>
        <v>18977791</v>
      </c>
      <c r="I29" s="34">
        <v>17862993</v>
      </c>
      <c r="J29" s="34">
        <v>253998</v>
      </c>
      <c r="K29" s="35">
        <f t="shared" si="1"/>
        <v>1.4219229666607382E-2</v>
      </c>
    </row>
    <row r="30" spans="1:11" s="46" customFormat="1" ht="15" customHeight="1" outlineLevel="1" x14ac:dyDescent="0.2">
      <c r="A30" s="47"/>
      <c r="B30" s="47" t="s">
        <v>112</v>
      </c>
      <c r="C30" s="47"/>
      <c r="D30" s="47"/>
      <c r="E30" s="49">
        <f t="shared" ref="E30:J30" si="9">SUBTOTAL(9,E29:E29)</f>
        <v>281752</v>
      </c>
      <c r="F30" s="49">
        <f t="shared" si="9"/>
        <v>306701</v>
      </c>
      <c r="G30" s="49">
        <f t="shared" si="9"/>
        <v>18389338</v>
      </c>
      <c r="H30" s="49">
        <f t="shared" si="9"/>
        <v>18977791</v>
      </c>
      <c r="I30" s="49">
        <f t="shared" si="9"/>
        <v>17862993</v>
      </c>
      <c r="J30" s="49">
        <f t="shared" si="9"/>
        <v>253998</v>
      </c>
      <c r="K30" s="50">
        <f t="shared" si="1"/>
        <v>1.4219229666607382E-2</v>
      </c>
    </row>
    <row r="31" spans="1:11" ht="15" customHeight="1" outlineLevel="2" x14ac:dyDescent="0.2">
      <c r="A31" s="33">
        <v>50041</v>
      </c>
      <c r="B31" s="33" t="s">
        <v>98</v>
      </c>
      <c r="C31" s="33">
        <v>50041</v>
      </c>
      <c r="D31" s="33" t="s">
        <v>98</v>
      </c>
      <c r="E31" s="34">
        <v>7326039</v>
      </c>
      <c r="F31" s="34">
        <v>0</v>
      </c>
      <c r="G31" s="34">
        <v>115822988</v>
      </c>
      <c r="H31" s="34">
        <f t="shared" si="0"/>
        <v>123149027</v>
      </c>
      <c r="I31" s="34">
        <v>118965648</v>
      </c>
      <c r="J31" s="34">
        <v>2191381</v>
      </c>
      <c r="K31" s="35">
        <f t="shared" si="1"/>
        <v>1.8420283811676461E-2</v>
      </c>
    </row>
    <row r="32" spans="1:11" s="46" customFormat="1" ht="15" customHeight="1" outlineLevel="1" x14ac:dyDescent="0.2">
      <c r="A32" s="47"/>
      <c r="B32" s="47" t="s">
        <v>113</v>
      </c>
      <c r="C32" s="47"/>
      <c r="D32" s="47"/>
      <c r="E32" s="49">
        <f t="shared" ref="E32:J32" si="10">SUBTOTAL(9,E31:E31)</f>
        <v>7326039</v>
      </c>
      <c r="F32" s="49">
        <f t="shared" si="10"/>
        <v>0</v>
      </c>
      <c r="G32" s="49">
        <f t="shared" si="10"/>
        <v>115822988</v>
      </c>
      <c r="H32" s="49">
        <f t="shared" si="10"/>
        <v>123149027</v>
      </c>
      <c r="I32" s="49">
        <f t="shared" si="10"/>
        <v>118965648</v>
      </c>
      <c r="J32" s="49">
        <f t="shared" si="10"/>
        <v>2191381</v>
      </c>
      <c r="K32" s="50">
        <f t="shared" si="1"/>
        <v>1.8420283811676461E-2</v>
      </c>
    </row>
    <row r="33" spans="1:11" ht="15" customHeight="1" outlineLevel="2" x14ac:dyDescent="0.2">
      <c r="A33" s="33">
        <v>50050</v>
      </c>
      <c r="B33" s="33" t="s">
        <v>4</v>
      </c>
      <c r="C33" s="33">
        <v>50050</v>
      </c>
      <c r="D33" s="33" t="s">
        <v>4</v>
      </c>
      <c r="E33" s="34">
        <v>0</v>
      </c>
      <c r="F33" s="34">
        <v>0</v>
      </c>
      <c r="G33" s="34">
        <v>31097777</v>
      </c>
      <c r="H33" s="34">
        <f t="shared" si="0"/>
        <v>31097777</v>
      </c>
      <c r="I33" s="34">
        <v>30022080</v>
      </c>
      <c r="J33" s="34">
        <v>523980</v>
      </c>
      <c r="K33" s="35">
        <f t="shared" si="1"/>
        <v>1.7453154478303968E-2</v>
      </c>
    </row>
    <row r="34" spans="1:11" s="46" customFormat="1" ht="15" customHeight="1" outlineLevel="1" x14ac:dyDescent="0.2">
      <c r="A34" s="47"/>
      <c r="B34" s="47" t="s">
        <v>114</v>
      </c>
      <c r="C34" s="47"/>
      <c r="D34" s="47"/>
      <c r="E34" s="49">
        <f t="shared" ref="E34:J34" si="11">SUBTOTAL(9,E33:E33)</f>
        <v>0</v>
      </c>
      <c r="F34" s="49">
        <f t="shared" si="11"/>
        <v>0</v>
      </c>
      <c r="G34" s="49">
        <f t="shared" si="11"/>
        <v>31097777</v>
      </c>
      <c r="H34" s="49">
        <f t="shared" si="11"/>
        <v>31097777</v>
      </c>
      <c r="I34" s="49">
        <f t="shared" si="11"/>
        <v>30022080</v>
      </c>
      <c r="J34" s="49">
        <f t="shared" si="11"/>
        <v>523980</v>
      </c>
      <c r="K34" s="50">
        <f t="shared" si="1"/>
        <v>1.7453154478303968E-2</v>
      </c>
    </row>
    <row r="35" spans="1:11" ht="15" customHeight="1" outlineLevel="2" x14ac:dyDescent="0.2">
      <c r="A35" s="33">
        <v>50130</v>
      </c>
      <c r="B35" s="33" t="s">
        <v>7</v>
      </c>
      <c r="C35" s="33">
        <v>50130</v>
      </c>
      <c r="D35" s="33" t="s">
        <v>7</v>
      </c>
      <c r="E35" s="34">
        <v>0</v>
      </c>
      <c r="F35" s="34">
        <v>79410</v>
      </c>
      <c r="G35" s="34">
        <v>79740758</v>
      </c>
      <c r="H35" s="34">
        <f t="shared" si="0"/>
        <v>79820168</v>
      </c>
      <c r="I35" s="34">
        <v>78267092</v>
      </c>
      <c r="J35" s="34">
        <v>1493538</v>
      </c>
      <c r="K35" s="35">
        <f t="shared" si="1"/>
        <v>1.9082579431978896E-2</v>
      </c>
    </row>
    <row r="36" spans="1:11" s="46" customFormat="1" outlineLevel="1" x14ac:dyDescent="0.2">
      <c r="A36" s="51"/>
      <c r="B36" s="51" t="s">
        <v>115</v>
      </c>
      <c r="C36" s="51"/>
      <c r="D36" s="51"/>
      <c r="E36" s="52">
        <f t="shared" ref="E36:J36" si="12">SUBTOTAL(9,E35:E35)</f>
        <v>0</v>
      </c>
      <c r="F36" s="52">
        <f t="shared" si="12"/>
        <v>79410</v>
      </c>
      <c r="G36" s="52">
        <f t="shared" si="12"/>
        <v>79740758</v>
      </c>
      <c r="H36" s="52">
        <f t="shared" si="12"/>
        <v>79820168</v>
      </c>
      <c r="I36" s="52">
        <f t="shared" si="12"/>
        <v>78267092</v>
      </c>
      <c r="J36" s="52">
        <f t="shared" si="12"/>
        <v>1493538</v>
      </c>
      <c r="K36" s="53">
        <f t="shared" si="1"/>
        <v>1.9082579431978896E-2</v>
      </c>
    </row>
    <row r="37" spans="1:11" s="45" customFormat="1" ht="31.5" customHeight="1" thickBot="1" x14ac:dyDescent="0.25">
      <c r="A37" s="43"/>
      <c r="B37" s="43"/>
      <c r="C37" s="43" t="s">
        <v>104</v>
      </c>
      <c r="D37" s="43"/>
      <c r="E37" s="44">
        <f t="shared" ref="E37:J37" si="13">SUBTOTAL(9,E4:E35)</f>
        <v>108442301</v>
      </c>
      <c r="F37" s="44">
        <f t="shared" si="13"/>
        <v>719140236</v>
      </c>
      <c r="G37" s="44">
        <f t="shared" si="13"/>
        <v>2370686598</v>
      </c>
      <c r="H37" s="44">
        <f t="shared" si="13"/>
        <v>3198269135</v>
      </c>
      <c r="I37" s="44">
        <f t="shared" si="13"/>
        <v>3129211814</v>
      </c>
      <c r="J37" s="44">
        <f t="shared" si="13"/>
        <v>155022105</v>
      </c>
      <c r="K37" s="29">
        <f t="shared" si="1"/>
        <v>4.9540304145099974E-2</v>
      </c>
    </row>
    <row r="38" spans="1:11" ht="12.75" thickTop="1" x14ac:dyDescent="0.2"/>
  </sheetData>
  <mergeCells count="1">
    <mergeCell ref="A1:K1"/>
  </mergeCells>
  <phoneticPr fontId="17" type="noConversion"/>
  <pageMargins left="0.46" right="0.5" top="0.62" bottom="1" header="0.5" footer="0.5"/>
  <pageSetup scale="78" orientation="landscape" r:id="rId1"/>
  <headerFooter alignWithMargins="0">
    <oddFooter>&amp;LCalifornia Department of Insurance&amp;RRate Specialist Bureau -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"/>
  <sheetViews>
    <sheetView zoomScale="90" zoomScaleNormal="90" workbookViewId="0">
      <selection activeCell="E38" sqref="E38"/>
    </sheetView>
  </sheetViews>
  <sheetFormatPr defaultRowHeight="12.75" outlineLevelRow="2" x14ac:dyDescent="0.2"/>
  <cols>
    <col min="1" max="1" width="8.42578125" style="182" bestFit="1" customWidth="1"/>
    <col min="2" max="2" width="30.5703125" style="1" bestFit="1" customWidth="1"/>
    <col min="3" max="3" width="13.28515625" style="1" bestFit="1" customWidth="1"/>
    <col min="4" max="4" width="30.5703125" style="1" bestFit="1" customWidth="1"/>
    <col min="5" max="5" width="16.140625" style="1" bestFit="1" customWidth="1"/>
    <col min="6" max="6" width="14.28515625" style="2" bestFit="1" customWidth="1"/>
    <col min="7" max="7" width="19.7109375" style="2" bestFit="1" customWidth="1"/>
    <col min="8" max="8" width="15.28515625" style="2" bestFit="1" customWidth="1"/>
    <col min="9" max="9" width="16.5703125" style="2" bestFit="1" customWidth="1"/>
    <col min="10" max="10" width="20.85546875" style="2" customWidth="1"/>
    <col min="11" max="11" width="15" style="1" bestFit="1" customWidth="1"/>
    <col min="12" max="16384" width="9.140625" style="1"/>
  </cols>
  <sheetData>
    <row r="1" spans="1:12" s="157" customFormat="1" ht="45" customHeight="1" x14ac:dyDescent="0.2">
      <c r="A1" s="188" t="s">
        <v>225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</row>
    <row r="2" spans="1:12" s="157" customFormat="1" ht="36" x14ac:dyDescent="0.2">
      <c r="A2" s="26" t="s">
        <v>14</v>
      </c>
      <c r="B2" s="26" t="s">
        <v>15</v>
      </c>
      <c r="C2" s="26" t="s">
        <v>40</v>
      </c>
      <c r="D2" s="26" t="s">
        <v>41</v>
      </c>
      <c r="E2" s="27" t="s">
        <v>116</v>
      </c>
      <c r="F2" s="27" t="s">
        <v>117</v>
      </c>
      <c r="G2" s="27" t="s">
        <v>118</v>
      </c>
      <c r="H2" s="27" t="s">
        <v>119</v>
      </c>
      <c r="I2" s="27" t="s">
        <v>172</v>
      </c>
      <c r="J2" s="27" t="s">
        <v>165</v>
      </c>
      <c r="K2" s="27" t="s">
        <v>169</v>
      </c>
    </row>
    <row r="3" spans="1:12" ht="15" outlineLevel="2" x14ac:dyDescent="0.25">
      <c r="A3" s="181">
        <v>16827</v>
      </c>
      <c r="B3" s="140" t="s">
        <v>218</v>
      </c>
      <c r="C3" s="141">
        <v>16827</v>
      </c>
      <c r="D3" s="140" t="s">
        <v>218</v>
      </c>
      <c r="E3" s="142">
        <v>0</v>
      </c>
      <c r="F3" s="142">
        <v>0</v>
      </c>
      <c r="G3" s="142">
        <v>33550</v>
      </c>
      <c r="H3" s="142">
        <f>SUM(E3:G3)</f>
        <v>33550</v>
      </c>
      <c r="I3" s="142">
        <v>32191</v>
      </c>
      <c r="J3" s="142">
        <v>0</v>
      </c>
      <c r="K3" s="228">
        <f>IF(I3&lt;&gt;0,J3/I3,"")</f>
        <v>0</v>
      </c>
      <c r="L3" s="140"/>
    </row>
    <row r="4" spans="1:12" ht="15" outlineLevel="1" x14ac:dyDescent="0.25">
      <c r="A4" s="211"/>
      <c r="B4" s="212" t="s">
        <v>223</v>
      </c>
      <c r="C4" s="213"/>
      <c r="D4" s="214"/>
      <c r="E4" s="215">
        <f t="shared" ref="E4:K4" si="0">SUBTOTAL(9,E3:E3)</f>
        <v>0</v>
      </c>
      <c r="F4" s="215">
        <f t="shared" si="0"/>
        <v>0</v>
      </c>
      <c r="G4" s="215">
        <f t="shared" si="0"/>
        <v>33550</v>
      </c>
      <c r="H4" s="215">
        <f t="shared" si="0"/>
        <v>33550</v>
      </c>
      <c r="I4" s="215">
        <f t="shared" si="0"/>
        <v>32191</v>
      </c>
      <c r="J4" s="215">
        <f t="shared" si="0"/>
        <v>0</v>
      </c>
      <c r="K4" s="229">
        <f t="shared" si="0"/>
        <v>0</v>
      </c>
      <c r="L4" s="140"/>
    </row>
    <row r="5" spans="1:12" ht="15" outlineLevel="2" x14ac:dyDescent="0.25">
      <c r="A5" s="221">
        <v>15781</v>
      </c>
      <c r="B5" s="222" t="s">
        <v>187</v>
      </c>
      <c r="C5" s="222">
        <v>15781</v>
      </c>
      <c r="D5" s="222" t="s">
        <v>187</v>
      </c>
      <c r="E5" s="222">
        <v>0</v>
      </c>
      <c r="F5" s="223">
        <v>0</v>
      </c>
      <c r="G5" s="223">
        <v>3640847</v>
      </c>
      <c r="H5" s="216">
        <f>SUM(E5:G5)</f>
        <v>3640847</v>
      </c>
      <c r="I5" s="223">
        <v>3491733</v>
      </c>
      <c r="J5" s="223">
        <v>0</v>
      </c>
      <c r="K5" s="228">
        <f t="shared" ref="K5:K36" si="1">IF(I5&lt;&gt;0,J5/I5,"")</f>
        <v>0</v>
      </c>
      <c r="L5" s="140"/>
    </row>
    <row r="6" spans="1:12" ht="15" outlineLevel="1" x14ac:dyDescent="0.25">
      <c r="A6" s="224"/>
      <c r="B6" s="225" t="s">
        <v>191</v>
      </c>
      <c r="C6" s="226"/>
      <c r="D6" s="226"/>
      <c r="E6" s="226">
        <f t="shared" ref="E6:K6" si="2">SUBTOTAL(9,E5:E5)</f>
        <v>0</v>
      </c>
      <c r="F6" s="226">
        <f t="shared" si="2"/>
        <v>0</v>
      </c>
      <c r="G6" s="227">
        <f t="shared" si="2"/>
        <v>3640847</v>
      </c>
      <c r="H6" s="227">
        <f t="shared" si="2"/>
        <v>3640847</v>
      </c>
      <c r="I6" s="227">
        <f t="shared" si="2"/>
        <v>3491733</v>
      </c>
      <c r="J6" s="226">
        <f t="shared" si="2"/>
        <v>0</v>
      </c>
      <c r="K6" s="230">
        <f t="shared" si="2"/>
        <v>0</v>
      </c>
      <c r="L6" s="140"/>
    </row>
    <row r="7" spans="1:12" ht="15" outlineLevel="2" x14ac:dyDescent="0.25">
      <c r="A7" s="218">
        <v>626</v>
      </c>
      <c r="B7" s="219" t="s">
        <v>186</v>
      </c>
      <c r="C7" s="220">
        <v>50028</v>
      </c>
      <c r="D7" s="219" t="s">
        <v>63</v>
      </c>
      <c r="E7" s="216">
        <v>0</v>
      </c>
      <c r="F7" s="216">
        <v>0</v>
      </c>
      <c r="G7" s="216">
        <v>0</v>
      </c>
      <c r="H7" s="216">
        <f>SUM(E7:G7)</f>
        <v>0</v>
      </c>
      <c r="I7" s="216">
        <v>0</v>
      </c>
      <c r="J7" s="216">
        <v>0</v>
      </c>
      <c r="K7" s="217" t="str">
        <f t="shared" si="1"/>
        <v/>
      </c>
      <c r="L7" s="140"/>
    </row>
    <row r="8" spans="1:12" ht="15" outlineLevel="1" x14ac:dyDescent="0.25">
      <c r="A8" s="211"/>
      <c r="B8" s="212" t="s">
        <v>190</v>
      </c>
      <c r="C8" s="213"/>
      <c r="D8" s="214"/>
      <c r="E8" s="215">
        <f t="shared" ref="E8:K8" si="3">SUBTOTAL(9,E7:E7)</f>
        <v>0</v>
      </c>
      <c r="F8" s="215">
        <f t="shared" si="3"/>
        <v>0</v>
      </c>
      <c r="G8" s="215">
        <f t="shared" si="3"/>
        <v>0</v>
      </c>
      <c r="H8" s="215">
        <f t="shared" si="3"/>
        <v>0</v>
      </c>
      <c r="I8" s="215">
        <f t="shared" si="3"/>
        <v>0</v>
      </c>
      <c r="J8" s="215">
        <f t="shared" si="3"/>
        <v>0</v>
      </c>
      <c r="K8" s="229">
        <f t="shared" si="3"/>
        <v>0</v>
      </c>
      <c r="L8" s="140"/>
    </row>
    <row r="9" spans="1:12" ht="15" outlineLevel="2" x14ac:dyDescent="0.25">
      <c r="A9" s="218">
        <v>670</v>
      </c>
      <c r="B9" s="219" t="s">
        <v>203</v>
      </c>
      <c r="C9" s="220">
        <v>50083</v>
      </c>
      <c r="D9" s="219" t="s">
        <v>24</v>
      </c>
      <c r="E9" s="216">
        <v>609671</v>
      </c>
      <c r="F9" s="216">
        <v>0</v>
      </c>
      <c r="G9" s="216">
        <v>170997635</v>
      </c>
      <c r="H9" s="216">
        <f>SUM(E9:G9)</f>
        <v>171607306</v>
      </c>
      <c r="I9" s="216">
        <v>168846022</v>
      </c>
      <c r="J9" s="216">
        <v>11829211</v>
      </c>
      <c r="K9" s="228">
        <f t="shared" si="1"/>
        <v>7.0059163135036726E-2</v>
      </c>
      <c r="L9" s="140"/>
    </row>
    <row r="10" spans="1:12" ht="15" outlineLevel="2" x14ac:dyDescent="0.25">
      <c r="A10" s="218">
        <v>670</v>
      </c>
      <c r="B10" s="219" t="s">
        <v>203</v>
      </c>
      <c r="C10" s="220">
        <v>51586</v>
      </c>
      <c r="D10" s="219" t="s">
        <v>32</v>
      </c>
      <c r="E10" s="216">
        <v>6381870</v>
      </c>
      <c r="F10" s="216">
        <v>5756212</v>
      </c>
      <c r="G10" s="216">
        <v>298500460</v>
      </c>
      <c r="H10" s="216">
        <f>SUM(E10:G10)</f>
        <v>310638542</v>
      </c>
      <c r="I10" s="216">
        <v>306785224</v>
      </c>
      <c r="J10" s="216">
        <v>20078628</v>
      </c>
      <c r="K10" s="228">
        <f t="shared" si="1"/>
        <v>6.5448484572386056E-2</v>
      </c>
      <c r="L10" s="140"/>
    </row>
    <row r="11" spans="1:12" ht="15" outlineLevel="2" x14ac:dyDescent="0.25">
      <c r="A11" s="218">
        <v>670</v>
      </c>
      <c r="B11" s="219" t="s">
        <v>203</v>
      </c>
      <c r="C11" s="220">
        <v>50229</v>
      </c>
      <c r="D11" s="219" t="s">
        <v>27</v>
      </c>
      <c r="E11" s="216">
        <v>5864002</v>
      </c>
      <c r="F11" s="216">
        <v>2040265</v>
      </c>
      <c r="G11" s="216">
        <v>410812718</v>
      </c>
      <c r="H11" s="216">
        <f>SUM(E11:G11)</f>
        <v>418716985</v>
      </c>
      <c r="I11" s="216">
        <v>411589817</v>
      </c>
      <c r="J11" s="216">
        <v>22919218</v>
      </c>
      <c r="K11" s="228">
        <f t="shared" si="1"/>
        <v>5.568460893190659E-2</v>
      </c>
      <c r="L11" s="140"/>
    </row>
    <row r="12" spans="1:12" ht="15" outlineLevel="2" x14ac:dyDescent="0.25">
      <c r="A12" s="218">
        <v>670</v>
      </c>
      <c r="B12" s="219" t="s">
        <v>203</v>
      </c>
      <c r="C12" s="220">
        <v>51020</v>
      </c>
      <c r="D12" s="219" t="s">
        <v>60</v>
      </c>
      <c r="E12" s="216">
        <v>7881024</v>
      </c>
      <c r="F12" s="216">
        <v>7449132</v>
      </c>
      <c r="G12" s="216">
        <v>27081374</v>
      </c>
      <c r="H12" s="216">
        <f>SUM(E12:G12)</f>
        <v>42411530</v>
      </c>
      <c r="I12" s="216">
        <v>39764208</v>
      </c>
      <c r="J12" s="216">
        <v>240205</v>
      </c>
      <c r="K12" s="228">
        <f t="shared" si="1"/>
        <v>6.0407339183016044E-3</v>
      </c>
      <c r="L12" s="140"/>
    </row>
    <row r="13" spans="1:12" ht="15" outlineLevel="1" x14ac:dyDescent="0.25">
      <c r="A13" s="211"/>
      <c r="B13" s="212" t="s">
        <v>205</v>
      </c>
      <c r="C13" s="213"/>
      <c r="D13" s="214"/>
      <c r="E13" s="215">
        <f>SUBTOTAL(9,E9:E12)</f>
        <v>20736567</v>
      </c>
      <c r="F13" s="215">
        <f t="shared" ref="F13:K13" si="4">SUBTOTAL(9,F9:F12)</f>
        <v>15245609</v>
      </c>
      <c r="G13" s="215">
        <f t="shared" si="4"/>
        <v>907392187</v>
      </c>
      <c r="H13" s="215">
        <f t="shared" si="4"/>
        <v>943374363</v>
      </c>
      <c r="I13" s="215">
        <f t="shared" si="4"/>
        <v>926985271</v>
      </c>
      <c r="J13" s="215">
        <f t="shared" si="4"/>
        <v>55067262</v>
      </c>
      <c r="K13" s="229">
        <f t="shared" si="4"/>
        <v>0.19723299055763097</v>
      </c>
      <c r="L13" s="140"/>
    </row>
    <row r="14" spans="1:12" ht="15" outlineLevel="2" x14ac:dyDescent="0.25">
      <c r="A14" s="218">
        <v>70</v>
      </c>
      <c r="B14" s="219" t="s">
        <v>145</v>
      </c>
      <c r="C14" s="220">
        <v>51624</v>
      </c>
      <c r="D14" s="219" t="s">
        <v>188</v>
      </c>
      <c r="E14" s="216">
        <v>0</v>
      </c>
      <c r="F14" s="216">
        <v>0</v>
      </c>
      <c r="G14" s="216">
        <v>0</v>
      </c>
      <c r="H14" s="216">
        <f>SUM(E14:G14)</f>
        <v>0</v>
      </c>
      <c r="I14" s="216">
        <v>0</v>
      </c>
      <c r="J14" s="216">
        <v>0</v>
      </c>
      <c r="K14" s="217" t="str">
        <f t="shared" si="1"/>
        <v/>
      </c>
      <c r="L14" s="140"/>
    </row>
    <row r="15" spans="1:12" ht="15" outlineLevel="2" x14ac:dyDescent="0.25">
      <c r="A15" s="218">
        <v>70</v>
      </c>
      <c r="B15" s="219" t="s">
        <v>145</v>
      </c>
      <c r="C15" s="220">
        <v>50814</v>
      </c>
      <c r="D15" s="219" t="s">
        <v>148</v>
      </c>
      <c r="E15" s="216">
        <v>103876710</v>
      </c>
      <c r="F15" s="216">
        <v>40307657</v>
      </c>
      <c r="G15" s="216">
        <v>308529527</v>
      </c>
      <c r="H15" s="216">
        <f>SUM(E15:G15)</f>
        <v>452713894</v>
      </c>
      <c r="I15" s="216">
        <v>442512835</v>
      </c>
      <c r="J15" s="216">
        <v>21684689</v>
      </c>
      <c r="K15" s="228">
        <f t="shared" si="1"/>
        <v>4.9003525513559396E-2</v>
      </c>
      <c r="L15" s="140"/>
    </row>
    <row r="16" spans="1:12" ht="15" outlineLevel="1" x14ac:dyDescent="0.25">
      <c r="A16" s="211"/>
      <c r="B16" s="212" t="s">
        <v>151</v>
      </c>
      <c r="C16" s="213"/>
      <c r="D16" s="214"/>
      <c r="E16" s="215">
        <f>SUBTOTAL(9,E14:E15)</f>
        <v>103876710</v>
      </c>
      <c r="F16" s="215">
        <f t="shared" ref="F16:K16" si="5">SUBTOTAL(9,F14:F15)</f>
        <v>40307657</v>
      </c>
      <c r="G16" s="215">
        <f t="shared" si="5"/>
        <v>308529527</v>
      </c>
      <c r="H16" s="215">
        <f t="shared" si="5"/>
        <v>452713894</v>
      </c>
      <c r="I16" s="215">
        <f t="shared" si="5"/>
        <v>442512835</v>
      </c>
      <c r="J16" s="215">
        <f t="shared" si="5"/>
        <v>21684689</v>
      </c>
      <c r="K16" s="229">
        <f t="shared" si="5"/>
        <v>4.9003525513559396E-2</v>
      </c>
      <c r="L16" s="140"/>
    </row>
    <row r="17" spans="1:12" ht="15" outlineLevel="2" x14ac:dyDescent="0.25">
      <c r="A17" s="218">
        <v>4736</v>
      </c>
      <c r="B17" s="219" t="s">
        <v>194</v>
      </c>
      <c r="C17" s="220">
        <v>51152</v>
      </c>
      <c r="D17" s="219" t="s">
        <v>181</v>
      </c>
      <c r="E17" s="216">
        <v>33229546</v>
      </c>
      <c r="F17" s="216">
        <v>4053725</v>
      </c>
      <c r="G17" s="216">
        <v>54150958</v>
      </c>
      <c r="H17" s="216">
        <f>SUM(E17:G17)</f>
        <v>91434229</v>
      </c>
      <c r="I17" s="216">
        <v>88512505</v>
      </c>
      <c r="J17" s="216">
        <v>1126365</v>
      </c>
      <c r="K17" s="228">
        <f t="shared" si="1"/>
        <v>1.2725490031041377E-2</v>
      </c>
      <c r="L17" s="140"/>
    </row>
    <row r="18" spans="1:12" ht="15" outlineLevel="1" x14ac:dyDescent="0.25">
      <c r="A18" s="211"/>
      <c r="B18" s="212" t="s">
        <v>196</v>
      </c>
      <c r="C18" s="213"/>
      <c r="D18" s="214"/>
      <c r="E18" s="215">
        <f t="shared" ref="E18:K18" si="6">SUBTOTAL(9,E17:E17)</f>
        <v>33229546</v>
      </c>
      <c r="F18" s="215">
        <f t="shared" si="6"/>
        <v>4053725</v>
      </c>
      <c r="G18" s="215">
        <f t="shared" si="6"/>
        <v>54150958</v>
      </c>
      <c r="H18" s="215">
        <f t="shared" si="6"/>
        <v>91434229</v>
      </c>
      <c r="I18" s="215">
        <f t="shared" si="6"/>
        <v>88512505</v>
      </c>
      <c r="J18" s="215">
        <f t="shared" si="6"/>
        <v>1126365</v>
      </c>
      <c r="K18" s="229">
        <f t="shared" si="6"/>
        <v>1.2725490031041377E-2</v>
      </c>
      <c r="L18" s="140"/>
    </row>
    <row r="19" spans="1:12" ht="15" outlineLevel="2" x14ac:dyDescent="0.25">
      <c r="A19" s="218">
        <v>50130</v>
      </c>
      <c r="B19" s="219" t="s">
        <v>144</v>
      </c>
      <c r="C19" s="220">
        <v>50130</v>
      </c>
      <c r="D19" s="219" t="s">
        <v>144</v>
      </c>
      <c r="E19" s="216">
        <v>0</v>
      </c>
      <c r="F19" s="216">
        <v>69414956</v>
      </c>
      <c r="G19" s="216">
        <v>71968612</v>
      </c>
      <c r="H19" s="216">
        <f>SUM(E19:G19)</f>
        <v>141383568</v>
      </c>
      <c r="I19" s="216">
        <v>136162593</v>
      </c>
      <c r="J19" s="216">
        <v>4806354</v>
      </c>
      <c r="K19" s="228">
        <f t="shared" si="1"/>
        <v>3.5298637416518647E-2</v>
      </c>
      <c r="L19" s="140"/>
    </row>
    <row r="20" spans="1:12" ht="15" outlineLevel="1" x14ac:dyDescent="0.25">
      <c r="A20" s="211"/>
      <c r="B20" s="212" t="s">
        <v>154</v>
      </c>
      <c r="C20" s="213"/>
      <c r="D20" s="214"/>
      <c r="E20" s="215">
        <f t="shared" ref="E20:K20" si="7">SUBTOTAL(9,E19:E19)</f>
        <v>0</v>
      </c>
      <c r="F20" s="215">
        <f t="shared" si="7"/>
        <v>69414956</v>
      </c>
      <c r="G20" s="215">
        <f t="shared" si="7"/>
        <v>71968612</v>
      </c>
      <c r="H20" s="215">
        <f t="shared" si="7"/>
        <v>141383568</v>
      </c>
      <c r="I20" s="215">
        <f t="shared" si="7"/>
        <v>136162593</v>
      </c>
      <c r="J20" s="215">
        <f t="shared" si="7"/>
        <v>4806354</v>
      </c>
      <c r="K20" s="229">
        <f t="shared" si="7"/>
        <v>3.5298637416518647E-2</v>
      </c>
      <c r="L20" s="140"/>
    </row>
    <row r="21" spans="1:12" ht="15" outlineLevel="2" x14ac:dyDescent="0.25">
      <c r="A21" s="218">
        <v>150</v>
      </c>
      <c r="B21" s="219" t="s">
        <v>8</v>
      </c>
      <c r="C21" s="220">
        <v>50520</v>
      </c>
      <c r="D21" s="219" t="s">
        <v>25</v>
      </c>
      <c r="E21" s="216">
        <v>2954904</v>
      </c>
      <c r="F21" s="216">
        <v>61930179</v>
      </c>
      <c r="G21" s="216">
        <v>170073857</v>
      </c>
      <c r="H21" s="216">
        <f>SUM(E21:G21)</f>
        <v>234958940</v>
      </c>
      <c r="I21" s="216">
        <v>231597676</v>
      </c>
      <c r="J21" s="216">
        <v>4370803</v>
      </c>
      <c r="K21" s="228">
        <f t="shared" si="1"/>
        <v>1.8872395766182042E-2</v>
      </c>
      <c r="L21" s="140"/>
    </row>
    <row r="22" spans="1:12" ht="15" outlineLevel="2" x14ac:dyDescent="0.25">
      <c r="A22" s="218">
        <v>150</v>
      </c>
      <c r="B22" s="219" t="s">
        <v>8</v>
      </c>
      <c r="C22" s="220">
        <v>51411</v>
      </c>
      <c r="D22" s="219" t="s">
        <v>142</v>
      </c>
      <c r="E22" s="216">
        <v>2060905</v>
      </c>
      <c r="F22" s="216">
        <v>6357210</v>
      </c>
      <c r="G22" s="216">
        <v>0</v>
      </c>
      <c r="H22" s="216">
        <f>SUM(E22:G22)</f>
        <v>8418115</v>
      </c>
      <c r="I22" s="216">
        <v>8389491</v>
      </c>
      <c r="J22" s="216">
        <v>0</v>
      </c>
      <c r="K22" s="228">
        <f t="shared" si="1"/>
        <v>0</v>
      </c>
      <c r="L22" s="140"/>
    </row>
    <row r="23" spans="1:12" ht="15" outlineLevel="1" x14ac:dyDescent="0.25">
      <c r="A23" s="211"/>
      <c r="B23" s="212" t="s">
        <v>107</v>
      </c>
      <c r="C23" s="213"/>
      <c r="D23" s="214"/>
      <c r="E23" s="215">
        <f>SUBTOTAL(9,E21:E22)</f>
        <v>5015809</v>
      </c>
      <c r="F23" s="215">
        <f t="shared" ref="F23:K23" si="8">SUBTOTAL(9,F21:F22)</f>
        <v>68287389</v>
      </c>
      <c r="G23" s="215">
        <f t="shared" si="8"/>
        <v>170073857</v>
      </c>
      <c r="H23" s="215">
        <f t="shared" si="8"/>
        <v>243377055</v>
      </c>
      <c r="I23" s="215">
        <f t="shared" si="8"/>
        <v>239987167</v>
      </c>
      <c r="J23" s="215">
        <f t="shared" si="8"/>
        <v>4370803</v>
      </c>
      <c r="K23" s="229">
        <f t="shared" si="8"/>
        <v>1.8872395766182042E-2</v>
      </c>
      <c r="L23" s="140"/>
    </row>
    <row r="24" spans="1:12" ht="15" outlineLevel="2" x14ac:dyDescent="0.25">
      <c r="A24" s="218">
        <v>50026</v>
      </c>
      <c r="B24" s="219" t="s">
        <v>170</v>
      </c>
      <c r="C24" s="220">
        <v>50026</v>
      </c>
      <c r="D24" s="219" t="s">
        <v>170</v>
      </c>
      <c r="E24" s="216">
        <v>0</v>
      </c>
      <c r="F24" s="216">
        <v>2136704</v>
      </c>
      <c r="G24" s="216">
        <v>0</v>
      </c>
      <c r="H24" s="216">
        <f>SUM(E24:G24)</f>
        <v>2136704</v>
      </c>
      <c r="I24" s="216">
        <v>2094215</v>
      </c>
      <c r="J24" s="216">
        <v>-1214</v>
      </c>
      <c r="K24" s="228">
        <f t="shared" si="1"/>
        <v>-5.7969215195192471E-4</v>
      </c>
      <c r="L24" s="140"/>
    </row>
    <row r="25" spans="1:12" ht="15" outlineLevel="1" x14ac:dyDescent="0.25">
      <c r="A25" s="211"/>
      <c r="B25" s="212" t="s">
        <v>173</v>
      </c>
      <c r="C25" s="213"/>
      <c r="D25" s="214"/>
      <c r="E25" s="215">
        <f t="shared" ref="E25:K25" si="9">SUBTOTAL(9,E24:E24)</f>
        <v>0</v>
      </c>
      <c r="F25" s="215">
        <f t="shared" si="9"/>
        <v>2136704</v>
      </c>
      <c r="G25" s="215">
        <f t="shared" si="9"/>
        <v>0</v>
      </c>
      <c r="H25" s="215">
        <f t="shared" si="9"/>
        <v>2136704</v>
      </c>
      <c r="I25" s="215">
        <f t="shared" si="9"/>
        <v>2094215</v>
      </c>
      <c r="J25" s="215">
        <f t="shared" si="9"/>
        <v>-1214</v>
      </c>
      <c r="K25" s="229">
        <f t="shared" si="9"/>
        <v>-5.7969215195192471E-4</v>
      </c>
      <c r="L25" s="140"/>
    </row>
    <row r="26" spans="1:12" ht="15" outlineLevel="2" x14ac:dyDescent="0.25">
      <c r="A26" s="218">
        <v>766</v>
      </c>
      <c r="B26" s="219" t="s">
        <v>199</v>
      </c>
      <c r="C26" s="220">
        <v>51632</v>
      </c>
      <c r="D26" s="219" t="s">
        <v>204</v>
      </c>
      <c r="E26" s="216">
        <v>1288279</v>
      </c>
      <c r="F26" s="216">
        <v>0</v>
      </c>
      <c r="G26" s="216">
        <v>0</v>
      </c>
      <c r="H26" s="216">
        <f t="shared" ref="H26:H36" si="10">SUM(E26:G26)</f>
        <v>1288279</v>
      </c>
      <c r="I26" s="216">
        <v>1247574</v>
      </c>
      <c r="J26" s="216">
        <v>138984</v>
      </c>
      <c r="K26" s="228">
        <f t="shared" si="1"/>
        <v>0.11140341174150792</v>
      </c>
    </row>
    <row r="27" spans="1:12" ht="15" outlineLevel="1" x14ac:dyDescent="0.25">
      <c r="A27" s="211"/>
      <c r="B27" s="212" t="s">
        <v>201</v>
      </c>
      <c r="C27" s="213"/>
      <c r="D27" s="214"/>
      <c r="E27" s="215">
        <f t="shared" ref="E27:K27" si="11">SUBTOTAL(9,E26:E26)</f>
        <v>1288279</v>
      </c>
      <c r="F27" s="215">
        <f t="shared" si="11"/>
        <v>0</v>
      </c>
      <c r="G27" s="215">
        <f t="shared" si="11"/>
        <v>0</v>
      </c>
      <c r="H27" s="215">
        <f t="shared" si="11"/>
        <v>1288279</v>
      </c>
      <c r="I27" s="215">
        <f t="shared" si="11"/>
        <v>1247574</v>
      </c>
      <c r="J27" s="215">
        <f t="shared" si="11"/>
        <v>138984</v>
      </c>
      <c r="K27" s="229">
        <f t="shared" si="11"/>
        <v>0.11140341174150792</v>
      </c>
    </row>
    <row r="28" spans="1:12" ht="15" outlineLevel="2" x14ac:dyDescent="0.25">
      <c r="A28" s="218">
        <v>50440</v>
      </c>
      <c r="B28" s="219" t="s">
        <v>182</v>
      </c>
      <c r="C28" s="220">
        <v>50440</v>
      </c>
      <c r="D28" s="219" t="s">
        <v>182</v>
      </c>
      <c r="E28" s="216">
        <v>0</v>
      </c>
      <c r="F28" s="216">
        <v>0</v>
      </c>
      <c r="G28" s="216">
        <v>72245937</v>
      </c>
      <c r="H28" s="216">
        <f>SUM(E28:G28)</f>
        <v>72245937</v>
      </c>
      <c r="I28" s="216">
        <v>68994911</v>
      </c>
      <c r="J28" s="216">
        <v>2581351</v>
      </c>
      <c r="K28" s="228">
        <f t="shared" si="1"/>
        <v>3.7413643449732109E-2</v>
      </c>
      <c r="L28" s="140"/>
    </row>
    <row r="29" spans="1:12" ht="15" outlineLevel="1" x14ac:dyDescent="0.25">
      <c r="A29" s="211"/>
      <c r="B29" s="212" t="s">
        <v>192</v>
      </c>
      <c r="C29" s="213"/>
      <c r="D29" s="214"/>
      <c r="E29" s="215">
        <f t="shared" ref="E29:K29" si="12">SUBTOTAL(9,E28:E28)</f>
        <v>0</v>
      </c>
      <c r="F29" s="215">
        <f t="shared" si="12"/>
        <v>0</v>
      </c>
      <c r="G29" s="215">
        <f t="shared" si="12"/>
        <v>72245937</v>
      </c>
      <c r="H29" s="215">
        <f t="shared" si="12"/>
        <v>72245937</v>
      </c>
      <c r="I29" s="215">
        <f t="shared" si="12"/>
        <v>68994911</v>
      </c>
      <c r="J29" s="215">
        <f t="shared" si="12"/>
        <v>2581351</v>
      </c>
      <c r="K29" s="229">
        <f t="shared" si="12"/>
        <v>3.7413643449732109E-2</v>
      </c>
      <c r="L29" s="140"/>
    </row>
    <row r="30" spans="1:12" ht="15" outlineLevel="2" x14ac:dyDescent="0.25">
      <c r="A30" s="221">
        <v>340</v>
      </c>
      <c r="B30" s="222" t="s">
        <v>147</v>
      </c>
      <c r="C30" s="222">
        <v>50121</v>
      </c>
      <c r="D30" s="222" t="s">
        <v>159</v>
      </c>
      <c r="E30" s="223">
        <v>24780771</v>
      </c>
      <c r="F30" s="223">
        <v>24877764</v>
      </c>
      <c r="G30" s="223">
        <v>70463187</v>
      </c>
      <c r="H30" s="216">
        <f t="shared" si="10"/>
        <v>120121722</v>
      </c>
      <c r="I30" s="216">
        <v>123649888</v>
      </c>
      <c r="J30" s="216">
        <v>8820971</v>
      </c>
      <c r="K30" s="217">
        <f t="shared" si="1"/>
        <v>7.1338285401439258E-2</v>
      </c>
      <c r="L30" s="140"/>
    </row>
    <row r="31" spans="1:12" ht="15" outlineLevel="1" x14ac:dyDescent="0.25">
      <c r="A31" s="224"/>
      <c r="B31" s="225" t="s">
        <v>155</v>
      </c>
      <c r="C31" s="226"/>
      <c r="D31" s="226"/>
      <c r="E31" s="227">
        <f t="shared" ref="E31:K31" si="13">SUBTOTAL(9,E30:E30)</f>
        <v>24780771</v>
      </c>
      <c r="F31" s="227">
        <f t="shared" si="13"/>
        <v>24877764</v>
      </c>
      <c r="G31" s="227">
        <f t="shared" si="13"/>
        <v>70463187</v>
      </c>
      <c r="H31" s="227">
        <f t="shared" si="13"/>
        <v>120121722</v>
      </c>
      <c r="I31" s="227">
        <f t="shared" si="13"/>
        <v>123649888</v>
      </c>
      <c r="J31" s="227">
        <f t="shared" si="13"/>
        <v>8820971</v>
      </c>
      <c r="K31" s="231">
        <f t="shared" si="13"/>
        <v>7.1338285401439258E-2</v>
      </c>
      <c r="L31" s="140"/>
    </row>
    <row r="32" spans="1:12" ht="15" outlineLevel="2" x14ac:dyDescent="0.25">
      <c r="A32" s="221">
        <v>50016</v>
      </c>
      <c r="B32" s="222" t="s">
        <v>164</v>
      </c>
      <c r="C32" s="222">
        <v>50016</v>
      </c>
      <c r="D32" s="222" t="s">
        <v>164</v>
      </c>
      <c r="E32" s="223">
        <v>2328167</v>
      </c>
      <c r="F32" s="223">
        <v>6057018</v>
      </c>
      <c r="G32" s="223">
        <v>28295866</v>
      </c>
      <c r="H32" s="216">
        <f>SUM(E32:G32)</f>
        <v>36681051</v>
      </c>
      <c r="I32" s="223">
        <v>35337010</v>
      </c>
      <c r="J32" s="223">
        <v>717794</v>
      </c>
      <c r="K32" s="217">
        <f t="shared" si="1"/>
        <v>2.0312810846192138E-2</v>
      </c>
      <c r="L32" s="140"/>
    </row>
    <row r="33" spans="1:13" ht="15" outlineLevel="1" x14ac:dyDescent="0.25">
      <c r="A33" s="224"/>
      <c r="B33" s="225" t="s">
        <v>168</v>
      </c>
      <c r="C33" s="226"/>
      <c r="D33" s="226"/>
      <c r="E33" s="227">
        <f t="shared" ref="E33:K33" si="14">SUBTOTAL(9,E32:E32)</f>
        <v>2328167</v>
      </c>
      <c r="F33" s="227">
        <f t="shared" si="14"/>
        <v>6057018</v>
      </c>
      <c r="G33" s="227">
        <f t="shared" si="14"/>
        <v>28295866</v>
      </c>
      <c r="H33" s="215">
        <f t="shared" si="14"/>
        <v>36681051</v>
      </c>
      <c r="I33" s="227">
        <f t="shared" si="14"/>
        <v>35337010</v>
      </c>
      <c r="J33" s="227">
        <f t="shared" si="14"/>
        <v>717794</v>
      </c>
      <c r="K33" s="233">
        <f t="shared" si="14"/>
        <v>2.0312810846192138E-2</v>
      </c>
      <c r="L33" s="140"/>
    </row>
    <row r="34" spans="1:13" ht="15" outlineLevel="2" x14ac:dyDescent="0.25">
      <c r="A34" s="218">
        <v>4915</v>
      </c>
      <c r="B34" s="219" t="s">
        <v>221</v>
      </c>
      <c r="C34" s="220">
        <v>12522</v>
      </c>
      <c r="D34" s="219" t="s">
        <v>222</v>
      </c>
      <c r="E34" s="216">
        <v>0</v>
      </c>
      <c r="F34" s="216">
        <v>0</v>
      </c>
      <c r="G34" s="216">
        <v>9453923</v>
      </c>
      <c r="H34" s="216">
        <f t="shared" si="10"/>
        <v>9453923</v>
      </c>
      <c r="I34" s="216">
        <v>8670280</v>
      </c>
      <c r="J34" s="216">
        <v>0</v>
      </c>
      <c r="K34" s="217">
        <f t="shared" si="1"/>
        <v>0</v>
      </c>
      <c r="L34" s="140"/>
    </row>
    <row r="35" spans="1:13" ht="15" outlineLevel="1" x14ac:dyDescent="0.25">
      <c r="A35" s="211"/>
      <c r="B35" s="212" t="s">
        <v>224</v>
      </c>
      <c r="C35" s="213"/>
      <c r="D35" s="214"/>
      <c r="E35" s="215">
        <f t="shared" ref="E35:K35" si="15">SUBTOTAL(9,E34:E34)</f>
        <v>0</v>
      </c>
      <c r="F35" s="215">
        <f t="shared" si="15"/>
        <v>0</v>
      </c>
      <c r="G35" s="215">
        <f t="shared" si="15"/>
        <v>9453923</v>
      </c>
      <c r="H35" s="215">
        <f t="shared" si="15"/>
        <v>9453923</v>
      </c>
      <c r="I35" s="215">
        <f t="shared" si="15"/>
        <v>8670280</v>
      </c>
      <c r="J35" s="215">
        <f t="shared" si="15"/>
        <v>0</v>
      </c>
      <c r="K35" s="229">
        <f t="shared" si="15"/>
        <v>0</v>
      </c>
      <c r="L35" s="140"/>
    </row>
    <row r="36" spans="1:13" ht="15" outlineLevel="2" x14ac:dyDescent="0.25">
      <c r="A36" s="221">
        <v>50050</v>
      </c>
      <c r="B36" s="222" t="s">
        <v>4</v>
      </c>
      <c r="C36" s="222">
        <v>50050</v>
      </c>
      <c r="D36" s="222" t="s">
        <v>4</v>
      </c>
      <c r="E36" s="223">
        <v>6483181</v>
      </c>
      <c r="F36" s="223">
        <v>159662221</v>
      </c>
      <c r="G36" s="223">
        <v>55782519</v>
      </c>
      <c r="H36" s="216">
        <f t="shared" si="10"/>
        <v>221927921</v>
      </c>
      <c r="I36" s="223">
        <v>212697517</v>
      </c>
      <c r="J36" s="223">
        <v>1786632</v>
      </c>
      <c r="K36" s="217">
        <f t="shared" si="1"/>
        <v>8.3998723877909687E-3</v>
      </c>
    </row>
    <row r="37" spans="1:13" ht="15" outlineLevel="1" x14ac:dyDescent="0.25">
      <c r="A37" s="224"/>
      <c r="B37" s="225" t="s">
        <v>114</v>
      </c>
      <c r="C37" s="226"/>
      <c r="D37" s="226"/>
      <c r="E37" s="227">
        <f t="shared" ref="E37:K37" si="16">SUBTOTAL(9,E36:E36)</f>
        <v>6483181</v>
      </c>
      <c r="F37" s="227">
        <f t="shared" si="16"/>
        <v>159662221</v>
      </c>
      <c r="G37" s="227">
        <f t="shared" si="16"/>
        <v>55782519</v>
      </c>
      <c r="H37" s="227">
        <f t="shared" si="16"/>
        <v>221927921</v>
      </c>
      <c r="I37" s="227">
        <f t="shared" si="16"/>
        <v>212697517</v>
      </c>
      <c r="J37" s="227">
        <f t="shared" si="16"/>
        <v>1786632</v>
      </c>
      <c r="K37" s="231">
        <f t="shared" si="16"/>
        <v>8.3998723877909687E-3</v>
      </c>
    </row>
    <row r="38" spans="1:13" ht="30" customHeight="1" thickBot="1" x14ac:dyDescent="0.25">
      <c r="A38" s="208"/>
      <c r="B38" s="7" t="s">
        <v>104</v>
      </c>
      <c r="C38" s="15"/>
      <c r="D38" s="15"/>
      <c r="E38" s="209">
        <f>SUBTOTAL(9,E3:E37)</f>
        <v>197739030</v>
      </c>
      <c r="F38" s="209">
        <f t="shared" ref="F38:J38" si="17">SUBTOTAL(9,F3:F37)</f>
        <v>390043043</v>
      </c>
      <c r="G38" s="209">
        <f t="shared" si="17"/>
        <v>1752030970</v>
      </c>
      <c r="H38" s="209">
        <f>SUBTOTAL(9,H3:H37)</f>
        <v>2339813043</v>
      </c>
      <c r="I38" s="209">
        <f t="shared" si="17"/>
        <v>2290375690</v>
      </c>
      <c r="J38" s="209">
        <f t="shared" si="17"/>
        <v>101099991</v>
      </c>
      <c r="K38" s="232">
        <f>IF(I38&lt;&gt;0,J38/I38,"")</f>
        <v>4.414122601868866E-2</v>
      </c>
    </row>
    <row r="39" spans="1:13" ht="13.5" thickTop="1" x14ac:dyDescent="0.2"/>
    <row r="40" spans="1:13" x14ac:dyDescent="0.2">
      <c r="E40" s="210"/>
      <c r="F40" s="210"/>
      <c r="G40" s="210"/>
      <c r="H40" s="210"/>
      <c r="I40" s="210"/>
    </row>
    <row r="41" spans="1:13" x14ac:dyDescent="0.2">
      <c r="F41" s="1"/>
      <c r="G41" s="1"/>
      <c r="H41" s="1"/>
      <c r="I41" s="210"/>
    </row>
    <row r="42" spans="1:13" x14ac:dyDescent="0.2">
      <c r="E42" s="210"/>
      <c r="F42" s="210"/>
      <c r="G42" s="210"/>
      <c r="H42" s="210"/>
      <c r="I42" s="210"/>
      <c r="K42" s="158"/>
      <c r="L42" s="158"/>
      <c r="M42" s="158"/>
    </row>
    <row r="43" spans="1:13" x14ac:dyDescent="0.2">
      <c r="K43" s="158"/>
      <c r="L43" s="158"/>
      <c r="M43" s="158"/>
    </row>
  </sheetData>
  <sortState ref="A3:K31">
    <sortCondition ref="B3:B31"/>
    <sortCondition ref="D3:D31"/>
  </sortState>
  <pageMargins left="0.25" right="0.25" top="0.75" bottom="0.75" header="0.3" footer="0.3"/>
  <pageSetup scale="68" orientation="landscape" r:id="rId1"/>
  <headerFooter>
    <oddFooter>&amp;LCalifornia Department of Insurance&amp;RRate Specialist Bureau - 6/23/2015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1"/>
  <sheetViews>
    <sheetView topLeftCell="A7" zoomScale="90" zoomScaleNormal="90" workbookViewId="0">
      <selection activeCell="B34" sqref="B34"/>
    </sheetView>
  </sheetViews>
  <sheetFormatPr defaultRowHeight="12.75" outlineLevelRow="2" x14ac:dyDescent="0.2"/>
  <cols>
    <col min="1" max="1" width="8.42578125" style="182" bestFit="1" customWidth="1"/>
    <col min="2" max="2" width="30.5703125" style="1" bestFit="1" customWidth="1"/>
    <col min="3" max="3" width="13.28515625" style="1" bestFit="1" customWidth="1"/>
    <col min="4" max="4" width="30.5703125" style="1" bestFit="1" customWidth="1"/>
    <col min="5" max="5" width="14.42578125" style="1" bestFit="1" customWidth="1"/>
    <col min="6" max="6" width="14.28515625" style="2" bestFit="1" customWidth="1"/>
    <col min="7" max="7" width="19.7109375" style="2" bestFit="1" customWidth="1"/>
    <col min="8" max="8" width="15.28515625" style="2" bestFit="1" customWidth="1"/>
    <col min="9" max="9" width="16.5703125" style="2" bestFit="1" customWidth="1"/>
    <col min="10" max="10" width="20.85546875" style="2" customWidth="1"/>
    <col min="11" max="11" width="15" style="1" bestFit="1" customWidth="1"/>
    <col min="12" max="16384" width="9.140625" style="1"/>
  </cols>
  <sheetData>
    <row r="1" spans="1:12" s="157" customFormat="1" ht="45" customHeight="1" x14ac:dyDescent="0.2">
      <c r="A1" s="188" t="s">
        <v>206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</row>
    <row r="2" spans="1:12" s="157" customFormat="1" ht="36" x14ac:dyDescent="0.2">
      <c r="A2" s="26" t="s">
        <v>14</v>
      </c>
      <c r="B2" s="26" t="s">
        <v>15</v>
      </c>
      <c r="C2" s="26" t="s">
        <v>40</v>
      </c>
      <c r="D2" s="26" t="s">
        <v>41</v>
      </c>
      <c r="E2" s="27" t="s">
        <v>116</v>
      </c>
      <c r="F2" s="27" t="s">
        <v>117</v>
      </c>
      <c r="G2" s="27" t="s">
        <v>118</v>
      </c>
      <c r="H2" s="27" t="s">
        <v>119</v>
      </c>
      <c r="I2" s="27" t="s">
        <v>172</v>
      </c>
      <c r="J2" s="27" t="s">
        <v>165</v>
      </c>
      <c r="K2" s="27" t="s">
        <v>169</v>
      </c>
    </row>
    <row r="3" spans="1:12" ht="15" outlineLevel="2" x14ac:dyDescent="0.25">
      <c r="A3" s="181">
        <v>15781</v>
      </c>
      <c r="B3" s="140" t="s">
        <v>187</v>
      </c>
      <c r="C3" s="141">
        <v>15781</v>
      </c>
      <c r="D3" s="140" t="s">
        <v>187</v>
      </c>
      <c r="E3" s="142">
        <v>0</v>
      </c>
      <c r="F3" s="142">
        <v>0</v>
      </c>
      <c r="G3" s="142">
        <v>2233974</v>
      </c>
      <c r="H3" s="142">
        <f>E3+F3+G3</f>
        <v>2233974</v>
      </c>
      <c r="I3" s="142">
        <v>2145115</v>
      </c>
      <c r="J3" s="142">
        <v>0</v>
      </c>
      <c r="K3" s="145">
        <f t="shared" ref="K3:K14" si="0">IF(I3&lt;&gt;0,J3/I3,"")</f>
        <v>0</v>
      </c>
      <c r="L3" s="140"/>
    </row>
    <row r="4" spans="1:12" ht="15" outlineLevel="1" x14ac:dyDescent="0.25">
      <c r="A4" s="184"/>
      <c r="B4" s="152" t="s">
        <v>191</v>
      </c>
      <c r="C4" s="151"/>
      <c r="D4" s="153"/>
      <c r="E4" s="154">
        <f t="shared" ref="E4:J4" si="1">SUBTOTAL(9,E3:E3)</f>
        <v>0</v>
      </c>
      <c r="F4" s="154">
        <f t="shared" si="1"/>
        <v>0</v>
      </c>
      <c r="G4" s="154">
        <f t="shared" si="1"/>
        <v>2233974</v>
      </c>
      <c r="H4" s="154">
        <f t="shared" si="1"/>
        <v>2233974</v>
      </c>
      <c r="I4" s="154">
        <f t="shared" si="1"/>
        <v>2145115</v>
      </c>
      <c r="J4" s="154">
        <f t="shared" si="1"/>
        <v>0</v>
      </c>
      <c r="K4" s="155">
        <f t="shared" si="0"/>
        <v>0</v>
      </c>
      <c r="L4" s="140"/>
    </row>
    <row r="5" spans="1:12" ht="15" outlineLevel="2" x14ac:dyDescent="0.25">
      <c r="A5" s="181">
        <v>670</v>
      </c>
      <c r="B5" s="140" t="s">
        <v>203</v>
      </c>
      <c r="C5" s="141">
        <v>50229</v>
      </c>
      <c r="D5" s="140" t="s">
        <v>27</v>
      </c>
      <c r="E5" s="142">
        <v>4669919</v>
      </c>
      <c r="F5" s="142">
        <v>2185180</v>
      </c>
      <c r="G5" s="142">
        <v>338398217</v>
      </c>
      <c r="H5" s="142">
        <f>E5+F5+G5</f>
        <v>345253316</v>
      </c>
      <c r="I5" s="142">
        <v>341858444</v>
      </c>
      <c r="J5" s="142">
        <v>25447269</v>
      </c>
      <c r="K5" s="145">
        <f t="shared" si="0"/>
        <v>7.443802967757028E-2</v>
      </c>
    </row>
    <row r="6" spans="1:12" ht="15" outlineLevel="2" x14ac:dyDescent="0.25">
      <c r="A6" s="181">
        <v>670</v>
      </c>
      <c r="B6" s="140" t="s">
        <v>203</v>
      </c>
      <c r="C6" s="141">
        <v>50083</v>
      </c>
      <c r="D6" s="140" t="s">
        <v>24</v>
      </c>
      <c r="E6" s="142">
        <v>758387</v>
      </c>
      <c r="F6" s="142">
        <v>0</v>
      </c>
      <c r="G6" s="142">
        <v>141863518</v>
      </c>
      <c r="H6" s="142">
        <f>E6+F6+G6</f>
        <v>142621905</v>
      </c>
      <c r="I6" s="142">
        <v>140919516</v>
      </c>
      <c r="J6" s="142">
        <v>11085398</v>
      </c>
      <c r="K6" s="145">
        <f t="shared" si="0"/>
        <v>7.8664746478408279E-2</v>
      </c>
      <c r="L6" s="140"/>
    </row>
    <row r="7" spans="1:12" ht="15" outlineLevel="2" x14ac:dyDescent="0.25">
      <c r="A7" s="181">
        <v>670</v>
      </c>
      <c r="B7" s="140" t="s">
        <v>203</v>
      </c>
      <c r="C7" s="141">
        <v>51586</v>
      </c>
      <c r="D7" s="140" t="s">
        <v>32</v>
      </c>
      <c r="E7" s="142">
        <v>3993044</v>
      </c>
      <c r="F7" s="142">
        <v>6674681</v>
      </c>
      <c r="G7" s="142">
        <v>235714406</v>
      </c>
      <c r="H7" s="142">
        <f>E7+F7+G7</f>
        <v>246382131</v>
      </c>
      <c r="I7" s="142">
        <v>247374033</v>
      </c>
      <c r="J7" s="142">
        <v>20474091</v>
      </c>
      <c r="K7" s="145">
        <f t="shared" si="0"/>
        <v>8.2765724242366209E-2</v>
      </c>
      <c r="L7" s="140"/>
    </row>
    <row r="8" spans="1:12" ht="15" outlineLevel="2" x14ac:dyDescent="0.25">
      <c r="A8" s="181">
        <v>670</v>
      </c>
      <c r="B8" s="140" t="s">
        <v>203</v>
      </c>
      <c r="C8" s="141">
        <v>51020</v>
      </c>
      <c r="D8" s="140" t="s">
        <v>60</v>
      </c>
      <c r="E8" s="142">
        <v>2396314</v>
      </c>
      <c r="F8" s="142">
        <v>627071</v>
      </c>
      <c r="G8" s="142">
        <v>24731651</v>
      </c>
      <c r="H8" s="142">
        <f>E8+F8+G8</f>
        <v>27755036</v>
      </c>
      <c r="I8" s="142">
        <v>27374913</v>
      </c>
      <c r="J8" s="142">
        <v>249108</v>
      </c>
      <c r="K8" s="145">
        <f t="shared" si="0"/>
        <v>9.0998645365557868E-3</v>
      </c>
      <c r="L8" s="140"/>
    </row>
    <row r="9" spans="1:12" ht="15" outlineLevel="1" x14ac:dyDescent="0.25">
      <c r="A9" s="184"/>
      <c r="B9" s="152" t="s">
        <v>205</v>
      </c>
      <c r="C9" s="151"/>
      <c r="D9" s="153"/>
      <c r="E9" s="154">
        <f t="shared" ref="E9:J9" si="2">SUBTOTAL(9,E5:E8)</f>
        <v>11817664</v>
      </c>
      <c r="F9" s="154">
        <f t="shared" si="2"/>
        <v>9486932</v>
      </c>
      <c r="G9" s="154">
        <f t="shared" si="2"/>
        <v>740707792</v>
      </c>
      <c r="H9" s="154">
        <f t="shared" si="2"/>
        <v>762012388</v>
      </c>
      <c r="I9" s="154">
        <f t="shared" si="2"/>
        <v>757526906</v>
      </c>
      <c r="J9" s="154">
        <f t="shared" si="2"/>
        <v>57255866</v>
      </c>
      <c r="K9" s="155">
        <f t="shared" si="0"/>
        <v>7.5582616995520949E-2</v>
      </c>
      <c r="L9" s="140"/>
    </row>
    <row r="10" spans="1:12" ht="15" outlineLevel="2" x14ac:dyDescent="0.25">
      <c r="A10" s="181">
        <v>70</v>
      </c>
      <c r="B10" s="140" t="s">
        <v>145</v>
      </c>
      <c r="C10" s="141">
        <v>51624</v>
      </c>
      <c r="D10" s="140" t="s">
        <v>188</v>
      </c>
      <c r="E10" s="142">
        <v>0</v>
      </c>
      <c r="F10" s="142">
        <v>0</v>
      </c>
      <c r="G10" s="142">
        <v>0</v>
      </c>
      <c r="H10" s="142">
        <f>E10+F10+G10</f>
        <v>0</v>
      </c>
      <c r="I10" s="142">
        <v>0</v>
      </c>
      <c r="J10" s="142">
        <v>0</v>
      </c>
      <c r="K10" s="145" t="str">
        <f t="shared" si="0"/>
        <v/>
      </c>
      <c r="L10" s="140"/>
    </row>
    <row r="11" spans="1:12" ht="15" outlineLevel="2" x14ac:dyDescent="0.25">
      <c r="A11" s="181">
        <v>70</v>
      </c>
      <c r="B11" s="140" t="s">
        <v>145</v>
      </c>
      <c r="C11" s="141">
        <v>50814</v>
      </c>
      <c r="D11" s="140" t="s">
        <v>148</v>
      </c>
      <c r="E11" s="142">
        <v>105903945</v>
      </c>
      <c r="F11" s="142">
        <v>37171787</v>
      </c>
      <c r="G11" s="142">
        <v>260489612</v>
      </c>
      <c r="H11" s="142">
        <f>E11+F11+G11</f>
        <v>403565344</v>
      </c>
      <c r="I11" s="142">
        <v>396838819</v>
      </c>
      <c r="J11" s="142">
        <v>27568696</v>
      </c>
      <c r="K11" s="145">
        <f t="shared" si="0"/>
        <v>6.9470764149209913E-2</v>
      </c>
      <c r="L11" s="140"/>
    </row>
    <row r="12" spans="1:12" ht="15" outlineLevel="1" x14ac:dyDescent="0.25">
      <c r="A12" s="184"/>
      <c r="B12" s="152" t="s">
        <v>151</v>
      </c>
      <c r="C12" s="151"/>
      <c r="D12" s="153"/>
      <c r="E12" s="154">
        <f t="shared" ref="E12:J12" si="3">SUBTOTAL(9,E10:E11)</f>
        <v>105903945</v>
      </c>
      <c r="F12" s="154">
        <f t="shared" si="3"/>
        <v>37171787</v>
      </c>
      <c r="G12" s="154">
        <f t="shared" si="3"/>
        <v>260489612</v>
      </c>
      <c r="H12" s="154">
        <f t="shared" si="3"/>
        <v>403565344</v>
      </c>
      <c r="I12" s="154">
        <f t="shared" si="3"/>
        <v>396838819</v>
      </c>
      <c r="J12" s="154">
        <f t="shared" si="3"/>
        <v>27568696</v>
      </c>
      <c r="K12" s="155">
        <f t="shared" si="0"/>
        <v>6.9470764149209913E-2</v>
      </c>
      <c r="L12" s="140"/>
    </row>
    <row r="13" spans="1:12" ht="15" outlineLevel="2" x14ac:dyDescent="0.25">
      <c r="A13" s="181">
        <v>4736</v>
      </c>
      <c r="B13" s="140" t="s">
        <v>194</v>
      </c>
      <c r="C13" s="141">
        <v>51152</v>
      </c>
      <c r="D13" s="140" t="s">
        <v>181</v>
      </c>
      <c r="E13" s="142">
        <v>14518519</v>
      </c>
      <c r="F13" s="142">
        <v>3112963</v>
      </c>
      <c r="G13" s="142">
        <v>33799848</v>
      </c>
      <c r="H13" s="142">
        <f>E13+F13+G13</f>
        <v>51431330</v>
      </c>
      <c r="I13" s="142">
        <v>50658878</v>
      </c>
      <c r="J13" s="142">
        <v>2575378</v>
      </c>
      <c r="K13" s="145">
        <f t="shared" si="0"/>
        <v>5.0837643897284894E-2</v>
      </c>
      <c r="L13" s="140"/>
    </row>
    <row r="14" spans="1:12" ht="15" outlineLevel="1" x14ac:dyDescent="0.25">
      <c r="A14" s="184"/>
      <c r="B14" s="152" t="s">
        <v>196</v>
      </c>
      <c r="C14" s="151"/>
      <c r="D14" s="153"/>
      <c r="E14" s="154">
        <f t="shared" ref="E14:J14" si="4">SUBTOTAL(9,E13:E13)</f>
        <v>14518519</v>
      </c>
      <c r="F14" s="154">
        <f t="shared" si="4"/>
        <v>3112963</v>
      </c>
      <c r="G14" s="154">
        <f t="shared" si="4"/>
        <v>33799848</v>
      </c>
      <c r="H14" s="154">
        <f t="shared" si="4"/>
        <v>51431330</v>
      </c>
      <c r="I14" s="154">
        <f t="shared" si="4"/>
        <v>50658878</v>
      </c>
      <c r="J14" s="154">
        <f t="shared" si="4"/>
        <v>2575378</v>
      </c>
      <c r="K14" s="155">
        <f t="shared" si="0"/>
        <v>5.0837643897284894E-2</v>
      </c>
      <c r="L14" s="140"/>
    </row>
    <row r="15" spans="1:12" ht="15" outlineLevel="2" x14ac:dyDescent="0.25">
      <c r="A15" s="182">
        <v>50130</v>
      </c>
      <c r="B15" s="1" t="s">
        <v>144</v>
      </c>
      <c r="C15" s="1">
        <v>50130</v>
      </c>
      <c r="D15" s="1" t="s">
        <v>144</v>
      </c>
      <c r="E15" s="1">
        <v>0</v>
      </c>
      <c r="F15" s="2">
        <v>50309394</v>
      </c>
      <c r="G15" s="2">
        <v>56963881</v>
      </c>
      <c r="H15" s="142">
        <f>E15+F15+G15</f>
        <v>107273275</v>
      </c>
      <c r="I15" s="2">
        <v>105300517</v>
      </c>
      <c r="J15" s="2">
        <v>3943258</v>
      </c>
      <c r="K15" s="145">
        <f t="shared" ref="K15:K16" si="5">IF(I15&lt;&gt;0,J15/I15,"")</f>
        <v>3.7447660394677833E-2</v>
      </c>
      <c r="L15" s="140"/>
    </row>
    <row r="16" spans="1:12" ht="15" outlineLevel="1" x14ac:dyDescent="0.25">
      <c r="A16" s="185"/>
      <c r="B16" s="172" t="s">
        <v>154</v>
      </c>
      <c r="C16" s="163"/>
      <c r="D16" s="163"/>
      <c r="E16" s="163">
        <f t="shared" ref="E16:J16" si="6">SUBTOTAL(9,E15:E15)</f>
        <v>0</v>
      </c>
      <c r="F16" s="207">
        <f t="shared" si="6"/>
        <v>50309394</v>
      </c>
      <c r="G16" s="207">
        <f t="shared" si="6"/>
        <v>56963881</v>
      </c>
      <c r="H16" s="207">
        <f t="shared" si="6"/>
        <v>107273275</v>
      </c>
      <c r="I16" s="207">
        <f t="shared" si="6"/>
        <v>105300517</v>
      </c>
      <c r="J16" s="207">
        <f t="shared" si="6"/>
        <v>3943258</v>
      </c>
      <c r="K16" s="155">
        <f t="shared" si="5"/>
        <v>3.7447660394677833E-2</v>
      </c>
      <c r="L16" s="140"/>
    </row>
    <row r="17" spans="1:12" ht="15" outlineLevel="2" x14ac:dyDescent="0.25">
      <c r="A17" s="181">
        <v>150</v>
      </c>
      <c r="B17" s="140" t="s">
        <v>8</v>
      </c>
      <c r="C17" s="141">
        <v>51411</v>
      </c>
      <c r="D17" s="140" t="s">
        <v>142</v>
      </c>
      <c r="E17" s="142">
        <v>3900</v>
      </c>
      <c r="F17" s="142">
        <v>10709415</v>
      </c>
      <c r="G17" s="142">
        <v>0</v>
      </c>
      <c r="H17" s="142">
        <f>E17+F17+G17</f>
        <v>10713315</v>
      </c>
      <c r="I17" s="142">
        <v>10539671</v>
      </c>
      <c r="J17" s="142">
        <v>-2944</v>
      </c>
      <c r="K17" s="145">
        <f>IF(I17&lt;&gt;0,J17/I17,"")</f>
        <v>-2.7932560703270527E-4</v>
      </c>
      <c r="L17" s="140"/>
    </row>
    <row r="18" spans="1:12" ht="15" outlineLevel="2" x14ac:dyDescent="0.25">
      <c r="A18" s="181">
        <v>150</v>
      </c>
      <c r="B18" s="140" t="s">
        <v>8</v>
      </c>
      <c r="C18" s="141">
        <v>50520</v>
      </c>
      <c r="D18" s="140" t="s">
        <v>25</v>
      </c>
      <c r="E18" s="142">
        <v>4159221</v>
      </c>
      <c r="F18" s="142">
        <v>67168439</v>
      </c>
      <c r="G18" s="142">
        <v>147822901</v>
      </c>
      <c r="H18" s="142">
        <f>E18+F18+G18</f>
        <v>219150561</v>
      </c>
      <c r="I18" s="142">
        <v>216344055</v>
      </c>
      <c r="J18" s="142">
        <v>4122418</v>
      </c>
      <c r="K18" s="145">
        <f t="shared" ref="K18:K34" si="7">IF(I18&lt;&gt;0,J18/I18,"")</f>
        <v>1.9054916946989832E-2</v>
      </c>
      <c r="L18" s="140"/>
    </row>
    <row r="19" spans="1:12" ht="15" outlineLevel="1" x14ac:dyDescent="0.25">
      <c r="A19" s="184"/>
      <c r="B19" s="152" t="s">
        <v>107</v>
      </c>
      <c r="C19" s="151"/>
      <c r="D19" s="153"/>
      <c r="E19" s="154">
        <f t="shared" ref="E19:J19" si="8">SUBTOTAL(9,E17:E18)</f>
        <v>4163121</v>
      </c>
      <c r="F19" s="154">
        <f t="shared" si="8"/>
        <v>77877854</v>
      </c>
      <c r="G19" s="154">
        <f t="shared" si="8"/>
        <v>147822901</v>
      </c>
      <c r="H19" s="154">
        <f t="shared" si="8"/>
        <v>229863876</v>
      </c>
      <c r="I19" s="154">
        <f t="shared" si="8"/>
        <v>226883726</v>
      </c>
      <c r="J19" s="154">
        <f t="shared" si="8"/>
        <v>4119474</v>
      </c>
      <c r="K19" s="155">
        <f t="shared" si="7"/>
        <v>1.8156762816915303E-2</v>
      </c>
      <c r="L19" s="140"/>
    </row>
    <row r="20" spans="1:12" ht="15" outlineLevel="2" x14ac:dyDescent="0.25">
      <c r="A20" s="181">
        <v>50026</v>
      </c>
      <c r="B20" s="140" t="s">
        <v>170</v>
      </c>
      <c r="C20" s="141">
        <v>50026</v>
      </c>
      <c r="D20" s="140" t="s">
        <v>170</v>
      </c>
      <c r="E20" s="142">
        <v>0</v>
      </c>
      <c r="F20" s="142">
        <v>2044706</v>
      </c>
      <c r="G20" s="142">
        <v>0</v>
      </c>
      <c r="H20" s="142">
        <f>E20+F20+G20</f>
        <v>2044706</v>
      </c>
      <c r="I20" s="142">
        <v>2005279</v>
      </c>
      <c r="J20" s="142">
        <v>-254052</v>
      </c>
      <c r="K20" s="145">
        <f t="shared" si="7"/>
        <v>-0.12669159752832398</v>
      </c>
      <c r="L20" s="140"/>
    </row>
    <row r="21" spans="1:12" ht="15" outlineLevel="1" x14ac:dyDescent="0.25">
      <c r="A21" s="184"/>
      <c r="B21" s="152" t="s">
        <v>173</v>
      </c>
      <c r="C21" s="151"/>
      <c r="D21" s="153"/>
      <c r="E21" s="154">
        <f t="shared" ref="E21:J21" si="9">SUBTOTAL(9,E20:E20)</f>
        <v>0</v>
      </c>
      <c r="F21" s="154">
        <f t="shared" si="9"/>
        <v>2044706</v>
      </c>
      <c r="G21" s="154">
        <f t="shared" si="9"/>
        <v>0</v>
      </c>
      <c r="H21" s="154">
        <f t="shared" si="9"/>
        <v>2044706</v>
      </c>
      <c r="I21" s="154">
        <f t="shared" si="9"/>
        <v>2005279</v>
      </c>
      <c r="J21" s="154">
        <f t="shared" si="9"/>
        <v>-254052</v>
      </c>
      <c r="K21" s="155">
        <f t="shared" si="7"/>
        <v>-0.12669159752832398</v>
      </c>
      <c r="L21" s="140"/>
    </row>
    <row r="22" spans="1:12" ht="15" outlineLevel="2" x14ac:dyDescent="0.25">
      <c r="A22" s="181">
        <v>766</v>
      </c>
      <c r="B22" s="140" t="s">
        <v>199</v>
      </c>
      <c r="C22" s="141">
        <v>51632</v>
      </c>
      <c r="D22" s="140" t="s">
        <v>204</v>
      </c>
      <c r="E22" s="142">
        <v>1168793</v>
      </c>
      <c r="F22" s="142">
        <v>0</v>
      </c>
      <c r="G22" s="142">
        <v>0</v>
      </c>
      <c r="H22" s="142">
        <f>E22+F22+G22</f>
        <v>1168793</v>
      </c>
      <c r="I22" s="142">
        <v>1133668</v>
      </c>
      <c r="J22" s="142">
        <v>13733</v>
      </c>
      <c r="K22" s="145">
        <f t="shared" si="7"/>
        <v>1.2113775814435972E-2</v>
      </c>
      <c r="L22" s="140"/>
    </row>
    <row r="23" spans="1:12" ht="15" outlineLevel="1" x14ac:dyDescent="0.25">
      <c r="A23" s="184"/>
      <c r="B23" s="152" t="s">
        <v>201</v>
      </c>
      <c r="C23" s="151"/>
      <c r="D23" s="153"/>
      <c r="E23" s="154">
        <f t="shared" ref="E23:J23" si="10">SUBTOTAL(9,E22:E22)</f>
        <v>1168793</v>
      </c>
      <c r="F23" s="154">
        <f t="shared" si="10"/>
        <v>0</v>
      </c>
      <c r="G23" s="154">
        <f t="shared" si="10"/>
        <v>0</v>
      </c>
      <c r="H23" s="154">
        <f t="shared" si="10"/>
        <v>1168793</v>
      </c>
      <c r="I23" s="154">
        <f t="shared" si="10"/>
        <v>1133668</v>
      </c>
      <c r="J23" s="154">
        <f t="shared" si="10"/>
        <v>13733</v>
      </c>
      <c r="K23" s="155">
        <f t="shared" si="7"/>
        <v>1.2113775814435972E-2</v>
      </c>
      <c r="L23" s="140"/>
    </row>
    <row r="24" spans="1:12" ht="15" outlineLevel="2" x14ac:dyDescent="0.25">
      <c r="A24" s="181">
        <v>50440</v>
      </c>
      <c r="B24" s="140" t="s">
        <v>182</v>
      </c>
      <c r="C24" s="141">
        <v>50440</v>
      </c>
      <c r="D24" s="140" t="s">
        <v>182</v>
      </c>
      <c r="E24" s="142">
        <v>0</v>
      </c>
      <c r="F24" s="142">
        <v>0</v>
      </c>
      <c r="G24" s="142">
        <v>43876756</v>
      </c>
      <c r="H24" s="142">
        <f>E24+F24+G24</f>
        <v>43876756</v>
      </c>
      <c r="I24" s="142">
        <v>41669842</v>
      </c>
      <c r="J24" s="142">
        <v>1758102</v>
      </c>
      <c r="K24" s="145">
        <f t="shared" si="7"/>
        <v>4.2191232690539121E-2</v>
      </c>
      <c r="L24" s="140"/>
    </row>
    <row r="25" spans="1:12" ht="15" outlineLevel="1" x14ac:dyDescent="0.25">
      <c r="A25" s="184"/>
      <c r="B25" s="152" t="s">
        <v>192</v>
      </c>
      <c r="C25" s="151"/>
      <c r="D25" s="153"/>
      <c r="E25" s="154">
        <f t="shared" ref="E25:J25" si="11">SUBTOTAL(9,E24:E24)</f>
        <v>0</v>
      </c>
      <c r="F25" s="154">
        <f t="shared" si="11"/>
        <v>0</v>
      </c>
      <c r="G25" s="154">
        <f t="shared" si="11"/>
        <v>43876756</v>
      </c>
      <c r="H25" s="154">
        <f t="shared" si="11"/>
        <v>43876756</v>
      </c>
      <c r="I25" s="154">
        <f t="shared" si="11"/>
        <v>41669842</v>
      </c>
      <c r="J25" s="154">
        <f t="shared" si="11"/>
        <v>1758102</v>
      </c>
      <c r="K25" s="155">
        <f t="shared" si="7"/>
        <v>4.2191232690539121E-2</v>
      </c>
      <c r="L25" s="140"/>
    </row>
    <row r="26" spans="1:12" ht="15" outlineLevel="2" x14ac:dyDescent="0.25">
      <c r="A26" s="181">
        <v>4929</v>
      </c>
      <c r="B26" s="140" t="s">
        <v>197</v>
      </c>
      <c r="C26" s="141">
        <v>16398</v>
      </c>
      <c r="D26" s="140" t="s">
        <v>198</v>
      </c>
      <c r="E26" s="142">
        <v>0</v>
      </c>
      <c r="F26" s="142">
        <v>0</v>
      </c>
      <c r="G26" s="142">
        <v>841501</v>
      </c>
      <c r="H26" s="142">
        <f>E26+F26+G26</f>
        <v>841501</v>
      </c>
      <c r="I26" s="142">
        <v>376866</v>
      </c>
      <c r="J26" s="142">
        <v>0</v>
      </c>
      <c r="K26" s="145">
        <f t="shared" si="7"/>
        <v>0</v>
      </c>
      <c r="L26" s="140"/>
    </row>
    <row r="27" spans="1:12" ht="15" outlineLevel="1" x14ac:dyDescent="0.25">
      <c r="A27" s="184"/>
      <c r="B27" s="152" t="s">
        <v>202</v>
      </c>
      <c r="C27" s="151"/>
      <c r="D27" s="153"/>
      <c r="E27" s="154">
        <f t="shared" ref="E27:J27" si="12">SUBTOTAL(9,E26:E26)</f>
        <v>0</v>
      </c>
      <c r="F27" s="154">
        <f t="shared" si="12"/>
        <v>0</v>
      </c>
      <c r="G27" s="154">
        <f t="shared" si="12"/>
        <v>841501</v>
      </c>
      <c r="H27" s="154">
        <f t="shared" si="12"/>
        <v>841501</v>
      </c>
      <c r="I27" s="154">
        <f t="shared" si="12"/>
        <v>376866</v>
      </c>
      <c r="J27" s="154">
        <f t="shared" si="12"/>
        <v>0</v>
      </c>
      <c r="K27" s="155">
        <f t="shared" si="7"/>
        <v>0</v>
      </c>
      <c r="L27" s="140"/>
    </row>
    <row r="28" spans="1:12" ht="15" outlineLevel="2" x14ac:dyDescent="0.25">
      <c r="A28" s="182">
        <v>340</v>
      </c>
      <c r="B28" s="1" t="s">
        <v>147</v>
      </c>
      <c r="C28" s="1">
        <v>50121</v>
      </c>
      <c r="D28" s="1" t="s">
        <v>159</v>
      </c>
      <c r="E28" s="2">
        <v>16980220</v>
      </c>
      <c r="F28" s="2">
        <v>25174940</v>
      </c>
      <c r="G28" s="2">
        <v>60131417</v>
      </c>
      <c r="H28" s="142">
        <f>E28+F28+G28</f>
        <v>102286577</v>
      </c>
      <c r="I28" s="142">
        <v>104408456</v>
      </c>
      <c r="J28" s="142">
        <v>7706373</v>
      </c>
      <c r="K28" s="145">
        <f t="shared" si="7"/>
        <v>7.3809855017873266E-2</v>
      </c>
      <c r="L28" s="140"/>
    </row>
    <row r="29" spans="1:12" ht="15" outlineLevel="1" x14ac:dyDescent="0.25">
      <c r="A29" s="185"/>
      <c r="B29" s="172" t="s">
        <v>155</v>
      </c>
      <c r="C29" s="163"/>
      <c r="D29" s="163"/>
      <c r="E29" s="207">
        <f t="shared" ref="E29:J29" si="13">SUBTOTAL(9,E28:E28)</f>
        <v>16980220</v>
      </c>
      <c r="F29" s="207">
        <f t="shared" si="13"/>
        <v>25174940</v>
      </c>
      <c r="G29" s="207">
        <f t="shared" si="13"/>
        <v>60131417</v>
      </c>
      <c r="H29" s="154">
        <f t="shared" si="13"/>
        <v>102286577</v>
      </c>
      <c r="I29" s="154">
        <f t="shared" si="13"/>
        <v>104408456</v>
      </c>
      <c r="J29" s="154">
        <f t="shared" si="13"/>
        <v>7706373</v>
      </c>
      <c r="K29" s="155">
        <f t="shared" si="7"/>
        <v>7.3809855017873266E-2</v>
      </c>
      <c r="L29" s="140"/>
    </row>
    <row r="30" spans="1:12" ht="15" outlineLevel="2" x14ac:dyDescent="0.25">
      <c r="A30" s="181">
        <v>50016</v>
      </c>
      <c r="B30" s="140" t="s">
        <v>164</v>
      </c>
      <c r="C30" s="141">
        <v>50016</v>
      </c>
      <c r="D30" s="140" t="s">
        <v>164</v>
      </c>
      <c r="E30" s="142">
        <v>1136371</v>
      </c>
      <c r="F30" s="142">
        <v>4164592</v>
      </c>
      <c r="G30" s="142">
        <v>26057357</v>
      </c>
      <c r="H30" s="142">
        <f>E30+F30+G30</f>
        <v>31358320</v>
      </c>
      <c r="I30" s="142">
        <v>30739381</v>
      </c>
      <c r="J30" s="142">
        <v>762928</v>
      </c>
      <c r="K30" s="145">
        <f t="shared" si="7"/>
        <v>2.4819237576709823E-2</v>
      </c>
      <c r="L30" s="140"/>
    </row>
    <row r="31" spans="1:12" ht="15" outlineLevel="1" x14ac:dyDescent="0.25">
      <c r="A31" s="184"/>
      <c r="B31" s="152" t="s">
        <v>168</v>
      </c>
      <c r="C31" s="151"/>
      <c r="D31" s="153"/>
      <c r="E31" s="154">
        <f t="shared" ref="E31:J31" si="14">SUBTOTAL(9,E30:E30)</f>
        <v>1136371</v>
      </c>
      <c r="F31" s="154">
        <f t="shared" si="14"/>
        <v>4164592</v>
      </c>
      <c r="G31" s="154">
        <f t="shared" si="14"/>
        <v>26057357</v>
      </c>
      <c r="H31" s="154">
        <f t="shared" si="14"/>
        <v>31358320</v>
      </c>
      <c r="I31" s="154">
        <f t="shared" si="14"/>
        <v>30739381</v>
      </c>
      <c r="J31" s="154">
        <f t="shared" si="14"/>
        <v>762928</v>
      </c>
      <c r="K31" s="155">
        <f t="shared" si="7"/>
        <v>2.4819237576709823E-2</v>
      </c>
      <c r="L31" s="140"/>
    </row>
    <row r="32" spans="1:12" ht="15" outlineLevel="2" x14ac:dyDescent="0.25">
      <c r="A32" s="181">
        <v>50050</v>
      </c>
      <c r="B32" s="140" t="s">
        <v>4</v>
      </c>
      <c r="C32" s="141">
        <v>50050</v>
      </c>
      <c r="D32" s="140" t="s">
        <v>4</v>
      </c>
      <c r="E32" s="142">
        <v>1641239</v>
      </c>
      <c r="F32" s="142">
        <v>45636711</v>
      </c>
      <c r="G32" s="142">
        <v>41824909</v>
      </c>
      <c r="H32" s="142">
        <f>E32+F32+G32</f>
        <v>89102859</v>
      </c>
      <c r="I32" s="142">
        <v>86304212</v>
      </c>
      <c r="J32" s="142">
        <v>1883835</v>
      </c>
      <c r="K32" s="145">
        <f t="shared" si="7"/>
        <v>2.1827845435863549E-2</v>
      </c>
    </row>
    <row r="33" spans="1:13" ht="15" outlineLevel="1" x14ac:dyDescent="0.25">
      <c r="A33" s="201"/>
      <c r="B33" s="202" t="s">
        <v>114</v>
      </c>
      <c r="C33" s="203"/>
      <c r="D33" s="204"/>
      <c r="E33" s="205">
        <f t="shared" ref="E33:J33" si="15">SUBTOTAL(9,E32:E32)</f>
        <v>1641239</v>
      </c>
      <c r="F33" s="205">
        <f t="shared" si="15"/>
        <v>45636711</v>
      </c>
      <c r="G33" s="205">
        <f t="shared" si="15"/>
        <v>41824909</v>
      </c>
      <c r="H33" s="205">
        <f t="shared" si="15"/>
        <v>89102859</v>
      </c>
      <c r="I33" s="205">
        <f t="shared" si="15"/>
        <v>86304212</v>
      </c>
      <c r="J33" s="205">
        <f t="shared" si="15"/>
        <v>1883835</v>
      </c>
      <c r="K33" s="206">
        <f t="shared" si="7"/>
        <v>2.1827845435863549E-2</v>
      </c>
    </row>
    <row r="34" spans="1:13" ht="30" customHeight="1" thickBot="1" x14ac:dyDescent="0.3">
      <c r="A34" s="200"/>
      <c r="B34" s="147" t="s">
        <v>104</v>
      </c>
      <c r="C34" s="146"/>
      <c r="D34" s="148"/>
      <c r="E34" s="149">
        <f t="shared" ref="E34:J34" si="16">SUBTOTAL(9,E3:E32)</f>
        <v>157329872</v>
      </c>
      <c r="F34" s="149">
        <f t="shared" si="16"/>
        <v>254979879</v>
      </c>
      <c r="G34" s="149">
        <f t="shared" si="16"/>
        <v>1414749948</v>
      </c>
      <c r="H34" s="149">
        <f t="shared" si="16"/>
        <v>1827059699</v>
      </c>
      <c r="I34" s="149">
        <f t="shared" si="16"/>
        <v>1805991665</v>
      </c>
      <c r="J34" s="149">
        <f t="shared" si="16"/>
        <v>107333591</v>
      </c>
      <c r="K34" s="150">
        <f t="shared" si="7"/>
        <v>5.9431941508988083E-2</v>
      </c>
    </row>
    <row r="35" spans="1:13" ht="13.5" thickTop="1" x14ac:dyDescent="0.2"/>
    <row r="40" spans="1:13" x14ac:dyDescent="0.2">
      <c r="K40" s="158"/>
      <c r="L40" s="158"/>
      <c r="M40" s="158"/>
    </row>
    <row r="41" spans="1:13" x14ac:dyDescent="0.2">
      <c r="K41" s="158"/>
      <c r="L41" s="158"/>
      <c r="M41" s="158"/>
    </row>
  </sheetData>
  <sortState ref="A3:K20">
    <sortCondition ref="B3:B20"/>
    <sortCondition ref="D3:D20"/>
  </sortState>
  <pageMargins left="0.25" right="0.25" top="0.75" bottom="0.75" header="0.3" footer="0.3"/>
  <pageSetup scale="68" orientation="landscape" r:id="rId1"/>
  <headerFooter>
    <oddFooter>&amp;LCalifornia Department of Insurance&amp;RRate Specialist Bureau - 6/23/2015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9"/>
  <sheetViews>
    <sheetView workbookViewId="0">
      <selection activeCell="D29" sqref="D29"/>
    </sheetView>
  </sheetViews>
  <sheetFormatPr defaultRowHeight="12.75" x14ac:dyDescent="0.2"/>
  <cols>
    <col min="1" max="1" width="13.28515625" bestFit="1" customWidth="1"/>
    <col min="2" max="2" width="22.42578125" bestFit="1" customWidth="1"/>
    <col min="3" max="3" width="8.42578125" bestFit="1" customWidth="1"/>
    <col min="4" max="4" width="30.5703125" bestFit="1" customWidth="1"/>
    <col min="5" max="7" width="15.28515625" style="198" bestFit="1" customWidth="1"/>
    <col min="8" max="8" width="15.28515625" style="198" customWidth="1"/>
    <col min="9" max="9" width="15.28515625" style="198" bestFit="1" customWidth="1"/>
    <col min="10" max="10" width="34.5703125" style="198" bestFit="1" customWidth="1"/>
  </cols>
  <sheetData>
    <row r="1" spans="1:12" ht="15" x14ac:dyDescent="0.25">
      <c r="A1" s="193" t="s">
        <v>207</v>
      </c>
      <c r="B1" s="193" t="s">
        <v>208</v>
      </c>
      <c r="C1" s="193" t="s">
        <v>209</v>
      </c>
      <c r="D1" s="193" t="s">
        <v>210</v>
      </c>
      <c r="E1" s="196" t="s">
        <v>212</v>
      </c>
      <c r="F1" s="196" t="s">
        <v>213</v>
      </c>
      <c r="G1" s="196" t="s">
        <v>214</v>
      </c>
      <c r="H1" s="196"/>
      <c r="I1" s="196" t="s">
        <v>215</v>
      </c>
      <c r="J1" s="196" t="s">
        <v>216</v>
      </c>
      <c r="K1" s="193" t="s">
        <v>217</v>
      </c>
      <c r="L1" s="193" t="s">
        <v>211</v>
      </c>
    </row>
    <row r="2" spans="1:12" ht="15" x14ac:dyDescent="0.25">
      <c r="A2" s="195">
        <v>16827</v>
      </c>
      <c r="B2" s="194" t="s">
        <v>218</v>
      </c>
      <c r="C2" s="195">
        <v>16827</v>
      </c>
      <c r="D2" s="194" t="s">
        <v>218</v>
      </c>
      <c r="E2" s="197">
        <v>0</v>
      </c>
      <c r="F2" s="197">
        <v>0</v>
      </c>
      <c r="G2" s="197">
        <v>33550</v>
      </c>
      <c r="H2" s="197"/>
      <c r="I2" s="197">
        <v>32191</v>
      </c>
      <c r="J2" s="197">
        <v>0</v>
      </c>
      <c r="K2" s="194" t="s">
        <v>220</v>
      </c>
      <c r="L2" s="194" t="s">
        <v>219</v>
      </c>
    </row>
    <row r="3" spans="1:12" ht="15" x14ac:dyDescent="0.25">
      <c r="A3" s="195">
        <v>766</v>
      </c>
      <c r="B3" s="194" t="s">
        <v>199</v>
      </c>
      <c r="C3" s="195">
        <v>51632</v>
      </c>
      <c r="D3" s="194" t="s">
        <v>204</v>
      </c>
      <c r="E3" s="197">
        <v>1288279</v>
      </c>
      <c r="F3" s="197">
        <v>0</v>
      </c>
      <c r="G3" s="197">
        <v>0</v>
      </c>
      <c r="H3" s="197"/>
      <c r="I3" s="197">
        <v>1247574</v>
      </c>
      <c r="J3" s="197">
        <v>138984</v>
      </c>
      <c r="K3" s="194" t="s">
        <v>220</v>
      </c>
      <c r="L3" s="194" t="s">
        <v>219</v>
      </c>
    </row>
    <row r="4" spans="1:12" ht="15" x14ac:dyDescent="0.25">
      <c r="A4" s="195">
        <v>50026</v>
      </c>
      <c r="B4" s="194" t="s">
        <v>170</v>
      </c>
      <c r="C4" s="195">
        <v>50026</v>
      </c>
      <c r="D4" s="194" t="s">
        <v>170</v>
      </c>
      <c r="E4" s="197">
        <v>0</v>
      </c>
      <c r="F4" s="197">
        <v>2136704</v>
      </c>
      <c r="G4" s="197">
        <v>0</v>
      </c>
      <c r="H4" s="197"/>
      <c r="I4" s="197">
        <v>2094215</v>
      </c>
      <c r="J4" s="197">
        <v>-1214</v>
      </c>
      <c r="K4" s="194" t="s">
        <v>220</v>
      </c>
      <c r="L4" s="194" t="s">
        <v>219</v>
      </c>
    </row>
    <row r="5" spans="1:12" ht="15" x14ac:dyDescent="0.25">
      <c r="A5" s="195">
        <v>626</v>
      </c>
      <c r="B5" s="194" t="s">
        <v>186</v>
      </c>
      <c r="C5" s="195">
        <v>50028</v>
      </c>
      <c r="D5" s="194" t="s">
        <v>63</v>
      </c>
      <c r="E5" s="197">
        <v>0</v>
      </c>
      <c r="F5" s="197">
        <v>0</v>
      </c>
      <c r="G5" s="197">
        <v>0</v>
      </c>
      <c r="H5" s="197"/>
      <c r="I5" s="197">
        <v>0</v>
      </c>
      <c r="J5" s="197">
        <v>0</v>
      </c>
      <c r="K5" s="194" t="s">
        <v>220</v>
      </c>
      <c r="L5" s="194" t="s">
        <v>219</v>
      </c>
    </row>
    <row r="6" spans="1:12" ht="15" x14ac:dyDescent="0.25">
      <c r="A6" s="195">
        <v>670</v>
      </c>
      <c r="B6" s="194" t="s">
        <v>203</v>
      </c>
      <c r="C6" s="195">
        <v>50083</v>
      </c>
      <c r="D6" s="194" t="s">
        <v>24</v>
      </c>
      <c r="E6" s="197">
        <v>609671</v>
      </c>
      <c r="F6" s="197">
        <v>0</v>
      </c>
      <c r="G6" s="197">
        <v>170997635</v>
      </c>
      <c r="H6" s="197"/>
      <c r="I6" s="197">
        <v>168846022</v>
      </c>
      <c r="J6" s="197">
        <v>11829211</v>
      </c>
      <c r="K6" s="194" t="s">
        <v>220</v>
      </c>
      <c r="L6" s="194" t="s">
        <v>219</v>
      </c>
    </row>
    <row r="7" spans="1:12" ht="15" x14ac:dyDescent="0.25">
      <c r="A7" s="195">
        <v>670</v>
      </c>
      <c r="B7" s="194" t="s">
        <v>203</v>
      </c>
      <c r="C7" s="195">
        <v>51586</v>
      </c>
      <c r="D7" s="194" t="s">
        <v>32</v>
      </c>
      <c r="E7" s="197">
        <v>6381870</v>
      </c>
      <c r="F7" s="197">
        <v>5756212</v>
      </c>
      <c r="G7" s="197">
        <v>298500460</v>
      </c>
      <c r="H7" s="197"/>
      <c r="I7" s="197">
        <v>306785224</v>
      </c>
      <c r="J7" s="197">
        <v>20078628</v>
      </c>
      <c r="K7" s="194" t="s">
        <v>220</v>
      </c>
      <c r="L7" s="194" t="s">
        <v>219</v>
      </c>
    </row>
    <row r="8" spans="1:12" ht="15" x14ac:dyDescent="0.25">
      <c r="A8" s="195">
        <v>50016</v>
      </c>
      <c r="B8" s="194" t="s">
        <v>164</v>
      </c>
      <c r="C8" s="195">
        <v>50016</v>
      </c>
      <c r="D8" s="194" t="s">
        <v>164</v>
      </c>
      <c r="E8" s="197">
        <v>2328167</v>
      </c>
      <c r="F8" s="197">
        <v>6057018</v>
      </c>
      <c r="G8" s="197">
        <v>28295866</v>
      </c>
      <c r="H8" s="197"/>
      <c r="I8" s="197">
        <v>35337010</v>
      </c>
      <c r="J8" s="197">
        <v>717794</v>
      </c>
      <c r="K8" s="194" t="s">
        <v>220</v>
      </c>
      <c r="L8" s="194" t="s">
        <v>219</v>
      </c>
    </row>
    <row r="9" spans="1:12" ht="15" x14ac:dyDescent="0.25">
      <c r="A9" s="195">
        <v>150</v>
      </c>
      <c r="B9" s="194" t="s">
        <v>8</v>
      </c>
      <c r="C9" s="195">
        <v>50520</v>
      </c>
      <c r="D9" s="194" t="s">
        <v>25</v>
      </c>
      <c r="E9" s="197">
        <v>2954904</v>
      </c>
      <c r="F9" s="197">
        <v>61930179</v>
      </c>
      <c r="G9" s="197">
        <v>170073857</v>
      </c>
      <c r="H9" s="197"/>
      <c r="I9" s="197">
        <v>231597676</v>
      </c>
      <c r="J9" s="197">
        <v>4370803</v>
      </c>
      <c r="K9" s="194" t="s">
        <v>220</v>
      </c>
      <c r="L9" s="194" t="s">
        <v>219</v>
      </c>
    </row>
    <row r="10" spans="1:12" ht="15" x14ac:dyDescent="0.25">
      <c r="A10" s="195">
        <v>340</v>
      </c>
      <c r="B10" s="194" t="s">
        <v>147</v>
      </c>
      <c r="C10" s="195">
        <v>50121</v>
      </c>
      <c r="D10" s="194" t="s">
        <v>159</v>
      </c>
      <c r="E10" s="197">
        <v>24780771</v>
      </c>
      <c r="F10" s="197">
        <v>24877764</v>
      </c>
      <c r="G10" s="197">
        <v>70463187</v>
      </c>
      <c r="H10" s="197"/>
      <c r="I10" s="197">
        <v>123649888</v>
      </c>
      <c r="J10" s="197">
        <v>8820971</v>
      </c>
      <c r="K10" s="194" t="s">
        <v>220</v>
      </c>
      <c r="L10" s="194" t="s">
        <v>219</v>
      </c>
    </row>
    <row r="11" spans="1:12" ht="15" x14ac:dyDescent="0.25">
      <c r="A11" s="195">
        <v>150</v>
      </c>
      <c r="B11" s="194" t="s">
        <v>8</v>
      </c>
      <c r="C11" s="195">
        <v>51411</v>
      </c>
      <c r="D11" s="194" t="s">
        <v>142</v>
      </c>
      <c r="E11" s="197">
        <v>2060905</v>
      </c>
      <c r="F11" s="197">
        <v>6357210</v>
      </c>
      <c r="G11" s="197">
        <v>0</v>
      </c>
      <c r="H11" s="197"/>
      <c r="I11" s="197">
        <v>8389491</v>
      </c>
      <c r="J11" s="197">
        <v>0</v>
      </c>
      <c r="K11" s="194" t="s">
        <v>220</v>
      </c>
      <c r="L11" s="194" t="s">
        <v>219</v>
      </c>
    </row>
    <row r="12" spans="1:12" ht="15" x14ac:dyDescent="0.25">
      <c r="A12" s="195">
        <v>50440</v>
      </c>
      <c r="B12" s="194" t="s">
        <v>182</v>
      </c>
      <c r="C12" s="195">
        <v>50440</v>
      </c>
      <c r="D12" s="194" t="s">
        <v>182</v>
      </c>
      <c r="E12" s="197">
        <v>0</v>
      </c>
      <c r="F12" s="197">
        <v>0</v>
      </c>
      <c r="G12" s="197">
        <v>72245937</v>
      </c>
      <c r="H12" s="197"/>
      <c r="I12" s="197">
        <v>68994911</v>
      </c>
      <c r="J12" s="197">
        <v>2581351</v>
      </c>
      <c r="K12" s="194" t="s">
        <v>220</v>
      </c>
      <c r="L12" s="194" t="s">
        <v>219</v>
      </c>
    </row>
    <row r="13" spans="1:12" ht="15" x14ac:dyDescent="0.25">
      <c r="A13" s="195">
        <v>4736</v>
      </c>
      <c r="B13" s="194" t="s">
        <v>194</v>
      </c>
      <c r="C13" s="195">
        <v>51152</v>
      </c>
      <c r="D13" s="194" t="s">
        <v>181</v>
      </c>
      <c r="E13" s="197">
        <v>33229546</v>
      </c>
      <c r="F13" s="197">
        <v>4053725</v>
      </c>
      <c r="G13" s="197">
        <v>54150958</v>
      </c>
      <c r="H13" s="197"/>
      <c r="I13" s="197">
        <v>88512505</v>
      </c>
      <c r="J13" s="197">
        <v>1126365</v>
      </c>
      <c r="K13" s="194" t="s">
        <v>220</v>
      </c>
      <c r="L13" s="194" t="s">
        <v>219</v>
      </c>
    </row>
    <row r="14" spans="1:12" ht="15" x14ac:dyDescent="0.25">
      <c r="A14" s="195">
        <v>50130</v>
      </c>
      <c r="B14" s="194" t="s">
        <v>144</v>
      </c>
      <c r="C14" s="195">
        <v>50130</v>
      </c>
      <c r="D14" s="194" t="s">
        <v>144</v>
      </c>
      <c r="E14" s="197">
        <v>0</v>
      </c>
      <c r="F14" s="197">
        <v>69414956</v>
      </c>
      <c r="G14" s="197">
        <v>71968612</v>
      </c>
      <c r="H14" s="197"/>
      <c r="I14" s="197">
        <v>136162593</v>
      </c>
      <c r="J14" s="197">
        <v>4806354</v>
      </c>
      <c r="K14" s="194" t="s">
        <v>220</v>
      </c>
      <c r="L14" s="194" t="s">
        <v>219</v>
      </c>
    </row>
    <row r="15" spans="1:12" ht="15" x14ac:dyDescent="0.25">
      <c r="A15" s="195">
        <v>70</v>
      </c>
      <c r="B15" s="194" t="s">
        <v>145</v>
      </c>
      <c r="C15" s="195">
        <v>51624</v>
      </c>
      <c r="D15" s="194" t="s">
        <v>188</v>
      </c>
      <c r="E15" s="197">
        <v>0</v>
      </c>
      <c r="F15" s="197">
        <v>0</v>
      </c>
      <c r="G15" s="197">
        <v>0</v>
      </c>
      <c r="H15" s="197"/>
      <c r="I15" s="197">
        <v>0</v>
      </c>
      <c r="J15" s="197">
        <v>0</v>
      </c>
      <c r="K15" s="194" t="s">
        <v>220</v>
      </c>
      <c r="L15" s="194" t="s">
        <v>219</v>
      </c>
    </row>
    <row r="16" spans="1:12" ht="15" x14ac:dyDescent="0.25">
      <c r="A16" s="195">
        <v>4915</v>
      </c>
      <c r="B16" s="194" t="s">
        <v>221</v>
      </c>
      <c r="C16" s="195">
        <v>12522</v>
      </c>
      <c r="D16" s="194" t="s">
        <v>222</v>
      </c>
      <c r="E16" s="197">
        <v>0</v>
      </c>
      <c r="F16" s="197">
        <v>0</v>
      </c>
      <c r="G16" s="197">
        <v>9453923</v>
      </c>
      <c r="H16" s="197"/>
      <c r="I16" s="197">
        <v>8670280</v>
      </c>
      <c r="J16" s="197">
        <v>0</v>
      </c>
      <c r="K16" s="194" t="s">
        <v>220</v>
      </c>
      <c r="L16" s="194" t="s">
        <v>219</v>
      </c>
    </row>
    <row r="17" spans="1:12" ht="15" x14ac:dyDescent="0.25">
      <c r="A17" s="195">
        <v>70</v>
      </c>
      <c r="B17" s="194" t="s">
        <v>145</v>
      </c>
      <c r="C17" s="195">
        <v>50814</v>
      </c>
      <c r="D17" s="194" t="s">
        <v>148</v>
      </c>
      <c r="E17" s="197">
        <v>103876710</v>
      </c>
      <c r="F17" s="197">
        <v>40307657</v>
      </c>
      <c r="G17" s="197">
        <v>308529527</v>
      </c>
      <c r="H17" s="197"/>
      <c r="I17" s="197">
        <v>442512835</v>
      </c>
      <c r="J17" s="197">
        <v>21684689</v>
      </c>
      <c r="K17" s="194" t="s">
        <v>220</v>
      </c>
      <c r="L17" s="194" t="s">
        <v>219</v>
      </c>
    </row>
    <row r="18" spans="1:12" ht="15" x14ac:dyDescent="0.25">
      <c r="A18" s="195">
        <v>15781</v>
      </c>
      <c r="B18" s="194" t="s">
        <v>187</v>
      </c>
      <c r="C18" s="195">
        <v>15781</v>
      </c>
      <c r="D18" s="194" t="s">
        <v>187</v>
      </c>
      <c r="E18" s="197">
        <v>0</v>
      </c>
      <c r="F18" s="197">
        <v>0</v>
      </c>
      <c r="G18" s="197">
        <v>3640847</v>
      </c>
      <c r="H18" s="197"/>
      <c r="I18" s="197">
        <v>3491733</v>
      </c>
      <c r="J18" s="197">
        <v>0</v>
      </c>
      <c r="K18" s="194" t="s">
        <v>220</v>
      </c>
      <c r="L18" s="194" t="s">
        <v>219</v>
      </c>
    </row>
    <row r="19" spans="1:12" ht="15" x14ac:dyDescent="0.25">
      <c r="A19" s="195">
        <v>670</v>
      </c>
      <c r="B19" s="194" t="s">
        <v>203</v>
      </c>
      <c r="C19" s="195">
        <v>50229</v>
      </c>
      <c r="D19" s="194" t="s">
        <v>27</v>
      </c>
      <c r="E19" s="197">
        <v>5864002</v>
      </c>
      <c r="F19" s="197">
        <v>2040265</v>
      </c>
      <c r="G19" s="197">
        <v>410812718</v>
      </c>
      <c r="H19" s="197"/>
      <c r="I19" s="197">
        <v>411589817</v>
      </c>
      <c r="J19" s="197">
        <v>22919218</v>
      </c>
      <c r="K19" s="194" t="s">
        <v>220</v>
      </c>
      <c r="L19" s="194" t="s">
        <v>219</v>
      </c>
    </row>
    <row r="20" spans="1:12" ht="15" x14ac:dyDescent="0.25">
      <c r="A20" s="195">
        <v>670</v>
      </c>
      <c r="B20" s="194" t="s">
        <v>203</v>
      </c>
      <c r="C20" s="195">
        <v>51020</v>
      </c>
      <c r="D20" s="194" t="s">
        <v>60</v>
      </c>
      <c r="E20" s="197">
        <v>7881024</v>
      </c>
      <c r="F20" s="197">
        <v>7449132</v>
      </c>
      <c r="G20" s="197">
        <v>27081374</v>
      </c>
      <c r="H20" s="197"/>
      <c r="I20" s="197">
        <v>39764208</v>
      </c>
      <c r="J20" s="197">
        <v>240205</v>
      </c>
      <c r="K20" s="194" t="s">
        <v>220</v>
      </c>
      <c r="L20" s="194" t="s">
        <v>219</v>
      </c>
    </row>
    <row r="21" spans="1:12" ht="15" x14ac:dyDescent="0.25">
      <c r="A21" s="195">
        <v>50050</v>
      </c>
      <c r="B21" s="194" t="s">
        <v>4</v>
      </c>
      <c r="C21" s="195">
        <v>50050</v>
      </c>
      <c r="D21" s="194" t="s">
        <v>4</v>
      </c>
      <c r="E21" s="197">
        <v>6483181</v>
      </c>
      <c r="F21" s="197">
        <v>159662221</v>
      </c>
      <c r="G21" s="197">
        <v>55782519</v>
      </c>
      <c r="H21" s="197"/>
      <c r="I21" s="197">
        <v>212697517</v>
      </c>
      <c r="J21" s="197">
        <v>1786632</v>
      </c>
      <c r="K21" s="194" t="s">
        <v>220</v>
      </c>
      <c r="L21" s="194" t="s">
        <v>219</v>
      </c>
    </row>
    <row r="24" spans="1:12" ht="15" x14ac:dyDescent="0.25">
      <c r="B24" s="193" t="s">
        <v>208</v>
      </c>
    </row>
    <row r="25" spans="1:12" ht="15" x14ac:dyDescent="0.25">
      <c r="B25" s="194" t="s">
        <v>218</v>
      </c>
    </row>
    <row r="26" spans="1:12" ht="15" x14ac:dyDescent="0.25">
      <c r="B26" s="194" t="s">
        <v>199</v>
      </c>
    </row>
    <row r="27" spans="1:12" ht="15" x14ac:dyDescent="0.25">
      <c r="B27" s="194" t="s">
        <v>170</v>
      </c>
    </row>
    <row r="28" spans="1:12" ht="15" x14ac:dyDescent="0.25">
      <c r="B28" s="194" t="s">
        <v>186</v>
      </c>
    </row>
    <row r="29" spans="1:12" ht="15" x14ac:dyDescent="0.25">
      <c r="B29" s="194" t="s">
        <v>203</v>
      </c>
    </row>
    <row r="30" spans="1:12" ht="15" x14ac:dyDescent="0.25">
      <c r="B30" s="194" t="s">
        <v>164</v>
      </c>
    </row>
    <row r="31" spans="1:12" ht="15" x14ac:dyDescent="0.25">
      <c r="B31" s="194" t="s">
        <v>8</v>
      </c>
    </row>
    <row r="32" spans="1:12" ht="15" x14ac:dyDescent="0.25">
      <c r="B32" s="194" t="s">
        <v>147</v>
      </c>
    </row>
    <row r="33" spans="2:2" ht="15" x14ac:dyDescent="0.25">
      <c r="B33" s="194" t="s">
        <v>182</v>
      </c>
    </row>
    <row r="34" spans="2:2" ht="15" x14ac:dyDescent="0.25">
      <c r="B34" s="194" t="s">
        <v>194</v>
      </c>
    </row>
    <row r="35" spans="2:2" ht="15" x14ac:dyDescent="0.25">
      <c r="B35" s="194" t="s">
        <v>144</v>
      </c>
    </row>
    <row r="36" spans="2:2" ht="15" x14ac:dyDescent="0.25">
      <c r="B36" s="194" t="s">
        <v>145</v>
      </c>
    </row>
    <row r="37" spans="2:2" ht="15" x14ac:dyDescent="0.25">
      <c r="B37" s="194" t="s">
        <v>221</v>
      </c>
    </row>
    <row r="38" spans="2:2" ht="15" x14ac:dyDescent="0.25">
      <c r="B38" s="194" t="s">
        <v>187</v>
      </c>
    </row>
    <row r="39" spans="2:2" ht="15" x14ac:dyDescent="0.25">
      <c r="B39" s="194" t="s">
        <v>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2"/>
  <sheetViews>
    <sheetView zoomScale="90" zoomScaleNormal="90" workbookViewId="0">
      <selection activeCell="E4" sqref="E4"/>
    </sheetView>
  </sheetViews>
  <sheetFormatPr defaultRowHeight="12.75" outlineLevelRow="2" x14ac:dyDescent="0.2"/>
  <cols>
    <col min="1" max="1" width="8.42578125" style="182" bestFit="1" customWidth="1"/>
    <col min="2" max="2" width="30.5703125" style="1" bestFit="1" customWidth="1"/>
    <col min="3" max="3" width="13.28515625" style="1" bestFit="1" customWidth="1"/>
    <col min="4" max="4" width="30.5703125" style="1" bestFit="1" customWidth="1"/>
    <col min="5" max="5" width="14.42578125" style="1" bestFit="1" customWidth="1"/>
    <col min="6" max="6" width="14.28515625" style="2" bestFit="1" customWidth="1"/>
    <col min="7" max="7" width="19.7109375" style="2" bestFit="1" customWidth="1"/>
    <col min="8" max="8" width="15.28515625" style="2" bestFit="1" customWidth="1"/>
    <col min="9" max="9" width="16.5703125" style="2" bestFit="1" customWidth="1"/>
    <col min="10" max="10" width="20.85546875" style="2" customWidth="1"/>
    <col min="11" max="11" width="15" style="1" bestFit="1" customWidth="1"/>
    <col min="12" max="16384" width="9.140625" style="1"/>
  </cols>
  <sheetData>
    <row r="1" spans="1:12" s="157" customFormat="1" ht="45" customHeight="1" x14ac:dyDescent="0.2">
      <c r="A1" s="188" t="s">
        <v>200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</row>
    <row r="2" spans="1:12" s="157" customFormat="1" ht="36" x14ac:dyDescent="0.2">
      <c r="A2" s="26" t="s">
        <v>14</v>
      </c>
      <c r="B2" s="26" t="s">
        <v>15</v>
      </c>
      <c r="C2" s="26" t="s">
        <v>40</v>
      </c>
      <c r="D2" s="26" t="s">
        <v>41</v>
      </c>
      <c r="E2" s="27" t="s">
        <v>116</v>
      </c>
      <c r="F2" s="27" t="s">
        <v>117</v>
      </c>
      <c r="G2" s="27" t="s">
        <v>118</v>
      </c>
      <c r="H2" s="27" t="s">
        <v>119</v>
      </c>
      <c r="I2" s="27" t="s">
        <v>172</v>
      </c>
      <c r="J2" s="27" t="s">
        <v>165</v>
      </c>
      <c r="K2" s="27" t="s">
        <v>169</v>
      </c>
    </row>
    <row r="3" spans="1:12" ht="15" outlineLevel="2" x14ac:dyDescent="0.25">
      <c r="A3" s="181">
        <v>15781</v>
      </c>
      <c r="B3" s="140" t="s">
        <v>187</v>
      </c>
      <c r="C3" s="141">
        <v>15781</v>
      </c>
      <c r="D3" s="140" t="s">
        <v>187</v>
      </c>
      <c r="E3" s="142">
        <v>3966</v>
      </c>
      <c r="F3" s="142">
        <v>0</v>
      </c>
      <c r="G3" s="142">
        <v>999215</v>
      </c>
      <c r="H3" s="142">
        <f>E3+F3+G3</f>
        <v>1003181</v>
      </c>
      <c r="I3" s="142">
        <v>968338</v>
      </c>
      <c r="J3" s="142">
        <v>0</v>
      </c>
      <c r="K3" s="145">
        <f>IF(I3&lt;&gt;0,J3/I3,"")</f>
        <v>0</v>
      </c>
      <c r="L3" s="140"/>
    </row>
    <row r="4" spans="1:12" ht="15" outlineLevel="1" x14ac:dyDescent="0.25">
      <c r="A4" s="184"/>
      <c r="B4" s="152" t="s">
        <v>191</v>
      </c>
      <c r="C4" s="151"/>
      <c r="D4" s="153"/>
      <c r="E4" s="154">
        <f t="shared" ref="E4:J4" si="0">SUBTOTAL(9,E3:E3)</f>
        <v>3966</v>
      </c>
      <c r="F4" s="154">
        <f t="shared" si="0"/>
        <v>0</v>
      </c>
      <c r="G4" s="154">
        <f t="shared" si="0"/>
        <v>999215</v>
      </c>
      <c r="H4" s="154">
        <f t="shared" si="0"/>
        <v>1003181</v>
      </c>
      <c r="I4" s="154">
        <f t="shared" si="0"/>
        <v>968338</v>
      </c>
      <c r="J4" s="154">
        <f t="shared" si="0"/>
        <v>0</v>
      </c>
      <c r="K4" s="155">
        <f t="shared" ref="K4:K34" si="1">IF(I4&lt;&gt;0,J4/I4,"")</f>
        <v>0</v>
      </c>
      <c r="L4" s="140"/>
    </row>
    <row r="5" spans="1:12" ht="15" outlineLevel="2" x14ac:dyDescent="0.25">
      <c r="A5" s="181">
        <v>670</v>
      </c>
      <c r="B5" s="140" t="s">
        <v>141</v>
      </c>
      <c r="C5" s="141">
        <v>50229</v>
      </c>
      <c r="D5" s="140" t="s">
        <v>27</v>
      </c>
      <c r="E5" s="142">
        <v>4720397</v>
      </c>
      <c r="F5" s="142">
        <v>1886893</v>
      </c>
      <c r="G5" s="142">
        <v>304721466</v>
      </c>
      <c r="H5" s="142">
        <f>E5+F5+G5</f>
        <v>311328756</v>
      </c>
      <c r="I5" s="142">
        <v>310963875</v>
      </c>
      <c r="J5" s="142">
        <v>22755792</v>
      </c>
      <c r="K5" s="145">
        <f t="shared" si="1"/>
        <v>7.3178249402764226E-2</v>
      </c>
      <c r="L5" s="140"/>
    </row>
    <row r="6" spans="1:12" ht="15" outlineLevel="2" x14ac:dyDescent="0.25">
      <c r="A6" s="181">
        <v>670</v>
      </c>
      <c r="B6" s="140" t="s">
        <v>141</v>
      </c>
      <c r="C6" s="141">
        <v>50083</v>
      </c>
      <c r="D6" s="140" t="s">
        <v>24</v>
      </c>
      <c r="E6" s="142">
        <v>1683716</v>
      </c>
      <c r="F6" s="142">
        <v>0</v>
      </c>
      <c r="G6" s="142">
        <v>128133929</v>
      </c>
      <c r="H6" s="142">
        <f>E6+F6+G6</f>
        <v>129817645</v>
      </c>
      <c r="I6" s="142">
        <v>129141723</v>
      </c>
      <c r="J6" s="142">
        <v>9887742</v>
      </c>
      <c r="K6" s="145">
        <f t="shared" si="1"/>
        <v>7.656504629413996E-2</v>
      </c>
    </row>
    <row r="7" spans="1:12" ht="15" outlineLevel="2" x14ac:dyDescent="0.25">
      <c r="A7" s="181">
        <v>670</v>
      </c>
      <c r="B7" s="140" t="s">
        <v>141</v>
      </c>
      <c r="C7" s="141">
        <v>51586</v>
      </c>
      <c r="D7" s="140" t="s">
        <v>32</v>
      </c>
      <c r="E7" s="142">
        <v>3905367</v>
      </c>
      <c r="F7" s="142">
        <v>7920740</v>
      </c>
      <c r="G7" s="142">
        <v>220720500</v>
      </c>
      <c r="H7" s="142">
        <f>E7+F7+G7</f>
        <v>232546607</v>
      </c>
      <c r="I7" s="142">
        <v>233493291</v>
      </c>
      <c r="J7" s="142">
        <v>28777935</v>
      </c>
      <c r="K7" s="145">
        <f t="shared" si="1"/>
        <v>0.12324951555032046</v>
      </c>
      <c r="L7" s="140"/>
    </row>
    <row r="8" spans="1:12" ht="15" outlineLevel="2" x14ac:dyDescent="0.25">
      <c r="A8" s="181">
        <v>670</v>
      </c>
      <c r="B8" s="140" t="s">
        <v>141</v>
      </c>
      <c r="C8" s="141">
        <v>51020</v>
      </c>
      <c r="D8" s="140" t="s">
        <v>60</v>
      </c>
      <c r="E8" s="142">
        <v>410675</v>
      </c>
      <c r="F8" s="142">
        <v>4665</v>
      </c>
      <c r="G8" s="142">
        <v>16460153</v>
      </c>
      <c r="H8" s="142">
        <f>E8+F8+G8</f>
        <v>16875493</v>
      </c>
      <c r="I8" s="142">
        <v>17677576</v>
      </c>
      <c r="J8" s="142">
        <v>750008</v>
      </c>
      <c r="K8" s="145">
        <f t="shared" si="1"/>
        <v>4.2427083894307681E-2</v>
      </c>
      <c r="L8" s="140"/>
    </row>
    <row r="9" spans="1:12" ht="15" outlineLevel="1" x14ac:dyDescent="0.25">
      <c r="A9" s="184"/>
      <c r="B9" s="152" t="s">
        <v>150</v>
      </c>
      <c r="C9" s="151"/>
      <c r="D9" s="153"/>
      <c r="E9" s="154">
        <f t="shared" ref="E9:J9" si="2">SUBTOTAL(9,E5:E8)</f>
        <v>10720155</v>
      </c>
      <c r="F9" s="154">
        <f t="shared" si="2"/>
        <v>9812298</v>
      </c>
      <c r="G9" s="154">
        <f t="shared" si="2"/>
        <v>670036048</v>
      </c>
      <c r="H9" s="154">
        <f t="shared" si="2"/>
        <v>690568501</v>
      </c>
      <c r="I9" s="154">
        <f t="shared" si="2"/>
        <v>691276465</v>
      </c>
      <c r="J9" s="154">
        <f t="shared" si="2"/>
        <v>62171477</v>
      </c>
      <c r="K9" s="155">
        <f t="shared" si="1"/>
        <v>8.9937210577536439E-2</v>
      </c>
      <c r="L9" s="140"/>
    </row>
    <row r="10" spans="1:12" ht="15" outlineLevel="2" x14ac:dyDescent="0.25">
      <c r="A10" s="181">
        <v>70</v>
      </c>
      <c r="B10" s="140" t="s">
        <v>145</v>
      </c>
      <c r="C10" s="141">
        <v>51624</v>
      </c>
      <c r="D10" s="140" t="s">
        <v>188</v>
      </c>
      <c r="E10" s="142">
        <v>0</v>
      </c>
      <c r="F10" s="142">
        <v>0</v>
      </c>
      <c r="G10" s="142">
        <v>0</v>
      </c>
      <c r="H10" s="142">
        <f>E10+F10+G10</f>
        <v>0</v>
      </c>
      <c r="I10" s="142">
        <v>0</v>
      </c>
      <c r="J10" s="142">
        <v>0</v>
      </c>
      <c r="K10" s="145" t="str">
        <f t="shared" si="1"/>
        <v/>
      </c>
      <c r="L10" s="140"/>
    </row>
    <row r="11" spans="1:12" ht="15" outlineLevel="2" x14ac:dyDescent="0.25">
      <c r="A11" s="181">
        <v>70</v>
      </c>
      <c r="B11" s="140" t="s">
        <v>145</v>
      </c>
      <c r="C11" s="141">
        <v>50814</v>
      </c>
      <c r="D11" s="140" t="s">
        <v>148</v>
      </c>
      <c r="E11" s="142">
        <v>96292657</v>
      </c>
      <c r="F11" s="142">
        <v>48347816</v>
      </c>
      <c r="G11" s="142">
        <v>247573403</v>
      </c>
      <c r="H11" s="142">
        <f>E11+F11+G11</f>
        <v>392213876</v>
      </c>
      <c r="I11" s="142">
        <v>386672083</v>
      </c>
      <c r="J11" s="142">
        <v>23850012</v>
      </c>
      <c r="K11" s="145">
        <f t="shared" si="1"/>
        <v>6.1680201515866867E-2</v>
      </c>
      <c r="L11" s="140"/>
    </row>
    <row r="12" spans="1:12" ht="15" outlineLevel="1" x14ac:dyDescent="0.25">
      <c r="A12" s="184"/>
      <c r="B12" s="152" t="s">
        <v>151</v>
      </c>
      <c r="C12" s="151"/>
      <c r="D12" s="153"/>
      <c r="E12" s="154">
        <f t="shared" ref="E12:J12" si="3">SUBTOTAL(9,E10:E11)</f>
        <v>96292657</v>
      </c>
      <c r="F12" s="154">
        <f t="shared" si="3"/>
        <v>48347816</v>
      </c>
      <c r="G12" s="154">
        <f t="shared" si="3"/>
        <v>247573403</v>
      </c>
      <c r="H12" s="154">
        <f t="shared" si="3"/>
        <v>392213876</v>
      </c>
      <c r="I12" s="154">
        <f t="shared" si="3"/>
        <v>386672083</v>
      </c>
      <c r="J12" s="154">
        <f t="shared" si="3"/>
        <v>23850012</v>
      </c>
      <c r="K12" s="155">
        <f t="shared" si="1"/>
        <v>6.1680201515866867E-2</v>
      </c>
      <c r="L12" s="140"/>
    </row>
    <row r="13" spans="1:12" ht="15" outlineLevel="2" x14ac:dyDescent="0.25">
      <c r="A13" s="181">
        <v>4736</v>
      </c>
      <c r="B13" s="140" t="s">
        <v>194</v>
      </c>
      <c r="C13" s="141">
        <v>51152</v>
      </c>
      <c r="D13" s="140" t="s">
        <v>181</v>
      </c>
      <c r="E13" s="142">
        <v>8757199</v>
      </c>
      <c r="F13" s="142">
        <v>2822403</v>
      </c>
      <c r="G13" s="142">
        <v>27873467</v>
      </c>
      <c r="H13" s="142">
        <f>E13+F13+G13</f>
        <v>39453069</v>
      </c>
      <c r="I13" s="142">
        <v>39379055</v>
      </c>
      <c r="J13" s="142">
        <v>1344620</v>
      </c>
      <c r="K13" s="145">
        <f t="shared" si="1"/>
        <v>3.4145562914092278E-2</v>
      </c>
      <c r="L13" s="140"/>
    </row>
    <row r="14" spans="1:12" ht="15" outlineLevel="1" x14ac:dyDescent="0.25">
      <c r="A14" s="184"/>
      <c r="B14" s="152" t="s">
        <v>196</v>
      </c>
      <c r="C14" s="151"/>
      <c r="D14" s="153"/>
      <c r="E14" s="154">
        <f t="shared" ref="E14:J14" si="4">SUBTOTAL(9,E13:E13)</f>
        <v>8757199</v>
      </c>
      <c r="F14" s="154">
        <f t="shared" si="4"/>
        <v>2822403</v>
      </c>
      <c r="G14" s="154">
        <f t="shared" si="4"/>
        <v>27873467</v>
      </c>
      <c r="H14" s="154">
        <f t="shared" si="4"/>
        <v>39453069</v>
      </c>
      <c r="I14" s="154">
        <f t="shared" si="4"/>
        <v>39379055</v>
      </c>
      <c r="J14" s="154">
        <f t="shared" si="4"/>
        <v>1344620</v>
      </c>
      <c r="K14" s="155">
        <f t="shared" si="1"/>
        <v>3.4145562914092278E-2</v>
      </c>
      <c r="L14" s="140"/>
    </row>
    <row r="15" spans="1:12" ht="15" outlineLevel="2" x14ac:dyDescent="0.25">
      <c r="A15" s="181">
        <v>50130</v>
      </c>
      <c r="B15" s="140" t="s">
        <v>144</v>
      </c>
      <c r="C15" s="141">
        <v>50130</v>
      </c>
      <c r="D15" s="140" t="s">
        <v>144</v>
      </c>
      <c r="E15" s="142">
        <v>0</v>
      </c>
      <c r="F15" s="142">
        <v>43043693</v>
      </c>
      <c r="G15" s="142">
        <v>51999182</v>
      </c>
      <c r="H15" s="142">
        <f>E15+F15+G15</f>
        <v>95042875</v>
      </c>
      <c r="I15" s="142">
        <v>93374347</v>
      </c>
      <c r="J15" s="142">
        <v>5263390</v>
      </c>
      <c r="K15" s="145">
        <f t="shared" si="1"/>
        <v>5.6368694069689182E-2</v>
      </c>
      <c r="L15" s="140"/>
    </row>
    <row r="16" spans="1:12" ht="15" outlineLevel="1" x14ac:dyDescent="0.25">
      <c r="A16" s="184"/>
      <c r="B16" s="152" t="s">
        <v>154</v>
      </c>
      <c r="C16" s="151"/>
      <c r="D16" s="153"/>
      <c r="E16" s="154">
        <f t="shared" ref="E16:J16" si="5">SUBTOTAL(9,E15:E15)</f>
        <v>0</v>
      </c>
      <c r="F16" s="154">
        <f t="shared" si="5"/>
        <v>43043693</v>
      </c>
      <c r="G16" s="154">
        <f t="shared" si="5"/>
        <v>51999182</v>
      </c>
      <c r="H16" s="154">
        <f t="shared" si="5"/>
        <v>95042875</v>
      </c>
      <c r="I16" s="154">
        <f t="shared" si="5"/>
        <v>93374347</v>
      </c>
      <c r="J16" s="154">
        <f t="shared" si="5"/>
        <v>5263390</v>
      </c>
      <c r="K16" s="155">
        <f t="shared" si="1"/>
        <v>5.6368694069689182E-2</v>
      </c>
      <c r="L16" s="140"/>
    </row>
    <row r="17" spans="1:12" ht="15" outlineLevel="2" x14ac:dyDescent="0.25">
      <c r="A17" s="181">
        <v>150</v>
      </c>
      <c r="B17" s="140" t="s">
        <v>8</v>
      </c>
      <c r="C17" s="141">
        <v>51411</v>
      </c>
      <c r="D17" s="140" t="s">
        <v>142</v>
      </c>
      <c r="E17" s="142">
        <v>1250</v>
      </c>
      <c r="F17" s="142">
        <v>5882425</v>
      </c>
      <c r="G17" s="142">
        <v>0</v>
      </c>
      <c r="H17" s="142">
        <f>E17+F17+G17</f>
        <v>5883675</v>
      </c>
      <c r="I17" s="142">
        <v>5976317</v>
      </c>
      <c r="J17" s="142">
        <v>-7981</v>
      </c>
      <c r="K17" s="145">
        <f t="shared" si="1"/>
        <v>-1.3354378624828636E-3</v>
      </c>
      <c r="L17" s="140"/>
    </row>
    <row r="18" spans="1:12" ht="15" outlineLevel="2" x14ac:dyDescent="0.25">
      <c r="A18" s="182">
        <v>150</v>
      </c>
      <c r="B18" s="1" t="s">
        <v>8</v>
      </c>
      <c r="C18" s="1">
        <v>50520</v>
      </c>
      <c r="D18" s="1" t="s">
        <v>25</v>
      </c>
      <c r="E18" s="2">
        <v>3704294</v>
      </c>
      <c r="F18" s="2">
        <v>60822525</v>
      </c>
      <c r="G18" s="2">
        <v>138324831</v>
      </c>
      <c r="H18" s="142">
        <f>E18+F18+G18</f>
        <v>202851650</v>
      </c>
      <c r="I18" s="142">
        <v>200755761</v>
      </c>
      <c r="J18" s="142">
        <v>7777839</v>
      </c>
      <c r="K18" s="145">
        <f t="shared" si="1"/>
        <v>3.8742793538064396E-2</v>
      </c>
      <c r="L18" s="140"/>
    </row>
    <row r="19" spans="1:12" ht="15" outlineLevel="1" x14ac:dyDescent="0.25">
      <c r="A19" s="185"/>
      <c r="B19" s="172" t="s">
        <v>107</v>
      </c>
      <c r="C19" s="163"/>
      <c r="D19" s="163"/>
      <c r="E19" s="186">
        <f t="shared" ref="E19:J19" si="6">SUBTOTAL(9,E17:E18)</f>
        <v>3705544</v>
      </c>
      <c r="F19" s="186">
        <f t="shared" si="6"/>
        <v>66704950</v>
      </c>
      <c r="G19" s="186">
        <f t="shared" si="6"/>
        <v>138324831</v>
      </c>
      <c r="H19" s="154">
        <f t="shared" si="6"/>
        <v>208735325</v>
      </c>
      <c r="I19" s="154">
        <f t="shared" si="6"/>
        <v>206732078</v>
      </c>
      <c r="J19" s="154">
        <f t="shared" si="6"/>
        <v>7769858</v>
      </c>
      <c r="K19" s="155">
        <f t="shared" si="1"/>
        <v>3.758419145769918E-2</v>
      </c>
      <c r="L19" s="140"/>
    </row>
    <row r="20" spans="1:12" ht="15" outlineLevel="2" x14ac:dyDescent="0.25">
      <c r="A20" s="181">
        <v>50026</v>
      </c>
      <c r="B20" s="140" t="s">
        <v>170</v>
      </c>
      <c r="C20" s="141">
        <v>50026</v>
      </c>
      <c r="D20" s="140" t="s">
        <v>170</v>
      </c>
      <c r="E20" s="142">
        <v>0</v>
      </c>
      <c r="F20" s="142">
        <v>2464558</v>
      </c>
      <c r="G20" s="142">
        <v>0</v>
      </c>
      <c r="H20" s="142">
        <f>E20+F20+G20</f>
        <v>2464558</v>
      </c>
      <c r="I20" s="142">
        <v>2417380</v>
      </c>
      <c r="J20" s="142">
        <v>247431</v>
      </c>
      <c r="K20" s="145">
        <f t="shared" si="1"/>
        <v>0.10235502899833704</v>
      </c>
      <c r="L20" s="140"/>
    </row>
    <row r="21" spans="1:12" ht="15" outlineLevel="1" x14ac:dyDescent="0.25">
      <c r="A21" s="184"/>
      <c r="B21" s="152" t="s">
        <v>173</v>
      </c>
      <c r="C21" s="151"/>
      <c r="D21" s="153"/>
      <c r="E21" s="154">
        <f t="shared" ref="E21:J21" si="7">SUBTOTAL(9,E20:E20)</f>
        <v>0</v>
      </c>
      <c r="F21" s="154">
        <f t="shared" si="7"/>
        <v>2464558</v>
      </c>
      <c r="G21" s="154">
        <f t="shared" si="7"/>
        <v>0</v>
      </c>
      <c r="H21" s="154">
        <f t="shared" si="7"/>
        <v>2464558</v>
      </c>
      <c r="I21" s="154">
        <f t="shared" si="7"/>
        <v>2417380</v>
      </c>
      <c r="J21" s="154">
        <f t="shared" si="7"/>
        <v>247431</v>
      </c>
      <c r="K21" s="155">
        <f t="shared" si="1"/>
        <v>0.10235502899833704</v>
      </c>
      <c r="L21" s="140"/>
    </row>
    <row r="22" spans="1:12" ht="15" outlineLevel="2" x14ac:dyDescent="0.25">
      <c r="A22" s="181">
        <v>766</v>
      </c>
      <c r="B22" s="140" t="s">
        <v>199</v>
      </c>
      <c r="C22" s="141">
        <v>51632</v>
      </c>
      <c r="D22" s="140" t="s">
        <v>157</v>
      </c>
      <c r="E22" s="142">
        <v>617014</v>
      </c>
      <c r="F22" s="142">
        <v>3312</v>
      </c>
      <c r="G22" s="142">
        <v>0</v>
      </c>
      <c r="H22" s="142">
        <f>E22+F22+G22</f>
        <v>620326</v>
      </c>
      <c r="I22" s="142">
        <v>639657</v>
      </c>
      <c r="J22" s="142">
        <v>179183</v>
      </c>
      <c r="K22" s="145">
        <f t="shared" si="1"/>
        <v>0.28012356622377305</v>
      </c>
      <c r="L22" s="140"/>
    </row>
    <row r="23" spans="1:12" ht="15" outlineLevel="1" x14ac:dyDescent="0.25">
      <c r="A23" s="184"/>
      <c r="B23" s="152" t="s">
        <v>201</v>
      </c>
      <c r="C23" s="151"/>
      <c r="D23" s="153"/>
      <c r="E23" s="154">
        <f t="shared" ref="E23:J23" si="8">SUBTOTAL(9,E22:E22)</f>
        <v>617014</v>
      </c>
      <c r="F23" s="154">
        <f t="shared" si="8"/>
        <v>3312</v>
      </c>
      <c r="G23" s="154">
        <f t="shared" si="8"/>
        <v>0</v>
      </c>
      <c r="H23" s="154">
        <f t="shared" si="8"/>
        <v>620326</v>
      </c>
      <c r="I23" s="154">
        <f t="shared" si="8"/>
        <v>639657</v>
      </c>
      <c r="J23" s="154">
        <f t="shared" si="8"/>
        <v>179183</v>
      </c>
      <c r="K23" s="155">
        <f t="shared" si="1"/>
        <v>0.28012356622377305</v>
      </c>
      <c r="L23" s="140"/>
    </row>
    <row r="24" spans="1:12" ht="15" outlineLevel="2" x14ac:dyDescent="0.25">
      <c r="A24" s="181">
        <v>50440</v>
      </c>
      <c r="B24" s="140" t="s">
        <v>182</v>
      </c>
      <c r="C24" s="141">
        <v>50440</v>
      </c>
      <c r="D24" s="140" t="s">
        <v>182</v>
      </c>
      <c r="E24" s="142">
        <v>0</v>
      </c>
      <c r="F24" s="142">
        <v>0</v>
      </c>
      <c r="G24" s="142">
        <v>30673353</v>
      </c>
      <c r="H24" s="142">
        <f>E24+F24+G24</f>
        <v>30673353</v>
      </c>
      <c r="I24" s="142">
        <v>29314690</v>
      </c>
      <c r="J24" s="142">
        <v>1839079</v>
      </c>
      <c r="K24" s="145">
        <f t="shared" si="1"/>
        <v>6.273574784519298E-2</v>
      </c>
      <c r="L24" s="140"/>
    </row>
    <row r="25" spans="1:12" ht="15" outlineLevel="1" x14ac:dyDescent="0.25">
      <c r="A25" s="184"/>
      <c r="B25" s="152" t="s">
        <v>192</v>
      </c>
      <c r="C25" s="151"/>
      <c r="D25" s="153"/>
      <c r="E25" s="154">
        <f t="shared" ref="E25:J25" si="9">SUBTOTAL(9,E24:E24)</f>
        <v>0</v>
      </c>
      <c r="F25" s="154">
        <f t="shared" si="9"/>
        <v>0</v>
      </c>
      <c r="G25" s="154">
        <f t="shared" si="9"/>
        <v>30673353</v>
      </c>
      <c r="H25" s="154">
        <f t="shared" si="9"/>
        <v>30673353</v>
      </c>
      <c r="I25" s="154">
        <f t="shared" si="9"/>
        <v>29314690</v>
      </c>
      <c r="J25" s="154">
        <f t="shared" si="9"/>
        <v>1839079</v>
      </c>
      <c r="K25" s="155">
        <f t="shared" si="1"/>
        <v>6.273574784519298E-2</v>
      </c>
      <c r="L25" s="140"/>
    </row>
    <row r="26" spans="1:12" ht="15" outlineLevel="2" x14ac:dyDescent="0.25">
      <c r="A26" s="181">
        <v>4929</v>
      </c>
      <c r="B26" s="140" t="s">
        <v>197</v>
      </c>
      <c r="C26" s="141">
        <v>16398</v>
      </c>
      <c r="D26" s="140" t="s">
        <v>198</v>
      </c>
      <c r="E26" s="142">
        <v>0</v>
      </c>
      <c r="F26" s="142">
        <v>0</v>
      </c>
      <c r="G26" s="142">
        <v>7025</v>
      </c>
      <c r="H26" s="142">
        <f>E26+F26+G26</f>
        <v>7025</v>
      </c>
      <c r="I26" s="142">
        <v>0</v>
      </c>
      <c r="J26" s="142">
        <v>0</v>
      </c>
      <c r="K26" s="145" t="str">
        <f t="shared" si="1"/>
        <v/>
      </c>
      <c r="L26" s="140"/>
    </row>
    <row r="27" spans="1:12" ht="15" outlineLevel="1" x14ac:dyDescent="0.25">
      <c r="A27" s="184"/>
      <c r="B27" s="152" t="s">
        <v>202</v>
      </c>
      <c r="C27" s="151"/>
      <c r="D27" s="153"/>
      <c r="E27" s="154">
        <f t="shared" ref="E27:J27" si="10">SUBTOTAL(9,E26:E26)</f>
        <v>0</v>
      </c>
      <c r="F27" s="154">
        <f t="shared" si="10"/>
        <v>0</v>
      </c>
      <c r="G27" s="154">
        <f t="shared" si="10"/>
        <v>7025</v>
      </c>
      <c r="H27" s="154">
        <f t="shared" si="10"/>
        <v>7025</v>
      </c>
      <c r="I27" s="154">
        <f t="shared" si="10"/>
        <v>0</v>
      </c>
      <c r="J27" s="154">
        <f t="shared" si="10"/>
        <v>0</v>
      </c>
      <c r="K27" s="155" t="str">
        <f t="shared" si="1"/>
        <v/>
      </c>
      <c r="L27" s="140"/>
    </row>
    <row r="28" spans="1:12" ht="15" outlineLevel="2" x14ac:dyDescent="0.25">
      <c r="A28" s="181">
        <v>340</v>
      </c>
      <c r="B28" s="140" t="s">
        <v>147</v>
      </c>
      <c r="C28" s="141">
        <v>50121</v>
      </c>
      <c r="D28" s="140" t="s">
        <v>159</v>
      </c>
      <c r="E28" s="142">
        <v>11166064</v>
      </c>
      <c r="F28" s="142">
        <v>35421839</v>
      </c>
      <c r="G28" s="142">
        <v>55794845</v>
      </c>
      <c r="H28" s="142">
        <f>E28+F28+G28</f>
        <v>102382748</v>
      </c>
      <c r="I28" s="142">
        <v>105014746</v>
      </c>
      <c r="J28" s="142">
        <v>5659665</v>
      </c>
      <c r="K28" s="145">
        <f t="shared" si="1"/>
        <v>5.3894002657493452E-2</v>
      </c>
      <c r="L28" s="140"/>
    </row>
    <row r="29" spans="1:12" ht="15" outlineLevel="1" x14ac:dyDescent="0.25">
      <c r="A29" s="184"/>
      <c r="B29" s="152" t="s">
        <v>155</v>
      </c>
      <c r="C29" s="151"/>
      <c r="D29" s="153"/>
      <c r="E29" s="154">
        <f t="shared" ref="E29:J29" si="11">SUBTOTAL(9,E28:E28)</f>
        <v>11166064</v>
      </c>
      <c r="F29" s="154">
        <f t="shared" si="11"/>
        <v>35421839</v>
      </c>
      <c r="G29" s="154">
        <f t="shared" si="11"/>
        <v>55794845</v>
      </c>
      <c r="H29" s="154">
        <f t="shared" si="11"/>
        <v>102382748</v>
      </c>
      <c r="I29" s="154">
        <f t="shared" si="11"/>
        <v>105014746</v>
      </c>
      <c r="J29" s="154">
        <f t="shared" si="11"/>
        <v>5659665</v>
      </c>
      <c r="K29" s="155">
        <f t="shared" si="1"/>
        <v>5.3894002657493452E-2</v>
      </c>
      <c r="L29" s="140"/>
    </row>
    <row r="30" spans="1:12" ht="15" outlineLevel="2" x14ac:dyDescent="0.25">
      <c r="A30" s="181">
        <v>50016</v>
      </c>
      <c r="B30" s="140" t="s">
        <v>164</v>
      </c>
      <c r="C30" s="141">
        <v>50016</v>
      </c>
      <c r="D30" s="140" t="s">
        <v>164</v>
      </c>
      <c r="E30" s="142">
        <v>1527255</v>
      </c>
      <c r="F30" s="142">
        <v>1045364</v>
      </c>
      <c r="G30" s="142">
        <v>24578633</v>
      </c>
      <c r="H30" s="142">
        <f>E30+F30+G30</f>
        <v>27151252</v>
      </c>
      <c r="I30" s="142">
        <v>27612118</v>
      </c>
      <c r="J30" s="142">
        <v>592726</v>
      </c>
      <c r="K30" s="145">
        <f t="shared" si="1"/>
        <v>2.1466154823762525E-2</v>
      </c>
      <c r="L30" s="140"/>
    </row>
    <row r="31" spans="1:12" ht="15" outlineLevel="1" x14ac:dyDescent="0.25">
      <c r="A31" s="184"/>
      <c r="B31" s="152" t="s">
        <v>168</v>
      </c>
      <c r="C31" s="151"/>
      <c r="D31" s="153"/>
      <c r="E31" s="154">
        <f t="shared" ref="E31:J31" si="12">SUBTOTAL(9,E30:E30)</f>
        <v>1527255</v>
      </c>
      <c r="F31" s="154">
        <f t="shared" si="12"/>
        <v>1045364</v>
      </c>
      <c r="G31" s="154">
        <f t="shared" si="12"/>
        <v>24578633</v>
      </c>
      <c r="H31" s="154">
        <f t="shared" si="12"/>
        <v>27151252</v>
      </c>
      <c r="I31" s="154">
        <f t="shared" si="12"/>
        <v>27612118</v>
      </c>
      <c r="J31" s="154">
        <f t="shared" si="12"/>
        <v>592726</v>
      </c>
      <c r="K31" s="155">
        <f t="shared" si="1"/>
        <v>2.1466154823762525E-2</v>
      </c>
      <c r="L31" s="140"/>
    </row>
    <row r="32" spans="1:12" ht="15" outlineLevel="2" x14ac:dyDescent="0.25">
      <c r="A32" s="181">
        <v>50050</v>
      </c>
      <c r="B32" s="140" t="s">
        <v>4</v>
      </c>
      <c r="C32" s="141">
        <v>50050</v>
      </c>
      <c r="D32" s="140" t="s">
        <v>4</v>
      </c>
      <c r="E32" s="142">
        <v>948160</v>
      </c>
      <c r="F32" s="142">
        <v>30524384</v>
      </c>
      <c r="G32" s="142">
        <v>36465089</v>
      </c>
      <c r="H32" s="142">
        <f>E32+F32+G32</f>
        <v>67937633</v>
      </c>
      <c r="I32" s="142">
        <v>69873498</v>
      </c>
      <c r="J32" s="142">
        <v>2363583</v>
      </c>
      <c r="K32" s="145">
        <f t="shared" si="1"/>
        <v>3.3826601897045429E-2</v>
      </c>
      <c r="L32" s="140"/>
    </row>
    <row r="33" spans="1:13" ht="15" outlineLevel="1" x14ac:dyDescent="0.25">
      <c r="A33" s="184"/>
      <c r="B33" s="152" t="s">
        <v>114</v>
      </c>
      <c r="C33" s="151"/>
      <c r="D33" s="153"/>
      <c r="E33" s="154">
        <f t="shared" ref="E33:J33" si="13">SUBTOTAL(9,E32:E32)</f>
        <v>948160</v>
      </c>
      <c r="F33" s="154">
        <f t="shared" si="13"/>
        <v>30524384</v>
      </c>
      <c r="G33" s="154">
        <f t="shared" si="13"/>
        <v>36465089</v>
      </c>
      <c r="H33" s="154">
        <f t="shared" si="13"/>
        <v>67937633</v>
      </c>
      <c r="I33" s="154">
        <f t="shared" si="13"/>
        <v>69873498</v>
      </c>
      <c r="J33" s="154">
        <f t="shared" si="13"/>
        <v>2363583</v>
      </c>
      <c r="K33" s="155">
        <f t="shared" si="1"/>
        <v>3.3826601897045429E-2</v>
      </c>
      <c r="L33" s="140"/>
    </row>
    <row r="34" spans="1:13" ht="26.45" customHeight="1" thickBot="1" x14ac:dyDescent="0.3">
      <c r="A34" s="183"/>
      <c r="B34" s="147" t="s">
        <v>104</v>
      </c>
      <c r="C34" s="173"/>
      <c r="D34" s="147"/>
      <c r="E34" s="174">
        <f t="shared" ref="E34:J34" si="14">SUBTOTAL(9,E3:E32)</f>
        <v>133738014</v>
      </c>
      <c r="F34" s="174">
        <f t="shared" si="14"/>
        <v>240190617</v>
      </c>
      <c r="G34" s="174">
        <f t="shared" si="14"/>
        <v>1284325091</v>
      </c>
      <c r="H34" s="174">
        <f t="shared" si="14"/>
        <v>1658253722</v>
      </c>
      <c r="I34" s="174">
        <f t="shared" si="14"/>
        <v>1653274455</v>
      </c>
      <c r="J34" s="174">
        <f t="shared" si="14"/>
        <v>111281024</v>
      </c>
      <c r="K34" s="96">
        <f t="shared" si="1"/>
        <v>6.7309467985459198E-2</v>
      </c>
      <c r="L34" s="140"/>
    </row>
    <row r="35" spans="1:13" ht="13.5" thickTop="1" x14ac:dyDescent="0.2"/>
    <row r="41" spans="1:13" x14ac:dyDescent="0.2">
      <c r="K41" s="158"/>
      <c r="L41" s="158"/>
      <c r="M41" s="158"/>
    </row>
    <row r="42" spans="1:13" x14ac:dyDescent="0.2">
      <c r="K42" s="158"/>
      <c r="L42" s="158"/>
      <c r="M42" s="158"/>
    </row>
  </sheetData>
  <pageMargins left="0.25" right="0.25" top="0.75" bottom="0.75" header="0.3" footer="0.3"/>
  <pageSetup scale="68" orientation="landscape" r:id="rId1"/>
  <headerFooter>
    <oddFooter>&amp;LCalifornia Department of Insurance&amp;RRate Specialist Bureau - 6/23/2015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43"/>
  <sheetViews>
    <sheetView topLeftCell="A13" zoomScale="90" zoomScaleNormal="90" workbookViewId="0"/>
  </sheetViews>
  <sheetFormatPr defaultRowHeight="12.75" outlineLevelRow="2" x14ac:dyDescent="0.2"/>
  <cols>
    <col min="1" max="1" width="8.42578125" style="1" bestFit="1" customWidth="1"/>
    <col min="2" max="2" width="30.5703125" style="1" bestFit="1" customWidth="1"/>
    <col min="3" max="3" width="13.28515625" style="1" bestFit="1" customWidth="1"/>
    <col min="4" max="4" width="30.5703125" style="1" bestFit="1" customWidth="1"/>
    <col min="5" max="5" width="14.42578125" style="1" bestFit="1" customWidth="1"/>
    <col min="6" max="6" width="14.28515625" style="2" bestFit="1" customWidth="1"/>
    <col min="7" max="7" width="19.7109375" style="2" bestFit="1" customWidth="1"/>
    <col min="8" max="8" width="15.28515625" style="2" bestFit="1" customWidth="1"/>
    <col min="9" max="9" width="16.5703125" style="2" bestFit="1" customWidth="1"/>
    <col min="10" max="10" width="20.85546875" style="2" customWidth="1"/>
    <col min="11" max="11" width="15" style="1" bestFit="1" customWidth="1"/>
    <col min="12" max="16384" width="9.140625" style="1"/>
  </cols>
  <sheetData>
    <row r="1" spans="1:12" s="157" customFormat="1" ht="45" customHeight="1" x14ac:dyDescent="0.2">
      <c r="A1" s="189" t="s">
        <v>195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2" s="157" customFormat="1" ht="36" x14ac:dyDescent="0.2">
      <c r="A2" s="26" t="s">
        <v>14</v>
      </c>
      <c r="B2" s="26" t="s">
        <v>15</v>
      </c>
      <c r="C2" s="26" t="s">
        <v>40</v>
      </c>
      <c r="D2" s="26" t="s">
        <v>41</v>
      </c>
      <c r="E2" s="27" t="s">
        <v>116</v>
      </c>
      <c r="F2" s="27" t="s">
        <v>117</v>
      </c>
      <c r="G2" s="27" t="s">
        <v>118</v>
      </c>
      <c r="H2" s="27" t="s">
        <v>119</v>
      </c>
      <c r="I2" s="27" t="s">
        <v>172</v>
      </c>
      <c r="J2" s="27" t="s">
        <v>165</v>
      </c>
      <c r="K2" s="27" t="s">
        <v>169</v>
      </c>
    </row>
    <row r="3" spans="1:12" ht="15" outlineLevel="2" x14ac:dyDescent="0.25">
      <c r="A3" s="141">
        <v>15781</v>
      </c>
      <c r="B3" s="140" t="s">
        <v>187</v>
      </c>
      <c r="C3" s="141">
        <v>15781</v>
      </c>
      <c r="D3" s="140" t="s">
        <v>187</v>
      </c>
      <c r="E3" s="142">
        <v>579987</v>
      </c>
      <c r="F3" s="142">
        <v>0</v>
      </c>
      <c r="G3" s="142">
        <v>13143</v>
      </c>
      <c r="H3" s="142">
        <f>E3+F3+G3</f>
        <v>593130</v>
      </c>
      <c r="I3" s="142">
        <v>552126</v>
      </c>
      <c r="J3" s="142">
        <v>0</v>
      </c>
      <c r="K3" s="145">
        <f>IF(I3&lt;&gt;0,J3/I3,"")</f>
        <v>0</v>
      </c>
      <c r="L3" s="140"/>
    </row>
    <row r="4" spans="1:12" ht="15" outlineLevel="1" x14ac:dyDescent="0.25">
      <c r="A4" s="169"/>
      <c r="B4" s="152" t="s">
        <v>191</v>
      </c>
      <c r="C4" s="169"/>
      <c r="D4" s="152"/>
      <c r="E4" s="170">
        <f t="shared" ref="E4:J4" si="0">SUBTOTAL(9,E3:E3)</f>
        <v>579987</v>
      </c>
      <c r="F4" s="170">
        <f t="shared" si="0"/>
        <v>0</v>
      </c>
      <c r="G4" s="170">
        <f t="shared" si="0"/>
        <v>13143</v>
      </c>
      <c r="H4" s="170">
        <f t="shared" si="0"/>
        <v>593130</v>
      </c>
      <c r="I4" s="170">
        <f t="shared" si="0"/>
        <v>552126</v>
      </c>
      <c r="J4" s="170">
        <f t="shared" si="0"/>
        <v>0</v>
      </c>
      <c r="K4" s="171">
        <f t="shared" ref="K4:K34" si="1">IF(I4&lt;&gt;0,J4/I4,"")</f>
        <v>0</v>
      </c>
      <c r="L4" s="140"/>
    </row>
    <row r="5" spans="1:12" ht="15" outlineLevel="2" x14ac:dyDescent="0.25">
      <c r="A5" s="141">
        <v>626</v>
      </c>
      <c r="B5" s="140" t="s">
        <v>186</v>
      </c>
      <c r="C5" s="141">
        <v>50028</v>
      </c>
      <c r="D5" s="140" t="s">
        <v>63</v>
      </c>
      <c r="E5" s="142">
        <v>0</v>
      </c>
      <c r="F5" s="142">
        <v>0</v>
      </c>
      <c r="G5" s="142">
        <v>0</v>
      </c>
      <c r="H5" s="142">
        <f>E5+F5+G5</f>
        <v>0</v>
      </c>
      <c r="I5" s="142">
        <v>0</v>
      </c>
      <c r="J5" s="142">
        <v>0</v>
      </c>
      <c r="K5" s="145" t="str">
        <f t="shared" si="1"/>
        <v/>
      </c>
      <c r="L5" s="140"/>
    </row>
    <row r="6" spans="1:12" ht="15" outlineLevel="1" x14ac:dyDescent="0.25">
      <c r="A6" s="169"/>
      <c r="B6" s="152" t="s">
        <v>190</v>
      </c>
      <c r="C6" s="169"/>
      <c r="D6" s="152"/>
      <c r="E6" s="170">
        <f t="shared" ref="E6:J6" si="2">SUBTOTAL(9,E5:E5)</f>
        <v>0</v>
      </c>
      <c r="F6" s="170">
        <f t="shared" si="2"/>
        <v>0</v>
      </c>
      <c r="G6" s="170">
        <f t="shared" si="2"/>
        <v>0</v>
      </c>
      <c r="H6" s="170">
        <f t="shared" si="2"/>
        <v>0</v>
      </c>
      <c r="I6" s="170">
        <f t="shared" si="2"/>
        <v>0</v>
      </c>
      <c r="J6" s="170">
        <f t="shared" si="2"/>
        <v>0</v>
      </c>
      <c r="K6" s="155" t="str">
        <f t="shared" si="1"/>
        <v/>
      </c>
      <c r="L6" s="140"/>
    </row>
    <row r="7" spans="1:12" ht="15" outlineLevel="2" x14ac:dyDescent="0.25">
      <c r="A7" s="141">
        <v>670</v>
      </c>
      <c r="B7" s="140" t="s">
        <v>141</v>
      </c>
      <c r="C7" s="141">
        <v>50229</v>
      </c>
      <c r="D7" s="140" t="s">
        <v>27</v>
      </c>
      <c r="E7" s="142">
        <v>6567101</v>
      </c>
      <c r="F7" s="142">
        <v>1925085</v>
      </c>
      <c r="G7" s="142">
        <v>308136984</v>
      </c>
      <c r="H7" s="142">
        <f>E7+F7+G7</f>
        <v>316629170</v>
      </c>
      <c r="I7" s="142">
        <v>314667149</v>
      </c>
      <c r="J7" s="142">
        <v>23398770</v>
      </c>
      <c r="K7" s="145">
        <f t="shared" si="1"/>
        <v>7.4360383898860696E-2</v>
      </c>
      <c r="L7" s="140"/>
    </row>
    <row r="8" spans="1:12" ht="15" outlineLevel="2" x14ac:dyDescent="0.25">
      <c r="A8" s="141">
        <v>670</v>
      </c>
      <c r="B8" s="140" t="s">
        <v>141</v>
      </c>
      <c r="C8" s="141">
        <v>51020</v>
      </c>
      <c r="D8" s="140" t="s">
        <v>60</v>
      </c>
      <c r="E8" s="142">
        <v>0</v>
      </c>
      <c r="F8" s="142">
        <v>0</v>
      </c>
      <c r="G8" s="142">
        <v>19743438</v>
      </c>
      <c r="H8" s="142">
        <f>E8+F8+G8</f>
        <v>19743438</v>
      </c>
      <c r="I8" s="142">
        <v>20382202</v>
      </c>
      <c r="J8" s="142">
        <v>807928</v>
      </c>
      <c r="K8" s="145">
        <f t="shared" si="1"/>
        <v>3.9638896719795043E-2</v>
      </c>
      <c r="L8" s="140"/>
    </row>
    <row r="9" spans="1:12" ht="15" outlineLevel="2" x14ac:dyDescent="0.25">
      <c r="A9" s="141">
        <v>670</v>
      </c>
      <c r="B9" s="140" t="s">
        <v>141</v>
      </c>
      <c r="C9" s="141">
        <v>51586</v>
      </c>
      <c r="D9" s="140" t="s">
        <v>32</v>
      </c>
      <c r="E9" s="142">
        <v>6513887</v>
      </c>
      <c r="F9" s="142">
        <v>1726315</v>
      </c>
      <c r="G9" s="142">
        <v>226938854</v>
      </c>
      <c r="H9" s="142">
        <f>E9+F9+G9</f>
        <v>235179056</v>
      </c>
      <c r="I9" s="142">
        <v>234476709</v>
      </c>
      <c r="J9" s="142">
        <v>22990092</v>
      </c>
      <c r="K9" s="145">
        <f t="shared" si="1"/>
        <v>9.8048510225380206E-2</v>
      </c>
      <c r="L9" s="140"/>
    </row>
    <row r="10" spans="1:12" ht="15" outlineLevel="2" x14ac:dyDescent="0.25">
      <c r="A10" s="141">
        <v>670</v>
      </c>
      <c r="B10" s="140" t="s">
        <v>141</v>
      </c>
      <c r="C10" s="141">
        <v>50083</v>
      </c>
      <c r="D10" s="140" t="s">
        <v>24</v>
      </c>
      <c r="E10" s="142">
        <v>2533004</v>
      </c>
      <c r="F10" s="142">
        <v>0</v>
      </c>
      <c r="G10" s="142">
        <v>134804497</v>
      </c>
      <c r="H10" s="142">
        <f>E10+F10+G10</f>
        <v>137337501</v>
      </c>
      <c r="I10" s="142">
        <v>133895389</v>
      </c>
      <c r="J10" s="142">
        <v>10748234</v>
      </c>
      <c r="K10" s="145">
        <f t="shared" si="1"/>
        <v>8.0273369234544742E-2</v>
      </c>
    </row>
    <row r="11" spans="1:12" ht="15" outlineLevel="1" x14ac:dyDescent="0.25">
      <c r="A11" s="169"/>
      <c r="B11" s="172" t="s">
        <v>150</v>
      </c>
      <c r="C11" s="169"/>
      <c r="D11" s="152"/>
      <c r="E11" s="170">
        <f t="shared" ref="E11:J11" si="3">SUBTOTAL(9,E7:E10)</f>
        <v>15613992</v>
      </c>
      <c r="F11" s="170">
        <f t="shared" si="3"/>
        <v>3651400</v>
      </c>
      <c r="G11" s="170">
        <f t="shared" si="3"/>
        <v>689623773</v>
      </c>
      <c r="H11" s="170">
        <f t="shared" si="3"/>
        <v>708889165</v>
      </c>
      <c r="I11" s="170">
        <f t="shared" si="3"/>
        <v>703421449</v>
      </c>
      <c r="J11" s="170">
        <f t="shared" si="3"/>
        <v>57945024</v>
      </c>
      <c r="K11" s="171">
        <f t="shared" si="1"/>
        <v>8.2375969743851238E-2</v>
      </c>
    </row>
    <row r="12" spans="1:12" ht="15" outlineLevel="2" x14ac:dyDescent="0.25">
      <c r="A12" s="141">
        <v>70</v>
      </c>
      <c r="B12" s="140" t="s">
        <v>145</v>
      </c>
      <c r="C12" s="141">
        <v>51624</v>
      </c>
      <c r="D12" s="140" t="s">
        <v>188</v>
      </c>
      <c r="E12" s="142">
        <v>0</v>
      </c>
      <c r="F12" s="142">
        <v>0</v>
      </c>
      <c r="G12" s="142">
        <v>0</v>
      </c>
      <c r="H12" s="142">
        <f>E12+F12+G12</f>
        <v>0</v>
      </c>
      <c r="I12" s="142">
        <v>0</v>
      </c>
      <c r="J12" s="142">
        <v>0</v>
      </c>
      <c r="K12" s="145" t="str">
        <f t="shared" si="1"/>
        <v/>
      </c>
      <c r="L12" s="140"/>
    </row>
    <row r="13" spans="1:12" ht="15" outlineLevel="2" x14ac:dyDescent="0.25">
      <c r="A13" s="141">
        <v>70</v>
      </c>
      <c r="B13" s="140" t="s">
        <v>145</v>
      </c>
      <c r="C13" s="141">
        <v>50814</v>
      </c>
      <c r="D13" s="140" t="s">
        <v>148</v>
      </c>
      <c r="E13" s="142">
        <v>100779545</v>
      </c>
      <c r="F13" s="142">
        <v>77327295</v>
      </c>
      <c r="G13" s="142">
        <v>240539777</v>
      </c>
      <c r="H13" s="142">
        <f>E13+F13+G13</f>
        <v>418646617</v>
      </c>
      <c r="I13" s="142">
        <v>412408442</v>
      </c>
      <c r="J13" s="142">
        <v>39845970</v>
      </c>
      <c r="K13" s="145">
        <f t="shared" si="1"/>
        <v>9.6617736064675414E-2</v>
      </c>
      <c r="L13" s="140"/>
    </row>
    <row r="14" spans="1:12" ht="15" outlineLevel="1" x14ac:dyDescent="0.25">
      <c r="A14" s="169"/>
      <c r="B14" s="152" t="s">
        <v>151</v>
      </c>
      <c r="C14" s="169"/>
      <c r="D14" s="152"/>
      <c r="E14" s="170">
        <f t="shared" ref="E14:J14" si="4">SUBTOTAL(9,E12:E13)</f>
        <v>100779545</v>
      </c>
      <c r="F14" s="170">
        <f t="shared" si="4"/>
        <v>77327295</v>
      </c>
      <c r="G14" s="170">
        <f t="shared" si="4"/>
        <v>240539777</v>
      </c>
      <c r="H14" s="170">
        <f t="shared" si="4"/>
        <v>418646617</v>
      </c>
      <c r="I14" s="170">
        <f t="shared" si="4"/>
        <v>412408442</v>
      </c>
      <c r="J14" s="170">
        <f t="shared" si="4"/>
        <v>39845970</v>
      </c>
      <c r="K14" s="155">
        <f t="shared" si="1"/>
        <v>9.6617736064675414E-2</v>
      </c>
      <c r="L14" s="140"/>
    </row>
    <row r="15" spans="1:12" ht="15" outlineLevel="2" x14ac:dyDescent="0.25">
      <c r="A15" s="141">
        <v>50130</v>
      </c>
      <c r="B15" s="140" t="s">
        <v>144</v>
      </c>
      <c r="C15" s="141">
        <v>50130</v>
      </c>
      <c r="D15" s="140" t="s">
        <v>144</v>
      </c>
      <c r="E15" s="142">
        <v>0</v>
      </c>
      <c r="F15" s="142">
        <v>52950940</v>
      </c>
      <c r="G15" s="142">
        <v>51520897</v>
      </c>
      <c r="H15" s="142">
        <f>E15+F15+G15</f>
        <v>104471837</v>
      </c>
      <c r="I15" s="142">
        <v>102156820</v>
      </c>
      <c r="J15" s="142">
        <v>3772552</v>
      </c>
      <c r="K15" s="145">
        <f t="shared" si="1"/>
        <v>3.6929027352260967E-2</v>
      </c>
      <c r="L15" s="140"/>
    </row>
    <row r="16" spans="1:12" ht="15" outlineLevel="1" x14ac:dyDescent="0.25">
      <c r="A16" s="169"/>
      <c r="B16" s="152" t="s">
        <v>154</v>
      </c>
      <c r="C16" s="169"/>
      <c r="D16" s="152"/>
      <c r="E16" s="170">
        <f t="shared" ref="E16:J16" si="5">SUBTOTAL(9,E15:E15)</f>
        <v>0</v>
      </c>
      <c r="F16" s="170">
        <f t="shared" si="5"/>
        <v>52950940</v>
      </c>
      <c r="G16" s="170">
        <f t="shared" si="5"/>
        <v>51520897</v>
      </c>
      <c r="H16" s="170">
        <f t="shared" si="5"/>
        <v>104471837</v>
      </c>
      <c r="I16" s="170">
        <f t="shared" si="5"/>
        <v>102156820</v>
      </c>
      <c r="J16" s="170">
        <f t="shared" si="5"/>
        <v>3772552</v>
      </c>
      <c r="K16" s="155">
        <f t="shared" si="1"/>
        <v>3.6929027352260967E-2</v>
      </c>
      <c r="L16" s="140"/>
    </row>
    <row r="17" spans="1:12" ht="15" outlineLevel="2" x14ac:dyDescent="0.25">
      <c r="A17" s="1">
        <v>150</v>
      </c>
      <c r="B17" s="1" t="s">
        <v>8</v>
      </c>
      <c r="C17" s="1">
        <v>50520</v>
      </c>
      <c r="D17" s="1" t="s">
        <v>25</v>
      </c>
      <c r="E17" s="2">
        <v>4864901</v>
      </c>
      <c r="F17" s="2">
        <v>50759906</v>
      </c>
      <c r="G17" s="2">
        <v>143913076</v>
      </c>
      <c r="H17" s="142">
        <f>E17+F17+G17</f>
        <v>199537883</v>
      </c>
      <c r="I17" s="142">
        <v>197282182</v>
      </c>
      <c r="J17" s="142">
        <v>8365048</v>
      </c>
      <c r="K17" s="145">
        <f t="shared" si="1"/>
        <v>4.2401436942744279E-2</v>
      </c>
      <c r="L17" s="140"/>
    </row>
    <row r="18" spans="1:12" ht="15" outlineLevel="2" x14ac:dyDescent="0.25">
      <c r="A18" s="141">
        <v>150</v>
      </c>
      <c r="B18" s="140" t="s">
        <v>8</v>
      </c>
      <c r="C18" s="141">
        <v>51411</v>
      </c>
      <c r="D18" s="140" t="s">
        <v>142</v>
      </c>
      <c r="E18" s="142">
        <v>13500</v>
      </c>
      <c r="F18" s="142">
        <v>8241018</v>
      </c>
      <c r="G18" s="142">
        <v>0</v>
      </c>
      <c r="H18" s="142">
        <f>E18+F18+G18</f>
        <v>8254518</v>
      </c>
      <c r="I18" s="142">
        <v>8250216</v>
      </c>
      <c r="J18" s="142">
        <v>10002</v>
      </c>
      <c r="K18" s="145">
        <f t="shared" si="1"/>
        <v>1.2123318953103774E-3</v>
      </c>
      <c r="L18" s="140"/>
    </row>
    <row r="19" spans="1:12" ht="15" outlineLevel="1" x14ac:dyDescent="0.25">
      <c r="A19" s="169"/>
      <c r="B19" s="152" t="s">
        <v>107</v>
      </c>
      <c r="C19" s="169"/>
      <c r="D19" s="152"/>
      <c r="E19" s="170">
        <f t="shared" ref="E19:J19" si="6">SUBTOTAL(9,E17:E18)</f>
        <v>4878401</v>
      </c>
      <c r="F19" s="170">
        <f t="shared" si="6"/>
        <v>59000924</v>
      </c>
      <c r="G19" s="170">
        <f t="shared" si="6"/>
        <v>143913076</v>
      </c>
      <c r="H19" s="170">
        <f t="shared" si="6"/>
        <v>207792401</v>
      </c>
      <c r="I19" s="170">
        <f t="shared" si="6"/>
        <v>205532398</v>
      </c>
      <c r="J19" s="170">
        <f t="shared" si="6"/>
        <v>8375050</v>
      </c>
      <c r="K19" s="155">
        <f t="shared" si="1"/>
        <v>4.0748077098774468E-2</v>
      </c>
      <c r="L19" s="140"/>
    </row>
    <row r="20" spans="1:12" ht="15" outlineLevel="2" x14ac:dyDescent="0.25">
      <c r="A20" s="141">
        <v>3483</v>
      </c>
      <c r="B20" s="140" t="s">
        <v>178</v>
      </c>
      <c r="C20" s="141">
        <v>51632</v>
      </c>
      <c r="D20" s="140" t="s">
        <v>157</v>
      </c>
      <c r="E20" s="142">
        <v>894293</v>
      </c>
      <c r="F20" s="142">
        <v>3024</v>
      </c>
      <c r="G20" s="142">
        <v>0</v>
      </c>
      <c r="H20" s="142">
        <f>E20+F20+G20</f>
        <v>897317</v>
      </c>
      <c r="I20" s="142">
        <v>876674</v>
      </c>
      <c r="J20" s="142">
        <v>538452</v>
      </c>
      <c r="K20" s="145">
        <f t="shared" si="1"/>
        <v>0.61419866449786353</v>
      </c>
      <c r="L20" s="140"/>
    </row>
    <row r="21" spans="1:12" ht="15" outlineLevel="1" x14ac:dyDescent="0.25">
      <c r="A21" s="169"/>
      <c r="B21" s="152" t="s">
        <v>180</v>
      </c>
      <c r="C21" s="169"/>
      <c r="D21" s="152"/>
      <c r="E21" s="170">
        <f t="shared" ref="E21:J21" si="7">SUBTOTAL(9,E20:E20)</f>
        <v>894293</v>
      </c>
      <c r="F21" s="170">
        <f t="shared" si="7"/>
        <v>3024</v>
      </c>
      <c r="G21" s="170">
        <f t="shared" si="7"/>
        <v>0</v>
      </c>
      <c r="H21" s="170">
        <f t="shared" si="7"/>
        <v>897317</v>
      </c>
      <c r="I21" s="170">
        <f t="shared" si="7"/>
        <v>876674</v>
      </c>
      <c r="J21" s="170">
        <f t="shared" si="7"/>
        <v>538452</v>
      </c>
      <c r="K21" s="155">
        <f t="shared" si="1"/>
        <v>0.61419866449786353</v>
      </c>
      <c r="L21" s="140"/>
    </row>
    <row r="22" spans="1:12" ht="15" outlineLevel="2" x14ac:dyDescent="0.25">
      <c r="A22" s="141">
        <v>50026</v>
      </c>
      <c r="B22" s="140" t="s">
        <v>170</v>
      </c>
      <c r="C22" s="141">
        <v>50026</v>
      </c>
      <c r="D22" s="140" t="s">
        <v>170</v>
      </c>
      <c r="E22" s="142">
        <v>0</v>
      </c>
      <c r="F22" s="142">
        <v>1907060</v>
      </c>
      <c r="G22" s="142">
        <v>0</v>
      </c>
      <c r="H22" s="142">
        <f>E22+F22+G22</f>
        <v>1907060</v>
      </c>
      <c r="I22" s="142">
        <v>1875486</v>
      </c>
      <c r="J22" s="142">
        <v>37972</v>
      </c>
      <c r="K22" s="145">
        <f t="shared" si="1"/>
        <v>2.024648544430617E-2</v>
      </c>
      <c r="L22" s="140"/>
    </row>
    <row r="23" spans="1:12" ht="15" outlineLevel="1" x14ac:dyDescent="0.25">
      <c r="A23" s="169"/>
      <c r="B23" s="152" t="s">
        <v>173</v>
      </c>
      <c r="C23" s="169"/>
      <c r="D23" s="152"/>
      <c r="E23" s="170">
        <f t="shared" ref="E23:J23" si="8">SUBTOTAL(9,E22:E22)</f>
        <v>0</v>
      </c>
      <c r="F23" s="170">
        <f t="shared" si="8"/>
        <v>1907060</v>
      </c>
      <c r="G23" s="170">
        <f t="shared" si="8"/>
        <v>0</v>
      </c>
      <c r="H23" s="170">
        <f t="shared" si="8"/>
        <v>1907060</v>
      </c>
      <c r="I23" s="170">
        <f t="shared" si="8"/>
        <v>1875486</v>
      </c>
      <c r="J23" s="170">
        <f t="shared" si="8"/>
        <v>37972</v>
      </c>
      <c r="K23" s="155">
        <f t="shared" si="1"/>
        <v>2.024648544430617E-2</v>
      </c>
      <c r="L23" s="140"/>
    </row>
    <row r="24" spans="1:12" ht="15" outlineLevel="2" x14ac:dyDescent="0.25">
      <c r="A24" s="141">
        <v>50440</v>
      </c>
      <c r="B24" s="140" t="s">
        <v>182</v>
      </c>
      <c r="C24" s="141">
        <v>50440</v>
      </c>
      <c r="D24" s="140" t="s">
        <v>182</v>
      </c>
      <c r="E24" s="142">
        <v>0</v>
      </c>
      <c r="F24" s="142">
        <v>0</v>
      </c>
      <c r="G24" s="142">
        <v>23276903</v>
      </c>
      <c r="H24" s="142">
        <f>E24+F24+G24</f>
        <v>23276903</v>
      </c>
      <c r="I24" s="142">
        <v>22230557</v>
      </c>
      <c r="J24" s="142">
        <v>315534</v>
      </c>
      <c r="K24" s="145">
        <f t="shared" si="1"/>
        <v>1.4193706437495021E-2</v>
      </c>
      <c r="L24" s="140"/>
    </row>
    <row r="25" spans="1:12" ht="15" outlineLevel="1" x14ac:dyDescent="0.25">
      <c r="A25" s="169"/>
      <c r="B25" s="152" t="s">
        <v>192</v>
      </c>
      <c r="C25" s="169"/>
      <c r="D25" s="152"/>
      <c r="E25" s="170">
        <f t="shared" ref="E25:J25" si="9">SUBTOTAL(9,E24:E24)</f>
        <v>0</v>
      </c>
      <c r="F25" s="170">
        <f t="shared" si="9"/>
        <v>0</v>
      </c>
      <c r="G25" s="170">
        <f t="shared" si="9"/>
        <v>23276903</v>
      </c>
      <c r="H25" s="170">
        <f t="shared" si="9"/>
        <v>23276903</v>
      </c>
      <c r="I25" s="170">
        <f t="shared" si="9"/>
        <v>22230557</v>
      </c>
      <c r="J25" s="170">
        <f t="shared" si="9"/>
        <v>315534</v>
      </c>
      <c r="K25" s="155">
        <f t="shared" si="1"/>
        <v>1.4193706437495021E-2</v>
      </c>
      <c r="L25" s="140"/>
    </row>
    <row r="26" spans="1:12" ht="15" outlineLevel="2" x14ac:dyDescent="0.25">
      <c r="A26" s="141">
        <v>340</v>
      </c>
      <c r="B26" s="140" t="s">
        <v>147</v>
      </c>
      <c r="C26" s="141">
        <v>50121</v>
      </c>
      <c r="D26" s="140" t="s">
        <v>159</v>
      </c>
      <c r="E26" s="142">
        <v>10634344</v>
      </c>
      <c r="F26" s="142">
        <v>39030610</v>
      </c>
      <c r="G26" s="142">
        <v>49158260</v>
      </c>
      <c r="H26" s="142">
        <f>E26+F26+G26</f>
        <v>98823214</v>
      </c>
      <c r="I26" s="142">
        <v>100704370</v>
      </c>
      <c r="J26" s="142">
        <v>2353937</v>
      </c>
      <c r="K26" s="145">
        <f t="shared" si="1"/>
        <v>2.3374725446373378E-2</v>
      </c>
      <c r="L26" s="140"/>
    </row>
    <row r="27" spans="1:12" ht="15" outlineLevel="1" x14ac:dyDescent="0.25">
      <c r="A27" s="169"/>
      <c r="B27" s="152" t="s">
        <v>155</v>
      </c>
      <c r="C27" s="169"/>
      <c r="D27" s="152"/>
      <c r="E27" s="170">
        <f t="shared" ref="E27:J27" si="10">SUBTOTAL(9,E26:E26)</f>
        <v>10634344</v>
      </c>
      <c r="F27" s="170">
        <f t="shared" si="10"/>
        <v>39030610</v>
      </c>
      <c r="G27" s="170">
        <f t="shared" si="10"/>
        <v>49158260</v>
      </c>
      <c r="H27" s="170">
        <f t="shared" si="10"/>
        <v>98823214</v>
      </c>
      <c r="I27" s="170">
        <f t="shared" si="10"/>
        <v>100704370</v>
      </c>
      <c r="J27" s="170">
        <f t="shared" si="10"/>
        <v>2353937</v>
      </c>
      <c r="K27" s="155">
        <f t="shared" si="1"/>
        <v>2.3374725446373378E-2</v>
      </c>
      <c r="L27" s="140"/>
    </row>
    <row r="28" spans="1:12" ht="15" outlineLevel="2" x14ac:dyDescent="0.25">
      <c r="A28" s="141">
        <v>50016</v>
      </c>
      <c r="B28" s="140" t="s">
        <v>164</v>
      </c>
      <c r="C28" s="141">
        <v>50016</v>
      </c>
      <c r="D28" s="140" t="s">
        <v>164</v>
      </c>
      <c r="E28" s="142">
        <v>3994524</v>
      </c>
      <c r="F28" s="142">
        <v>1882126</v>
      </c>
      <c r="G28" s="142">
        <v>28256594</v>
      </c>
      <c r="H28" s="142">
        <f>E28+F28+G28</f>
        <v>34133244</v>
      </c>
      <c r="I28" s="142">
        <v>33845782</v>
      </c>
      <c r="J28" s="142">
        <v>428696</v>
      </c>
      <c r="K28" s="145">
        <f t="shared" si="1"/>
        <v>1.2666157336828559E-2</v>
      </c>
      <c r="L28" s="140"/>
    </row>
    <row r="29" spans="1:12" ht="15" outlineLevel="1" x14ac:dyDescent="0.25">
      <c r="A29" s="169"/>
      <c r="B29" s="152" t="s">
        <v>168</v>
      </c>
      <c r="C29" s="169"/>
      <c r="D29" s="152"/>
      <c r="E29" s="170">
        <f t="shared" ref="E29:J29" si="11">SUBTOTAL(9,E28:E28)</f>
        <v>3994524</v>
      </c>
      <c r="F29" s="170">
        <f t="shared" si="11"/>
        <v>1882126</v>
      </c>
      <c r="G29" s="170">
        <f t="shared" si="11"/>
        <v>28256594</v>
      </c>
      <c r="H29" s="170">
        <f t="shared" si="11"/>
        <v>34133244</v>
      </c>
      <c r="I29" s="170">
        <f t="shared" si="11"/>
        <v>33845782</v>
      </c>
      <c r="J29" s="170">
        <f t="shared" si="11"/>
        <v>428696</v>
      </c>
      <c r="K29" s="155">
        <f t="shared" si="1"/>
        <v>1.2666157336828559E-2</v>
      </c>
      <c r="L29" s="140"/>
    </row>
    <row r="30" spans="1:12" ht="15" outlineLevel="2" x14ac:dyDescent="0.25">
      <c r="A30" s="141">
        <v>50050</v>
      </c>
      <c r="B30" s="140" t="s">
        <v>4</v>
      </c>
      <c r="C30" s="141">
        <v>50050</v>
      </c>
      <c r="D30" s="140" t="s">
        <v>4</v>
      </c>
      <c r="E30" s="142">
        <v>537290</v>
      </c>
      <c r="F30" s="142">
        <v>49932350</v>
      </c>
      <c r="G30" s="142">
        <v>38397726</v>
      </c>
      <c r="H30" s="142">
        <f>E30+F30+G30</f>
        <v>88867366</v>
      </c>
      <c r="I30" s="142">
        <v>86057142</v>
      </c>
      <c r="J30" s="142">
        <v>2504102</v>
      </c>
      <c r="K30" s="145">
        <f t="shared" si="1"/>
        <v>2.9098131099914985E-2</v>
      </c>
      <c r="L30" s="140"/>
    </row>
    <row r="31" spans="1:12" ht="15" outlineLevel="1" x14ac:dyDescent="0.25">
      <c r="A31" s="169"/>
      <c r="B31" s="152" t="s">
        <v>114</v>
      </c>
      <c r="C31" s="169"/>
      <c r="D31" s="152"/>
      <c r="E31" s="170">
        <f t="shared" ref="E31:J31" si="12">SUBTOTAL(9,E30:E30)</f>
        <v>537290</v>
      </c>
      <c r="F31" s="170">
        <f t="shared" si="12"/>
        <v>49932350</v>
      </c>
      <c r="G31" s="170">
        <f t="shared" si="12"/>
        <v>38397726</v>
      </c>
      <c r="H31" s="170">
        <f t="shared" si="12"/>
        <v>88867366</v>
      </c>
      <c r="I31" s="170">
        <f t="shared" si="12"/>
        <v>86057142</v>
      </c>
      <c r="J31" s="170">
        <f t="shared" si="12"/>
        <v>2504102</v>
      </c>
      <c r="K31" s="155">
        <f t="shared" si="1"/>
        <v>2.9098131099914985E-2</v>
      </c>
      <c r="L31" s="140"/>
    </row>
    <row r="32" spans="1:12" ht="15" outlineLevel="2" x14ac:dyDescent="0.25">
      <c r="A32" s="141">
        <v>4736</v>
      </c>
      <c r="B32" s="140" t="s">
        <v>194</v>
      </c>
      <c r="C32" s="141">
        <v>51152</v>
      </c>
      <c r="D32" s="140" t="s">
        <v>181</v>
      </c>
      <c r="E32" s="142">
        <v>9223978</v>
      </c>
      <c r="F32" s="142">
        <v>27026671</v>
      </c>
      <c r="G32" s="142">
        <v>25699883</v>
      </c>
      <c r="H32" s="142">
        <f>E32+F32+G32</f>
        <v>61950532</v>
      </c>
      <c r="I32" s="142">
        <v>60610506</v>
      </c>
      <c r="J32" s="142">
        <v>2796426</v>
      </c>
      <c r="K32" s="145">
        <f t="shared" si="1"/>
        <v>4.6137644849887909E-2</v>
      </c>
      <c r="L32" s="140"/>
    </row>
    <row r="33" spans="1:13" ht="15" outlineLevel="1" x14ac:dyDescent="0.25">
      <c r="A33" s="169"/>
      <c r="B33" s="152" t="s">
        <v>196</v>
      </c>
      <c r="C33" s="169"/>
      <c r="D33" s="152"/>
      <c r="E33" s="170">
        <f t="shared" ref="E33:J33" si="13">SUBTOTAL(9,E32:E32)</f>
        <v>9223978</v>
      </c>
      <c r="F33" s="170">
        <f t="shared" si="13"/>
        <v>27026671</v>
      </c>
      <c r="G33" s="170">
        <f t="shared" si="13"/>
        <v>25699883</v>
      </c>
      <c r="H33" s="170">
        <f t="shared" si="13"/>
        <v>61950532</v>
      </c>
      <c r="I33" s="170">
        <f t="shared" si="13"/>
        <v>60610506</v>
      </c>
      <c r="J33" s="170">
        <f t="shared" si="13"/>
        <v>2796426</v>
      </c>
      <c r="K33" s="155">
        <f t="shared" si="1"/>
        <v>4.6137644849887909E-2</v>
      </c>
      <c r="L33" s="140"/>
    </row>
    <row r="34" spans="1:13" ht="40.9" customHeight="1" thickBot="1" x14ac:dyDescent="0.3">
      <c r="A34" s="173"/>
      <c r="B34" s="147" t="s">
        <v>104</v>
      </c>
      <c r="C34" s="173"/>
      <c r="D34" s="147"/>
      <c r="E34" s="174">
        <f t="shared" ref="E34:J34" si="14">SUBTOTAL(9,E3:E32)</f>
        <v>147136354</v>
      </c>
      <c r="F34" s="174">
        <f t="shared" si="14"/>
        <v>312712400</v>
      </c>
      <c r="G34" s="174">
        <f t="shared" si="14"/>
        <v>1290400032</v>
      </c>
      <c r="H34" s="174">
        <f t="shared" si="14"/>
        <v>1750248786</v>
      </c>
      <c r="I34" s="174">
        <f t="shared" si="14"/>
        <v>1730271752</v>
      </c>
      <c r="J34" s="174">
        <f t="shared" si="14"/>
        <v>118913715</v>
      </c>
      <c r="K34" s="96">
        <f t="shared" si="1"/>
        <v>6.8725455907460251E-2</v>
      </c>
      <c r="L34" s="140"/>
    </row>
    <row r="35" spans="1:13" ht="13.5" thickTop="1" x14ac:dyDescent="0.2"/>
    <row r="42" spans="1:13" x14ac:dyDescent="0.2">
      <c r="K42" s="158"/>
      <c r="L42" s="158"/>
      <c r="M42" s="158"/>
    </row>
    <row r="43" spans="1:13" x14ac:dyDescent="0.2">
      <c r="K43" s="158"/>
      <c r="L43" s="158"/>
      <c r="M43" s="158"/>
    </row>
  </sheetData>
  <pageMargins left="0.7" right="0.7" top="0.75" bottom="0.75" header="0.3" footer="0.3"/>
  <pageSetup scale="62" orientation="landscape" r:id="rId1"/>
  <headerFooter>
    <oddFooter>&amp;LCalifornia Department of Insurance&amp;RRate Specialist Bureau - 6/23/2015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43"/>
  <sheetViews>
    <sheetView topLeftCell="A10" workbookViewId="0">
      <selection activeCell="E34" sqref="E34"/>
    </sheetView>
  </sheetViews>
  <sheetFormatPr defaultRowHeight="12.75" outlineLevelRow="2" x14ac:dyDescent="0.2"/>
  <cols>
    <col min="1" max="1" width="8.42578125" style="1" bestFit="1" customWidth="1"/>
    <col min="2" max="2" width="30.5703125" style="1" bestFit="1" customWidth="1"/>
    <col min="3" max="3" width="13.28515625" style="1" bestFit="1" customWidth="1"/>
    <col min="4" max="4" width="30.5703125" style="1" bestFit="1" customWidth="1"/>
    <col min="5" max="5" width="14.42578125" style="1" bestFit="1" customWidth="1"/>
    <col min="6" max="6" width="14.28515625" style="2" bestFit="1" customWidth="1"/>
    <col min="7" max="7" width="19.7109375" style="2" bestFit="1" customWidth="1"/>
    <col min="8" max="8" width="15.28515625" style="2" bestFit="1" customWidth="1"/>
    <col min="9" max="9" width="16.5703125" style="2" bestFit="1" customWidth="1"/>
    <col min="10" max="10" width="20.85546875" style="2" customWidth="1"/>
    <col min="11" max="11" width="15" style="1" bestFit="1" customWidth="1"/>
    <col min="12" max="16384" width="9.140625" style="1"/>
  </cols>
  <sheetData>
    <row r="1" spans="1:12" s="157" customFormat="1" ht="45" customHeight="1" x14ac:dyDescent="0.2">
      <c r="A1" s="188" t="s">
        <v>193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</row>
    <row r="2" spans="1:12" s="157" customFormat="1" ht="36" x14ac:dyDescent="0.2">
      <c r="A2" s="26" t="s">
        <v>14</v>
      </c>
      <c r="B2" s="26" t="s">
        <v>15</v>
      </c>
      <c r="C2" s="26" t="s">
        <v>40</v>
      </c>
      <c r="D2" s="26" t="s">
        <v>41</v>
      </c>
      <c r="E2" s="27" t="s">
        <v>116</v>
      </c>
      <c r="F2" s="27" t="s">
        <v>117</v>
      </c>
      <c r="G2" s="27" t="s">
        <v>118</v>
      </c>
      <c r="H2" s="27" t="s">
        <v>119</v>
      </c>
      <c r="I2" s="27" t="s">
        <v>172</v>
      </c>
      <c r="J2" s="27" t="s">
        <v>165</v>
      </c>
      <c r="K2" s="27" t="s">
        <v>169</v>
      </c>
    </row>
    <row r="3" spans="1:12" ht="15" outlineLevel="2" x14ac:dyDescent="0.25">
      <c r="A3" s="141">
        <v>15781</v>
      </c>
      <c r="B3" s="140" t="s">
        <v>187</v>
      </c>
      <c r="C3" s="141">
        <v>15781</v>
      </c>
      <c r="D3" s="140" t="s">
        <v>187</v>
      </c>
      <c r="E3" s="142">
        <v>563461</v>
      </c>
      <c r="F3" s="142">
        <v>0</v>
      </c>
      <c r="G3" s="142">
        <v>0</v>
      </c>
      <c r="H3" s="142">
        <f>E3+F3+G3</f>
        <v>563461</v>
      </c>
      <c r="I3" s="142">
        <v>520529</v>
      </c>
      <c r="J3" s="142">
        <v>0</v>
      </c>
      <c r="K3" s="145">
        <f>IF(I3&lt;&gt;0,J3/I3,"")</f>
        <v>0</v>
      </c>
      <c r="L3" s="140"/>
    </row>
    <row r="4" spans="1:12" ht="15" outlineLevel="1" x14ac:dyDescent="0.25">
      <c r="A4" s="169"/>
      <c r="B4" s="152" t="s">
        <v>191</v>
      </c>
      <c r="C4" s="169"/>
      <c r="D4" s="152"/>
      <c r="E4" s="170">
        <f t="shared" ref="E4:J4" si="0">SUBTOTAL(9,E3:E3)</f>
        <v>563461</v>
      </c>
      <c r="F4" s="170">
        <f t="shared" si="0"/>
        <v>0</v>
      </c>
      <c r="G4" s="170">
        <f t="shared" si="0"/>
        <v>0</v>
      </c>
      <c r="H4" s="170">
        <f t="shared" si="0"/>
        <v>563461</v>
      </c>
      <c r="I4" s="170">
        <f t="shared" si="0"/>
        <v>520529</v>
      </c>
      <c r="J4" s="170">
        <f t="shared" si="0"/>
        <v>0</v>
      </c>
      <c r="K4" s="171">
        <f t="shared" ref="K4:K34" si="1">IF(I4&lt;&gt;0,J4/I4,"")</f>
        <v>0</v>
      </c>
      <c r="L4" s="140"/>
    </row>
    <row r="5" spans="1:12" ht="15" outlineLevel="2" x14ac:dyDescent="0.25">
      <c r="A5" s="141">
        <v>626</v>
      </c>
      <c r="B5" s="140" t="s">
        <v>186</v>
      </c>
      <c r="C5" s="141">
        <v>50028</v>
      </c>
      <c r="D5" s="140" t="s">
        <v>63</v>
      </c>
      <c r="E5" s="142">
        <v>0</v>
      </c>
      <c r="F5" s="142">
        <v>0</v>
      </c>
      <c r="G5" s="142">
        <v>0</v>
      </c>
      <c r="H5" s="142">
        <f>E5+F5+G5</f>
        <v>0</v>
      </c>
      <c r="I5" s="142">
        <v>0</v>
      </c>
      <c r="J5" s="142">
        <v>0</v>
      </c>
      <c r="K5" s="145" t="str">
        <f t="shared" si="1"/>
        <v/>
      </c>
      <c r="L5" s="140"/>
    </row>
    <row r="6" spans="1:12" ht="15" outlineLevel="1" x14ac:dyDescent="0.25">
      <c r="A6" s="169"/>
      <c r="B6" s="152" t="s">
        <v>190</v>
      </c>
      <c r="C6" s="169"/>
      <c r="D6" s="152"/>
      <c r="E6" s="170">
        <f t="shared" ref="E6:J6" si="2">SUBTOTAL(9,E5:E5)</f>
        <v>0</v>
      </c>
      <c r="F6" s="170">
        <f t="shared" si="2"/>
        <v>0</v>
      </c>
      <c r="G6" s="170">
        <f t="shared" si="2"/>
        <v>0</v>
      </c>
      <c r="H6" s="170">
        <f t="shared" si="2"/>
        <v>0</v>
      </c>
      <c r="I6" s="170">
        <f t="shared" si="2"/>
        <v>0</v>
      </c>
      <c r="J6" s="170">
        <f t="shared" si="2"/>
        <v>0</v>
      </c>
      <c r="K6" s="155" t="str">
        <f t="shared" si="1"/>
        <v/>
      </c>
      <c r="L6" s="140"/>
    </row>
    <row r="7" spans="1:12" ht="15" outlineLevel="2" x14ac:dyDescent="0.25">
      <c r="A7" s="141">
        <v>670</v>
      </c>
      <c r="B7" s="140" t="s">
        <v>141</v>
      </c>
      <c r="C7" s="141">
        <v>50229</v>
      </c>
      <c r="D7" s="140" t="s">
        <v>27</v>
      </c>
      <c r="E7" s="142">
        <v>3617878</v>
      </c>
      <c r="F7" s="142">
        <v>1416732</v>
      </c>
      <c r="G7" s="142">
        <v>301291756</v>
      </c>
      <c r="H7" s="142">
        <f>E7+F7+G7</f>
        <v>306326366</v>
      </c>
      <c r="I7" s="142">
        <v>299956908</v>
      </c>
      <c r="J7" s="142">
        <v>17108324</v>
      </c>
      <c r="K7" s="145">
        <f t="shared" si="1"/>
        <v>5.7035939308989009E-2</v>
      </c>
      <c r="L7" s="140"/>
    </row>
    <row r="8" spans="1:12" ht="15" outlineLevel="2" x14ac:dyDescent="0.25">
      <c r="A8" s="141">
        <v>670</v>
      </c>
      <c r="B8" s="140" t="s">
        <v>141</v>
      </c>
      <c r="C8" s="141">
        <v>51020</v>
      </c>
      <c r="D8" s="140" t="s">
        <v>60</v>
      </c>
      <c r="E8" s="142">
        <v>0</v>
      </c>
      <c r="F8" s="142">
        <v>0</v>
      </c>
      <c r="G8" s="142">
        <v>24992393</v>
      </c>
      <c r="H8" s="142">
        <f>E8+F8+G8</f>
        <v>24992393</v>
      </c>
      <c r="I8" s="142">
        <v>24743118</v>
      </c>
      <c r="J8" s="142">
        <v>2139879</v>
      </c>
      <c r="K8" s="145">
        <f t="shared" si="1"/>
        <v>8.6483805315077919E-2</v>
      </c>
      <c r="L8" s="140"/>
    </row>
    <row r="9" spans="1:12" ht="15" outlineLevel="2" x14ac:dyDescent="0.25">
      <c r="A9" s="141">
        <v>670</v>
      </c>
      <c r="B9" s="140" t="s">
        <v>141</v>
      </c>
      <c r="C9" s="141">
        <v>51586</v>
      </c>
      <c r="D9" s="140" t="s">
        <v>32</v>
      </c>
      <c r="E9" s="142">
        <v>7334888</v>
      </c>
      <c r="F9" s="142">
        <v>1464002</v>
      </c>
      <c r="G9" s="142">
        <v>215938070</v>
      </c>
      <c r="H9" s="142">
        <f>E9+F9+G9</f>
        <v>224736960</v>
      </c>
      <c r="I9" s="142">
        <v>224150560</v>
      </c>
      <c r="J9" s="142">
        <v>18832391</v>
      </c>
      <c r="K9" s="145">
        <f t="shared" si="1"/>
        <v>8.4016702880421082E-2</v>
      </c>
      <c r="L9" s="140"/>
    </row>
    <row r="10" spans="1:12" ht="15" outlineLevel="2" x14ac:dyDescent="0.25">
      <c r="A10" s="141">
        <v>670</v>
      </c>
      <c r="B10" s="140" t="s">
        <v>141</v>
      </c>
      <c r="C10" s="141">
        <v>50083</v>
      </c>
      <c r="D10" s="140" t="s">
        <v>24</v>
      </c>
      <c r="E10" s="142">
        <v>4045163</v>
      </c>
      <c r="F10" s="142">
        <v>3763</v>
      </c>
      <c r="G10" s="142">
        <v>123840131</v>
      </c>
      <c r="H10" s="142">
        <f>E10+F10+G10</f>
        <v>127889057</v>
      </c>
      <c r="I10" s="142">
        <v>127131209</v>
      </c>
      <c r="J10" s="142">
        <v>4856017</v>
      </c>
      <c r="K10" s="145">
        <f t="shared" si="1"/>
        <v>3.8196891528027549E-2</v>
      </c>
    </row>
    <row r="11" spans="1:12" ht="15" outlineLevel="1" x14ac:dyDescent="0.25">
      <c r="A11" s="169"/>
      <c r="B11" s="172" t="s">
        <v>150</v>
      </c>
      <c r="C11" s="169"/>
      <c r="D11" s="152"/>
      <c r="E11" s="170">
        <f t="shared" ref="E11:J11" si="3">SUBTOTAL(9,E7:E10)</f>
        <v>14997929</v>
      </c>
      <c r="F11" s="170">
        <f t="shared" si="3"/>
        <v>2884497</v>
      </c>
      <c r="G11" s="170">
        <f t="shared" si="3"/>
        <v>666062350</v>
      </c>
      <c r="H11" s="170">
        <f t="shared" si="3"/>
        <v>683944776</v>
      </c>
      <c r="I11" s="170">
        <f t="shared" si="3"/>
        <v>675981795</v>
      </c>
      <c r="J11" s="170">
        <f t="shared" si="3"/>
        <v>42936611</v>
      </c>
      <c r="K11" s="171">
        <f t="shared" si="1"/>
        <v>6.3517407299408121E-2</v>
      </c>
    </row>
    <row r="12" spans="1:12" ht="15" outlineLevel="2" x14ac:dyDescent="0.25">
      <c r="A12" s="141">
        <v>70</v>
      </c>
      <c r="B12" s="140" t="s">
        <v>145</v>
      </c>
      <c r="C12" s="141">
        <v>51624</v>
      </c>
      <c r="D12" s="140" t="s">
        <v>188</v>
      </c>
      <c r="E12" s="142">
        <v>0</v>
      </c>
      <c r="F12" s="142">
        <v>0</v>
      </c>
      <c r="G12" s="142">
        <v>0</v>
      </c>
      <c r="H12" s="142">
        <f>E12+F12+G12</f>
        <v>0</v>
      </c>
      <c r="I12" s="142">
        <v>0</v>
      </c>
      <c r="J12" s="142">
        <v>0</v>
      </c>
      <c r="K12" s="145" t="str">
        <f t="shared" si="1"/>
        <v/>
      </c>
      <c r="L12" s="140"/>
    </row>
    <row r="13" spans="1:12" ht="15" outlineLevel="2" x14ac:dyDescent="0.25">
      <c r="A13" s="141">
        <v>70</v>
      </c>
      <c r="B13" s="140" t="s">
        <v>145</v>
      </c>
      <c r="C13" s="141">
        <v>50814</v>
      </c>
      <c r="D13" s="140" t="s">
        <v>148</v>
      </c>
      <c r="E13" s="142">
        <v>25117676</v>
      </c>
      <c r="F13" s="142">
        <v>87173838</v>
      </c>
      <c r="G13" s="142">
        <v>329137478</v>
      </c>
      <c r="H13" s="142">
        <f>E13+F13+G13</f>
        <v>441428992</v>
      </c>
      <c r="I13" s="142">
        <v>433326729</v>
      </c>
      <c r="J13" s="142">
        <v>45198117</v>
      </c>
      <c r="K13" s="145">
        <f t="shared" si="1"/>
        <v>0.10430493661054543</v>
      </c>
      <c r="L13" s="140"/>
    </row>
    <row r="14" spans="1:12" ht="15" outlineLevel="1" x14ac:dyDescent="0.25">
      <c r="A14" s="169"/>
      <c r="B14" s="152" t="s">
        <v>151</v>
      </c>
      <c r="C14" s="169"/>
      <c r="D14" s="152"/>
      <c r="E14" s="170">
        <f t="shared" ref="E14:J14" si="4">SUBTOTAL(9,E12:E13)</f>
        <v>25117676</v>
      </c>
      <c r="F14" s="170">
        <f t="shared" si="4"/>
        <v>87173838</v>
      </c>
      <c r="G14" s="170">
        <f t="shared" si="4"/>
        <v>329137478</v>
      </c>
      <c r="H14" s="170">
        <f t="shared" si="4"/>
        <v>441428992</v>
      </c>
      <c r="I14" s="170">
        <f t="shared" si="4"/>
        <v>433326729</v>
      </c>
      <c r="J14" s="170">
        <f t="shared" si="4"/>
        <v>45198117</v>
      </c>
      <c r="K14" s="155">
        <f t="shared" si="1"/>
        <v>0.10430493661054543</v>
      </c>
      <c r="L14" s="140"/>
    </row>
    <row r="15" spans="1:12" ht="15" outlineLevel="2" x14ac:dyDescent="0.25">
      <c r="A15" s="141">
        <v>50130</v>
      </c>
      <c r="B15" s="140" t="s">
        <v>144</v>
      </c>
      <c r="C15" s="141">
        <v>50130</v>
      </c>
      <c r="D15" s="140" t="s">
        <v>144</v>
      </c>
      <c r="E15" s="142">
        <v>0</v>
      </c>
      <c r="F15" s="142">
        <v>46799304</v>
      </c>
      <c r="G15" s="142">
        <v>52972614</v>
      </c>
      <c r="H15" s="142">
        <f>E15+F15+G15</f>
        <v>99771918</v>
      </c>
      <c r="I15" s="142">
        <v>97471504</v>
      </c>
      <c r="J15" s="142">
        <v>1975730</v>
      </c>
      <c r="K15" s="145">
        <f t="shared" si="1"/>
        <v>2.0269821629098902E-2</v>
      </c>
      <c r="L15" s="140"/>
    </row>
    <row r="16" spans="1:12" ht="15" outlineLevel="1" x14ac:dyDescent="0.25">
      <c r="A16" s="169"/>
      <c r="B16" s="152" t="s">
        <v>154</v>
      </c>
      <c r="C16" s="169"/>
      <c r="D16" s="152"/>
      <c r="E16" s="170">
        <f t="shared" ref="E16:J16" si="5">SUBTOTAL(9,E15:E15)</f>
        <v>0</v>
      </c>
      <c r="F16" s="170">
        <f t="shared" si="5"/>
        <v>46799304</v>
      </c>
      <c r="G16" s="170">
        <f t="shared" si="5"/>
        <v>52972614</v>
      </c>
      <c r="H16" s="170">
        <f t="shared" si="5"/>
        <v>99771918</v>
      </c>
      <c r="I16" s="170">
        <f t="shared" si="5"/>
        <v>97471504</v>
      </c>
      <c r="J16" s="170">
        <f t="shared" si="5"/>
        <v>1975730</v>
      </c>
      <c r="K16" s="155">
        <f t="shared" si="1"/>
        <v>2.0269821629098902E-2</v>
      </c>
      <c r="L16" s="140"/>
    </row>
    <row r="17" spans="1:12" ht="15" outlineLevel="2" x14ac:dyDescent="0.25">
      <c r="A17" s="1">
        <v>150</v>
      </c>
      <c r="B17" s="1" t="s">
        <v>8</v>
      </c>
      <c r="C17" s="1">
        <v>50520</v>
      </c>
      <c r="D17" s="1" t="s">
        <v>25</v>
      </c>
      <c r="E17" s="1">
        <v>4163644</v>
      </c>
      <c r="F17" s="2">
        <v>40155049</v>
      </c>
      <c r="G17" s="2">
        <v>146479821</v>
      </c>
      <c r="H17" s="142">
        <f>E17+F17+G17</f>
        <v>190798514</v>
      </c>
      <c r="I17" s="2">
        <v>189010785</v>
      </c>
      <c r="J17" s="2">
        <v>13999736</v>
      </c>
      <c r="K17" s="145">
        <f t="shared" si="1"/>
        <v>7.4068450644231759E-2</v>
      </c>
      <c r="L17" s="140"/>
    </row>
    <row r="18" spans="1:12" ht="15" outlineLevel="2" x14ac:dyDescent="0.25">
      <c r="A18" s="141">
        <v>150</v>
      </c>
      <c r="B18" s="140" t="s">
        <v>8</v>
      </c>
      <c r="C18" s="141">
        <v>51411</v>
      </c>
      <c r="D18" s="140" t="s">
        <v>142</v>
      </c>
      <c r="E18" s="142">
        <v>27475</v>
      </c>
      <c r="F18" s="142">
        <v>13871551</v>
      </c>
      <c r="G18" s="142">
        <v>0</v>
      </c>
      <c r="H18" s="142">
        <f>E18+F18+G18</f>
        <v>13899026</v>
      </c>
      <c r="I18" s="142">
        <v>13479488</v>
      </c>
      <c r="J18" s="142">
        <v>13353</v>
      </c>
      <c r="K18" s="145">
        <f t="shared" si="1"/>
        <v>9.9061626079566235E-4</v>
      </c>
      <c r="L18" s="140"/>
    </row>
    <row r="19" spans="1:12" ht="15" outlineLevel="1" x14ac:dyDescent="0.25">
      <c r="A19" s="169"/>
      <c r="B19" s="152" t="s">
        <v>107</v>
      </c>
      <c r="C19" s="169"/>
      <c r="D19" s="152"/>
      <c r="E19" s="170">
        <f t="shared" ref="E19:J19" si="6">SUBTOTAL(9,E17:E18)</f>
        <v>4191119</v>
      </c>
      <c r="F19" s="170">
        <f t="shared" si="6"/>
        <v>54026600</v>
      </c>
      <c r="G19" s="170">
        <f t="shared" si="6"/>
        <v>146479821</v>
      </c>
      <c r="H19" s="170">
        <f t="shared" si="6"/>
        <v>204697540</v>
      </c>
      <c r="I19" s="170">
        <f t="shared" si="6"/>
        <v>202490273</v>
      </c>
      <c r="J19" s="170">
        <f t="shared" si="6"/>
        <v>14013089</v>
      </c>
      <c r="K19" s="155">
        <f t="shared" si="1"/>
        <v>6.9203763679058297E-2</v>
      </c>
      <c r="L19" s="140"/>
    </row>
    <row r="20" spans="1:12" ht="15" outlineLevel="2" x14ac:dyDescent="0.25">
      <c r="A20" s="141">
        <v>3483</v>
      </c>
      <c r="B20" s="140" t="s">
        <v>178</v>
      </c>
      <c r="C20" s="141">
        <v>51632</v>
      </c>
      <c r="D20" s="140" t="s">
        <v>157</v>
      </c>
      <c r="E20" s="142">
        <v>2118929</v>
      </c>
      <c r="F20" s="142">
        <v>0</v>
      </c>
      <c r="G20" s="142">
        <v>0</v>
      </c>
      <c r="H20" s="142">
        <f>E20+F20+G20</f>
        <v>2118929</v>
      </c>
      <c r="I20" s="142">
        <v>1960164</v>
      </c>
      <c r="J20" s="142">
        <v>225631</v>
      </c>
      <c r="K20" s="145">
        <f t="shared" si="1"/>
        <v>0.11510822563826292</v>
      </c>
      <c r="L20" s="140"/>
    </row>
    <row r="21" spans="1:12" ht="15" outlineLevel="1" x14ac:dyDescent="0.25">
      <c r="A21" s="169"/>
      <c r="B21" s="152" t="s">
        <v>180</v>
      </c>
      <c r="C21" s="169"/>
      <c r="D21" s="152"/>
      <c r="E21" s="170">
        <f t="shared" ref="E21:J21" si="7">SUBTOTAL(9,E20:E20)</f>
        <v>2118929</v>
      </c>
      <c r="F21" s="170">
        <f t="shared" si="7"/>
        <v>0</v>
      </c>
      <c r="G21" s="170">
        <f t="shared" si="7"/>
        <v>0</v>
      </c>
      <c r="H21" s="170">
        <f t="shared" si="7"/>
        <v>2118929</v>
      </c>
      <c r="I21" s="170">
        <f t="shared" si="7"/>
        <v>1960164</v>
      </c>
      <c r="J21" s="170">
        <f t="shared" si="7"/>
        <v>225631</v>
      </c>
      <c r="K21" s="155">
        <f t="shared" si="1"/>
        <v>0.11510822563826292</v>
      </c>
      <c r="L21" s="140"/>
    </row>
    <row r="22" spans="1:12" ht="15" outlineLevel="2" x14ac:dyDescent="0.25">
      <c r="A22" s="141">
        <v>50026</v>
      </c>
      <c r="B22" s="140" t="s">
        <v>170</v>
      </c>
      <c r="C22" s="141">
        <v>50026</v>
      </c>
      <c r="D22" s="140" t="s">
        <v>170</v>
      </c>
      <c r="E22" s="142">
        <v>0</v>
      </c>
      <c r="F22" s="142">
        <v>1292103</v>
      </c>
      <c r="G22" s="142">
        <v>0</v>
      </c>
      <c r="H22" s="142">
        <f>E22+F22+G22</f>
        <v>1292103</v>
      </c>
      <c r="I22" s="142">
        <v>1285697</v>
      </c>
      <c r="J22" s="142">
        <v>232887</v>
      </c>
      <c r="K22" s="145">
        <f t="shared" si="1"/>
        <v>0.18113676861655584</v>
      </c>
      <c r="L22" s="140"/>
    </row>
    <row r="23" spans="1:12" ht="15" outlineLevel="1" x14ac:dyDescent="0.25">
      <c r="A23" s="169"/>
      <c r="B23" s="152" t="s">
        <v>173</v>
      </c>
      <c r="C23" s="169"/>
      <c r="D23" s="152"/>
      <c r="E23" s="170">
        <f t="shared" ref="E23:J23" si="8">SUBTOTAL(9,E22:E22)</f>
        <v>0</v>
      </c>
      <c r="F23" s="170">
        <f t="shared" si="8"/>
        <v>1292103</v>
      </c>
      <c r="G23" s="170">
        <f t="shared" si="8"/>
        <v>0</v>
      </c>
      <c r="H23" s="170">
        <f t="shared" si="8"/>
        <v>1292103</v>
      </c>
      <c r="I23" s="170">
        <f t="shared" si="8"/>
        <v>1285697</v>
      </c>
      <c r="J23" s="170">
        <f t="shared" si="8"/>
        <v>232887</v>
      </c>
      <c r="K23" s="155">
        <f t="shared" si="1"/>
        <v>0.18113676861655584</v>
      </c>
      <c r="L23" s="140"/>
    </row>
    <row r="24" spans="1:12" ht="15" outlineLevel="2" x14ac:dyDescent="0.25">
      <c r="A24" s="141">
        <v>50440</v>
      </c>
      <c r="B24" s="140" t="s">
        <v>182</v>
      </c>
      <c r="C24" s="141">
        <v>50440</v>
      </c>
      <c r="D24" s="140" t="s">
        <v>182</v>
      </c>
      <c r="E24" s="142">
        <v>60760</v>
      </c>
      <c r="F24" s="142">
        <v>0</v>
      </c>
      <c r="G24" s="142">
        <v>12207791</v>
      </c>
      <c r="H24" s="142">
        <f>E24+F24+G24</f>
        <v>12268551</v>
      </c>
      <c r="I24" s="142">
        <v>11711970</v>
      </c>
      <c r="J24" s="142">
        <v>151000</v>
      </c>
      <c r="K24" s="145">
        <f t="shared" si="1"/>
        <v>1.2892792587412707E-2</v>
      </c>
      <c r="L24" s="140"/>
    </row>
    <row r="25" spans="1:12" ht="15" outlineLevel="1" x14ac:dyDescent="0.25">
      <c r="A25" s="169"/>
      <c r="B25" s="152" t="s">
        <v>192</v>
      </c>
      <c r="C25" s="169"/>
      <c r="D25" s="152"/>
      <c r="E25" s="170">
        <f t="shared" ref="E25:J25" si="9">SUBTOTAL(9,E24:E24)</f>
        <v>60760</v>
      </c>
      <c r="F25" s="170">
        <f t="shared" si="9"/>
        <v>0</v>
      </c>
      <c r="G25" s="170">
        <f t="shared" si="9"/>
        <v>12207791</v>
      </c>
      <c r="H25" s="170">
        <f t="shared" si="9"/>
        <v>12268551</v>
      </c>
      <c r="I25" s="170">
        <f t="shared" si="9"/>
        <v>11711970</v>
      </c>
      <c r="J25" s="170">
        <f t="shared" si="9"/>
        <v>151000</v>
      </c>
      <c r="K25" s="155">
        <f t="shared" si="1"/>
        <v>1.2892792587412707E-2</v>
      </c>
      <c r="L25" s="140"/>
    </row>
    <row r="26" spans="1:12" ht="15" outlineLevel="2" x14ac:dyDescent="0.25">
      <c r="A26" s="141">
        <v>340</v>
      </c>
      <c r="B26" s="140" t="s">
        <v>147</v>
      </c>
      <c r="C26" s="141">
        <v>50121</v>
      </c>
      <c r="D26" s="140" t="s">
        <v>159</v>
      </c>
      <c r="E26" s="142">
        <v>9549098</v>
      </c>
      <c r="F26" s="142">
        <v>32952158</v>
      </c>
      <c r="G26" s="142">
        <v>46565959</v>
      </c>
      <c r="H26" s="142">
        <f>E26+F26+G26</f>
        <v>89067215</v>
      </c>
      <c r="I26" s="142">
        <v>92153262</v>
      </c>
      <c r="J26" s="142">
        <v>10155915</v>
      </c>
      <c r="K26" s="145">
        <f t="shared" si="1"/>
        <v>0.11020678790513135</v>
      </c>
      <c r="L26" s="140"/>
    </row>
    <row r="27" spans="1:12" ht="15" outlineLevel="1" x14ac:dyDescent="0.25">
      <c r="A27" s="169"/>
      <c r="B27" s="152" t="s">
        <v>155</v>
      </c>
      <c r="C27" s="169"/>
      <c r="D27" s="152"/>
      <c r="E27" s="170">
        <f t="shared" ref="E27:J27" si="10">SUBTOTAL(9,E26:E26)</f>
        <v>9549098</v>
      </c>
      <c r="F27" s="170">
        <f t="shared" si="10"/>
        <v>32952158</v>
      </c>
      <c r="G27" s="170">
        <f t="shared" si="10"/>
        <v>46565959</v>
      </c>
      <c r="H27" s="170">
        <f t="shared" si="10"/>
        <v>89067215</v>
      </c>
      <c r="I27" s="170">
        <f t="shared" si="10"/>
        <v>92153262</v>
      </c>
      <c r="J27" s="170">
        <f t="shared" si="10"/>
        <v>10155915</v>
      </c>
      <c r="K27" s="155">
        <f t="shared" si="1"/>
        <v>0.11020678790513135</v>
      </c>
      <c r="L27" s="140"/>
    </row>
    <row r="28" spans="1:12" ht="15" outlineLevel="2" x14ac:dyDescent="0.25">
      <c r="A28" s="141">
        <v>50016</v>
      </c>
      <c r="B28" s="140" t="s">
        <v>164</v>
      </c>
      <c r="C28" s="141">
        <v>50016</v>
      </c>
      <c r="D28" s="140" t="s">
        <v>164</v>
      </c>
      <c r="E28" s="142">
        <v>3154655</v>
      </c>
      <c r="F28" s="142">
        <v>1817478</v>
      </c>
      <c r="G28" s="142">
        <v>31311909</v>
      </c>
      <c r="H28" s="142">
        <f>E28+F28+G28</f>
        <v>36284042</v>
      </c>
      <c r="I28" s="142">
        <v>35469739</v>
      </c>
      <c r="J28" s="142">
        <v>948950</v>
      </c>
      <c r="K28" s="145">
        <f t="shared" si="1"/>
        <v>2.6753791450227476E-2</v>
      </c>
      <c r="L28" s="140"/>
    </row>
    <row r="29" spans="1:12" ht="15" outlineLevel="1" x14ac:dyDescent="0.25">
      <c r="A29" s="169"/>
      <c r="B29" s="152" t="s">
        <v>168</v>
      </c>
      <c r="C29" s="169"/>
      <c r="D29" s="152"/>
      <c r="E29" s="170">
        <f t="shared" ref="E29:J29" si="11">SUBTOTAL(9,E28:E28)</f>
        <v>3154655</v>
      </c>
      <c r="F29" s="170">
        <f t="shared" si="11"/>
        <v>1817478</v>
      </c>
      <c r="G29" s="170">
        <f t="shared" si="11"/>
        <v>31311909</v>
      </c>
      <c r="H29" s="170">
        <f t="shared" si="11"/>
        <v>36284042</v>
      </c>
      <c r="I29" s="170">
        <f t="shared" si="11"/>
        <v>35469739</v>
      </c>
      <c r="J29" s="170">
        <f t="shared" si="11"/>
        <v>948950</v>
      </c>
      <c r="K29" s="155">
        <f t="shared" si="1"/>
        <v>2.6753791450227476E-2</v>
      </c>
      <c r="L29" s="140"/>
    </row>
    <row r="30" spans="1:12" ht="15" outlineLevel="2" x14ac:dyDescent="0.25">
      <c r="A30" s="141">
        <v>50050</v>
      </c>
      <c r="B30" s="140" t="s">
        <v>4</v>
      </c>
      <c r="C30" s="141">
        <v>50050</v>
      </c>
      <c r="D30" s="140" t="s">
        <v>4</v>
      </c>
      <c r="E30" s="142">
        <v>513348</v>
      </c>
      <c r="F30" s="142">
        <v>67108262</v>
      </c>
      <c r="G30" s="142">
        <v>40689551</v>
      </c>
      <c r="H30" s="142">
        <f>E30+F30+G30</f>
        <v>108311161</v>
      </c>
      <c r="I30" s="142">
        <v>104373169</v>
      </c>
      <c r="J30" s="142">
        <v>1403532</v>
      </c>
      <c r="K30" s="145">
        <f t="shared" si="1"/>
        <v>1.344724907222085E-2</v>
      </c>
      <c r="L30" s="140"/>
    </row>
    <row r="31" spans="1:12" ht="15" outlineLevel="1" x14ac:dyDescent="0.25">
      <c r="A31" s="169"/>
      <c r="B31" s="152" t="s">
        <v>114</v>
      </c>
      <c r="C31" s="169"/>
      <c r="D31" s="152"/>
      <c r="E31" s="170">
        <f t="shared" ref="E31:J31" si="12">SUBTOTAL(9,E30:E30)</f>
        <v>513348</v>
      </c>
      <c r="F31" s="170">
        <f t="shared" si="12"/>
        <v>67108262</v>
      </c>
      <c r="G31" s="170">
        <f t="shared" si="12"/>
        <v>40689551</v>
      </c>
      <c r="H31" s="170">
        <f t="shared" si="12"/>
        <v>108311161</v>
      </c>
      <c r="I31" s="170">
        <f t="shared" si="12"/>
        <v>104373169</v>
      </c>
      <c r="J31" s="170">
        <f t="shared" si="12"/>
        <v>1403532</v>
      </c>
      <c r="K31" s="155">
        <f t="shared" si="1"/>
        <v>1.344724907222085E-2</v>
      </c>
      <c r="L31" s="140"/>
    </row>
    <row r="32" spans="1:12" ht="15" outlineLevel="2" x14ac:dyDescent="0.25">
      <c r="A32" s="141">
        <v>51152</v>
      </c>
      <c r="B32" s="140" t="s">
        <v>181</v>
      </c>
      <c r="C32" s="141">
        <v>51152</v>
      </c>
      <c r="D32" s="140" t="s">
        <v>181</v>
      </c>
      <c r="E32" s="142">
        <v>14190080</v>
      </c>
      <c r="F32" s="142">
        <v>30526083</v>
      </c>
      <c r="G32" s="142">
        <v>25241525</v>
      </c>
      <c r="H32" s="142">
        <f>E32+F32+G32</f>
        <v>69957688</v>
      </c>
      <c r="I32" s="142">
        <v>67764270</v>
      </c>
      <c r="J32" s="142">
        <v>3393358</v>
      </c>
      <c r="K32" s="145">
        <f t="shared" si="1"/>
        <v>5.0075917589018519E-2</v>
      </c>
      <c r="L32" s="140"/>
    </row>
    <row r="33" spans="1:13" ht="15" outlineLevel="1" x14ac:dyDescent="0.25">
      <c r="A33" s="169"/>
      <c r="B33" s="152" t="s">
        <v>184</v>
      </c>
      <c r="C33" s="169"/>
      <c r="D33" s="152"/>
      <c r="E33" s="170">
        <f t="shared" ref="E33:J33" si="13">SUBTOTAL(9,E32:E32)</f>
        <v>14190080</v>
      </c>
      <c r="F33" s="170">
        <f t="shared" si="13"/>
        <v>30526083</v>
      </c>
      <c r="G33" s="170">
        <f t="shared" si="13"/>
        <v>25241525</v>
      </c>
      <c r="H33" s="170">
        <f t="shared" si="13"/>
        <v>69957688</v>
      </c>
      <c r="I33" s="170">
        <f t="shared" si="13"/>
        <v>67764270</v>
      </c>
      <c r="J33" s="170">
        <f t="shared" si="13"/>
        <v>3393358</v>
      </c>
      <c r="K33" s="155">
        <f t="shared" si="1"/>
        <v>5.0075917589018519E-2</v>
      </c>
      <c r="L33" s="140"/>
    </row>
    <row r="34" spans="1:13" ht="40.9" customHeight="1" thickBot="1" x14ac:dyDescent="0.3">
      <c r="A34" s="173"/>
      <c r="B34" s="147" t="s">
        <v>104</v>
      </c>
      <c r="C34" s="173"/>
      <c r="D34" s="147"/>
      <c r="E34" s="174">
        <f t="shared" ref="E34:J34" si="14">SUBTOTAL(9,E3:E32)</f>
        <v>74457055</v>
      </c>
      <c r="F34" s="174">
        <f t="shared" si="14"/>
        <v>324580323</v>
      </c>
      <c r="G34" s="174">
        <f t="shared" si="14"/>
        <v>1350668998</v>
      </c>
      <c r="H34" s="174">
        <f t="shared" si="14"/>
        <v>1749706376</v>
      </c>
      <c r="I34" s="174">
        <f t="shared" si="14"/>
        <v>1724509101</v>
      </c>
      <c r="J34" s="174">
        <f t="shared" si="14"/>
        <v>120634820</v>
      </c>
      <c r="K34" s="96">
        <f t="shared" si="1"/>
        <v>6.9953136188174864E-2</v>
      </c>
      <c r="L34" s="140"/>
    </row>
    <row r="35" spans="1:13" ht="13.5" thickTop="1" x14ac:dyDescent="0.2"/>
    <row r="42" spans="1:13" x14ac:dyDescent="0.2">
      <c r="K42" s="158"/>
      <c r="L42" s="158"/>
      <c r="M42" s="158"/>
    </row>
    <row r="43" spans="1:13" x14ac:dyDescent="0.2">
      <c r="K43" s="158"/>
      <c r="L43" s="158"/>
      <c r="M43" s="158"/>
    </row>
  </sheetData>
  <pageMargins left="0.7" right="0.7" top="0.75" bottom="0.75" header="0.3" footer="0.3"/>
  <pageSetup scale="62" orientation="landscape" r:id="rId1"/>
  <headerFooter>
    <oddFooter>&amp;LCalifornia Department of Insurance&amp;RRate Specialist Bureau - 6/23/2015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35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8" baseType="lpstr">
      <vt:lpstr>2023</vt:lpstr>
      <vt:lpstr>2022</vt:lpstr>
      <vt:lpstr>2021</vt:lpstr>
      <vt:lpstr>2020</vt:lpstr>
      <vt:lpstr>2019</vt:lpstr>
      <vt:lpstr>Sheet1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Title WP</vt:lpstr>
      <vt:lpstr>Title Loss Ratio</vt:lpstr>
      <vt:lpstr>Chart Loss Ratio</vt:lpstr>
      <vt:lpstr>1993</vt:lpstr>
      <vt:lpstr>1994</vt:lpstr>
      <vt:lpstr>1995</vt:lpstr>
      <vt:lpstr>1996</vt:lpstr>
      <vt:lpstr>1997</vt:lpstr>
      <vt:lpstr>1998</vt:lpstr>
      <vt:lpstr>1999</vt:lpstr>
      <vt:lpstr>2000</vt:lpstr>
      <vt:lpstr>2001</vt:lpstr>
      <vt:lpstr>2002</vt:lpstr>
      <vt:lpstr>2003</vt:lpstr>
      <vt:lpstr>2004</vt:lpstr>
      <vt:lpstr>2005</vt:lpstr>
      <vt:lpstr>Chart_WP</vt:lpstr>
      <vt:lpstr>Chart_MktShr</vt:lpstr>
      <vt:lpstr>Sheet1!Extract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 Title Market Share 2022</dc:title>
  <dc:subject>CA Title Market Share 2022</dc:subject>
  <dc:creator>CDI</dc:creator>
  <cp:keywords>Title</cp:keywords>
  <cp:lastModifiedBy>Chan, Roy</cp:lastModifiedBy>
  <cp:lastPrinted>2023-06-28T20:48:17Z</cp:lastPrinted>
  <dcterms:created xsi:type="dcterms:W3CDTF">2003-04-17T22:25:26Z</dcterms:created>
  <dcterms:modified xsi:type="dcterms:W3CDTF">2024-06-05T19:29:12Z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{8784F317-35C6-4DF4-8579-DFBC6C298805}</vt:lpwstr>
  </property>
</Properties>
</file>