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lee\Desktop\"/>
    </mc:Choice>
  </mc:AlternateContent>
  <xr:revisionPtr revIDLastSave="0" documentId="13_ncr:1_{8A0069F6-7FF9-4843-9653-72A4FB542798}" xr6:coauthVersionLast="36" xr6:coauthVersionMax="36" xr10:uidLastSave="{00000000-0000-0000-0000-000000000000}"/>
  <bookViews>
    <workbookView xWindow="5580" yWindow="0" windowWidth="23040" windowHeight="9405" tabRatio="730" xr2:uid="{00000000-000D-0000-FFFF-FFFF00000000}"/>
  </bookViews>
  <sheets>
    <sheet name="2021" sheetId="61" r:id="rId1"/>
    <sheet name="2020" sheetId="60" r:id="rId2"/>
    <sheet name="2019" sheetId="58" r:id="rId3"/>
    <sheet name="Sheet1" sheetId="59" state="hidden" r:id="rId4"/>
    <sheet name="2018" sheetId="57" r:id="rId5"/>
    <sheet name="2017" sheetId="55" r:id="rId6"/>
    <sheet name="2016" sheetId="54" r:id="rId7"/>
    <sheet name="2015" sheetId="52" r:id="rId8"/>
    <sheet name="2014" sheetId="50" r:id="rId9"/>
    <sheet name="2013" sheetId="49" r:id="rId10"/>
    <sheet name="2012" sheetId="47" r:id="rId11"/>
    <sheet name="2011" sheetId="46" r:id="rId12"/>
    <sheet name="2010" sheetId="45" r:id="rId13"/>
    <sheet name="2009" sheetId="44" r:id="rId14"/>
    <sheet name="2008" sheetId="41" state="hidden" r:id="rId15"/>
    <sheet name="2007" sheetId="38" state="hidden" r:id="rId16"/>
    <sheet name="2006" sheetId="37" state="hidden" r:id="rId17"/>
    <sheet name="Title WP" sheetId="3" r:id="rId18"/>
    <sheet name="Chart_WP" sheetId="34" r:id="rId19"/>
    <sheet name="Chart_MktShr" sheetId="35" r:id="rId20"/>
    <sheet name="Title Loss Ratio" sheetId="39" r:id="rId21"/>
    <sheet name="Chart Loss Ratio" sheetId="40" r:id="rId22"/>
    <sheet name="1993" sheetId="9" state="hidden" r:id="rId23"/>
    <sheet name="1994" sheetId="20" state="hidden" r:id="rId24"/>
    <sheet name="1995" sheetId="21" state="hidden" r:id="rId25"/>
    <sheet name="1996" sheetId="22" state="hidden" r:id="rId26"/>
    <sheet name="1997" sheetId="23" state="hidden" r:id="rId27"/>
    <sheet name="1998" sheetId="24" state="hidden" r:id="rId28"/>
    <sheet name="1999" sheetId="25" state="hidden" r:id="rId29"/>
    <sheet name="2000" sheetId="26" state="hidden" r:id="rId30"/>
    <sheet name="2001" sheetId="27" state="hidden" r:id="rId31"/>
    <sheet name="2002" sheetId="28" state="hidden" r:id="rId32"/>
    <sheet name="2003" sheetId="29" state="hidden" r:id="rId33"/>
    <sheet name="2004" sheetId="30" state="hidden" r:id="rId34"/>
    <sheet name="2005" sheetId="33" state="hidden" r:id="rId35"/>
  </sheets>
  <definedNames>
    <definedName name="_xlnm._FilterDatabase" localSheetId="34" hidden="1">'2005'!$A$3:$K$35</definedName>
    <definedName name="_xlnm._FilterDatabase" localSheetId="16" hidden="1">'2006'!$A$3:$K$35</definedName>
    <definedName name="_xlnm._FilterDatabase" localSheetId="15" hidden="1">'2007'!$A$3:$K$35</definedName>
    <definedName name="_xlnm._FilterDatabase" localSheetId="14" hidden="1">'2008'!$A$3:$K$33</definedName>
    <definedName name="_xlnm._FilterDatabase" localSheetId="13" hidden="1">'2009'!$A$2:$K$33</definedName>
    <definedName name="_xlnm._FilterDatabase" localSheetId="3" hidden="1">Sheet1!$B$1:$B$21</definedName>
    <definedName name="_xlnm.Extract" localSheetId="3">Sheet1!$B$24</definedName>
  </definedNames>
  <calcPr calcId="191029"/>
</workbook>
</file>

<file path=xl/calcChain.xml><?xml version="1.0" encoding="utf-8"?>
<calcChain xmlns="http://schemas.openxmlformats.org/spreadsheetml/2006/main">
  <c r="AE96" i="39" l="1"/>
  <c r="AE69" i="39"/>
  <c r="AE70" i="39"/>
  <c r="AE71" i="39"/>
  <c r="AE72" i="39"/>
  <c r="AE73" i="39"/>
  <c r="AE74" i="39"/>
  <c r="AE75" i="39"/>
  <c r="AE76" i="39"/>
  <c r="AE77" i="39"/>
  <c r="AE78" i="39"/>
  <c r="AE79" i="39"/>
  <c r="AE80" i="39"/>
  <c r="AE81" i="39"/>
  <c r="AE82" i="39"/>
  <c r="AE83" i="39"/>
  <c r="AE84" i="39"/>
  <c r="AE85" i="39"/>
  <c r="AE86" i="39"/>
  <c r="AE87" i="39"/>
  <c r="AE88" i="39"/>
  <c r="AE89" i="39"/>
  <c r="AE90" i="39"/>
  <c r="AE91" i="39"/>
  <c r="AE92" i="39"/>
  <c r="AE93" i="39"/>
  <c r="AE94" i="39"/>
  <c r="AE95" i="39"/>
  <c r="AE68" i="39"/>
  <c r="AE65" i="39"/>
  <c r="AE33" i="39"/>
  <c r="AE24" i="3" l="1"/>
  <c r="AE29" i="3" s="1"/>
  <c r="BH29" i="3" s="1"/>
  <c r="J39" i="61"/>
  <c r="K39" i="61" s="1"/>
  <c r="I39" i="61"/>
  <c r="G39" i="61"/>
  <c r="F39" i="61"/>
  <c r="E39" i="61"/>
  <c r="K38" i="61"/>
  <c r="H38" i="61"/>
  <c r="J37" i="61"/>
  <c r="I37" i="61"/>
  <c r="G37" i="61"/>
  <c r="F37" i="61"/>
  <c r="E37" i="61"/>
  <c r="K36" i="61"/>
  <c r="H36" i="61"/>
  <c r="J35" i="61"/>
  <c r="I35" i="61"/>
  <c r="G35" i="61"/>
  <c r="F35" i="61"/>
  <c r="E35" i="61"/>
  <c r="K34" i="61"/>
  <c r="H34" i="61"/>
  <c r="J33" i="61"/>
  <c r="I33" i="61"/>
  <c r="G33" i="61"/>
  <c r="F33" i="61"/>
  <c r="E33" i="61"/>
  <c r="K32" i="61"/>
  <c r="H32" i="61"/>
  <c r="J31" i="61"/>
  <c r="I31" i="61"/>
  <c r="G31" i="61"/>
  <c r="F31" i="61"/>
  <c r="E31" i="61"/>
  <c r="K30" i="61"/>
  <c r="H30" i="61"/>
  <c r="J29" i="61"/>
  <c r="I29" i="61"/>
  <c r="G29" i="61"/>
  <c r="F29" i="61"/>
  <c r="E29" i="61"/>
  <c r="K28" i="61"/>
  <c r="H28" i="61"/>
  <c r="J27" i="61"/>
  <c r="I27" i="61"/>
  <c r="G27" i="61"/>
  <c r="F27" i="61"/>
  <c r="E27" i="61"/>
  <c r="K26" i="61"/>
  <c r="H26" i="61"/>
  <c r="J25" i="61"/>
  <c r="I25" i="61"/>
  <c r="G25" i="61"/>
  <c r="F25" i="61"/>
  <c r="E25" i="61"/>
  <c r="K24" i="61"/>
  <c r="H24" i="61"/>
  <c r="K23" i="61"/>
  <c r="H23" i="61"/>
  <c r="J22" i="61"/>
  <c r="I22" i="61"/>
  <c r="G22" i="61"/>
  <c r="F22" i="61"/>
  <c r="E22" i="61"/>
  <c r="K21" i="61"/>
  <c r="H21" i="61"/>
  <c r="K20" i="61"/>
  <c r="H20" i="61"/>
  <c r="J19" i="61"/>
  <c r="I19" i="61"/>
  <c r="K19" i="61" s="1"/>
  <c r="G19" i="61"/>
  <c r="F19" i="61"/>
  <c r="E19" i="61"/>
  <c r="K18" i="61"/>
  <c r="H18" i="61"/>
  <c r="J17" i="61"/>
  <c r="I17" i="61"/>
  <c r="K17" i="61" s="1"/>
  <c r="G17" i="61"/>
  <c r="F17" i="61"/>
  <c r="E17" i="61"/>
  <c r="K16" i="61"/>
  <c r="H16" i="61"/>
  <c r="K15" i="61"/>
  <c r="H15" i="61"/>
  <c r="K14" i="61"/>
  <c r="H14" i="61"/>
  <c r="K13" i="61"/>
  <c r="H13" i="61"/>
  <c r="J12" i="61"/>
  <c r="I12" i="61"/>
  <c r="G12" i="61"/>
  <c r="F12" i="61"/>
  <c r="E12" i="61"/>
  <c r="K11" i="61"/>
  <c r="H11" i="61"/>
  <c r="J10" i="61"/>
  <c r="I10" i="61"/>
  <c r="K10" i="61" s="1"/>
  <c r="G10" i="61"/>
  <c r="F10" i="61"/>
  <c r="E10" i="61"/>
  <c r="K9" i="61"/>
  <c r="H9" i="61"/>
  <c r="J8" i="61"/>
  <c r="I8" i="61"/>
  <c r="G8" i="61"/>
  <c r="F8" i="61"/>
  <c r="E8" i="61"/>
  <c r="K7" i="61"/>
  <c r="H7" i="61"/>
  <c r="J6" i="61"/>
  <c r="I6" i="61"/>
  <c r="G6" i="61"/>
  <c r="F6" i="61"/>
  <c r="E6" i="61"/>
  <c r="K5" i="61"/>
  <c r="H5" i="61"/>
  <c r="J4" i="61"/>
  <c r="I4" i="61"/>
  <c r="G4" i="61"/>
  <c r="F4" i="61"/>
  <c r="E4" i="61"/>
  <c r="K3" i="61"/>
  <c r="H3" i="61"/>
  <c r="K31" i="61" l="1"/>
  <c r="H10" i="61"/>
  <c r="K22" i="61"/>
  <c r="K25" i="61"/>
  <c r="K8" i="61"/>
  <c r="K37" i="61"/>
  <c r="K29" i="61"/>
  <c r="K27" i="61"/>
  <c r="H35" i="61"/>
  <c r="H22" i="61"/>
  <c r="H33" i="61"/>
  <c r="K4" i="61"/>
  <c r="H29" i="61"/>
  <c r="H31" i="61"/>
  <c r="H8" i="61"/>
  <c r="K12" i="61"/>
  <c r="G40" i="61"/>
  <c r="H19" i="61"/>
  <c r="H6" i="61"/>
  <c r="H12" i="61"/>
  <c r="H25" i="61"/>
  <c r="H27" i="61"/>
  <c r="E40" i="61"/>
  <c r="H4" i="61"/>
  <c r="H39" i="61"/>
  <c r="I40" i="61"/>
  <c r="H37" i="61"/>
  <c r="J40" i="61"/>
  <c r="K6" i="61"/>
  <c r="H17" i="61"/>
  <c r="K33" i="61"/>
  <c r="K35" i="61"/>
  <c r="AE36" i="3"/>
  <c r="BH36" i="3" s="1"/>
  <c r="AE45" i="3"/>
  <c r="BH45" i="3" s="1"/>
  <c r="AE43" i="3"/>
  <c r="BH43" i="3" s="1"/>
  <c r="AE42" i="3"/>
  <c r="BH42" i="3" s="1"/>
  <c r="AE34" i="3"/>
  <c r="BH34" i="3" s="1"/>
  <c r="AE41" i="3"/>
  <c r="BH41" i="3" s="1"/>
  <c r="AE33" i="3"/>
  <c r="BH33" i="3" s="1"/>
  <c r="AE32" i="3"/>
  <c r="BH32" i="3" s="1"/>
  <c r="AE44" i="3"/>
  <c r="BH44" i="3" s="1"/>
  <c r="AE39" i="3"/>
  <c r="BH39" i="3" s="1"/>
  <c r="AE31" i="3"/>
  <c r="BH31" i="3" s="1"/>
  <c r="AE40" i="3"/>
  <c r="BH40" i="3" s="1"/>
  <c r="AE28" i="3"/>
  <c r="AE38" i="3"/>
  <c r="BH38" i="3" s="1"/>
  <c r="AE30" i="3"/>
  <c r="BH30" i="3" s="1"/>
  <c r="AE35" i="3"/>
  <c r="BH35" i="3" s="1"/>
  <c r="AE46" i="3"/>
  <c r="BH46" i="3" s="1"/>
  <c r="AE37" i="3"/>
  <c r="BH37" i="3" s="1"/>
  <c r="F40" i="61"/>
  <c r="J37" i="60"/>
  <c r="I37" i="60"/>
  <c r="G37" i="60"/>
  <c r="F37" i="60"/>
  <c r="F35" i="60"/>
  <c r="G35" i="60"/>
  <c r="I35" i="60"/>
  <c r="J35" i="60"/>
  <c r="F33" i="60"/>
  <c r="G33" i="60"/>
  <c r="I33" i="60"/>
  <c r="J33" i="60"/>
  <c r="F31" i="60"/>
  <c r="G31" i="60"/>
  <c r="I31" i="60"/>
  <c r="J31" i="60"/>
  <c r="F29" i="60"/>
  <c r="G29" i="60"/>
  <c r="I29" i="60"/>
  <c r="J29" i="60"/>
  <c r="F27" i="60"/>
  <c r="G27" i="60"/>
  <c r="I27" i="60"/>
  <c r="J27" i="60"/>
  <c r="F25" i="60"/>
  <c r="G25" i="60"/>
  <c r="I25" i="60"/>
  <c r="J25" i="60"/>
  <c r="F23" i="60"/>
  <c r="G23" i="60"/>
  <c r="I23" i="60"/>
  <c r="J23" i="60"/>
  <c r="E23" i="60"/>
  <c r="F20" i="60"/>
  <c r="G20" i="60"/>
  <c r="I20" i="60"/>
  <c r="J20" i="60"/>
  <c r="F18" i="60"/>
  <c r="G18" i="60"/>
  <c r="I18" i="60"/>
  <c r="J18" i="60"/>
  <c r="F16" i="60"/>
  <c r="G16" i="60"/>
  <c r="I16" i="60"/>
  <c r="J16" i="60"/>
  <c r="E16" i="60"/>
  <c r="F13" i="60"/>
  <c r="G13" i="60"/>
  <c r="I13" i="60"/>
  <c r="J13" i="60"/>
  <c r="F8" i="60"/>
  <c r="G8" i="60"/>
  <c r="I8" i="60"/>
  <c r="J8" i="60"/>
  <c r="F6" i="60"/>
  <c r="G6" i="60"/>
  <c r="I6" i="60"/>
  <c r="J6" i="60"/>
  <c r="F4" i="60"/>
  <c r="G4" i="60"/>
  <c r="I4" i="60"/>
  <c r="J4" i="60"/>
  <c r="H40" i="61" l="1"/>
  <c r="K40" i="61"/>
  <c r="AE47" i="3"/>
  <c r="BH28" i="3"/>
  <c r="BH47" i="3" s="1"/>
  <c r="AE48" i="3" s="1"/>
  <c r="K5" i="60"/>
  <c r="K6" i="60" s="1"/>
  <c r="K7" i="60"/>
  <c r="K8" i="60" s="1"/>
  <c r="K9" i="60"/>
  <c r="K10" i="60"/>
  <c r="K11" i="60"/>
  <c r="K12" i="60"/>
  <c r="K14" i="60"/>
  <c r="K16" i="60" s="1"/>
  <c r="K15" i="60"/>
  <c r="K17" i="60"/>
  <c r="K18" i="60" s="1"/>
  <c r="K19" i="60"/>
  <c r="K20" i="60" s="1"/>
  <c r="K21" i="60"/>
  <c r="K23" i="60" s="1"/>
  <c r="K22" i="60"/>
  <c r="K24" i="60"/>
  <c r="K25" i="60" s="1"/>
  <c r="K26" i="60"/>
  <c r="K27" i="60" s="1"/>
  <c r="K28" i="60"/>
  <c r="K29" i="60" s="1"/>
  <c r="K30" i="60"/>
  <c r="K31" i="60" s="1"/>
  <c r="K32" i="60"/>
  <c r="K33" i="60" s="1"/>
  <c r="K34" i="60"/>
  <c r="K35" i="60" s="1"/>
  <c r="K36" i="60"/>
  <c r="K37" i="60" s="1"/>
  <c r="K3" i="60"/>
  <c r="K4" i="60" s="1"/>
  <c r="AD68" i="39"/>
  <c r="AC68" i="39"/>
  <c r="AD65" i="39"/>
  <c r="AD33" i="39"/>
  <c r="AD69" i="39"/>
  <c r="AD70" i="39"/>
  <c r="AD73" i="39"/>
  <c r="AD72" i="39"/>
  <c r="AD71" i="39"/>
  <c r="AD74" i="39"/>
  <c r="AD75" i="39"/>
  <c r="AD76" i="39"/>
  <c r="AD77" i="39"/>
  <c r="AD78" i="39"/>
  <c r="AD79" i="39"/>
  <c r="AC24" i="3"/>
  <c r="AC28" i="3" s="1"/>
  <c r="BF28" i="3" s="1"/>
  <c r="T24" i="3"/>
  <c r="X24" i="3"/>
  <c r="E13" i="60"/>
  <c r="K13" i="60" l="1"/>
  <c r="AD96" i="39"/>
  <c r="AD24" i="3"/>
  <c r="AD41" i="3" l="1"/>
  <c r="BG41" i="3" s="1"/>
  <c r="AD42" i="3"/>
  <c r="BG42" i="3" s="1"/>
  <c r="AD29" i="3"/>
  <c r="BG29" i="3" s="1"/>
  <c r="AD37" i="3"/>
  <c r="BG37" i="3" s="1"/>
  <c r="AD46" i="3"/>
  <c r="BG46" i="3" s="1"/>
  <c r="AD30" i="3"/>
  <c r="BG30" i="3" s="1"/>
  <c r="AD38" i="3"/>
  <c r="BG38" i="3" s="1"/>
  <c r="AD28" i="3"/>
  <c r="AD33" i="3"/>
  <c r="BG33" i="3" s="1"/>
  <c r="AD39" i="3"/>
  <c r="BG39" i="3" s="1"/>
  <c r="AD32" i="3"/>
  <c r="BG32" i="3" s="1"/>
  <c r="AD34" i="3"/>
  <c r="BG34" i="3" s="1"/>
  <c r="AD31" i="3"/>
  <c r="BG31" i="3" s="1"/>
  <c r="AD40" i="3"/>
  <c r="BG40" i="3" s="1"/>
  <c r="AD43" i="3"/>
  <c r="BG43" i="3" s="1"/>
  <c r="AD35" i="3"/>
  <c r="BG35" i="3" s="1"/>
  <c r="AD44" i="3"/>
  <c r="BG44" i="3" s="1"/>
  <c r="AD36" i="3"/>
  <c r="BG36" i="3" s="1"/>
  <c r="AD45" i="3"/>
  <c r="BG45" i="3" s="1"/>
  <c r="AD47" i="3" l="1"/>
  <c r="BG28" i="3"/>
  <c r="E37" i="60"/>
  <c r="E6" i="60"/>
  <c r="E35" i="60"/>
  <c r="E20" i="60"/>
  <c r="E18" i="60"/>
  <c r="E29" i="60"/>
  <c r="E31" i="60"/>
  <c r="E33" i="60"/>
  <c r="E8" i="60"/>
  <c r="E25" i="60"/>
  <c r="E27" i="60"/>
  <c r="E4" i="60"/>
  <c r="H26" i="60"/>
  <c r="H27" i="60" s="1"/>
  <c r="H24" i="60"/>
  <c r="H25" i="60" s="1"/>
  <c r="H7" i="60"/>
  <c r="H8" i="60" s="1"/>
  <c r="H9" i="60"/>
  <c r="H10" i="60"/>
  <c r="H32" i="60"/>
  <c r="H33" i="60" s="1"/>
  <c r="H21" i="60"/>
  <c r="H30" i="60"/>
  <c r="H31" i="60" s="1"/>
  <c r="H22" i="60"/>
  <c r="H28" i="60"/>
  <c r="H29" i="60" s="1"/>
  <c r="H17" i="60"/>
  <c r="H18" i="60" s="1"/>
  <c r="H19" i="60"/>
  <c r="H20" i="60" s="1"/>
  <c r="H14" i="60"/>
  <c r="H34" i="60"/>
  <c r="H35" i="60" s="1"/>
  <c r="H15" i="60"/>
  <c r="H5" i="60"/>
  <c r="H6" i="60" s="1"/>
  <c r="H11" i="60"/>
  <c r="H12" i="60"/>
  <c r="H36" i="60"/>
  <c r="H37" i="60" s="1"/>
  <c r="H3" i="60"/>
  <c r="H4" i="60" s="1"/>
  <c r="BG47" i="3" l="1"/>
  <c r="AD48" i="3" s="1"/>
  <c r="H23" i="60"/>
  <c r="E38" i="60"/>
  <c r="H16" i="60"/>
  <c r="H13" i="60"/>
  <c r="J38" i="60"/>
  <c r="F38" i="60"/>
  <c r="G38" i="60"/>
  <c r="I38" i="60"/>
  <c r="AC69" i="39"/>
  <c r="AC70" i="39"/>
  <c r="AC73" i="39"/>
  <c r="AC72" i="39"/>
  <c r="AC71" i="39"/>
  <c r="AC74" i="39"/>
  <c r="AC75" i="39"/>
  <c r="AC76" i="39"/>
  <c r="AC77" i="39"/>
  <c r="AC78" i="39"/>
  <c r="AC79" i="39"/>
  <c r="AC65" i="39"/>
  <c r="AC33" i="39"/>
  <c r="AC32" i="3"/>
  <c r="BF32" i="3" s="1"/>
  <c r="H15" i="58"/>
  <c r="H38" i="60" l="1"/>
  <c r="K38" i="60"/>
  <c r="AC96" i="39"/>
  <c r="AC39" i="3"/>
  <c r="BF39" i="3" s="1"/>
  <c r="AC33" i="3"/>
  <c r="BF33" i="3" s="1"/>
  <c r="AC38" i="3"/>
  <c r="BF38" i="3" s="1"/>
  <c r="AC30" i="3"/>
  <c r="BF30" i="3" s="1"/>
  <c r="AC37" i="3"/>
  <c r="BF37" i="3" s="1"/>
  <c r="AC29" i="3"/>
  <c r="BF29" i="3" s="1"/>
  <c r="AC36" i="3"/>
  <c r="BF36" i="3" s="1"/>
  <c r="AC35" i="3"/>
  <c r="BF35" i="3" s="1"/>
  <c r="AC34" i="3"/>
  <c r="BF34" i="3" s="1"/>
  <c r="AC31" i="3"/>
  <c r="BF31" i="3" s="1"/>
  <c r="AC43" i="3"/>
  <c r="BF43" i="3" s="1"/>
  <c r="K18" i="58"/>
  <c r="K20" i="58"/>
  <c r="K22" i="58"/>
  <c r="K24" i="58"/>
  <c r="K26" i="58"/>
  <c r="K28" i="58"/>
  <c r="K30" i="58"/>
  <c r="K32" i="58"/>
  <c r="K15" i="58"/>
  <c r="J33" i="58"/>
  <c r="I33" i="58"/>
  <c r="G33" i="58"/>
  <c r="F33" i="58"/>
  <c r="E33" i="58"/>
  <c r="J31" i="58"/>
  <c r="I31" i="58"/>
  <c r="G31" i="58"/>
  <c r="F31" i="58"/>
  <c r="E31" i="58"/>
  <c r="J29" i="58"/>
  <c r="I29" i="58"/>
  <c r="K29" i="58" s="1"/>
  <c r="G29" i="58"/>
  <c r="F29" i="58"/>
  <c r="E29" i="58"/>
  <c r="J27" i="58"/>
  <c r="I27" i="58"/>
  <c r="G27" i="58"/>
  <c r="F27" i="58"/>
  <c r="E27" i="58"/>
  <c r="J25" i="58"/>
  <c r="I25" i="58"/>
  <c r="G25" i="58"/>
  <c r="F25" i="58"/>
  <c r="E25" i="58"/>
  <c r="J23" i="58"/>
  <c r="I23" i="58"/>
  <c r="G23" i="58"/>
  <c r="F23" i="58"/>
  <c r="E23" i="58"/>
  <c r="J21" i="58"/>
  <c r="I21" i="58"/>
  <c r="G21" i="58"/>
  <c r="F21" i="58"/>
  <c r="E21" i="58"/>
  <c r="J19" i="58"/>
  <c r="I19" i="58"/>
  <c r="G19" i="58"/>
  <c r="F19" i="58"/>
  <c r="E19" i="58"/>
  <c r="J16" i="58"/>
  <c r="I16" i="58"/>
  <c r="H16" i="58"/>
  <c r="G16" i="58"/>
  <c r="F16" i="58"/>
  <c r="E16" i="58"/>
  <c r="J14" i="58"/>
  <c r="I14" i="58"/>
  <c r="G14" i="58"/>
  <c r="F14" i="58"/>
  <c r="E14" i="58"/>
  <c r="J12" i="58"/>
  <c r="I12" i="58"/>
  <c r="G12" i="58"/>
  <c r="F12" i="58"/>
  <c r="E12" i="58"/>
  <c r="J9" i="58"/>
  <c r="I9" i="58"/>
  <c r="G9" i="58"/>
  <c r="F9" i="58"/>
  <c r="E9" i="58"/>
  <c r="J4" i="58"/>
  <c r="I4" i="58"/>
  <c r="G4" i="58"/>
  <c r="F4" i="58"/>
  <c r="E4" i="58"/>
  <c r="H20" i="58"/>
  <c r="H21" i="58" s="1"/>
  <c r="H17" i="58"/>
  <c r="H8" i="58"/>
  <c r="H3" i="58"/>
  <c r="H4" i="58" s="1"/>
  <c r="H7" i="58"/>
  <c r="H18" i="58"/>
  <c r="H6" i="58"/>
  <c r="H5" i="58"/>
  <c r="H30" i="58"/>
  <c r="H31" i="58" s="1"/>
  <c r="H28" i="58"/>
  <c r="H29" i="58" s="1"/>
  <c r="H13" i="58"/>
  <c r="H14" i="58" s="1"/>
  <c r="H10" i="58"/>
  <c r="H24" i="58"/>
  <c r="H25" i="58" s="1"/>
  <c r="H26" i="58"/>
  <c r="H27" i="58" s="1"/>
  <c r="H11" i="58"/>
  <c r="H32" i="58"/>
  <c r="H33" i="58" s="1"/>
  <c r="H22" i="58"/>
  <c r="H23" i="58" s="1"/>
  <c r="K11" i="58"/>
  <c r="K10" i="58"/>
  <c r="K13" i="58"/>
  <c r="K5" i="58"/>
  <c r="K6" i="58"/>
  <c r="K7" i="58"/>
  <c r="K3" i="58"/>
  <c r="K8" i="58"/>
  <c r="K17" i="58"/>
  <c r="K14" i="58" l="1"/>
  <c r="K21" i="58"/>
  <c r="H12" i="58"/>
  <c r="K9" i="58"/>
  <c r="K33" i="58"/>
  <c r="K4" i="58"/>
  <c r="K31" i="58"/>
  <c r="K12" i="58"/>
  <c r="K19" i="58"/>
  <c r="K25" i="58"/>
  <c r="H19" i="58"/>
  <c r="J34" i="58"/>
  <c r="H9" i="58"/>
  <c r="F34" i="58"/>
  <c r="K23" i="58"/>
  <c r="K16" i="58"/>
  <c r="K27" i="58"/>
  <c r="G34" i="58"/>
  <c r="E34" i="58"/>
  <c r="BF47" i="3"/>
  <c r="AC48" i="3" s="1"/>
  <c r="AC47" i="3"/>
  <c r="I34" i="58"/>
  <c r="AB69" i="39"/>
  <c r="AB70" i="39"/>
  <c r="AB73" i="39"/>
  <c r="AB72" i="39"/>
  <c r="AB71" i="39"/>
  <c r="AB74" i="39"/>
  <c r="AB75" i="39"/>
  <c r="AB76" i="39"/>
  <c r="AB77" i="39"/>
  <c r="AB78" i="39"/>
  <c r="AB79" i="39"/>
  <c r="AB68" i="39"/>
  <c r="AB65" i="39"/>
  <c r="AB33" i="39"/>
  <c r="H5" i="57"/>
  <c r="K5" i="57"/>
  <c r="H6" i="57"/>
  <c r="K6" i="57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B24" i="3"/>
  <c r="AB29" i="3" s="1"/>
  <c r="BE29" i="3" s="1"/>
  <c r="K7" i="57"/>
  <c r="K8" i="57"/>
  <c r="K10" i="57"/>
  <c r="K11" i="57"/>
  <c r="K13" i="57"/>
  <c r="K15" i="57"/>
  <c r="K17" i="57"/>
  <c r="K18" i="57"/>
  <c r="K20" i="57"/>
  <c r="K22" i="57"/>
  <c r="K24" i="57"/>
  <c r="K26" i="57"/>
  <c r="K28" i="57"/>
  <c r="K30" i="57"/>
  <c r="K32" i="57"/>
  <c r="J33" i="57"/>
  <c r="I33" i="57"/>
  <c r="G33" i="57"/>
  <c r="F33" i="57"/>
  <c r="E33" i="57"/>
  <c r="J31" i="57"/>
  <c r="I31" i="57"/>
  <c r="G31" i="57"/>
  <c r="F31" i="57"/>
  <c r="E31" i="57"/>
  <c r="J29" i="57"/>
  <c r="I29" i="57"/>
  <c r="K29" i="57" s="1"/>
  <c r="G29" i="57"/>
  <c r="F29" i="57"/>
  <c r="E29" i="57"/>
  <c r="J27" i="57"/>
  <c r="I27" i="57"/>
  <c r="K27" i="57" s="1"/>
  <c r="G27" i="57"/>
  <c r="F27" i="57"/>
  <c r="E27" i="57"/>
  <c r="J25" i="57"/>
  <c r="I25" i="57"/>
  <c r="G25" i="57"/>
  <c r="F25" i="57"/>
  <c r="E25" i="57"/>
  <c r="J23" i="57"/>
  <c r="I23" i="57"/>
  <c r="G23" i="57"/>
  <c r="F23" i="57"/>
  <c r="E23" i="57"/>
  <c r="J21" i="57"/>
  <c r="I21" i="57"/>
  <c r="K21" i="57" s="1"/>
  <c r="G21" i="57"/>
  <c r="F21" i="57"/>
  <c r="E21" i="57"/>
  <c r="J19" i="57"/>
  <c r="I19" i="57"/>
  <c r="G19" i="57"/>
  <c r="F19" i="57"/>
  <c r="E19" i="57"/>
  <c r="J16" i="57"/>
  <c r="I16" i="57"/>
  <c r="G16" i="57"/>
  <c r="F16" i="57"/>
  <c r="E16" i="57"/>
  <c r="J14" i="57"/>
  <c r="I14" i="57"/>
  <c r="G14" i="57"/>
  <c r="F14" i="57"/>
  <c r="E14" i="57"/>
  <c r="J12" i="57"/>
  <c r="I12" i="57"/>
  <c r="K12" i="57" s="1"/>
  <c r="G12" i="57"/>
  <c r="F12" i="57"/>
  <c r="E12" i="57"/>
  <c r="J9" i="57"/>
  <c r="I9" i="57"/>
  <c r="G9" i="57"/>
  <c r="F9" i="57"/>
  <c r="E9" i="57"/>
  <c r="J4" i="57"/>
  <c r="I4" i="57"/>
  <c r="G4" i="57"/>
  <c r="F4" i="57"/>
  <c r="E4" i="57"/>
  <c r="H26" i="57"/>
  <c r="H27" i="57" s="1"/>
  <c r="H17" i="57"/>
  <c r="H13" i="57"/>
  <c r="H14" i="57" s="1"/>
  <c r="H32" i="57"/>
  <c r="H33" i="57" s="1"/>
  <c r="H30" i="57"/>
  <c r="H31" i="57" s="1"/>
  <c r="H28" i="57"/>
  <c r="H29" i="57"/>
  <c r="H24" i="57"/>
  <c r="H25" i="57" s="1"/>
  <c r="H20" i="57"/>
  <c r="H21" i="57" s="1"/>
  <c r="H22" i="57"/>
  <c r="H23" i="57" s="1"/>
  <c r="H18" i="57"/>
  <c r="H15" i="57"/>
  <c r="H16" i="57" s="1"/>
  <c r="H11" i="57"/>
  <c r="H12" i="57" s="1"/>
  <c r="H10" i="57"/>
  <c r="H7" i="57"/>
  <c r="H8" i="57"/>
  <c r="K3" i="57"/>
  <c r="H3" i="57"/>
  <c r="H4" i="57" s="1"/>
  <c r="AA68" i="39"/>
  <c r="AA95" i="39"/>
  <c r="AA94" i="39"/>
  <c r="AA93" i="39"/>
  <c r="AA92" i="39"/>
  <c r="AA91" i="39"/>
  <c r="AA90" i="39"/>
  <c r="AA89" i="39"/>
  <c r="AA88" i="39"/>
  <c r="AA87" i="39"/>
  <c r="AA86" i="39"/>
  <c r="AA85" i="39"/>
  <c r="AA84" i="39"/>
  <c r="AA83" i="39"/>
  <c r="AA78" i="39"/>
  <c r="AA77" i="39"/>
  <c r="AA75" i="39"/>
  <c r="AA76" i="39"/>
  <c r="AA74" i="39"/>
  <c r="AA71" i="39"/>
  <c r="AA72" i="39"/>
  <c r="AA73" i="39"/>
  <c r="AA70" i="39"/>
  <c r="AA69" i="39"/>
  <c r="AA65" i="39"/>
  <c r="AA33" i="39"/>
  <c r="AA24" i="3"/>
  <c r="AA28" i="3" s="1"/>
  <c r="BD28" i="3" s="1"/>
  <c r="H18" i="55"/>
  <c r="J33" i="55"/>
  <c r="I33" i="55"/>
  <c r="G33" i="55"/>
  <c r="F33" i="55"/>
  <c r="E33" i="55"/>
  <c r="K32" i="55"/>
  <c r="H32" i="55"/>
  <c r="H33" i="55" s="1"/>
  <c r="J31" i="55"/>
  <c r="I31" i="55"/>
  <c r="G31" i="55"/>
  <c r="F31" i="55"/>
  <c r="E31" i="55"/>
  <c r="K30" i="55"/>
  <c r="H30" i="55"/>
  <c r="H31" i="55" s="1"/>
  <c r="J29" i="55"/>
  <c r="I29" i="55"/>
  <c r="G29" i="55"/>
  <c r="F29" i="55"/>
  <c r="E29" i="55"/>
  <c r="K28" i="55"/>
  <c r="H28" i="55"/>
  <c r="H29" i="55" s="1"/>
  <c r="J27" i="55"/>
  <c r="I27" i="55"/>
  <c r="G27" i="55"/>
  <c r="F27" i="55"/>
  <c r="E27" i="55"/>
  <c r="K26" i="55"/>
  <c r="H26" i="55"/>
  <c r="H27" i="55" s="1"/>
  <c r="J25" i="55"/>
  <c r="I25" i="55"/>
  <c r="G25" i="55"/>
  <c r="F25" i="55"/>
  <c r="E25" i="55"/>
  <c r="K24" i="55"/>
  <c r="H24" i="55"/>
  <c r="H25" i="55" s="1"/>
  <c r="J23" i="55"/>
  <c r="I23" i="55"/>
  <c r="G23" i="55"/>
  <c r="F23" i="55"/>
  <c r="E23" i="55"/>
  <c r="K22" i="55"/>
  <c r="H22" i="55"/>
  <c r="H23" i="55" s="1"/>
  <c r="J21" i="55"/>
  <c r="I21" i="55"/>
  <c r="G21" i="55"/>
  <c r="F21" i="55"/>
  <c r="E21" i="55"/>
  <c r="K20" i="55"/>
  <c r="H20" i="55"/>
  <c r="H21" i="55" s="1"/>
  <c r="J19" i="55"/>
  <c r="I19" i="55"/>
  <c r="G19" i="55"/>
  <c r="F19" i="55"/>
  <c r="E19" i="55"/>
  <c r="K18" i="55"/>
  <c r="K17" i="55"/>
  <c r="H17" i="55"/>
  <c r="J16" i="55"/>
  <c r="I16" i="55"/>
  <c r="G16" i="55"/>
  <c r="F16" i="55"/>
  <c r="E16" i="55"/>
  <c r="K15" i="55"/>
  <c r="H15" i="55"/>
  <c r="H16" i="55" s="1"/>
  <c r="J14" i="55"/>
  <c r="I14" i="55"/>
  <c r="G14" i="55"/>
  <c r="F14" i="55"/>
  <c r="E14" i="55"/>
  <c r="K13" i="55"/>
  <c r="H13" i="55"/>
  <c r="K12" i="55"/>
  <c r="H12" i="55"/>
  <c r="J11" i="55"/>
  <c r="I11" i="55"/>
  <c r="G11" i="55"/>
  <c r="F11" i="55"/>
  <c r="E11" i="55"/>
  <c r="K10" i="55"/>
  <c r="H10" i="55"/>
  <c r="K9" i="55"/>
  <c r="H9" i="55"/>
  <c r="K8" i="55"/>
  <c r="H8" i="55"/>
  <c r="K7" i="55"/>
  <c r="H7" i="55"/>
  <c r="J6" i="55"/>
  <c r="I6" i="55"/>
  <c r="K6" i="55" s="1"/>
  <c r="G6" i="55"/>
  <c r="F6" i="55"/>
  <c r="E6" i="55"/>
  <c r="K5" i="55"/>
  <c r="H5" i="55"/>
  <c r="H6" i="55" s="1"/>
  <c r="J4" i="55"/>
  <c r="I4" i="55"/>
  <c r="G4" i="55"/>
  <c r="F4" i="55"/>
  <c r="E4" i="55"/>
  <c r="K3" i="55"/>
  <c r="H3" i="55"/>
  <c r="H4" i="55" s="1"/>
  <c r="Y69" i="39"/>
  <c r="Z69" i="39"/>
  <c r="Y70" i="39"/>
  <c r="Z70" i="39"/>
  <c r="Y73" i="39"/>
  <c r="Z73" i="39"/>
  <c r="Y72" i="39"/>
  <c r="Z72" i="39"/>
  <c r="Y71" i="39"/>
  <c r="Z71" i="39"/>
  <c r="Y74" i="39"/>
  <c r="Z74" i="39"/>
  <c r="Y76" i="39"/>
  <c r="Z76" i="39"/>
  <c r="Y75" i="39"/>
  <c r="Z75" i="39"/>
  <c r="Y77" i="39"/>
  <c r="Z77" i="39"/>
  <c r="Y78" i="39"/>
  <c r="Z78" i="39"/>
  <c r="Y83" i="39"/>
  <c r="Z83" i="39"/>
  <c r="Y84" i="39"/>
  <c r="Z84" i="39"/>
  <c r="Y85" i="39"/>
  <c r="Z85" i="39"/>
  <c r="Y86" i="39"/>
  <c r="Z86" i="39"/>
  <c r="Y87" i="39"/>
  <c r="Z87" i="39"/>
  <c r="Y88" i="39"/>
  <c r="Z88" i="39"/>
  <c r="Y89" i="39"/>
  <c r="Z89" i="39"/>
  <c r="Y90" i="39"/>
  <c r="Z90" i="39"/>
  <c r="Y91" i="39"/>
  <c r="Z91" i="39"/>
  <c r="Y92" i="39"/>
  <c r="Z92" i="39"/>
  <c r="Y93" i="39"/>
  <c r="Z93" i="39"/>
  <c r="Y94" i="39"/>
  <c r="Z94" i="39"/>
  <c r="Y95" i="39"/>
  <c r="Z95" i="39"/>
  <c r="Z68" i="39"/>
  <c r="Z65" i="39"/>
  <c r="Z33" i="39"/>
  <c r="Z24" i="3"/>
  <c r="Z34" i="3" s="1"/>
  <c r="BC34" i="3" s="1"/>
  <c r="K5" i="54"/>
  <c r="K7" i="54"/>
  <c r="K8" i="54"/>
  <c r="K9" i="54"/>
  <c r="K10" i="54"/>
  <c r="K12" i="54"/>
  <c r="K13" i="54"/>
  <c r="K15" i="54"/>
  <c r="K17" i="54"/>
  <c r="K18" i="54"/>
  <c r="K20" i="54"/>
  <c r="K22" i="54"/>
  <c r="K24" i="54"/>
  <c r="K26" i="54"/>
  <c r="K28" i="54"/>
  <c r="K30" i="54"/>
  <c r="K32" i="54"/>
  <c r="J33" i="54"/>
  <c r="I33" i="54"/>
  <c r="G33" i="54"/>
  <c r="F33" i="54"/>
  <c r="E33" i="54"/>
  <c r="J31" i="54"/>
  <c r="I31" i="54"/>
  <c r="G31" i="54"/>
  <c r="F31" i="54"/>
  <c r="E31" i="54"/>
  <c r="J29" i="54"/>
  <c r="I29" i="54"/>
  <c r="G29" i="54"/>
  <c r="F29" i="54"/>
  <c r="E29" i="54"/>
  <c r="J27" i="54"/>
  <c r="I27" i="54"/>
  <c r="K27" i="54" s="1"/>
  <c r="G27" i="54"/>
  <c r="F27" i="54"/>
  <c r="E27" i="54"/>
  <c r="J25" i="54"/>
  <c r="I25" i="54"/>
  <c r="G25" i="54"/>
  <c r="F25" i="54"/>
  <c r="E25" i="54"/>
  <c r="J23" i="54"/>
  <c r="I23" i="54"/>
  <c r="G23" i="54"/>
  <c r="F23" i="54"/>
  <c r="E23" i="54"/>
  <c r="J21" i="54"/>
  <c r="I21" i="54"/>
  <c r="G21" i="54"/>
  <c r="F21" i="54"/>
  <c r="E21" i="54"/>
  <c r="J19" i="54"/>
  <c r="I19" i="54"/>
  <c r="G19" i="54"/>
  <c r="F19" i="54"/>
  <c r="E19" i="54"/>
  <c r="J16" i="54"/>
  <c r="I16" i="54"/>
  <c r="G16" i="54"/>
  <c r="F16" i="54"/>
  <c r="E16" i="54"/>
  <c r="J14" i="54"/>
  <c r="I14" i="54"/>
  <c r="G14" i="54"/>
  <c r="F14" i="54"/>
  <c r="E14" i="54"/>
  <c r="J11" i="54"/>
  <c r="I11" i="54"/>
  <c r="G11" i="54"/>
  <c r="F11" i="54"/>
  <c r="E11" i="54"/>
  <c r="J6" i="54"/>
  <c r="I6" i="54"/>
  <c r="K6" i="54" s="1"/>
  <c r="G6" i="54"/>
  <c r="F6" i="54"/>
  <c r="E6" i="54"/>
  <c r="J4" i="54"/>
  <c r="I4" i="54"/>
  <c r="G4" i="54"/>
  <c r="F4" i="54"/>
  <c r="E4" i="54"/>
  <c r="H30" i="54"/>
  <c r="H31" i="54" s="1"/>
  <c r="H5" i="54"/>
  <c r="H6" i="54" s="1"/>
  <c r="H13" i="54"/>
  <c r="H20" i="54"/>
  <c r="H21" i="54" s="1"/>
  <c r="H12" i="54"/>
  <c r="H24" i="54"/>
  <c r="H25" i="54" s="1"/>
  <c r="H32" i="54"/>
  <c r="H33" i="54" s="1"/>
  <c r="H15" i="54"/>
  <c r="H16" i="54" s="1"/>
  <c r="H18" i="54"/>
  <c r="K3" i="54"/>
  <c r="H3" i="54"/>
  <c r="H10" i="54"/>
  <c r="H9" i="54"/>
  <c r="H17" i="54"/>
  <c r="H28" i="54"/>
  <c r="H29" i="54"/>
  <c r="H8" i="54"/>
  <c r="H26" i="54"/>
  <c r="H27" i="54" s="1"/>
  <c r="H7" i="54"/>
  <c r="H22" i="54"/>
  <c r="H23" i="54" s="1"/>
  <c r="C69" i="39"/>
  <c r="D69" i="39"/>
  <c r="E69" i="39"/>
  <c r="F69" i="39"/>
  <c r="G69" i="39"/>
  <c r="H69" i="39"/>
  <c r="I69" i="39"/>
  <c r="J69" i="39"/>
  <c r="K69" i="39"/>
  <c r="L69" i="39"/>
  <c r="M69" i="39"/>
  <c r="N69" i="39"/>
  <c r="O69" i="39"/>
  <c r="P69" i="39"/>
  <c r="Q69" i="39"/>
  <c r="R69" i="39"/>
  <c r="S69" i="39"/>
  <c r="T69" i="39"/>
  <c r="U69" i="39"/>
  <c r="V69" i="39"/>
  <c r="W69" i="39"/>
  <c r="X69" i="39"/>
  <c r="C70" i="39"/>
  <c r="D70" i="39"/>
  <c r="E70" i="39"/>
  <c r="F70" i="39"/>
  <c r="G70" i="39"/>
  <c r="H70" i="39"/>
  <c r="I70" i="39"/>
  <c r="J70" i="39"/>
  <c r="K70" i="39"/>
  <c r="L70" i="39"/>
  <c r="M70" i="39"/>
  <c r="N70" i="39"/>
  <c r="O70" i="39"/>
  <c r="P70" i="39"/>
  <c r="Q70" i="39"/>
  <c r="R70" i="39"/>
  <c r="S70" i="39"/>
  <c r="T70" i="39"/>
  <c r="U70" i="39"/>
  <c r="V70" i="39"/>
  <c r="W70" i="39"/>
  <c r="X70" i="39"/>
  <c r="C73" i="39"/>
  <c r="D73" i="39"/>
  <c r="E73" i="39"/>
  <c r="F73" i="39"/>
  <c r="G73" i="39"/>
  <c r="H73" i="39"/>
  <c r="I73" i="39"/>
  <c r="J73" i="39"/>
  <c r="K73" i="39"/>
  <c r="L73" i="39"/>
  <c r="M73" i="39"/>
  <c r="N73" i="39"/>
  <c r="O73" i="39"/>
  <c r="P73" i="39"/>
  <c r="Q73" i="39"/>
  <c r="R73" i="39"/>
  <c r="S73" i="39"/>
  <c r="T73" i="39"/>
  <c r="U73" i="39"/>
  <c r="V73" i="39"/>
  <c r="W73" i="39"/>
  <c r="X73" i="39"/>
  <c r="C72" i="39"/>
  <c r="D72" i="39"/>
  <c r="E72" i="39"/>
  <c r="F72" i="39"/>
  <c r="G72" i="39"/>
  <c r="H72" i="39"/>
  <c r="I72" i="39"/>
  <c r="J72" i="39"/>
  <c r="K72" i="39"/>
  <c r="L72" i="39"/>
  <c r="M72" i="39"/>
  <c r="N72" i="39"/>
  <c r="O72" i="39"/>
  <c r="P72" i="39"/>
  <c r="Q72" i="39"/>
  <c r="R72" i="39"/>
  <c r="S72" i="39"/>
  <c r="T72" i="39"/>
  <c r="U72" i="39"/>
  <c r="V72" i="39"/>
  <c r="W72" i="39"/>
  <c r="X72" i="39"/>
  <c r="C71" i="39"/>
  <c r="D71" i="39"/>
  <c r="E71" i="39"/>
  <c r="F71" i="39"/>
  <c r="G71" i="39"/>
  <c r="H71" i="39"/>
  <c r="I71" i="39"/>
  <c r="J71" i="39"/>
  <c r="K71" i="39"/>
  <c r="L71" i="39"/>
  <c r="M71" i="39"/>
  <c r="N71" i="39"/>
  <c r="O71" i="39"/>
  <c r="P71" i="39"/>
  <c r="Q71" i="39"/>
  <c r="R71" i="39"/>
  <c r="S71" i="39"/>
  <c r="T71" i="39"/>
  <c r="U71" i="39"/>
  <c r="V71" i="39"/>
  <c r="W71" i="39"/>
  <c r="X71" i="39"/>
  <c r="C74" i="39"/>
  <c r="D74" i="39"/>
  <c r="E74" i="39"/>
  <c r="F74" i="39"/>
  <c r="G74" i="39"/>
  <c r="H74" i="39"/>
  <c r="I74" i="39"/>
  <c r="J74" i="39"/>
  <c r="K74" i="39"/>
  <c r="L74" i="39"/>
  <c r="M74" i="39"/>
  <c r="N74" i="39"/>
  <c r="O74" i="39"/>
  <c r="P74" i="39"/>
  <c r="Q74" i="39"/>
  <c r="R74" i="39"/>
  <c r="S74" i="39"/>
  <c r="T74" i="39"/>
  <c r="U74" i="39"/>
  <c r="V74" i="39"/>
  <c r="W74" i="39"/>
  <c r="X74" i="39"/>
  <c r="C76" i="39"/>
  <c r="D76" i="39"/>
  <c r="E76" i="39"/>
  <c r="F76" i="39"/>
  <c r="G76" i="39"/>
  <c r="H76" i="39"/>
  <c r="I76" i="39"/>
  <c r="J76" i="39"/>
  <c r="K76" i="39"/>
  <c r="L76" i="39"/>
  <c r="M76" i="39"/>
  <c r="N76" i="39"/>
  <c r="O76" i="39"/>
  <c r="P76" i="39"/>
  <c r="Q76" i="39"/>
  <c r="R76" i="39"/>
  <c r="S76" i="39"/>
  <c r="T76" i="39"/>
  <c r="U76" i="39"/>
  <c r="V76" i="39"/>
  <c r="W76" i="39"/>
  <c r="X76" i="39"/>
  <c r="C77" i="39"/>
  <c r="D77" i="39"/>
  <c r="E77" i="39"/>
  <c r="F77" i="39"/>
  <c r="G77" i="39"/>
  <c r="H77" i="39"/>
  <c r="I77" i="39"/>
  <c r="J77" i="39"/>
  <c r="K77" i="39"/>
  <c r="L77" i="39"/>
  <c r="M77" i="39"/>
  <c r="N77" i="39"/>
  <c r="O77" i="39"/>
  <c r="P77" i="39"/>
  <c r="Q77" i="39"/>
  <c r="R77" i="39"/>
  <c r="S77" i="39"/>
  <c r="T77" i="39"/>
  <c r="U77" i="39"/>
  <c r="V77" i="39"/>
  <c r="W77" i="39"/>
  <c r="X77" i="39"/>
  <c r="C75" i="39"/>
  <c r="D75" i="39"/>
  <c r="E75" i="39"/>
  <c r="F75" i="39"/>
  <c r="G75" i="39"/>
  <c r="H75" i="39"/>
  <c r="I75" i="39"/>
  <c r="J75" i="39"/>
  <c r="K75" i="39"/>
  <c r="L75" i="39"/>
  <c r="M75" i="39"/>
  <c r="N75" i="39"/>
  <c r="O75" i="39"/>
  <c r="P75" i="39"/>
  <c r="Q75" i="39"/>
  <c r="R75" i="39"/>
  <c r="S75" i="39"/>
  <c r="T75" i="39"/>
  <c r="U75" i="39"/>
  <c r="V75" i="39"/>
  <c r="W75" i="39"/>
  <c r="X75" i="39"/>
  <c r="C79" i="39"/>
  <c r="D79" i="39"/>
  <c r="E79" i="39"/>
  <c r="F79" i="39"/>
  <c r="G79" i="39"/>
  <c r="H79" i="39"/>
  <c r="I79" i="39"/>
  <c r="J79" i="39"/>
  <c r="K79" i="39"/>
  <c r="L79" i="39"/>
  <c r="M79" i="39"/>
  <c r="N79" i="39"/>
  <c r="O79" i="39"/>
  <c r="C78" i="39"/>
  <c r="D78" i="39"/>
  <c r="E78" i="39"/>
  <c r="F78" i="39"/>
  <c r="G78" i="39"/>
  <c r="H78" i="39"/>
  <c r="I78" i="39"/>
  <c r="J78" i="39"/>
  <c r="K78" i="39"/>
  <c r="L78" i="39"/>
  <c r="M78" i="39"/>
  <c r="N78" i="39"/>
  <c r="O78" i="39"/>
  <c r="P78" i="39"/>
  <c r="Q78" i="39"/>
  <c r="R78" i="39"/>
  <c r="S78" i="39"/>
  <c r="T78" i="39"/>
  <c r="U78" i="39"/>
  <c r="V78" i="39"/>
  <c r="W78" i="39"/>
  <c r="X78" i="39"/>
  <c r="C83" i="39"/>
  <c r="D83" i="39"/>
  <c r="E83" i="39"/>
  <c r="F83" i="39"/>
  <c r="G83" i="39"/>
  <c r="H83" i="39"/>
  <c r="I83" i="39"/>
  <c r="J83" i="39"/>
  <c r="K83" i="39"/>
  <c r="L83" i="39"/>
  <c r="M83" i="39"/>
  <c r="N83" i="39"/>
  <c r="O83" i="39"/>
  <c r="P83" i="39"/>
  <c r="Q83" i="39"/>
  <c r="R83" i="39"/>
  <c r="S83" i="39"/>
  <c r="T83" i="39"/>
  <c r="U83" i="39"/>
  <c r="V83" i="39"/>
  <c r="W83" i="39"/>
  <c r="X83" i="39"/>
  <c r="C84" i="39"/>
  <c r="D84" i="39"/>
  <c r="E84" i="39"/>
  <c r="F84" i="39"/>
  <c r="G84" i="39"/>
  <c r="H84" i="39"/>
  <c r="I84" i="39"/>
  <c r="J84" i="39"/>
  <c r="K84" i="39"/>
  <c r="L84" i="39"/>
  <c r="M84" i="39"/>
  <c r="N84" i="39"/>
  <c r="O84" i="39"/>
  <c r="P84" i="39"/>
  <c r="Q84" i="39"/>
  <c r="R84" i="39"/>
  <c r="S84" i="39"/>
  <c r="T84" i="39"/>
  <c r="U84" i="39"/>
  <c r="V84" i="39"/>
  <c r="W84" i="39"/>
  <c r="X84" i="39"/>
  <c r="C85" i="39"/>
  <c r="D85" i="39"/>
  <c r="E85" i="39"/>
  <c r="F85" i="39"/>
  <c r="G85" i="39"/>
  <c r="H85" i="39"/>
  <c r="I85" i="39"/>
  <c r="J85" i="39"/>
  <c r="K85" i="39"/>
  <c r="L85" i="39"/>
  <c r="M85" i="39"/>
  <c r="N85" i="39"/>
  <c r="O85" i="39"/>
  <c r="P85" i="39"/>
  <c r="Q85" i="39"/>
  <c r="R85" i="39"/>
  <c r="S85" i="39"/>
  <c r="T85" i="39"/>
  <c r="U85" i="39"/>
  <c r="V85" i="39"/>
  <c r="W85" i="39"/>
  <c r="X85" i="39"/>
  <c r="C86" i="39"/>
  <c r="D86" i="39"/>
  <c r="E86" i="39"/>
  <c r="F86" i="39"/>
  <c r="G86" i="39"/>
  <c r="H86" i="39"/>
  <c r="I86" i="39"/>
  <c r="J86" i="39"/>
  <c r="K86" i="39"/>
  <c r="L86" i="39"/>
  <c r="M86" i="39"/>
  <c r="N86" i="39"/>
  <c r="O86" i="39"/>
  <c r="P86" i="39"/>
  <c r="Q86" i="39"/>
  <c r="R86" i="39"/>
  <c r="S86" i="39"/>
  <c r="T86" i="39"/>
  <c r="U86" i="39"/>
  <c r="V86" i="39"/>
  <c r="W86" i="39"/>
  <c r="X86" i="39"/>
  <c r="C87" i="39"/>
  <c r="D87" i="39"/>
  <c r="E87" i="39"/>
  <c r="F87" i="39"/>
  <c r="G87" i="39"/>
  <c r="H87" i="39"/>
  <c r="I87" i="39"/>
  <c r="J87" i="39"/>
  <c r="K87" i="39"/>
  <c r="L87" i="39"/>
  <c r="M87" i="39"/>
  <c r="N87" i="39"/>
  <c r="O87" i="39"/>
  <c r="P87" i="39"/>
  <c r="Q87" i="39"/>
  <c r="R87" i="39"/>
  <c r="S87" i="39"/>
  <c r="T87" i="39"/>
  <c r="U87" i="39"/>
  <c r="V87" i="39"/>
  <c r="W87" i="39"/>
  <c r="X87" i="39"/>
  <c r="C88" i="39"/>
  <c r="D88" i="39"/>
  <c r="E88" i="39"/>
  <c r="F88" i="39"/>
  <c r="G88" i="39"/>
  <c r="H88" i="39"/>
  <c r="I88" i="39"/>
  <c r="J88" i="39"/>
  <c r="K88" i="39"/>
  <c r="L88" i="39"/>
  <c r="M88" i="39"/>
  <c r="N88" i="39"/>
  <c r="O88" i="39"/>
  <c r="P88" i="39"/>
  <c r="Q88" i="39"/>
  <c r="R88" i="39"/>
  <c r="S88" i="39"/>
  <c r="T88" i="39"/>
  <c r="U88" i="39"/>
  <c r="V88" i="39"/>
  <c r="W88" i="39"/>
  <c r="X88" i="39"/>
  <c r="C89" i="39"/>
  <c r="D89" i="39"/>
  <c r="E89" i="39"/>
  <c r="F89" i="39"/>
  <c r="G89" i="39"/>
  <c r="H89" i="39"/>
  <c r="I89" i="39"/>
  <c r="J89" i="39"/>
  <c r="K89" i="39"/>
  <c r="L89" i="39"/>
  <c r="M89" i="39"/>
  <c r="N89" i="39"/>
  <c r="O89" i="39"/>
  <c r="P89" i="39"/>
  <c r="Q89" i="39"/>
  <c r="R89" i="39"/>
  <c r="S89" i="39"/>
  <c r="T89" i="39"/>
  <c r="U89" i="39"/>
  <c r="V89" i="39"/>
  <c r="W89" i="39"/>
  <c r="X89" i="39"/>
  <c r="C90" i="39"/>
  <c r="D90" i="39"/>
  <c r="E90" i="39"/>
  <c r="F90" i="39"/>
  <c r="G90" i="39"/>
  <c r="H90" i="39"/>
  <c r="I90" i="39"/>
  <c r="J90" i="39"/>
  <c r="K90" i="39"/>
  <c r="L90" i="39"/>
  <c r="M90" i="39"/>
  <c r="N90" i="39"/>
  <c r="O90" i="39"/>
  <c r="P90" i="39"/>
  <c r="Q90" i="39"/>
  <c r="R90" i="39"/>
  <c r="S90" i="39"/>
  <c r="T90" i="39"/>
  <c r="U90" i="39"/>
  <c r="V90" i="39"/>
  <c r="W90" i="39"/>
  <c r="X90" i="39"/>
  <c r="C91" i="39"/>
  <c r="D91" i="39"/>
  <c r="E91" i="39"/>
  <c r="F91" i="39"/>
  <c r="G91" i="39"/>
  <c r="H91" i="39"/>
  <c r="I91" i="39"/>
  <c r="J91" i="39"/>
  <c r="K91" i="39"/>
  <c r="L91" i="39"/>
  <c r="M91" i="39"/>
  <c r="N91" i="39"/>
  <c r="O91" i="39"/>
  <c r="P91" i="39"/>
  <c r="Q91" i="39"/>
  <c r="R91" i="39"/>
  <c r="S91" i="39"/>
  <c r="T91" i="39"/>
  <c r="U91" i="39"/>
  <c r="V91" i="39"/>
  <c r="W91" i="39"/>
  <c r="X91" i="39"/>
  <c r="C92" i="39"/>
  <c r="D92" i="39"/>
  <c r="E92" i="39"/>
  <c r="F92" i="39"/>
  <c r="G92" i="39"/>
  <c r="H92" i="39"/>
  <c r="I92" i="39"/>
  <c r="J92" i="39"/>
  <c r="K92" i="39"/>
  <c r="L92" i="39"/>
  <c r="M92" i="39"/>
  <c r="N92" i="39"/>
  <c r="O92" i="39"/>
  <c r="P92" i="39"/>
  <c r="Q92" i="39"/>
  <c r="R92" i="39"/>
  <c r="S92" i="39"/>
  <c r="T92" i="39"/>
  <c r="U92" i="39"/>
  <c r="V92" i="39"/>
  <c r="W92" i="39"/>
  <c r="X92" i="39"/>
  <c r="C93" i="39"/>
  <c r="D93" i="39"/>
  <c r="E93" i="39"/>
  <c r="F93" i="39"/>
  <c r="G93" i="39"/>
  <c r="H93" i="39"/>
  <c r="I93" i="39"/>
  <c r="J93" i="39"/>
  <c r="K93" i="39"/>
  <c r="L93" i="39"/>
  <c r="M93" i="39"/>
  <c r="N93" i="39"/>
  <c r="O93" i="39"/>
  <c r="P93" i="39"/>
  <c r="Q93" i="39"/>
  <c r="R93" i="39"/>
  <c r="S93" i="39"/>
  <c r="T93" i="39"/>
  <c r="U93" i="39"/>
  <c r="V93" i="39"/>
  <c r="W93" i="39"/>
  <c r="X93" i="39"/>
  <c r="C94" i="39"/>
  <c r="D94" i="39"/>
  <c r="E94" i="39"/>
  <c r="F94" i="39"/>
  <c r="G94" i="39"/>
  <c r="H94" i="39"/>
  <c r="I94" i="39"/>
  <c r="J94" i="39"/>
  <c r="K94" i="39"/>
  <c r="L94" i="39"/>
  <c r="M94" i="39"/>
  <c r="N94" i="39"/>
  <c r="O94" i="39"/>
  <c r="P94" i="39"/>
  <c r="Q94" i="39"/>
  <c r="R94" i="39"/>
  <c r="S94" i="39"/>
  <c r="T94" i="39"/>
  <c r="U94" i="39"/>
  <c r="V94" i="39"/>
  <c r="W94" i="39"/>
  <c r="X94" i="39"/>
  <c r="C95" i="39"/>
  <c r="D95" i="39"/>
  <c r="E95" i="39"/>
  <c r="F95" i="39"/>
  <c r="G95" i="39"/>
  <c r="H95" i="39"/>
  <c r="I95" i="39"/>
  <c r="J95" i="39"/>
  <c r="K95" i="39"/>
  <c r="L95" i="39"/>
  <c r="M95" i="39"/>
  <c r="N95" i="39"/>
  <c r="O95" i="39"/>
  <c r="P95" i="39"/>
  <c r="Q95" i="39"/>
  <c r="R95" i="39"/>
  <c r="S95" i="39"/>
  <c r="T95" i="39"/>
  <c r="U95" i="39"/>
  <c r="V95" i="39"/>
  <c r="W95" i="39"/>
  <c r="X95" i="39"/>
  <c r="D68" i="39"/>
  <c r="E68" i="39"/>
  <c r="F68" i="39"/>
  <c r="G68" i="39"/>
  <c r="H68" i="39"/>
  <c r="I68" i="39"/>
  <c r="J68" i="39"/>
  <c r="K68" i="39"/>
  <c r="L68" i="39"/>
  <c r="M68" i="39"/>
  <c r="N68" i="39"/>
  <c r="O68" i="39"/>
  <c r="P68" i="39"/>
  <c r="Q68" i="39"/>
  <c r="R68" i="39"/>
  <c r="S68" i="39"/>
  <c r="T68" i="39"/>
  <c r="U68" i="39"/>
  <c r="V68" i="39"/>
  <c r="W68" i="39"/>
  <c r="X68" i="39"/>
  <c r="Y68" i="39"/>
  <c r="Y65" i="39"/>
  <c r="Y33" i="39"/>
  <c r="K7" i="52"/>
  <c r="K8" i="52"/>
  <c r="K9" i="52"/>
  <c r="K10" i="52"/>
  <c r="K12" i="52"/>
  <c r="K13" i="52"/>
  <c r="K15" i="52"/>
  <c r="K17" i="52"/>
  <c r="K18" i="52"/>
  <c r="K20" i="52"/>
  <c r="K22" i="52"/>
  <c r="K24" i="52"/>
  <c r="K26" i="52"/>
  <c r="K28" i="52"/>
  <c r="K30" i="52"/>
  <c r="K32" i="52"/>
  <c r="K5" i="52"/>
  <c r="J33" i="52"/>
  <c r="I33" i="52"/>
  <c r="G33" i="52"/>
  <c r="F33" i="52"/>
  <c r="E33" i="52"/>
  <c r="J31" i="52"/>
  <c r="I31" i="52"/>
  <c r="G31" i="52"/>
  <c r="F31" i="52"/>
  <c r="E31" i="52"/>
  <c r="J29" i="52"/>
  <c r="I29" i="52"/>
  <c r="G29" i="52"/>
  <c r="F29" i="52"/>
  <c r="E29" i="52"/>
  <c r="J27" i="52"/>
  <c r="I27" i="52"/>
  <c r="K27" i="52" s="1"/>
  <c r="G27" i="52"/>
  <c r="F27" i="52"/>
  <c r="E27" i="52"/>
  <c r="J25" i="52"/>
  <c r="I25" i="52"/>
  <c r="G25" i="52"/>
  <c r="F25" i="52"/>
  <c r="E25" i="52"/>
  <c r="J23" i="52"/>
  <c r="I23" i="52"/>
  <c r="G23" i="52"/>
  <c r="F23" i="52"/>
  <c r="E23" i="52"/>
  <c r="J21" i="52"/>
  <c r="I21" i="52"/>
  <c r="G21" i="52"/>
  <c r="F21" i="52"/>
  <c r="E21" i="52"/>
  <c r="J19" i="52"/>
  <c r="I19" i="52"/>
  <c r="G19" i="52"/>
  <c r="F19" i="52"/>
  <c r="E19" i="52"/>
  <c r="J16" i="52"/>
  <c r="I16" i="52"/>
  <c r="K16" i="52" s="1"/>
  <c r="G16" i="52"/>
  <c r="F16" i="52"/>
  <c r="E16" i="52"/>
  <c r="J14" i="52"/>
  <c r="K14" i="52" s="1"/>
  <c r="I14" i="52"/>
  <c r="G14" i="52"/>
  <c r="F14" i="52"/>
  <c r="E14" i="52"/>
  <c r="J11" i="52"/>
  <c r="I11" i="52"/>
  <c r="G11" i="52"/>
  <c r="F11" i="52"/>
  <c r="E11" i="52"/>
  <c r="J6" i="52"/>
  <c r="I6" i="52"/>
  <c r="K6" i="52" s="1"/>
  <c r="G6" i="52"/>
  <c r="F6" i="52"/>
  <c r="E6" i="52"/>
  <c r="J4" i="52"/>
  <c r="I4" i="52"/>
  <c r="G4" i="52"/>
  <c r="F4" i="52"/>
  <c r="E4" i="52"/>
  <c r="X44" i="3"/>
  <c r="BA44" i="3" s="1"/>
  <c r="H10" i="52"/>
  <c r="H13" i="52"/>
  <c r="H24" i="52"/>
  <c r="H25" i="52" s="1"/>
  <c r="K3" i="52"/>
  <c r="H3" i="52"/>
  <c r="H4" i="52" s="1"/>
  <c r="H9" i="52"/>
  <c r="H8" i="52"/>
  <c r="H7" i="52"/>
  <c r="H20" i="52"/>
  <c r="H21" i="52" s="1"/>
  <c r="H15" i="52"/>
  <c r="H16" i="52" s="1"/>
  <c r="H30" i="52"/>
  <c r="H31" i="52" s="1"/>
  <c r="H26" i="52"/>
  <c r="H27" i="52" s="1"/>
  <c r="H18" i="52"/>
  <c r="H17" i="52"/>
  <c r="H28" i="52"/>
  <c r="H29" i="52" s="1"/>
  <c r="H22" i="52"/>
  <c r="H23" i="52" s="1"/>
  <c r="H32" i="52"/>
  <c r="H33" i="52" s="1"/>
  <c r="H5" i="52"/>
  <c r="H6" i="52" s="1"/>
  <c r="H12" i="52"/>
  <c r="H14" i="52" s="1"/>
  <c r="X65" i="39"/>
  <c r="X33" i="39"/>
  <c r="Y24" i="3"/>
  <c r="Y45" i="3" s="1"/>
  <c r="BB45" i="3" s="1"/>
  <c r="H20" i="50"/>
  <c r="H21" i="50" s="1"/>
  <c r="H13" i="50"/>
  <c r="K30" i="50"/>
  <c r="J25" i="50"/>
  <c r="I25" i="50"/>
  <c r="G25" i="50"/>
  <c r="F25" i="50"/>
  <c r="E25" i="50"/>
  <c r="K24" i="50"/>
  <c r="H24" i="50"/>
  <c r="H25" i="50" s="1"/>
  <c r="F17" i="50"/>
  <c r="G17" i="50"/>
  <c r="I17" i="50"/>
  <c r="J17" i="50"/>
  <c r="E17" i="50"/>
  <c r="H4" i="50"/>
  <c r="J31" i="50"/>
  <c r="I31" i="50"/>
  <c r="G31" i="50"/>
  <c r="F31" i="50"/>
  <c r="E31" i="50"/>
  <c r="H30" i="50"/>
  <c r="H31" i="50" s="1"/>
  <c r="K13" i="50"/>
  <c r="J29" i="50"/>
  <c r="I29" i="50"/>
  <c r="G29" i="50"/>
  <c r="F29" i="50"/>
  <c r="E29" i="50"/>
  <c r="K28" i="50"/>
  <c r="H28" i="50"/>
  <c r="H29" i="50" s="1"/>
  <c r="J27" i="50"/>
  <c r="I27" i="50"/>
  <c r="G27" i="50"/>
  <c r="F27" i="50"/>
  <c r="E27" i="50"/>
  <c r="K26" i="50"/>
  <c r="H26" i="50"/>
  <c r="H27" i="50" s="1"/>
  <c r="J23" i="50"/>
  <c r="I23" i="50"/>
  <c r="K23" i="50" s="1"/>
  <c r="G23" i="50"/>
  <c r="F23" i="50"/>
  <c r="E23" i="50"/>
  <c r="K22" i="50"/>
  <c r="H22" i="50"/>
  <c r="H23" i="50" s="1"/>
  <c r="J21" i="50"/>
  <c r="I21" i="50"/>
  <c r="G21" i="50"/>
  <c r="F21" i="50"/>
  <c r="E21" i="50"/>
  <c r="K20" i="50"/>
  <c r="J19" i="50"/>
  <c r="I19" i="50"/>
  <c r="G19" i="50"/>
  <c r="F19" i="50"/>
  <c r="E19" i="50"/>
  <c r="K18" i="50"/>
  <c r="H18" i="50"/>
  <c r="H19" i="50" s="1"/>
  <c r="K16" i="50"/>
  <c r="H16" i="50"/>
  <c r="K15" i="50"/>
  <c r="H15" i="50"/>
  <c r="K14" i="50"/>
  <c r="H14" i="50"/>
  <c r="J12" i="50"/>
  <c r="I12" i="50"/>
  <c r="K12" i="50" s="1"/>
  <c r="G12" i="50"/>
  <c r="F12" i="50"/>
  <c r="E12" i="50"/>
  <c r="K11" i="50"/>
  <c r="H11" i="50"/>
  <c r="H12" i="50" s="1"/>
  <c r="J10" i="50"/>
  <c r="I10" i="50"/>
  <c r="G10" i="50"/>
  <c r="F10" i="50"/>
  <c r="E10" i="50"/>
  <c r="K9" i="50"/>
  <c r="H9" i="50"/>
  <c r="H10" i="50" s="1"/>
  <c r="J8" i="50"/>
  <c r="I8" i="50"/>
  <c r="G8" i="50"/>
  <c r="F8" i="50"/>
  <c r="E8" i="50"/>
  <c r="K7" i="50"/>
  <c r="H7" i="50"/>
  <c r="K6" i="50"/>
  <c r="H6" i="50"/>
  <c r="J5" i="50"/>
  <c r="I5" i="50"/>
  <c r="G5" i="50"/>
  <c r="F5" i="50"/>
  <c r="E5" i="50"/>
  <c r="K4" i="50"/>
  <c r="K3" i="50"/>
  <c r="H3" i="50"/>
  <c r="W65" i="39"/>
  <c r="W33" i="39"/>
  <c r="W24" i="3"/>
  <c r="W35" i="3" s="1"/>
  <c r="AZ35" i="3" s="1"/>
  <c r="J30" i="49"/>
  <c r="I30" i="49"/>
  <c r="K30" i="49" s="1"/>
  <c r="G30" i="49"/>
  <c r="F30" i="49"/>
  <c r="E30" i="49"/>
  <c r="K29" i="49"/>
  <c r="H29" i="49"/>
  <c r="H30" i="49" s="1"/>
  <c r="J28" i="49"/>
  <c r="I28" i="49"/>
  <c r="G28" i="49"/>
  <c r="F28" i="49"/>
  <c r="E28" i="49"/>
  <c r="K27" i="49"/>
  <c r="H27" i="49"/>
  <c r="H28" i="49" s="1"/>
  <c r="J26" i="49"/>
  <c r="I26" i="49"/>
  <c r="G26" i="49"/>
  <c r="F26" i="49"/>
  <c r="E26" i="49"/>
  <c r="K25" i="49"/>
  <c r="H25" i="49"/>
  <c r="H26" i="49" s="1"/>
  <c r="J24" i="49"/>
  <c r="I24" i="49"/>
  <c r="G24" i="49"/>
  <c r="F24" i="49"/>
  <c r="E24" i="49"/>
  <c r="K23" i="49"/>
  <c r="H23" i="49"/>
  <c r="H24" i="49" s="1"/>
  <c r="J22" i="49"/>
  <c r="I22" i="49"/>
  <c r="G22" i="49"/>
  <c r="F22" i="49"/>
  <c r="E22" i="49"/>
  <c r="K21" i="49"/>
  <c r="H21" i="49"/>
  <c r="H22" i="49" s="1"/>
  <c r="J20" i="49"/>
  <c r="I20" i="49"/>
  <c r="H20" i="49"/>
  <c r="G20" i="49"/>
  <c r="F20" i="49"/>
  <c r="E20" i="49"/>
  <c r="K19" i="49"/>
  <c r="J18" i="49"/>
  <c r="I18" i="49"/>
  <c r="G18" i="49"/>
  <c r="F18" i="49"/>
  <c r="E18" i="49"/>
  <c r="K17" i="49"/>
  <c r="H17" i="49"/>
  <c r="H18" i="49" s="1"/>
  <c r="J16" i="49"/>
  <c r="K16" i="49" s="1"/>
  <c r="I16" i="49"/>
  <c r="G16" i="49"/>
  <c r="F16" i="49"/>
  <c r="E16" i="49"/>
  <c r="K15" i="49"/>
  <c r="H15" i="49"/>
  <c r="K14" i="49"/>
  <c r="H14" i="49"/>
  <c r="K13" i="49"/>
  <c r="H13" i="49"/>
  <c r="J12" i="49"/>
  <c r="I12" i="49"/>
  <c r="K12" i="49" s="1"/>
  <c r="G12" i="49"/>
  <c r="F12" i="49"/>
  <c r="E12" i="49"/>
  <c r="K11" i="49"/>
  <c r="H11" i="49"/>
  <c r="H12" i="49" s="1"/>
  <c r="J10" i="49"/>
  <c r="I10" i="49"/>
  <c r="G10" i="49"/>
  <c r="F10" i="49"/>
  <c r="E10" i="49"/>
  <c r="K9" i="49"/>
  <c r="H9" i="49"/>
  <c r="H10" i="49" s="1"/>
  <c r="J8" i="49"/>
  <c r="I8" i="49"/>
  <c r="K8" i="49" s="1"/>
  <c r="G8" i="49"/>
  <c r="F8" i="49"/>
  <c r="E8" i="49"/>
  <c r="K7" i="49"/>
  <c r="H7" i="49"/>
  <c r="K6" i="49"/>
  <c r="H6" i="49"/>
  <c r="J5" i="49"/>
  <c r="I5" i="49"/>
  <c r="G5" i="49"/>
  <c r="F5" i="49"/>
  <c r="E5" i="49"/>
  <c r="K4" i="49"/>
  <c r="H4" i="49"/>
  <c r="K3" i="49"/>
  <c r="H3" i="49"/>
  <c r="V65" i="39"/>
  <c r="V33" i="39"/>
  <c r="V24" i="3"/>
  <c r="V46" i="3" s="1"/>
  <c r="AY46" i="3" s="1"/>
  <c r="J30" i="47"/>
  <c r="K30" i="47" s="1"/>
  <c r="I30" i="47"/>
  <c r="G30" i="47"/>
  <c r="F30" i="47"/>
  <c r="E30" i="47"/>
  <c r="K29" i="47"/>
  <c r="H29" i="47"/>
  <c r="H30" i="47" s="1"/>
  <c r="J28" i="47"/>
  <c r="K28" i="47" s="1"/>
  <c r="I28" i="47"/>
  <c r="G28" i="47"/>
  <c r="F28" i="47"/>
  <c r="E28" i="47"/>
  <c r="K27" i="47"/>
  <c r="H27" i="47"/>
  <c r="H28" i="47" s="1"/>
  <c r="J26" i="47"/>
  <c r="I26" i="47"/>
  <c r="G26" i="47"/>
  <c r="F26" i="47"/>
  <c r="E26" i="47"/>
  <c r="K25" i="47"/>
  <c r="H25" i="47"/>
  <c r="H26" i="47" s="1"/>
  <c r="J24" i="47"/>
  <c r="I24" i="47"/>
  <c r="G24" i="47"/>
  <c r="F24" i="47"/>
  <c r="E24" i="47"/>
  <c r="K23" i="47"/>
  <c r="H23" i="47"/>
  <c r="H24" i="47" s="1"/>
  <c r="J22" i="47"/>
  <c r="I22" i="47"/>
  <c r="G22" i="47"/>
  <c r="F22" i="47"/>
  <c r="E22" i="47"/>
  <c r="K21" i="47"/>
  <c r="H21" i="47"/>
  <c r="H22" i="47" s="1"/>
  <c r="J20" i="47"/>
  <c r="I20" i="47"/>
  <c r="G20" i="47"/>
  <c r="F20" i="47"/>
  <c r="E20" i="47"/>
  <c r="K19" i="47"/>
  <c r="H19" i="47"/>
  <c r="H20" i="47" s="1"/>
  <c r="J18" i="47"/>
  <c r="I18" i="47"/>
  <c r="G18" i="47"/>
  <c r="F18" i="47"/>
  <c r="E18" i="47"/>
  <c r="K17" i="47"/>
  <c r="H17" i="47"/>
  <c r="H18" i="47" s="1"/>
  <c r="J16" i="47"/>
  <c r="I16" i="47"/>
  <c r="G16" i="47"/>
  <c r="F16" i="47"/>
  <c r="E16" i="47"/>
  <c r="K15" i="47"/>
  <c r="H15" i="47"/>
  <c r="K14" i="47"/>
  <c r="H14" i="47"/>
  <c r="K13" i="47"/>
  <c r="H13" i="47"/>
  <c r="J12" i="47"/>
  <c r="I12" i="47"/>
  <c r="K12" i="47" s="1"/>
  <c r="G12" i="47"/>
  <c r="F12" i="47"/>
  <c r="E12" i="47"/>
  <c r="K11" i="47"/>
  <c r="H11" i="47"/>
  <c r="H12" i="47" s="1"/>
  <c r="J10" i="47"/>
  <c r="I10" i="47"/>
  <c r="K10" i="47" s="1"/>
  <c r="G10" i="47"/>
  <c r="F10" i="47"/>
  <c r="E10" i="47"/>
  <c r="K9" i="47"/>
  <c r="H9" i="47"/>
  <c r="H10" i="47"/>
  <c r="J8" i="47"/>
  <c r="I8" i="47"/>
  <c r="K8" i="47" s="1"/>
  <c r="G8" i="47"/>
  <c r="F8" i="47"/>
  <c r="E8" i="47"/>
  <c r="K7" i="47"/>
  <c r="H7" i="47"/>
  <c r="K6" i="47"/>
  <c r="H6" i="47"/>
  <c r="H8" i="47"/>
  <c r="J5" i="47"/>
  <c r="I5" i="47"/>
  <c r="G5" i="47"/>
  <c r="F5" i="47"/>
  <c r="E5" i="47"/>
  <c r="K4" i="47"/>
  <c r="H4" i="47"/>
  <c r="K3" i="47"/>
  <c r="H3" i="47"/>
  <c r="U65" i="39"/>
  <c r="U33" i="39"/>
  <c r="U24" i="3"/>
  <c r="U30" i="3" s="1"/>
  <c r="AX30" i="3" s="1"/>
  <c r="T30" i="3"/>
  <c r="AW30" i="3" s="1"/>
  <c r="K6" i="46"/>
  <c r="K7" i="46"/>
  <c r="K9" i="46"/>
  <c r="K10" i="46"/>
  <c r="K12" i="46"/>
  <c r="K14" i="46"/>
  <c r="K15" i="46"/>
  <c r="K16" i="46"/>
  <c r="K18" i="46"/>
  <c r="K20" i="46"/>
  <c r="K22" i="46"/>
  <c r="K24" i="46"/>
  <c r="K26" i="46"/>
  <c r="K28" i="46"/>
  <c r="K30" i="46"/>
  <c r="J31" i="46"/>
  <c r="I31" i="46"/>
  <c r="G31" i="46"/>
  <c r="F31" i="46"/>
  <c r="E31" i="46"/>
  <c r="J29" i="46"/>
  <c r="K29" i="46" s="1"/>
  <c r="I29" i="46"/>
  <c r="G29" i="46"/>
  <c r="F29" i="46"/>
  <c r="E29" i="46"/>
  <c r="J27" i="46"/>
  <c r="I27" i="46"/>
  <c r="G27" i="46"/>
  <c r="F27" i="46"/>
  <c r="E27" i="46"/>
  <c r="J25" i="46"/>
  <c r="I25" i="46"/>
  <c r="G25" i="46"/>
  <c r="F25" i="46"/>
  <c r="E25" i="46"/>
  <c r="J23" i="46"/>
  <c r="K23" i="46" s="1"/>
  <c r="I23" i="46"/>
  <c r="G23" i="46"/>
  <c r="F23" i="46"/>
  <c r="E23" i="46"/>
  <c r="J21" i="46"/>
  <c r="I21" i="46"/>
  <c r="G21" i="46"/>
  <c r="F21" i="46"/>
  <c r="E21" i="46"/>
  <c r="J19" i="46"/>
  <c r="I19" i="46"/>
  <c r="G19" i="46"/>
  <c r="F19" i="46"/>
  <c r="E19" i="46"/>
  <c r="J17" i="46"/>
  <c r="I17" i="46"/>
  <c r="G17" i="46"/>
  <c r="F17" i="46"/>
  <c r="E17" i="46"/>
  <c r="J13" i="46"/>
  <c r="I13" i="46"/>
  <c r="K13" i="46" s="1"/>
  <c r="G13" i="46"/>
  <c r="F13" i="46"/>
  <c r="E13" i="46"/>
  <c r="J11" i="46"/>
  <c r="I11" i="46"/>
  <c r="G11" i="46"/>
  <c r="F11" i="46"/>
  <c r="E11" i="46"/>
  <c r="J8" i="46"/>
  <c r="I8" i="46"/>
  <c r="G8" i="46"/>
  <c r="F8" i="46"/>
  <c r="E8" i="46"/>
  <c r="J5" i="46"/>
  <c r="I5" i="46"/>
  <c r="K5" i="46" s="1"/>
  <c r="G5" i="46"/>
  <c r="F5" i="46"/>
  <c r="E5" i="46"/>
  <c r="E32" i="46" s="1"/>
  <c r="K3" i="46"/>
  <c r="K4" i="46"/>
  <c r="H14" i="46"/>
  <c r="H15" i="46"/>
  <c r="H18" i="46"/>
  <c r="H19" i="46" s="1"/>
  <c r="H16" i="46"/>
  <c r="H22" i="46"/>
  <c r="H23" i="46" s="1"/>
  <c r="H9" i="46"/>
  <c r="H6" i="46"/>
  <c r="H3" i="46"/>
  <c r="H30" i="46"/>
  <c r="H31" i="46" s="1"/>
  <c r="H26" i="46"/>
  <c r="H27" i="46" s="1"/>
  <c r="H24" i="46"/>
  <c r="H25" i="46" s="1"/>
  <c r="H4" i="46"/>
  <c r="H12" i="46"/>
  <c r="H13" i="46" s="1"/>
  <c r="H7" i="46"/>
  <c r="H8" i="46" s="1"/>
  <c r="H20" i="46"/>
  <c r="H21" i="46" s="1"/>
  <c r="H10" i="46"/>
  <c r="H28" i="46"/>
  <c r="H29" i="46" s="1"/>
  <c r="J33" i="39"/>
  <c r="J65" i="39"/>
  <c r="K33" i="39"/>
  <c r="K65" i="39"/>
  <c r="L33" i="39"/>
  <c r="L65" i="39"/>
  <c r="M33" i="39"/>
  <c r="M65" i="39"/>
  <c r="N33" i="39"/>
  <c r="N65" i="39"/>
  <c r="O33" i="39"/>
  <c r="O65" i="39"/>
  <c r="P33" i="39"/>
  <c r="P65" i="39"/>
  <c r="Q33" i="39"/>
  <c r="Q65" i="39"/>
  <c r="R33" i="39"/>
  <c r="R65" i="39"/>
  <c r="S33" i="39"/>
  <c r="S65" i="39"/>
  <c r="T33" i="39"/>
  <c r="T65" i="39"/>
  <c r="D24" i="3"/>
  <c r="D32" i="3" s="1"/>
  <c r="AG32" i="3" s="1"/>
  <c r="E24" i="3"/>
  <c r="E39" i="3" s="1"/>
  <c r="AH39" i="3" s="1"/>
  <c r="F24" i="3"/>
  <c r="F33" i="3" s="1"/>
  <c r="AI33" i="3" s="1"/>
  <c r="G24" i="3"/>
  <c r="G29" i="3" s="1"/>
  <c r="AJ29" i="3" s="1"/>
  <c r="H24" i="3"/>
  <c r="H29" i="3" s="1"/>
  <c r="AK29" i="3" s="1"/>
  <c r="I24" i="3"/>
  <c r="I35" i="3" s="1"/>
  <c r="AL35" i="3" s="1"/>
  <c r="J24" i="3"/>
  <c r="J43" i="3" s="1"/>
  <c r="AM43" i="3" s="1"/>
  <c r="K24" i="3"/>
  <c r="K30" i="3" s="1"/>
  <c r="AN30" i="3" s="1"/>
  <c r="L24" i="3"/>
  <c r="L35" i="3" s="1"/>
  <c r="AO35" i="3" s="1"/>
  <c r="M24" i="3"/>
  <c r="M32" i="3" s="1"/>
  <c r="AP32" i="3" s="1"/>
  <c r="N24" i="3"/>
  <c r="N44" i="3" s="1"/>
  <c r="AQ44" i="3" s="1"/>
  <c r="O24" i="3"/>
  <c r="O45" i="3" s="1"/>
  <c r="AR45" i="3" s="1"/>
  <c r="P24" i="3"/>
  <c r="P35" i="3" s="1"/>
  <c r="AS35" i="3" s="1"/>
  <c r="Q24" i="3"/>
  <c r="Q34" i="3" s="1"/>
  <c r="AT34" i="3" s="1"/>
  <c r="R24" i="3"/>
  <c r="R38" i="3" s="1"/>
  <c r="AU38" i="3" s="1"/>
  <c r="S24" i="3"/>
  <c r="C24" i="3"/>
  <c r="C39" i="3" s="1"/>
  <c r="AF39" i="3" s="1"/>
  <c r="J31" i="45"/>
  <c r="I31" i="45"/>
  <c r="K31" i="45"/>
  <c r="G31" i="45"/>
  <c r="F31" i="45"/>
  <c r="E31" i="45"/>
  <c r="J29" i="45"/>
  <c r="I29" i="45"/>
  <c r="G29" i="45"/>
  <c r="F29" i="45"/>
  <c r="E29" i="45"/>
  <c r="J27" i="45"/>
  <c r="I27" i="45"/>
  <c r="G27" i="45"/>
  <c r="F27" i="45"/>
  <c r="E27" i="45"/>
  <c r="J25" i="45"/>
  <c r="I25" i="45"/>
  <c r="G25" i="45"/>
  <c r="F25" i="45"/>
  <c r="E25" i="45"/>
  <c r="J23" i="45"/>
  <c r="K23" i="45" s="1"/>
  <c r="I23" i="45"/>
  <c r="G23" i="45"/>
  <c r="F23" i="45"/>
  <c r="E23" i="45"/>
  <c r="J21" i="45"/>
  <c r="K21" i="45" s="1"/>
  <c r="I21" i="45"/>
  <c r="G21" i="45"/>
  <c r="F21" i="45"/>
  <c r="E21" i="45"/>
  <c r="J19" i="45"/>
  <c r="I19" i="45"/>
  <c r="G19" i="45"/>
  <c r="F19" i="45"/>
  <c r="E19" i="45"/>
  <c r="J17" i="45"/>
  <c r="I17" i="45"/>
  <c r="G17" i="45"/>
  <c r="F17" i="45"/>
  <c r="E17" i="45"/>
  <c r="J13" i="45"/>
  <c r="I13" i="45"/>
  <c r="G13" i="45"/>
  <c r="F13" i="45"/>
  <c r="E13" i="45"/>
  <c r="J11" i="45"/>
  <c r="I11" i="45"/>
  <c r="K11" i="45" s="1"/>
  <c r="G11" i="45"/>
  <c r="F11" i="45"/>
  <c r="E11" i="45"/>
  <c r="J8" i="45"/>
  <c r="I8" i="45"/>
  <c r="G8" i="45"/>
  <c r="F8" i="45"/>
  <c r="E8" i="45"/>
  <c r="J5" i="45"/>
  <c r="I5" i="45"/>
  <c r="G5" i="45"/>
  <c r="F5" i="45"/>
  <c r="E5" i="45"/>
  <c r="H3" i="45"/>
  <c r="H5" i="45" s="1"/>
  <c r="H4" i="45"/>
  <c r="H6" i="45"/>
  <c r="H7" i="45"/>
  <c r="H9" i="45"/>
  <c r="H10" i="45"/>
  <c r="H12" i="45"/>
  <c r="H13" i="45" s="1"/>
  <c r="H14" i="45"/>
  <c r="H15" i="45"/>
  <c r="H16" i="45"/>
  <c r="H18" i="45"/>
  <c r="H19" i="45" s="1"/>
  <c r="H20" i="45"/>
  <c r="H21" i="45" s="1"/>
  <c r="H22" i="45"/>
  <c r="H23" i="45" s="1"/>
  <c r="H24" i="45"/>
  <c r="H25" i="45" s="1"/>
  <c r="H26" i="45"/>
  <c r="H27" i="45" s="1"/>
  <c r="H28" i="45"/>
  <c r="H29" i="45" s="1"/>
  <c r="H30" i="45"/>
  <c r="H31" i="45" s="1"/>
  <c r="K14" i="45"/>
  <c r="K22" i="45"/>
  <c r="K26" i="45"/>
  <c r="K9" i="45"/>
  <c r="K3" i="45"/>
  <c r="K24" i="45"/>
  <c r="K10" i="45"/>
  <c r="K6" i="45"/>
  <c r="K12" i="45"/>
  <c r="K18" i="45"/>
  <c r="K4" i="45"/>
  <c r="K15" i="45"/>
  <c r="K30" i="45"/>
  <c r="K16" i="45"/>
  <c r="K20" i="45"/>
  <c r="K7" i="45"/>
  <c r="K28" i="45"/>
  <c r="I5" i="44"/>
  <c r="I8" i="44"/>
  <c r="I11" i="44"/>
  <c r="I13" i="44"/>
  <c r="K13" i="44" s="1"/>
  <c r="I22" i="44"/>
  <c r="I24" i="44"/>
  <c r="I26" i="44"/>
  <c r="I28" i="44"/>
  <c r="I30" i="44"/>
  <c r="I32" i="44"/>
  <c r="J5" i="44"/>
  <c r="J8" i="44"/>
  <c r="J11" i="44"/>
  <c r="K11" i="44" s="1"/>
  <c r="J13" i="44"/>
  <c r="J22" i="44"/>
  <c r="J24" i="44"/>
  <c r="J26" i="44"/>
  <c r="J28" i="44"/>
  <c r="J30" i="44"/>
  <c r="J32" i="44"/>
  <c r="K6" i="44"/>
  <c r="K7" i="44"/>
  <c r="K9" i="44"/>
  <c r="K10" i="44"/>
  <c r="K12" i="44"/>
  <c r="K14" i="44"/>
  <c r="K15" i="44"/>
  <c r="K16" i="44"/>
  <c r="K17" i="44"/>
  <c r="K18" i="44"/>
  <c r="K19" i="44"/>
  <c r="K20" i="44"/>
  <c r="K21" i="44"/>
  <c r="K23" i="44"/>
  <c r="K25" i="44"/>
  <c r="K27" i="44"/>
  <c r="K29" i="44"/>
  <c r="K31" i="44"/>
  <c r="K33" i="44"/>
  <c r="I34" i="44"/>
  <c r="K34" i="44" s="1"/>
  <c r="H3" i="44"/>
  <c r="H4" i="44"/>
  <c r="H6" i="44"/>
  <c r="H7" i="44"/>
  <c r="H9" i="44"/>
  <c r="H10" i="44"/>
  <c r="H12" i="44"/>
  <c r="H13" i="44" s="1"/>
  <c r="H14" i="44"/>
  <c r="H15" i="44"/>
  <c r="H16" i="44"/>
  <c r="H17" i="44"/>
  <c r="H18" i="44"/>
  <c r="H19" i="44"/>
  <c r="H20" i="44"/>
  <c r="H21" i="44"/>
  <c r="H23" i="44"/>
  <c r="H24" i="44" s="1"/>
  <c r="H25" i="44"/>
  <c r="H26" i="44" s="1"/>
  <c r="H27" i="44"/>
  <c r="H28" i="44" s="1"/>
  <c r="H29" i="44"/>
  <c r="H30" i="44" s="1"/>
  <c r="H31" i="44"/>
  <c r="H32" i="44" s="1"/>
  <c r="H33" i="44"/>
  <c r="G5" i="44"/>
  <c r="G8" i="44"/>
  <c r="G11" i="44"/>
  <c r="G13" i="44"/>
  <c r="G22" i="44"/>
  <c r="G24" i="44"/>
  <c r="G26" i="44"/>
  <c r="G28" i="44"/>
  <c r="G30" i="44"/>
  <c r="G32" i="44"/>
  <c r="F5" i="44"/>
  <c r="F8" i="44"/>
  <c r="F11" i="44"/>
  <c r="F13" i="44"/>
  <c r="F22" i="44"/>
  <c r="F24" i="44"/>
  <c r="F26" i="44"/>
  <c r="F28" i="44"/>
  <c r="F30" i="44"/>
  <c r="F32" i="44"/>
  <c r="E5" i="44"/>
  <c r="E8" i="44"/>
  <c r="E11" i="44"/>
  <c r="E13" i="44"/>
  <c r="E22" i="44"/>
  <c r="E24" i="44"/>
  <c r="E26" i="44"/>
  <c r="E28" i="44"/>
  <c r="E30" i="44"/>
  <c r="E32" i="44"/>
  <c r="J34" i="44"/>
  <c r="H34" i="44"/>
  <c r="G34" i="44"/>
  <c r="F34" i="44"/>
  <c r="E34" i="44"/>
  <c r="K3" i="44"/>
  <c r="K4" i="44"/>
  <c r="I24" i="41"/>
  <c r="K24" i="41" s="1"/>
  <c r="I36" i="41"/>
  <c r="K36" i="41" s="1"/>
  <c r="J36" i="41"/>
  <c r="G36" i="41"/>
  <c r="F36" i="41"/>
  <c r="E36" i="41"/>
  <c r="K35" i="41"/>
  <c r="H35" i="41"/>
  <c r="H36" i="41" s="1"/>
  <c r="J24" i="41"/>
  <c r="F24" i="41"/>
  <c r="G24" i="41"/>
  <c r="H16" i="41"/>
  <c r="H17" i="41"/>
  <c r="H18" i="41"/>
  <c r="H19" i="41"/>
  <c r="H20" i="41"/>
  <c r="H21" i="41"/>
  <c r="H22" i="41"/>
  <c r="H23" i="41"/>
  <c r="E24" i="41"/>
  <c r="K23" i="41"/>
  <c r="K22" i="41"/>
  <c r="K21" i="41"/>
  <c r="H5" i="41"/>
  <c r="H4" i="41"/>
  <c r="K4" i="41"/>
  <c r="K5" i="41"/>
  <c r="H6" i="41"/>
  <c r="K6" i="41"/>
  <c r="E7" i="41"/>
  <c r="F7" i="41"/>
  <c r="G7" i="41"/>
  <c r="I7" i="41"/>
  <c r="K7" i="41" s="1"/>
  <c r="J7" i="41"/>
  <c r="H8" i="41"/>
  <c r="K8" i="41"/>
  <c r="H9" i="41"/>
  <c r="K9" i="41"/>
  <c r="E10" i="41"/>
  <c r="F10" i="41"/>
  <c r="G10" i="41"/>
  <c r="I10" i="41"/>
  <c r="J10" i="41"/>
  <c r="H11" i="41"/>
  <c r="K11" i="41"/>
  <c r="H12" i="41"/>
  <c r="K12" i="41"/>
  <c r="E13" i="41"/>
  <c r="F13" i="41"/>
  <c r="G13" i="41"/>
  <c r="I13" i="41"/>
  <c r="J13" i="41"/>
  <c r="H14" i="41"/>
  <c r="H15" i="41" s="1"/>
  <c r="K14" i="41"/>
  <c r="E15" i="41"/>
  <c r="F15" i="41"/>
  <c r="G15" i="41"/>
  <c r="I15" i="41"/>
  <c r="K15" i="41" s="1"/>
  <c r="J15" i="41"/>
  <c r="K16" i="41"/>
  <c r="K17" i="41"/>
  <c r="K18" i="41"/>
  <c r="K19" i="41"/>
  <c r="K20" i="41"/>
  <c r="H25" i="41"/>
  <c r="H26" i="41" s="1"/>
  <c r="K25" i="41"/>
  <c r="E26" i="41"/>
  <c r="F26" i="41"/>
  <c r="G26" i="41"/>
  <c r="I26" i="41"/>
  <c r="J26" i="41"/>
  <c r="H27" i="41"/>
  <c r="H28" i="41" s="1"/>
  <c r="K27" i="41"/>
  <c r="E28" i="41"/>
  <c r="F28" i="41"/>
  <c r="G28" i="41"/>
  <c r="I28" i="41"/>
  <c r="J28" i="41"/>
  <c r="H29" i="41"/>
  <c r="H30" i="41" s="1"/>
  <c r="K29" i="41"/>
  <c r="E30" i="41"/>
  <c r="F30" i="41"/>
  <c r="G30" i="41"/>
  <c r="I30" i="41"/>
  <c r="K30" i="41" s="1"/>
  <c r="J30" i="41"/>
  <c r="H31" i="41"/>
  <c r="H32" i="41" s="1"/>
  <c r="K31" i="41"/>
  <c r="E32" i="41"/>
  <c r="F32" i="41"/>
  <c r="G32" i="41"/>
  <c r="I32" i="41"/>
  <c r="J32" i="41"/>
  <c r="K32" i="41" s="1"/>
  <c r="H33" i="41"/>
  <c r="H34" i="41" s="1"/>
  <c r="K33" i="41"/>
  <c r="E34" i="41"/>
  <c r="F34" i="41"/>
  <c r="G34" i="41"/>
  <c r="I34" i="41"/>
  <c r="J34" i="41"/>
  <c r="C68" i="39"/>
  <c r="C33" i="39"/>
  <c r="C65" i="39"/>
  <c r="D33" i="39"/>
  <c r="D65" i="39"/>
  <c r="E33" i="39"/>
  <c r="E65" i="39"/>
  <c r="F33" i="39"/>
  <c r="F65" i="39"/>
  <c r="G33" i="39"/>
  <c r="G65" i="39"/>
  <c r="H33" i="39"/>
  <c r="H65" i="39"/>
  <c r="I33" i="39"/>
  <c r="I65" i="39"/>
  <c r="K33" i="30"/>
  <c r="K6" i="30"/>
  <c r="K7" i="30"/>
  <c r="K8" i="30"/>
  <c r="K9" i="30"/>
  <c r="K11" i="30"/>
  <c r="K13" i="30"/>
  <c r="K14" i="30"/>
  <c r="K16" i="30"/>
  <c r="K18" i="30"/>
  <c r="K20" i="30"/>
  <c r="K21" i="30"/>
  <c r="K22" i="30"/>
  <c r="K23" i="30"/>
  <c r="K24" i="30"/>
  <c r="K25" i="30"/>
  <c r="K27" i="30"/>
  <c r="K29" i="30"/>
  <c r="K31" i="30"/>
  <c r="K35" i="30"/>
  <c r="J36" i="30"/>
  <c r="I36" i="30"/>
  <c r="G36" i="30"/>
  <c r="F36" i="30"/>
  <c r="E36" i="30"/>
  <c r="J34" i="30"/>
  <c r="I34" i="30"/>
  <c r="K34" i="30" s="1"/>
  <c r="G34" i="30"/>
  <c r="F34" i="30"/>
  <c r="E34" i="30"/>
  <c r="J32" i="30"/>
  <c r="I32" i="30"/>
  <c r="G32" i="30"/>
  <c r="F32" i="30"/>
  <c r="E32" i="30"/>
  <c r="J30" i="30"/>
  <c r="I30" i="30"/>
  <c r="K30" i="30" s="1"/>
  <c r="G30" i="30"/>
  <c r="F30" i="30"/>
  <c r="E30" i="30"/>
  <c r="J28" i="30"/>
  <c r="I28" i="30"/>
  <c r="K28" i="30" s="1"/>
  <c r="G28" i="30"/>
  <c r="F28" i="30"/>
  <c r="E28" i="30"/>
  <c r="J26" i="30"/>
  <c r="I26" i="30"/>
  <c r="K26" i="30" s="1"/>
  <c r="G26" i="30"/>
  <c r="F26" i="30"/>
  <c r="E26" i="30"/>
  <c r="J19" i="30"/>
  <c r="I19" i="30"/>
  <c r="G19" i="30"/>
  <c r="F19" i="30"/>
  <c r="E19" i="30"/>
  <c r="J17" i="30"/>
  <c r="I17" i="30"/>
  <c r="K17" i="30" s="1"/>
  <c r="G17" i="30"/>
  <c r="F17" i="30"/>
  <c r="E17" i="30"/>
  <c r="J15" i="30"/>
  <c r="I15" i="30"/>
  <c r="G15" i="30"/>
  <c r="F15" i="30"/>
  <c r="E15" i="30"/>
  <c r="J12" i="30"/>
  <c r="K12" i="30" s="1"/>
  <c r="I12" i="30"/>
  <c r="G12" i="30"/>
  <c r="F12" i="30"/>
  <c r="E12" i="30"/>
  <c r="J10" i="30"/>
  <c r="I10" i="30"/>
  <c r="G10" i="30"/>
  <c r="F10" i="30"/>
  <c r="E10" i="30"/>
  <c r="J5" i="30"/>
  <c r="I5" i="30"/>
  <c r="K5" i="30" s="1"/>
  <c r="G5" i="30"/>
  <c r="F5" i="30"/>
  <c r="E5" i="30"/>
  <c r="K6" i="29"/>
  <c r="K7" i="29"/>
  <c r="K8" i="29"/>
  <c r="K9" i="29"/>
  <c r="K11" i="29"/>
  <c r="K13" i="29"/>
  <c r="K14" i="29"/>
  <c r="K16" i="29"/>
  <c r="K18" i="29"/>
  <c r="K20" i="29"/>
  <c r="K21" i="29"/>
  <c r="K22" i="29"/>
  <c r="K23" i="29"/>
  <c r="K24" i="29"/>
  <c r="K25" i="29"/>
  <c r="K27" i="29"/>
  <c r="K29" i="29"/>
  <c r="K31" i="29"/>
  <c r="K33" i="29"/>
  <c r="K35" i="29"/>
  <c r="K37" i="29"/>
  <c r="J38" i="29"/>
  <c r="I38" i="29"/>
  <c r="K38" i="29" s="1"/>
  <c r="G38" i="29"/>
  <c r="F38" i="29"/>
  <c r="E38" i="29"/>
  <c r="J36" i="29"/>
  <c r="I36" i="29"/>
  <c r="G36" i="29"/>
  <c r="F36" i="29"/>
  <c r="E36" i="29"/>
  <c r="J34" i="29"/>
  <c r="I34" i="29"/>
  <c r="K34" i="29" s="1"/>
  <c r="G34" i="29"/>
  <c r="F34" i="29"/>
  <c r="E34" i="29"/>
  <c r="J32" i="29"/>
  <c r="I32" i="29"/>
  <c r="K32" i="29"/>
  <c r="G32" i="29"/>
  <c r="F32" i="29"/>
  <c r="E32" i="29"/>
  <c r="J30" i="29"/>
  <c r="K30" i="29" s="1"/>
  <c r="I30" i="29"/>
  <c r="G30" i="29"/>
  <c r="F30" i="29"/>
  <c r="E30" i="29"/>
  <c r="J28" i="29"/>
  <c r="I28" i="29"/>
  <c r="K28" i="29" s="1"/>
  <c r="G28" i="29"/>
  <c r="F28" i="29"/>
  <c r="E28" i="29"/>
  <c r="J26" i="29"/>
  <c r="I26" i="29"/>
  <c r="G26" i="29"/>
  <c r="F26" i="29"/>
  <c r="E26" i="29"/>
  <c r="J19" i="29"/>
  <c r="I19" i="29"/>
  <c r="G19" i="29"/>
  <c r="F19" i="29"/>
  <c r="E19" i="29"/>
  <c r="J17" i="29"/>
  <c r="I17" i="29"/>
  <c r="K17" i="29" s="1"/>
  <c r="G17" i="29"/>
  <c r="F17" i="29"/>
  <c r="E17" i="29"/>
  <c r="J15" i="29"/>
  <c r="I15" i="29"/>
  <c r="G15" i="29"/>
  <c r="F15" i="29"/>
  <c r="E15" i="29"/>
  <c r="J12" i="29"/>
  <c r="I12" i="29"/>
  <c r="K12" i="29" s="1"/>
  <c r="G12" i="29"/>
  <c r="F12" i="29"/>
  <c r="E12" i="29"/>
  <c r="J10" i="29"/>
  <c r="I10" i="29"/>
  <c r="K10" i="29" s="1"/>
  <c r="G10" i="29"/>
  <c r="F10" i="29"/>
  <c r="E10" i="29"/>
  <c r="J5" i="29"/>
  <c r="I5" i="29"/>
  <c r="G5" i="29"/>
  <c r="F5" i="29"/>
  <c r="E5" i="29"/>
  <c r="K6" i="28"/>
  <c r="K7" i="28"/>
  <c r="K8" i="28"/>
  <c r="K9" i="28"/>
  <c r="K11" i="28"/>
  <c r="K13" i="28"/>
  <c r="K14" i="28"/>
  <c r="K16" i="28"/>
  <c r="K18" i="28"/>
  <c r="K20" i="28"/>
  <c r="K21" i="28"/>
  <c r="K22" i="28"/>
  <c r="K23" i="28"/>
  <c r="K24" i="28"/>
  <c r="K25" i="28"/>
  <c r="K27" i="28"/>
  <c r="K29" i="28"/>
  <c r="K31" i="28"/>
  <c r="K33" i="28"/>
  <c r="K35" i="28"/>
  <c r="K37" i="28"/>
  <c r="J38" i="28"/>
  <c r="K38" i="28" s="1"/>
  <c r="I38" i="28"/>
  <c r="G38" i="28"/>
  <c r="F38" i="28"/>
  <c r="E38" i="28"/>
  <c r="J36" i="28"/>
  <c r="I36" i="28"/>
  <c r="G36" i="28"/>
  <c r="F36" i="28"/>
  <c r="E36" i="28"/>
  <c r="J34" i="28"/>
  <c r="I34" i="28"/>
  <c r="G34" i="28"/>
  <c r="F34" i="28"/>
  <c r="E34" i="28"/>
  <c r="J32" i="28"/>
  <c r="I32" i="28"/>
  <c r="K32" i="28" s="1"/>
  <c r="G32" i="28"/>
  <c r="F32" i="28"/>
  <c r="E32" i="28"/>
  <c r="J30" i="28"/>
  <c r="K30" i="28" s="1"/>
  <c r="I30" i="28"/>
  <c r="G30" i="28"/>
  <c r="F30" i="28"/>
  <c r="E30" i="28"/>
  <c r="J28" i="28"/>
  <c r="I28" i="28"/>
  <c r="G28" i="28"/>
  <c r="F28" i="28"/>
  <c r="E28" i="28"/>
  <c r="J26" i="28"/>
  <c r="I26" i="28"/>
  <c r="G26" i="28"/>
  <c r="F26" i="28"/>
  <c r="E26" i="28"/>
  <c r="J19" i="28"/>
  <c r="I19" i="28"/>
  <c r="K19" i="28" s="1"/>
  <c r="G19" i="28"/>
  <c r="F19" i="28"/>
  <c r="E19" i="28"/>
  <c r="J17" i="28"/>
  <c r="I17" i="28"/>
  <c r="K17" i="28" s="1"/>
  <c r="G17" i="28"/>
  <c r="F17" i="28"/>
  <c r="E17" i="28"/>
  <c r="J15" i="28"/>
  <c r="I15" i="28"/>
  <c r="G15" i="28"/>
  <c r="F15" i="28"/>
  <c r="E15" i="28"/>
  <c r="J12" i="28"/>
  <c r="I12" i="28"/>
  <c r="G12" i="28"/>
  <c r="F12" i="28"/>
  <c r="E12" i="28"/>
  <c r="J10" i="28"/>
  <c r="I10" i="28"/>
  <c r="K10" i="28" s="1"/>
  <c r="G10" i="28"/>
  <c r="F10" i="28"/>
  <c r="E10" i="28"/>
  <c r="J5" i="28"/>
  <c r="I5" i="28"/>
  <c r="K5" i="28" s="1"/>
  <c r="G5" i="28"/>
  <c r="F5" i="28"/>
  <c r="E5" i="28"/>
  <c r="K6" i="27"/>
  <c r="K7" i="27"/>
  <c r="K8" i="27"/>
  <c r="K9" i="27"/>
  <c r="K11" i="27"/>
  <c r="K13" i="27"/>
  <c r="K14" i="27"/>
  <c r="K16" i="27"/>
  <c r="K18" i="27"/>
  <c r="K19" i="27"/>
  <c r="K20" i="27"/>
  <c r="K21" i="27"/>
  <c r="K22" i="27"/>
  <c r="K23" i="27"/>
  <c r="K25" i="27"/>
  <c r="K27" i="27"/>
  <c r="K29" i="27"/>
  <c r="K31" i="27"/>
  <c r="K33" i="27"/>
  <c r="K35" i="27"/>
  <c r="J36" i="27"/>
  <c r="I36" i="27"/>
  <c r="K36" i="27" s="1"/>
  <c r="G36" i="27"/>
  <c r="F36" i="27"/>
  <c r="E36" i="27"/>
  <c r="J34" i="27"/>
  <c r="I34" i="27"/>
  <c r="G34" i="27"/>
  <c r="F34" i="27"/>
  <c r="E34" i="27"/>
  <c r="J32" i="27"/>
  <c r="I32" i="27"/>
  <c r="K32" i="27" s="1"/>
  <c r="G32" i="27"/>
  <c r="F32" i="27"/>
  <c r="E32" i="27"/>
  <c r="J30" i="27"/>
  <c r="I30" i="27"/>
  <c r="G30" i="27"/>
  <c r="F30" i="27"/>
  <c r="E30" i="27"/>
  <c r="J28" i="27"/>
  <c r="I28" i="27"/>
  <c r="K28" i="27" s="1"/>
  <c r="G28" i="27"/>
  <c r="F28" i="27"/>
  <c r="E28" i="27"/>
  <c r="J26" i="27"/>
  <c r="I26" i="27"/>
  <c r="G26" i="27"/>
  <c r="F26" i="27"/>
  <c r="E26" i="27"/>
  <c r="J24" i="27"/>
  <c r="I24" i="27"/>
  <c r="G24" i="27"/>
  <c r="F24" i="27"/>
  <c r="E24" i="27"/>
  <c r="J17" i="27"/>
  <c r="K17" i="27" s="1"/>
  <c r="I17" i="27"/>
  <c r="G17" i="27"/>
  <c r="F17" i="27"/>
  <c r="E17" i="27"/>
  <c r="J15" i="27"/>
  <c r="I15" i="27"/>
  <c r="K15" i="27" s="1"/>
  <c r="G15" i="27"/>
  <c r="F15" i="27"/>
  <c r="E15" i="27"/>
  <c r="J12" i="27"/>
  <c r="I12" i="27"/>
  <c r="G12" i="27"/>
  <c r="F12" i="27"/>
  <c r="E12" i="27"/>
  <c r="J10" i="27"/>
  <c r="I10" i="27"/>
  <c r="K10" i="27" s="1"/>
  <c r="G10" i="27"/>
  <c r="F10" i="27"/>
  <c r="E10" i="27"/>
  <c r="J5" i="27"/>
  <c r="I5" i="27"/>
  <c r="K5" i="27" s="1"/>
  <c r="G5" i="27"/>
  <c r="F5" i="27"/>
  <c r="E5" i="27"/>
  <c r="K6" i="26"/>
  <c r="K7" i="26"/>
  <c r="K8" i="26"/>
  <c r="K9" i="26"/>
  <c r="K11" i="26"/>
  <c r="K13" i="26"/>
  <c r="K14" i="26"/>
  <c r="K16" i="26"/>
  <c r="K18" i="26"/>
  <c r="K19" i="26"/>
  <c r="K20" i="26"/>
  <c r="K21" i="26"/>
  <c r="K22" i="26"/>
  <c r="K23" i="26"/>
  <c r="K25" i="26"/>
  <c r="K27" i="26"/>
  <c r="K29" i="26"/>
  <c r="K31" i="26"/>
  <c r="K33" i="26"/>
  <c r="K35" i="26"/>
  <c r="J36" i="26"/>
  <c r="I36" i="26"/>
  <c r="K36" i="26" s="1"/>
  <c r="G36" i="26"/>
  <c r="F36" i="26"/>
  <c r="E36" i="26"/>
  <c r="J34" i="26"/>
  <c r="K34" i="26" s="1"/>
  <c r="I34" i="26"/>
  <c r="G34" i="26"/>
  <c r="F34" i="26"/>
  <c r="E34" i="26"/>
  <c r="J32" i="26"/>
  <c r="I32" i="26"/>
  <c r="K32" i="26" s="1"/>
  <c r="G32" i="26"/>
  <c r="F32" i="26"/>
  <c r="E32" i="26"/>
  <c r="J30" i="26"/>
  <c r="I30" i="26"/>
  <c r="G30" i="26"/>
  <c r="F30" i="26"/>
  <c r="E30" i="26"/>
  <c r="J28" i="26"/>
  <c r="I28" i="26"/>
  <c r="K28" i="26" s="1"/>
  <c r="G28" i="26"/>
  <c r="F28" i="26"/>
  <c r="E28" i="26"/>
  <c r="J26" i="26"/>
  <c r="I26" i="26"/>
  <c r="G26" i="26"/>
  <c r="F26" i="26"/>
  <c r="E26" i="26"/>
  <c r="J24" i="26"/>
  <c r="I24" i="26"/>
  <c r="G24" i="26"/>
  <c r="F24" i="26"/>
  <c r="E24" i="26"/>
  <c r="J17" i="26"/>
  <c r="K17" i="26" s="1"/>
  <c r="I17" i="26"/>
  <c r="G17" i="26"/>
  <c r="F17" i="26"/>
  <c r="E17" i="26"/>
  <c r="J15" i="26"/>
  <c r="I15" i="26"/>
  <c r="K15" i="26" s="1"/>
  <c r="G15" i="26"/>
  <c r="F15" i="26"/>
  <c r="E15" i="26"/>
  <c r="J12" i="26"/>
  <c r="I12" i="26"/>
  <c r="G12" i="26"/>
  <c r="F12" i="26"/>
  <c r="E12" i="26"/>
  <c r="J10" i="26"/>
  <c r="I10" i="26"/>
  <c r="G10" i="26"/>
  <c r="F10" i="26"/>
  <c r="E10" i="26"/>
  <c r="J5" i="26"/>
  <c r="I5" i="26"/>
  <c r="K5" i="26" s="1"/>
  <c r="G5" i="26"/>
  <c r="F5" i="26"/>
  <c r="E5" i="26"/>
  <c r="K6" i="25"/>
  <c r="K7" i="25"/>
  <c r="K8" i="25"/>
  <c r="K9" i="25"/>
  <c r="K11" i="25"/>
  <c r="K13" i="25"/>
  <c r="K14" i="25"/>
  <c r="K15" i="25"/>
  <c r="K17" i="25"/>
  <c r="K18" i="25"/>
  <c r="K20" i="25"/>
  <c r="K22" i="25"/>
  <c r="K23" i="25"/>
  <c r="K24" i="25"/>
  <c r="K26" i="25"/>
  <c r="K28" i="25"/>
  <c r="K30" i="25"/>
  <c r="K32" i="25"/>
  <c r="J33" i="25"/>
  <c r="I33" i="25"/>
  <c r="K33" i="25" s="1"/>
  <c r="G33" i="25"/>
  <c r="F33" i="25"/>
  <c r="E33" i="25"/>
  <c r="J31" i="25"/>
  <c r="I31" i="25"/>
  <c r="G31" i="25"/>
  <c r="F31" i="25"/>
  <c r="E31" i="25"/>
  <c r="J29" i="25"/>
  <c r="I29" i="25"/>
  <c r="K29" i="25" s="1"/>
  <c r="G29" i="25"/>
  <c r="F29" i="25"/>
  <c r="E29" i="25"/>
  <c r="J27" i="25"/>
  <c r="K27" i="25" s="1"/>
  <c r="I27" i="25"/>
  <c r="G27" i="25"/>
  <c r="F27" i="25"/>
  <c r="E27" i="25"/>
  <c r="J25" i="25"/>
  <c r="I25" i="25"/>
  <c r="G25" i="25"/>
  <c r="F25" i="25"/>
  <c r="E25" i="25"/>
  <c r="J21" i="25"/>
  <c r="I21" i="25"/>
  <c r="G21" i="25"/>
  <c r="F21" i="25"/>
  <c r="E21" i="25"/>
  <c r="J19" i="25"/>
  <c r="I19" i="25"/>
  <c r="K19" i="25" s="1"/>
  <c r="G19" i="25"/>
  <c r="F19" i="25"/>
  <c r="E19" i="25"/>
  <c r="J16" i="25"/>
  <c r="K16" i="25" s="1"/>
  <c r="I16" i="25"/>
  <c r="G16" i="25"/>
  <c r="F16" i="25"/>
  <c r="E16" i="25"/>
  <c r="J12" i="25"/>
  <c r="I12" i="25"/>
  <c r="K12" i="25" s="1"/>
  <c r="G12" i="25"/>
  <c r="F12" i="25"/>
  <c r="E12" i="25"/>
  <c r="J10" i="25"/>
  <c r="I10" i="25"/>
  <c r="G10" i="25"/>
  <c r="F10" i="25"/>
  <c r="E10" i="25"/>
  <c r="J5" i="25"/>
  <c r="I5" i="25"/>
  <c r="G5" i="25"/>
  <c r="F5" i="25"/>
  <c r="E5" i="25"/>
  <c r="G33" i="24"/>
  <c r="F33" i="24"/>
  <c r="E33" i="24"/>
  <c r="G31" i="24"/>
  <c r="F31" i="24"/>
  <c r="E31" i="24"/>
  <c r="G29" i="24"/>
  <c r="F29" i="24"/>
  <c r="E29" i="24"/>
  <c r="G27" i="24"/>
  <c r="F27" i="24"/>
  <c r="E27" i="24"/>
  <c r="G25" i="24"/>
  <c r="F25" i="24"/>
  <c r="E25" i="24"/>
  <c r="G21" i="24"/>
  <c r="F21" i="24"/>
  <c r="E21" i="24"/>
  <c r="G19" i="24"/>
  <c r="F19" i="24"/>
  <c r="E19" i="24"/>
  <c r="G16" i="24"/>
  <c r="F16" i="24"/>
  <c r="E16" i="24"/>
  <c r="G12" i="24"/>
  <c r="F12" i="24"/>
  <c r="E12" i="24"/>
  <c r="G10" i="24"/>
  <c r="F10" i="24"/>
  <c r="E10" i="24"/>
  <c r="G5" i="24"/>
  <c r="F5" i="24"/>
  <c r="E5" i="24"/>
  <c r="G35" i="23"/>
  <c r="F35" i="23"/>
  <c r="E35" i="23"/>
  <c r="G33" i="23"/>
  <c r="F33" i="23"/>
  <c r="E33" i="23"/>
  <c r="G31" i="23"/>
  <c r="F31" i="23"/>
  <c r="E31" i="23"/>
  <c r="G29" i="23"/>
  <c r="F29" i="23"/>
  <c r="E29" i="23"/>
  <c r="G27" i="23"/>
  <c r="F27" i="23"/>
  <c r="E27" i="23"/>
  <c r="G22" i="23"/>
  <c r="F22" i="23"/>
  <c r="E22" i="23"/>
  <c r="G20" i="23"/>
  <c r="F20" i="23"/>
  <c r="E20" i="23"/>
  <c r="G17" i="23"/>
  <c r="F17" i="23"/>
  <c r="E17" i="23"/>
  <c r="G13" i="23"/>
  <c r="F13" i="23"/>
  <c r="E13" i="23"/>
  <c r="G10" i="23"/>
  <c r="F10" i="23"/>
  <c r="E10" i="23"/>
  <c r="G8" i="23"/>
  <c r="F8" i="23"/>
  <c r="E8" i="23"/>
  <c r="G5" i="23"/>
  <c r="F5" i="23"/>
  <c r="E5" i="23"/>
  <c r="G33" i="22"/>
  <c r="F33" i="22"/>
  <c r="E33" i="22"/>
  <c r="G31" i="22"/>
  <c r="F31" i="22"/>
  <c r="E31" i="22"/>
  <c r="G29" i="22"/>
  <c r="F29" i="22"/>
  <c r="E29" i="22"/>
  <c r="G27" i="22"/>
  <c r="F27" i="22"/>
  <c r="E27" i="22"/>
  <c r="G22" i="22"/>
  <c r="F22" i="22"/>
  <c r="E22" i="22"/>
  <c r="G20" i="22"/>
  <c r="F20" i="22"/>
  <c r="E20" i="22"/>
  <c r="G17" i="22"/>
  <c r="F17" i="22"/>
  <c r="E17" i="22"/>
  <c r="E8" i="22"/>
  <c r="G10" i="22"/>
  <c r="F10" i="22"/>
  <c r="E10" i="22"/>
  <c r="G13" i="22"/>
  <c r="F13" i="22"/>
  <c r="E13" i="22"/>
  <c r="G8" i="22"/>
  <c r="F8" i="22"/>
  <c r="G5" i="22"/>
  <c r="F5" i="22"/>
  <c r="E5" i="22"/>
  <c r="G34" i="21"/>
  <c r="F34" i="21"/>
  <c r="E34" i="21"/>
  <c r="G32" i="21"/>
  <c r="F32" i="21"/>
  <c r="E32" i="21"/>
  <c r="G30" i="21"/>
  <c r="F30" i="21"/>
  <c r="E30" i="21"/>
  <c r="G28" i="21"/>
  <c r="F28" i="21"/>
  <c r="E28" i="21"/>
  <c r="G26" i="21"/>
  <c r="F26" i="21"/>
  <c r="E26" i="21"/>
  <c r="G22" i="21"/>
  <c r="F22" i="21"/>
  <c r="E22" i="21"/>
  <c r="G20" i="21"/>
  <c r="F20" i="21"/>
  <c r="E20" i="21"/>
  <c r="G17" i="21"/>
  <c r="F17" i="21"/>
  <c r="E17" i="21"/>
  <c r="G13" i="21"/>
  <c r="F13" i="21"/>
  <c r="E13" i="21"/>
  <c r="G10" i="21"/>
  <c r="F10" i="21"/>
  <c r="E10" i="21"/>
  <c r="G8" i="21"/>
  <c r="F8" i="21"/>
  <c r="E8" i="21"/>
  <c r="G5" i="21"/>
  <c r="F5" i="21"/>
  <c r="E5" i="21"/>
  <c r="K6" i="24"/>
  <c r="K7" i="24"/>
  <c r="K8" i="24"/>
  <c r="K9" i="24"/>
  <c r="K11" i="24"/>
  <c r="K13" i="24"/>
  <c r="K14" i="24"/>
  <c r="K15" i="24"/>
  <c r="K17" i="24"/>
  <c r="K18" i="24"/>
  <c r="K20" i="24"/>
  <c r="K22" i="24"/>
  <c r="K23" i="24"/>
  <c r="K24" i="24"/>
  <c r="K26" i="24"/>
  <c r="K28" i="24"/>
  <c r="K30" i="24"/>
  <c r="K32" i="24"/>
  <c r="J33" i="24"/>
  <c r="I33" i="24"/>
  <c r="K33" i="24" s="1"/>
  <c r="J31" i="24"/>
  <c r="K31" i="24" s="1"/>
  <c r="I31" i="24"/>
  <c r="J29" i="24"/>
  <c r="K29" i="24" s="1"/>
  <c r="I29" i="24"/>
  <c r="J27" i="24"/>
  <c r="I27" i="24"/>
  <c r="K27" i="24" s="1"/>
  <c r="J25" i="24"/>
  <c r="I25" i="24"/>
  <c r="K25" i="24" s="1"/>
  <c r="J21" i="24"/>
  <c r="I21" i="24"/>
  <c r="J19" i="24"/>
  <c r="K19" i="24" s="1"/>
  <c r="I19" i="24"/>
  <c r="J16" i="24"/>
  <c r="I16" i="24"/>
  <c r="J12" i="24"/>
  <c r="I12" i="24"/>
  <c r="J10" i="24"/>
  <c r="K10" i="24" s="1"/>
  <c r="I10" i="24"/>
  <c r="J5" i="24"/>
  <c r="K5" i="24" s="1"/>
  <c r="I5" i="24"/>
  <c r="K6" i="23"/>
  <c r="K7" i="23"/>
  <c r="K9" i="23"/>
  <c r="K11" i="23"/>
  <c r="K12" i="23"/>
  <c r="K14" i="23"/>
  <c r="K15" i="23"/>
  <c r="K16" i="23"/>
  <c r="K18" i="23"/>
  <c r="K19" i="23"/>
  <c r="K21" i="23"/>
  <c r="K23" i="23"/>
  <c r="K24" i="23"/>
  <c r="K25" i="23"/>
  <c r="K26" i="23"/>
  <c r="K28" i="23"/>
  <c r="K30" i="23"/>
  <c r="K32" i="23"/>
  <c r="K34" i="23"/>
  <c r="J35" i="23"/>
  <c r="I35" i="23"/>
  <c r="J33" i="23"/>
  <c r="I33" i="23"/>
  <c r="J31" i="23"/>
  <c r="I31" i="23"/>
  <c r="J29" i="23"/>
  <c r="I29" i="23"/>
  <c r="K29" i="23"/>
  <c r="J27" i="23"/>
  <c r="I27" i="23"/>
  <c r="J22" i="23"/>
  <c r="I22" i="23"/>
  <c r="J20" i="23"/>
  <c r="I20" i="23"/>
  <c r="J17" i="23"/>
  <c r="I17" i="23"/>
  <c r="K17" i="23" s="1"/>
  <c r="J13" i="23"/>
  <c r="I13" i="23"/>
  <c r="J10" i="23"/>
  <c r="I10" i="23"/>
  <c r="J8" i="23"/>
  <c r="I8" i="23"/>
  <c r="K8" i="23" s="1"/>
  <c r="J5" i="23"/>
  <c r="I5" i="23"/>
  <c r="K5" i="23" s="1"/>
  <c r="K6" i="22"/>
  <c r="K7" i="22"/>
  <c r="K9" i="22"/>
  <c r="K11" i="22"/>
  <c r="K12" i="22"/>
  <c r="K14" i="22"/>
  <c r="K15" i="22"/>
  <c r="K16" i="22"/>
  <c r="K18" i="22"/>
  <c r="K19" i="22"/>
  <c r="K21" i="22"/>
  <c r="K23" i="22"/>
  <c r="K24" i="22"/>
  <c r="K25" i="22"/>
  <c r="K26" i="22"/>
  <c r="K28" i="22"/>
  <c r="K30" i="22"/>
  <c r="K32" i="22"/>
  <c r="J33" i="22"/>
  <c r="I33" i="22"/>
  <c r="J31" i="22"/>
  <c r="I31" i="22"/>
  <c r="K31" i="22" s="1"/>
  <c r="J29" i="22"/>
  <c r="I29" i="22"/>
  <c r="J27" i="22"/>
  <c r="I27" i="22"/>
  <c r="J22" i="22"/>
  <c r="I22" i="22"/>
  <c r="J20" i="22"/>
  <c r="I20" i="22"/>
  <c r="K20" i="22" s="1"/>
  <c r="J17" i="22"/>
  <c r="I17" i="22"/>
  <c r="J13" i="22"/>
  <c r="K13" i="22" s="1"/>
  <c r="I13" i="22"/>
  <c r="J10" i="22"/>
  <c r="I10" i="22"/>
  <c r="J8" i="22"/>
  <c r="I8" i="22"/>
  <c r="J5" i="22"/>
  <c r="K5" i="22" s="1"/>
  <c r="I5" i="22"/>
  <c r="K6" i="21"/>
  <c r="K7" i="21"/>
  <c r="K9" i="21"/>
  <c r="K11" i="21"/>
  <c r="K12" i="21"/>
  <c r="K14" i="21"/>
  <c r="K15" i="21"/>
  <c r="K16" i="21"/>
  <c r="K18" i="21"/>
  <c r="K19" i="21"/>
  <c r="K21" i="21"/>
  <c r="K23" i="21"/>
  <c r="K24" i="21"/>
  <c r="K25" i="21"/>
  <c r="K27" i="21"/>
  <c r="K29" i="21"/>
  <c r="K31" i="21"/>
  <c r="K33" i="21"/>
  <c r="J34" i="21"/>
  <c r="I34" i="21"/>
  <c r="J32" i="21"/>
  <c r="I32" i="21"/>
  <c r="J30" i="21"/>
  <c r="K30" i="21" s="1"/>
  <c r="I30" i="21"/>
  <c r="J28" i="21"/>
  <c r="I28" i="21"/>
  <c r="J26" i="21"/>
  <c r="I26" i="21"/>
  <c r="J22" i="21"/>
  <c r="I22" i="21"/>
  <c r="J20" i="21"/>
  <c r="I20" i="21"/>
  <c r="J17" i="21"/>
  <c r="I17" i="21"/>
  <c r="J13" i="21"/>
  <c r="I13" i="21"/>
  <c r="J10" i="21"/>
  <c r="I10" i="21"/>
  <c r="J8" i="21"/>
  <c r="I8" i="21"/>
  <c r="J5" i="21"/>
  <c r="I5" i="21"/>
  <c r="H6" i="20"/>
  <c r="H7" i="20"/>
  <c r="H9" i="20"/>
  <c r="H11" i="20"/>
  <c r="H12" i="20"/>
  <c r="H14" i="20"/>
  <c r="H15" i="20"/>
  <c r="H16" i="20"/>
  <c r="H18" i="20"/>
  <c r="H19" i="20"/>
  <c r="H21" i="20"/>
  <c r="H23" i="20"/>
  <c r="H24" i="20"/>
  <c r="H25" i="20"/>
  <c r="H27" i="20"/>
  <c r="H29" i="20"/>
  <c r="H31" i="20"/>
  <c r="G32" i="20"/>
  <c r="F32" i="20"/>
  <c r="H32" i="20" s="1"/>
  <c r="E32" i="20"/>
  <c r="G30" i="20"/>
  <c r="F30" i="20"/>
  <c r="E30" i="20"/>
  <c r="G28" i="20"/>
  <c r="F28" i="20"/>
  <c r="E28" i="20"/>
  <c r="G26" i="20"/>
  <c r="F26" i="20"/>
  <c r="E26" i="20"/>
  <c r="G22" i="20"/>
  <c r="F22" i="20"/>
  <c r="E22" i="20"/>
  <c r="G20" i="20"/>
  <c r="F20" i="20"/>
  <c r="E20" i="20"/>
  <c r="G17" i="20"/>
  <c r="F17" i="20"/>
  <c r="E17" i="20"/>
  <c r="G13" i="20"/>
  <c r="H13" i="20" s="1"/>
  <c r="F13" i="20"/>
  <c r="E13" i="20"/>
  <c r="G10" i="20"/>
  <c r="F10" i="20"/>
  <c r="E10" i="20"/>
  <c r="G8" i="20"/>
  <c r="F8" i="20"/>
  <c r="E8" i="20"/>
  <c r="G5" i="20"/>
  <c r="F5" i="20"/>
  <c r="H5" i="20" s="1"/>
  <c r="E5" i="20"/>
  <c r="H7" i="9"/>
  <c r="H8" i="9"/>
  <c r="H10" i="9"/>
  <c r="H12" i="9"/>
  <c r="H13" i="9"/>
  <c r="H15" i="9"/>
  <c r="H16" i="9"/>
  <c r="H17" i="9"/>
  <c r="H19" i="9"/>
  <c r="H20" i="9"/>
  <c r="H22" i="9"/>
  <c r="H24" i="9"/>
  <c r="H25" i="9"/>
  <c r="H26" i="9"/>
  <c r="H28" i="9"/>
  <c r="H30" i="9"/>
  <c r="H32" i="9"/>
  <c r="G33" i="9"/>
  <c r="H33" i="9" s="1"/>
  <c r="F33" i="9"/>
  <c r="E33" i="9"/>
  <c r="G31" i="9"/>
  <c r="H31" i="9" s="1"/>
  <c r="F31" i="9"/>
  <c r="E31" i="9"/>
  <c r="G29" i="9"/>
  <c r="F29" i="9"/>
  <c r="E29" i="9"/>
  <c r="G27" i="9"/>
  <c r="F27" i="9"/>
  <c r="E27" i="9"/>
  <c r="G23" i="9"/>
  <c r="F23" i="9"/>
  <c r="E23" i="9"/>
  <c r="G21" i="9"/>
  <c r="F21" i="9"/>
  <c r="E21" i="9"/>
  <c r="G18" i="9"/>
  <c r="F18" i="9"/>
  <c r="E18" i="9"/>
  <c r="G14" i="9"/>
  <c r="F14" i="9"/>
  <c r="E14" i="9"/>
  <c r="G11" i="9"/>
  <c r="H11" i="9" s="1"/>
  <c r="F11" i="9"/>
  <c r="E11" i="9"/>
  <c r="G9" i="9"/>
  <c r="H9" i="9" s="1"/>
  <c r="F9" i="9"/>
  <c r="E9" i="9"/>
  <c r="G6" i="9"/>
  <c r="F6" i="9"/>
  <c r="E6" i="9"/>
  <c r="K5" i="38"/>
  <c r="K6" i="38"/>
  <c r="K8" i="38"/>
  <c r="K9" i="38"/>
  <c r="K10" i="38"/>
  <c r="K11" i="38"/>
  <c r="K13" i="38"/>
  <c r="K14" i="38"/>
  <c r="K16" i="38"/>
  <c r="K17" i="38"/>
  <c r="K19" i="38"/>
  <c r="K21" i="38"/>
  <c r="K22" i="38"/>
  <c r="K23" i="38"/>
  <c r="K24" i="38"/>
  <c r="K25" i="38"/>
  <c r="K27" i="38"/>
  <c r="K29" i="38"/>
  <c r="K31" i="38"/>
  <c r="K33" i="38"/>
  <c r="K35" i="38"/>
  <c r="J36" i="38"/>
  <c r="I36" i="38"/>
  <c r="K36" i="38" s="1"/>
  <c r="G36" i="38"/>
  <c r="F36" i="38"/>
  <c r="E36" i="38"/>
  <c r="J34" i="38"/>
  <c r="I34" i="38"/>
  <c r="G34" i="38"/>
  <c r="F34" i="38"/>
  <c r="E34" i="38"/>
  <c r="J32" i="38"/>
  <c r="I32" i="38"/>
  <c r="G32" i="38"/>
  <c r="F32" i="38"/>
  <c r="E32" i="38"/>
  <c r="J30" i="38"/>
  <c r="I30" i="38"/>
  <c r="G30" i="38"/>
  <c r="F30" i="38"/>
  <c r="E30" i="38"/>
  <c r="J28" i="38"/>
  <c r="I28" i="38"/>
  <c r="K28" i="38" s="1"/>
  <c r="G28" i="38"/>
  <c r="F28" i="38"/>
  <c r="E28" i="38"/>
  <c r="J26" i="38"/>
  <c r="I26" i="38"/>
  <c r="G26" i="38"/>
  <c r="F26" i="38"/>
  <c r="E26" i="38"/>
  <c r="J20" i="38"/>
  <c r="I20" i="38"/>
  <c r="K20" i="38" s="1"/>
  <c r="G20" i="38"/>
  <c r="F20" i="38"/>
  <c r="E20" i="38"/>
  <c r="J18" i="38"/>
  <c r="I18" i="38"/>
  <c r="K18" i="38" s="1"/>
  <c r="G18" i="38"/>
  <c r="F18" i="38"/>
  <c r="E18" i="38"/>
  <c r="J15" i="38"/>
  <c r="I15" i="38"/>
  <c r="G15" i="38"/>
  <c r="F15" i="38"/>
  <c r="E15" i="38"/>
  <c r="J12" i="38"/>
  <c r="I12" i="38"/>
  <c r="G12" i="38"/>
  <c r="F12" i="38"/>
  <c r="E12" i="38"/>
  <c r="J7" i="38"/>
  <c r="I7" i="38"/>
  <c r="K7" i="38" s="1"/>
  <c r="G7" i="38"/>
  <c r="F7" i="38"/>
  <c r="E7" i="38"/>
  <c r="J36" i="37"/>
  <c r="I36" i="37"/>
  <c r="G36" i="37"/>
  <c r="F36" i="37"/>
  <c r="E36" i="37"/>
  <c r="J34" i="37"/>
  <c r="I34" i="37"/>
  <c r="G34" i="37"/>
  <c r="F34" i="37"/>
  <c r="E34" i="37"/>
  <c r="J32" i="37"/>
  <c r="I32" i="37"/>
  <c r="K32" i="37" s="1"/>
  <c r="G32" i="37"/>
  <c r="F32" i="37"/>
  <c r="E32" i="37"/>
  <c r="J30" i="37"/>
  <c r="I30" i="37"/>
  <c r="G30" i="37"/>
  <c r="F30" i="37"/>
  <c r="E30" i="37"/>
  <c r="J28" i="37"/>
  <c r="I28" i="37"/>
  <c r="G28" i="37"/>
  <c r="F28" i="37"/>
  <c r="E28" i="37"/>
  <c r="J21" i="37"/>
  <c r="I21" i="37"/>
  <c r="K21" i="37" s="1"/>
  <c r="G21" i="37"/>
  <c r="F21" i="37"/>
  <c r="E21" i="37"/>
  <c r="J19" i="37"/>
  <c r="I19" i="37"/>
  <c r="G19" i="37"/>
  <c r="F19" i="37"/>
  <c r="E19" i="37"/>
  <c r="J16" i="37"/>
  <c r="K16" i="37" s="1"/>
  <c r="I16" i="37"/>
  <c r="G16" i="37"/>
  <c r="F16" i="37"/>
  <c r="E16" i="37"/>
  <c r="J13" i="37"/>
  <c r="I13" i="37"/>
  <c r="K13" i="37" s="1"/>
  <c r="G13" i="37"/>
  <c r="F13" i="37"/>
  <c r="E13" i="37"/>
  <c r="J7" i="37"/>
  <c r="I7" i="37"/>
  <c r="G7" i="37"/>
  <c r="F7" i="37"/>
  <c r="E7" i="37"/>
  <c r="K4" i="37"/>
  <c r="K5" i="37"/>
  <c r="K6" i="37"/>
  <c r="K8" i="37"/>
  <c r="K9" i="37"/>
  <c r="K10" i="37"/>
  <c r="K11" i="37"/>
  <c r="K12" i="37"/>
  <c r="K14" i="37"/>
  <c r="K15" i="37"/>
  <c r="K17" i="37"/>
  <c r="K18" i="37"/>
  <c r="K20" i="37"/>
  <c r="K22" i="37"/>
  <c r="K23" i="37"/>
  <c r="K24" i="37"/>
  <c r="K25" i="37"/>
  <c r="K26" i="37"/>
  <c r="K27" i="37"/>
  <c r="K29" i="37"/>
  <c r="K31" i="37"/>
  <c r="K33" i="37"/>
  <c r="K35" i="37"/>
  <c r="H17" i="38"/>
  <c r="H14" i="38"/>
  <c r="H6" i="38"/>
  <c r="H25" i="38"/>
  <c r="H19" i="38"/>
  <c r="H20" i="38" s="1"/>
  <c r="H27" i="38"/>
  <c r="H28" i="38" s="1"/>
  <c r="H24" i="38"/>
  <c r="H35" i="38"/>
  <c r="H36" i="38" s="1"/>
  <c r="H23" i="38"/>
  <c r="H29" i="38"/>
  <c r="H30" i="38" s="1"/>
  <c r="H31" i="38"/>
  <c r="H32" i="38" s="1"/>
  <c r="H5" i="38"/>
  <c r="H11" i="38"/>
  <c r="H33" i="38"/>
  <c r="H34" i="38" s="1"/>
  <c r="H9" i="38"/>
  <c r="H10" i="38"/>
  <c r="H13" i="38"/>
  <c r="H15" i="38" s="1"/>
  <c r="H8" i="38"/>
  <c r="H16" i="38"/>
  <c r="H21" i="38"/>
  <c r="H22" i="38"/>
  <c r="K4" i="38"/>
  <c r="H4" i="38"/>
  <c r="H4" i="37"/>
  <c r="H5" i="37"/>
  <c r="H6" i="37"/>
  <c r="H8" i="37"/>
  <c r="H9" i="37"/>
  <c r="H10" i="37"/>
  <c r="H11" i="37"/>
  <c r="H12" i="37"/>
  <c r="H14" i="37"/>
  <c r="H15" i="37"/>
  <c r="H17" i="37"/>
  <c r="H18" i="37"/>
  <c r="H20" i="37"/>
  <c r="H21" i="37" s="1"/>
  <c r="H22" i="37"/>
  <c r="H23" i="37"/>
  <c r="H24" i="37"/>
  <c r="H25" i="37"/>
  <c r="H26" i="37"/>
  <c r="H27" i="37"/>
  <c r="H29" i="37"/>
  <c r="H30" i="37" s="1"/>
  <c r="H31" i="37"/>
  <c r="H32" i="37" s="1"/>
  <c r="H33" i="37"/>
  <c r="H34" i="37" s="1"/>
  <c r="H35" i="37"/>
  <c r="H36" i="37"/>
  <c r="H4" i="9"/>
  <c r="H5" i="9"/>
  <c r="H4" i="20"/>
  <c r="K4" i="21"/>
  <c r="H23" i="21"/>
  <c r="H31" i="21"/>
  <c r="H32" i="21" s="1"/>
  <c r="H14" i="21"/>
  <c r="H11" i="21"/>
  <c r="H13" i="21" s="1"/>
  <c r="H24" i="21"/>
  <c r="H25" i="21"/>
  <c r="H4" i="21"/>
  <c r="H6" i="21"/>
  <c r="H7" i="21"/>
  <c r="H27" i="21"/>
  <c r="H28" i="21" s="1"/>
  <c r="H33" i="21"/>
  <c r="H34" i="21" s="1"/>
  <c r="H21" i="21"/>
  <c r="H22" i="21"/>
  <c r="H9" i="21"/>
  <c r="H10" i="21" s="1"/>
  <c r="H15" i="21"/>
  <c r="H18" i="21"/>
  <c r="H19" i="21"/>
  <c r="H16" i="21"/>
  <c r="H12" i="21"/>
  <c r="H29" i="21"/>
  <c r="H30" i="21" s="1"/>
  <c r="K4" i="22"/>
  <c r="H30" i="22"/>
  <c r="H31" i="22" s="1"/>
  <c r="H14" i="22"/>
  <c r="H11" i="22"/>
  <c r="H13" i="22" s="1"/>
  <c r="H23" i="22"/>
  <c r="H24" i="22"/>
  <c r="H4" i="22"/>
  <c r="H5" i="22" s="1"/>
  <c r="H6" i="22"/>
  <c r="H7" i="22"/>
  <c r="H25" i="22"/>
  <c r="H26" i="22"/>
  <c r="H32" i="22"/>
  <c r="H33" i="22" s="1"/>
  <c r="H21" i="22"/>
  <c r="H22" i="22" s="1"/>
  <c r="H9" i="22"/>
  <c r="H10" i="22" s="1"/>
  <c r="H15" i="22"/>
  <c r="H18" i="22"/>
  <c r="H19" i="22"/>
  <c r="H20" i="22" s="1"/>
  <c r="H16" i="22"/>
  <c r="H12" i="22"/>
  <c r="H28" i="22"/>
  <c r="H29" i="22"/>
  <c r="K4" i="23"/>
  <c r="H30" i="23"/>
  <c r="H31" i="23" s="1"/>
  <c r="H14" i="23"/>
  <c r="H11" i="23"/>
  <c r="H23" i="23"/>
  <c r="H24" i="23"/>
  <c r="H4" i="23"/>
  <c r="H6" i="23"/>
  <c r="H8" i="23" s="1"/>
  <c r="H7" i="23"/>
  <c r="H25" i="23"/>
  <c r="H26" i="23"/>
  <c r="H34" i="23"/>
  <c r="H35" i="23" s="1"/>
  <c r="H21" i="23"/>
  <c r="H22" i="23" s="1"/>
  <c r="H9" i="23"/>
  <c r="H10" i="23" s="1"/>
  <c r="H15" i="23"/>
  <c r="H18" i="23"/>
  <c r="H20" i="23" s="1"/>
  <c r="H19" i="23"/>
  <c r="H16" i="23"/>
  <c r="H12" i="23"/>
  <c r="H28" i="23"/>
  <c r="H29" i="23" s="1"/>
  <c r="H32" i="23"/>
  <c r="H33" i="23" s="1"/>
  <c r="K4" i="24"/>
  <c r="H28" i="24"/>
  <c r="H29" i="24" s="1"/>
  <c r="H13" i="24"/>
  <c r="H6" i="24"/>
  <c r="H22" i="24"/>
  <c r="H23" i="24"/>
  <c r="H4" i="24"/>
  <c r="H7" i="24"/>
  <c r="H8" i="24"/>
  <c r="H24" i="24"/>
  <c r="H32" i="24"/>
  <c r="H33" i="24" s="1"/>
  <c r="H20" i="24"/>
  <c r="H21" i="24" s="1"/>
  <c r="H11" i="24"/>
  <c r="H12" i="24" s="1"/>
  <c r="H14" i="24"/>
  <c r="H17" i="24"/>
  <c r="H19" i="24" s="1"/>
  <c r="H18" i="24"/>
  <c r="H15" i="24"/>
  <c r="H9" i="24"/>
  <c r="H26" i="24"/>
  <c r="H27" i="24" s="1"/>
  <c r="H30" i="24"/>
  <c r="H31" i="24" s="1"/>
  <c r="K4" i="25"/>
  <c r="H28" i="25"/>
  <c r="H29" i="25" s="1"/>
  <c r="H13" i="25"/>
  <c r="H6" i="25"/>
  <c r="H22" i="25"/>
  <c r="H23" i="25"/>
  <c r="H4" i="25"/>
  <c r="H5" i="25" s="1"/>
  <c r="H7" i="25"/>
  <c r="H8" i="25"/>
  <c r="H24" i="25"/>
  <c r="H32" i="25"/>
  <c r="H33" i="25" s="1"/>
  <c r="H20" i="25"/>
  <c r="H21" i="25" s="1"/>
  <c r="H11" i="25"/>
  <c r="H12" i="25" s="1"/>
  <c r="H14" i="25"/>
  <c r="H17" i="25"/>
  <c r="H18" i="25"/>
  <c r="H19" i="25" s="1"/>
  <c r="H15" i="25"/>
  <c r="H9" i="25"/>
  <c r="H26" i="25"/>
  <c r="H27" i="25" s="1"/>
  <c r="H30" i="25"/>
  <c r="H31" i="25" s="1"/>
  <c r="K4" i="27"/>
  <c r="K4" i="26"/>
  <c r="H27" i="26"/>
  <c r="H28" i="26" s="1"/>
  <c r="H29" i="26"/>
  <c r="H30" i="26" s="1"/>
  <c r="H18" i="26"/>
  <c r="H6" i="26"/>
  <c r="H19" i="26"/>
  <c r="H20" i="26"/>
  <c r="H4" i="26"/>
  <c r="H5" i="26" s="1"/>
  <c r="H7" i="26"/>
  <c r="H8" i="26"/>
  <c r="H21" i="26"/>
  <c r="H35" i="26"/>
  <c r="H36" i="26" s="1"/>
  <c r="H16" i="26"/>
  <c r="H17" i="26"/>
  <c r="H11" i="26"/>
  <c r="H12" i="26" s="1"/>
  <c r="H22" i="26"/>
  <c r="H13" i="26"/>
  <c r="H14" i="26"/>
  <c r="H23" i="26"/>
  <c r="H9" i="26"/>
  <c r="H25" i="26"/>
  <c r="H26" i="26" s="1"/>
  <c r="H31" i="26"/>
  <c r="H32" i="26" s="1"/>
  <c r="H33" i="26"/>
  <c r="H34" i="26" s="1"/>
  <c r="H27" i="27"/>
  <c r="H28" i="27" s="1"/>
  <c r="H29" i="27"/>
  <c r="H30" i="27" s="1"/>
  <c r="H18" i="27"/>
  <c r="H6" i="27"/>
  <c r="H19" i="27"/>
  <c r="H20" i="27"/>
  <c r="H4" i="27"/>
  <c r="H5" i="27" s="1"/>
  <c r="H7" i="27"/>
  <c r="H8" i="27"/>
  <c r="H21" i="27"/>
  <c r="H35" i="27"/>
  <c r="H36" i="27" s="1"/>
  <c r="H16" i="27"/>
  <c r="H17" i="27" s="1"/>
  <c r="H11" i="27"/>
  <c r="H12" i="27"/>
  <c r="H22" i="27"/>
  <c r="H13" i="27"/>
  <c r="H14" i="27"/>
  <c r="H15" i="27"/>
  <c r="H23" i="27"/>
  <c r="H9" i="27"/>
  <c r="H25" i="27"/>
  <c r="H26" i="27"/>
  <c r="H31" i="27"/>
  <c r="H32" i="27" s="1"/>
  <c r="H33" i="27"/>
  <c r="H34" i="27" s="1"/>
  <c r="K4" i="28"/>
  <c r="H16" i="28"/>
  <c r="H17" i="28" s="1"/>
  <c r="H27" i="28"/>
  <c r="H28" i="28" s="1"/>
  <c r="H29" i="28"/>
  <c r="H30" i="28" s="1"/>
  <c r="H20" i="28"/>
  <c r="H6" i="28"/>
  <c r="H10" i="28" s="1"/>
  <c r="H18" i="28"/>
  <c r="H19" i="28" s="1"/>
  <c r="H21" i="28"/>
  <c r="H22" i="28"/>
  <c r="H4" i="28"/>
  <c r="H5" i="28" s="1"/>
  <c r="H7" i="28"/>
  <c r="H8" i="28"/>
  <c r="H23" i="28"/>
  <c r="H35" i="28"/>
  <c r="H36" i="28" s="1"/>
  <c r="H11" i="28"/>
  <c r="H12" i="28" s="1"/>
  <c r="H24" i="28"/>
  <c r="H13" i="28"/>
  <c r="H14" i="28"/>
  <c r="H15" i="28" s="1"/>
  <c r="H25" i="28"/>
  <c r="H9" i="28"/>
  <c r="H37" i="28"/>
  <c r="H38" i="28" s="1"/>
  <c r="H31" i="28"/>
  <c r="H32" i="28" s="1"/>
  <c r="H33" i="28"/>
  <c r="H34" i="28" s="1"/>
  <c r="K4" i="29"/>
  <c r="H16" i="29"/>
  <c r="H17" i="29"/>
  <c r="H27" i="29"/>
  <c r="H28" i="29" s="1"/>
  <c r="H20" i="29"/>
  <c r="H29" i="29"/>
  <c r="H30" i="29" s="1"/>
  <c r="H6" i="29"/>
  <c r="H18" i="29"/>
  <c r="H19" i="29"/>
  <c r="H21" i="29"/>
  <c r="H22" i="29"/>
  <c r="H4" i="29"/>
  <c r="H5" i="29" s="1"/>
  <c r="H7" i="29"/>
  <c r="H8" i="29"/>
  <c r="H23" i="29"/>
  <c r="H35" i="29"/>
  <c r="H36" i="29" s="1"/>
  <c r="H11" i="29"/>
  <c r="H12" i="29" s="1"/>
  <c r="H24" i="29"/>
  <c r="H13" i="29"/>
  <c r="H14" i="29"/>
  <c r="H15" i="29" s="1"/>
  <c r="H25" i="29"/>
  <c r="H9" i="29"/>
  <c r="H37" i="29"/>
  <c r="H38" i="29"/>
  <c r="H31" i="29"/>
  <c r="H32" i="29" s="1"/>
  <c r="H33" i="29"/>
  <c r="H34" i="29" s="1"/>
  <c r="H16" i="30"/>
  <c r="H17" i="30" s="1"/>
  <c r="K4" i="30"/>
  <c r="H20" i="30"/>
  <c r="H27" i="30"/>
  <c r="H28" i="30" s="1"/>
  <c r="H6" i="30"/>
  <c r="H18" i="30"/>
  <c r="H19" i="30" s="1"/>
  <c r="H21" i="30"/>
  <c r="H4" i="30"/>
  <c r="H5" i="30" s="1"/>
  <c r="H7" i="30"/>
  <c r="H8" i="30"/>
  <c r="H22" i="30"/>
  <c r="H33" i="30"/>
  <c r="H34" i="30" s="1"/>
  <c r="H11" i="30"/>
  <c r="H12" i="30" s="1"/>
  <c r="H23" i="30"/>
  <c r="H13" i="30"/>
  <c r="H14" i="30"/>
  <c r="H24" i="30"/>
  <c r="H25" i="30"/>
  <c r="H9" i="30"/>
  <c r="H29" i="30"/>
  <c r="H30" i="30" s="1"/>
  <c r="H35" i="30"/>
  <c r="H36" i="30"/>
  <c r="H31" i="30"/>
  <c r="H32" i="30" s="1"/>
  <c r="K8" i="33"/>
  <c r="K9" i="33"/>
  <c r="K10" i="33"/>
  <c r="K11" i="33"/>
  <c r="I12" i="33"/>
  <c r="J12" i="33"/>
  <c r="K13" i="33"/>
  <c r="I14" i="33"/>
  <c r="J14" i="33"/>
  <c r="K15" i="33"/>
  <c r="K16" i="33"/>
  <c r="I17" i="33"/>
  <c r="K17" i="33" s="1"/>
  <c r="J17" i="33"/>
  <c r="K18" i="33"/>
  <c r="I19" i="33"/>
  <c r="K19" i="33" s="1"/>
  <c r="K20" i="33"/>
  <c r="K21" i="33"/>
  <c r="K22" i="33"/>
  <c r="K23" i="33"/>
  <c r="K24" i="33"/>
  <c r="K25" i="33"/>
  <c r="I26" i="33"/>
  <c r="J26" i="33"/>
  <c r="K27" i="33"/>
  <c r="I28" i="33"/>
  <c r="J28" i="33"/>
  <c r="K29" i="33"/>
  <c r="I30" i="33"/>
  <c r="J30" i="33"/>
  <c r="K31" i="33"/>
  <c r="I32" i="33"/>
  <c r="J32" i="33"/>
  <c r="K33" i="33"/>
  <c r="I34" i="33"/>
  <c r="J34" i="33"/>
  <c r="K34" i="33" s="1"/>
  <c r="K35" i="33"/>
  <c r="I36" i="33"/>
  <c r="J36" i="33"/>
  <c r="I7" i="33"/>
  <c r="J7" i="33"/>
  <c r="J19" i="33"/>
  <c r="H4" i="33"/>
  <c r="H7" i="33" s="1"/>
  <c r="H5" i="33"/>
  <c r="H6" i="33"/>
  <c r="H8" i="33"/>
  <c r="H9" i="33"/>
  <c r="H10" i="33"/>
  <c r="H11" i="33"/>
  <c r="H13" i="33"/>
  <c r="H14" i="33" s="1"/>
  <c r="H15" i="33"/>
  <c r="H17" i="33" s="1"/>
  <c r="H16" i="33"/>
  <c r="H18" i="33"/>
  <c r="H19" i="33" s="1"/>
  <c r="H20" i="33"/>
  <c r="H21" i="33"/>
  <c r="H22" i="33"/>
  <c r="H23" i="33"/>
  <c r="H24" i="33"/>
  <c r="H25" i="33"/>
  <c r="H27" i="33"/>
  <c r="H28" i="33"/>
  <c r="H29" i="33"/>
  <c r="H30" i="33"/>
  <c r="H31" i="33"/>
  <c r="H32" i="33" s="1"/>
  <c r="H33" i="33"/>
  <c r="H34" i="33" s="1"/>
  <c r="H35" i="33"/>
  <c r="H36" i="33" s="1"/>
  <c r="G7" i="33"/>
  <c r="G12" i="33"/>
  <c r="G14" i="33"/>
  <c r="G17" i="33"/>
  <c r="G19" i="33"/>
  <c r="G26" i="33"/>
  <c r="G28" i="33"/>
  <c r="G30" i="33"/>
  <c r="G32" i="33"/>
  <c r="G34" i="33"/>
  <c r="F7" i="33"/>
  <c r="F12" i="33"/>
  <c r="F14" i="33"/>
  <c r="F17" i="33"/>
  <c r="F19" i="33"/>
  <c r="F26" i="33"/>
  <c r="F28" i="33"/>
  <c r="F30" i="33"/>
  <c r="F32" i="33"/>
  <c r="F34" i="33"/>
  <c r="E7" i="33"/>
  <c r="E12" i="33"/>
  <c r="E14" i="33"/>
  <c r="E17" i="33"/>
  <c r="E19" i="33"/>
  <c r="E26" i="33"/>
  <c r="E28" i="33"/>
  <c r="E30" i="33"/>
  <c r="E32" i="33"/>
  <c r="E34" i="33"/>
  <c r="G36" i="33"/>
  <c r="F36" i="33"/>
  <c r="E36" i="33"/>
  <c r="K5" i="33"/>
  <c r="K6" i="33"/>
  <c r="K4" i="33"/>
  <c r="H5" i="23"/>
  <c r="K10" i="22"/>
  <c r="H5" i="24"/>
  <c r="H5" i="21"/>
  <c r="H10" i="41"/>
  <c r="K26" i="49"/>
  <c r="H8" i="49"/>
  <c r="K25" i="46"/>
  <c r="K19" i="50"/>
  <c r="K14" i="54"/>
  <c r="K21" i="54"/>
  <c r="K19" i="54"/>
  <c r="K4" i="55"/>
  <c r="K15" i="38"/>
  <c r="H8" i="45"/>
  <c r="K20" i="23"/>
  <c r="K10" i="25"/>
  <c r="K21" i="25"/>
  <c r="K36" i="30"/>
  <c r="Z45" i="3"/>
  <c r="BC45" i="3" s="1"/>
  <c r="K27" i="55"/>
  <c r="E36" i="3"/>
  <c r="AH36" i="3" s="1"/>
  <c r="E33" i="3"/>
  <c r="AH33" i="3" s="1"/>
  <c r="X45" i="3"/>
  <c r="BA45" i="3" s="1"/>
  <c r="E28" i="3"/>
  <c r="AH28" i="3" s="1"/>
  <c r="E35" i="3"/>
  <c r="AH35" i="3" s="1"/>
  <c r="E44" i="3"/>
  <c r="AH44" i="3" s="1"/>
  <c r="M44" i="3"/>
  <c r="AP44" i="3" s="1"/>
  <c r="M36" i="3"/>
  <c r="AP36" i="3" s="1"/>
  <c r="X46" i="3"/>
  <c r="BA46" i="3" s="1"/>
  <c r="K23" i="57"/>
  <c r="K33" i="57"/>
  <c r="K16" i="57"/>
  <c r="K31" i="57"/>
  <c r="X43" i="3"/>
  <c r="BA43" i="3" s="1"/>
  <c r="X36" i="3"/>
  <c r="BA36" i="3" s="1"/>
  <c r="X33" i="3"/>
  <c r="BA33" i="3" s="1"/>
  <c r="X30" i="3"/>
  <c r="BA30" i="3" s="1"/>
  <c r="X32" i="3"/>
  <c r="BA32" i="3" s="1"/>
  <c r="U29" i="3"/>
  <c r="AX29" i="3" s="1"/>
  <c r="H12" i="33" l="1"/>
  <c r="H22" i="20"/>
  <c r="H19" i="37"/>
  <c r="H8" i="20"/>
  <c r="K29" i="22"/>
  <c r="K26" i="26"/>
  <c r="G39" i="28"/>
  <c r="K8" i="44"/>
  <c r="K25" i="52"/>
  <c r="K26" i="33"/>
  <c r="K12" i="33"/>
  <c r="H15" i="26"/>
  <c r="H25" i="24"/>
  <c r="F37" i="30"/>
  <c r="H13" i="41"/>
  <c r="E34" i="54"/>
  <c r="K33" i="54"/>
  <c r="E32" i="45"/>
  <c r="I36" i="3"/>
  <c r="AL36" i="3" s="1"/>
  <c r="K30" i="33"/>
  <c r="K30" i="26"/>
  <c r="K24" i="44"/>
  <c r="H10" i="30"/>
  <c r="H37" i="30" s="1"/>
  <c r="K22" i="22"/>
  <c r="K17" i="45"/>
  <c r="K17" i="46"/>
  <c r="K22" i="47"/>
  <c r="K5" i="50"/>
  <c r="H19" i="52"/>
  <c r="K33" i="52"/>
  <c r="G34" i="9"/>
  <c r="K30" i="37"/>
  <c r="E37" i="38"/>
  <c r="K12" i="38"/>
  <c r="H28" i="20"/>
  <c r="K5" i="21"/>
  <c r="K17" i="21"/>
  <c r="K28" i="21"/>
  <c r="K27" i="22"/>
  <c r="K15" i="30"/>
  <c r="H7" i="41"/>
  <c r="K21" i="46"/>
  <c r="K21" i="50"/>
  <c r="K17" i="50"/>
  <c r="K21" i="55"/>
  <c r="K28" i="37"/>
  <c r="H23" i="9"/>
  <c r="K22" i="21"/>
  <c r="K12" i="24"/>
  <c r="G35" i="21"/>
  <c r="F34" i="25"/>
  <c r="K10" i="26"/>
  <c r="K34" i="27"/>
  <c r="K12" i="28"/>
  <c r="K13" i="41"/>
  <c r="K5" i="44"/>
  <c r="K5" i="45"/>
  <c r="F34" i="54"/>
  <c r="K19" i="57"/>
  <c r="H27" i="22"/>
  <c r="J34" i="22"/>
  <c r="G34" i="24"/>
  <c r="J34" i="25"/>
  <c r="G37" i="26"/>
  <c r="K28" i="28"/>
  <c r="K32" i="30"/>
  <c r="K19" i="45"/>
  <c r="G34" i="54"/>
  <c r="I37" i="33"/>
  <c r="H26" i="30"/>
  <c r="I37" i="38"/>
  <c r="K37" i="38" s="1"/>
  <c r="H18" i="9"/>
  <c r="F37" i="27"/>
  <c r="E39" i="29"/>
  <c r="I39" i="29"/>
  <c r="F39" i="29"/>
  <c r="G37" i="41"/>
  <c r="H24" i="41"/>
  <c r="F32" i="50"/>
  <c r="H14" i="54"/>
  <c r="I34" i="54"/>
  <c r="I36" i="23"/>
  <c r="K28" i="33"/>
  <c r="H16" i="37"/>
  <c r="H12" i="38"/>
  <c r="K32" i="38"/>
  <c r="K13" i="21"/>
  <c r="K26" i="21"/>
  <c r="K10" i="23"/>
  <c r="F34" i="22"/>
  <c r="G37" i="27"/>
  <c r="K16" i="47"/>
  <c r="K21" i="52"/>
  <c r="J34" i="54"/>
  <c r="K25" i="55"/>
  <c r="K29" i="55"/>
  <c r="K31" i="55"/>
  <c r="K9" i="57"/>
  <c r="O35" i="3"/>
  <c r="AR35" i="3" s="1"/>
  <c r="I37" i="30"/>
  <c r="K32" i="33"/>
  <c r="H10" i="29"/>
  <c r="H10" i="25"/>
  <c r="H34" i="25" s="1"/>
  <c r="H17" i="23"/>
  <c r="H17" i="21"/>
  <c r="K36" i="37"/>
  <c r="E34" i="24"/>
  <c r="F39" i="28"/>
  <c r="I39" i="28"/>
  <c r="G39" i="29"/>
  <c r="E35" i="44"/>
  <c r="H4" i="54"/>
  <c r="H34" i="54" s="1"/>
  <c r="F37" i="33"/>
  <c r="K36" i="33"/>
  <c r="K14" i="33"/>
  <c r="H15" i="30"/>
  <c r="F34" i="9"/>
  <c r="E34" i="9"/>
  <c r="H21" i="9"/>
  <c r="F33" i="20"/>
  <c r="H30" i="20"/>
  <c r="K33" i="23"/>
  <c r="K21" i="24"/>
  <c r="E34" i="25"/>
  <c r="K15" i="28"/>
  <c r="K5" i="29"/>
  <c r="K19" i="30"/>
  <c r="K19" i="46"/>
  <c r="K26" i="47"/>
  <c r="K11" i="54"/>
  <c r="K23" i="54"/>
  <c r="F34" i="55"/>
  <c r="I34" i="55"/>
  <c r="K19" i="37"/>
  <c r="K17" i="22"/>
  <c r="K35" i="23"/>
  <c r="K31" i="25"/>
  <c r="K24" i="26"/>
  <c r="K24" i="27"/>
  <c r="K30" i="27"/>
  <c r="K36" i="28"/>
  <c r="K19" i="29"/>
  <c r="K8" i="45"/>
  <c r="H11" i="46"/>
  <c r="K5" i="47"/>
  <c r="K22" i="49"/>
  <c r="G32" i="50"/>
  <c r="K31" i="50"/>
  <c r="K11" i="52"/>
  <c r="K19" i="52"/>
  <c r="AB96" i="39"/>
  <c r="U96" i="39"/>
  <c r="X96" i="39"/>
  <c r="E46" i="3"/>
  <c r="AH46" i="3" s="1"/>
  <c r="E31" i="3"/>
  <c r="AH31" i="3" s="1"/>
  <c r="M46" i="3"/>
  <c r="AP46" i="3" s="1"/>
  <c r="E32" i="3"/>
  <c r="AH32" i="3" s="1"/>
  <c r="E30" i="3"/>
  <c r="AH30" i="3" s="1"/>
  <c r="E43" i="3"/>
  <c r="AH43" i="3" s="1"/>
  <c r="M34" i="3"/>
  <c r="AP34" i="3" s="1"/>
  <c r="E34" i="3"/>
  <c r="AH34" i="3" s="1"/>
  <c r="E45" i="3"/>
  <c r="AH45" i="3" s="1"/>
  <c r="M39" i="3"/>
  <c r="AP39" i="3" s="1"/>
  <c r="E29" i="3"/>
  <c r="AH29" i="3" s="1"/>
  <c r="M43" i="3"/>
  <c r="AP43" i="3" s="1"/>
  <c r="P32" i="3"/>
  <c r="AS32" i="3" s="1"/>
  <c r="P31" i="3"/>
  <c r="AS31" i="3" s="1"/>
  <c r="H28" i="3"/>
  <c r="AK28" i="3" s="1"/>
  <c r="P34" i="3"/>
  <c r="AS34" i="3" s="1"/>
  <c r="I30" i="3"/>
  <c r="AL30" i="3" s="1"/>
  <c r="J36" i="3"/>
  <c r="AM36" i="3" s="1"/>
  <c r="R45" i="3"/>
  <c r="AU45" i="3" s="1"/>
  <c r="R37" i="3"/>
  <c r="AU37" i="3" s="1"/>
  <c r="J33" i="3"/>
  <c r="AM33" i="3" s="1"/>
  <c r="U44" i="3"/>
  <c r="AX44" i="3" s="1"/>
  <c r="U45" i="3"/>
  <c r="AX45" i="3" s="1"/>
  <c r="U34" i="3"/>
  <c r="AX34" i="3" s="1"/>
  <c r="U46" i="3"/>
  <c r="AX46" i="3" s="1"/>
  <c r="U31" i="3"/>
  <c r="AX31" i="3" s="1"/>
  <c r="P28" i="3"/>
  <c r="AS28" i="3" s="1"/>
  <c r="I34" i="3"/>
  <c r="AL34" i="3" s="1"/>
  <c r="I33" i="3"/>
  <c r="AL33" i="3" s="1"/>
  <c r="I32" i="3"/>
  <c r="AL32" i="3" s="1"/>
  <c r="I29" i="3"/>
  <c r="AL29" i="3" s="1"/>
  <c r="T31" i="3"/>
  <c r="AW31" i="3" s="1"/>
  <c r="R33" i="3"/>
  <c r="AU33" i="3" s="1"/>
  <c r="AB39" i="3"/>
  <c r="BE39" i="3" s="1"/>
  <c r="U43" i="3"/>
  <c r="AX43" i="3" s="1"/>
  <c r="H34" i="58"/>
  <c r="Z32" i="3"/>
  <c r="BC32" i="3" s="1"/>
  <c r="T37" i="3"/>
  <c r="AW37" i="3" s="1"/>
  <c r="T44" i="3"/>
  <c r="AW44" i="3" s="1"/>
  <c r="Z29" i="3"/>
  <c r="BC29" i="3" s="1"/>
  <c r="Y33" i="3"/>
  <c r="BB33" i="3" s="1"/>
  <c r="Y29" i="3"/>
  <c r="BB29" i="3" s="1"/>
  <c r="Z35" i="3"/>
  <c r="BC35" i="3" s="1"/>
  <c r="Z37" i="3"/>
  <c r="BC37" i="3" s="1"/>
  <c r="Z28" i="3"/>
  <c r="BC28" i="3" s="1"/>
  <c r="K34" i="58"/>
  <c r="F46" i="3"/>
  <c r="AI46" i="3" s="1"/>
  <c r="AB36" i="3"/>
  <c r="BE36" i="3" s="1"/>
  <c r="T35" i="3"/>
  <c r="AW35" i="3" s="1"/>
  <c r="AB43" i="3"/>
  <c r="BE43" i="3" s="1"/>
  <c r="T29" i="3"/>
  <c r="AW29" i="3" s="1"/>
  <c r="F28" i="3"/>
  <c r="AI28" i="3" s="1"/>
  <c r="F35" i="3"/>
  <c r="AI35" i="3" s="1"/>
  <c r="F30" i="3"/>
  <c r="AI30" i="3" s="1"/>
  <c r="L33" i="3"/>
  <c r="AO33" i="3" s="1"/>
  <c r="F39" i="3"/>
  <c r="AI39" i="3" s="1"/>
  <c r="AB32" i="3"/>
  <c r="BE32" i="3" s="1"/>
  <c r="T43" i="3"/>
  <c r="AW43" i="3" s="1"/>
  <c r="F34" i="3"/>
  <c r="AI34" i="3" s="1"/>
  <c r="N32" i="3"/>
  <c r="AQ32" i="3" s="1"/>
  <c r="N34" i="3"/>
  <c r="AQ34" i="3" s="1"/>
  <c r="T33" i="3"/>
  <c r="AW33" i="3" s="1"/>
  <c r="T28" i="3"/>
  <c r="AW28" i="3" s="1"/>
  <c r="F44" i="3"/>
  <c r="AI44" i="3" s="1"/>
  <c r="T38" i="3"/>
  <c r="AW38" i="3" s="1"/>
  <c r="N31" i="3"/>
  <c r="AQ31" i="3" s="1"/>
  <c r="L31" i="3"/>
  <c r="AO31" i="3" s="1"/>
  <c r="AB33" i="3"/>
  <c r="BE33" i="3" s="1"/>
  <c r="L30" i="3"/>
  <c r="AO30" i="3" s="1"/>
  <c r="F43" i="3"/>
  <c r="AI43" i="3" s="1"/>
  <c r="F32" i="3"/>
  <c r="AI32" i="3" s="1"/>
  <c r="AB35" i="3"/>
  <c r="BE35" i="3" s="1"/>
  <c r="T32" i="3"/>
  <c r="AW32" i="3" s="1"/>
  <c r="C45" i="3"/>
  <c r="AF45" i="3" s="1"/>
  <c r="O32" i="3"/>
  <c r="AR32" i="3" s="1"/>
  <c r="J37" i="37"/>
  <c r="O29" i="3"/>
  <c r="AR29" i="3" s="1"/>
  <c r="K5" i="25"/>
  <c r="H24" i="27"/>
  <c r="H16" i="24"/>
  <c r="H26" i="21"/>
  <c r="H13" i="37"/>
  <c r="G37" i="38"/>
  <c r="K8" i="21"/>
  <c r="K20" i="21"/>
  <c r="G34" i="22"/>
  <c r="F34" i="24"/>
  <c r="J37" i="27"/>
  <c r="K15" i="29"/>
  <c r="K26" i="29"/>
  <c r="K22" i="44"/>
  <c r="M96" i="39"/>
  <c r="I31" i="49"/>
  <c r="K31" i="49" s="1"/>
  <c r="H28" i="37"/>
  <c r="O46" i="3"/>
  <c r="AR46" i="3" s="1"/>
  <c r="I34" i="24"/>
  <c r="H10" i="27"/>
  <c r="H26" i="38"/>
  <c r="F37" i="37"/>
  <c r="K26" i="38"/>
  <c r="G33" i="20"/>
  <c r="K33" i="22"/>
  <c r="K31" i="23"/>
  <c r="K16" i="24"/>
  <c r="K26" i="27"/>
  <c r="K31" i="46"/>
  <c r="H16" i="47"/>
  <c r="H16" i="49"/>
  <c r="J34" i="52"/>
  <c r="K31" i="54"/>
  <c r="H19" i="57"/>
  <c r="G37" i="33"/>
  <c r="H26" i="29"/>
  <c r="E37" i="33"/>
  <c r="H10" i="26"/>
  <c r="E37" i="37"/>
  <c r="F35" i="21"/>
  <c r="K36" i="29"/>
  <c r="F37" i="41"/>
  <c r="H22" i="44"/>
  <c r="H8" i="50"/>
  <c r="K4" i="54"/>
  <c r="K25" i="54"/>
  <c r="H11" i="55"/>
  <c r="K33" i="55"/>
  <c r="J35" i="44"/>
  <c r="H26" i="28"/>
  <c r="H39" i="28" s="1"/>
  <c r="H24" i="26"/>
  <c r="H37" i="26" s="1"/>
  <c r="H18" i="38"/>
  <c r="I37" i="37"/>
  <c r="K34" i="37"/>
  <c r="H27" i="9"/>
  <c r="K10" i="21"/>
  <c r="K32" i="21"/>
  <c r="K22" i="23"/>
  <c r="K27" i="45"/>
  <c r="J32" i="46"/>
  <c r="K27" i="50"/>
  <c r="H26" i="33"/>
  <c r="H16" i="25"/>
  <c r="V32" i="3"/>
  <c r="AY32" i="3" s="1"/>
  <c r="O44" i="3"/>
  <c r="AR44" i="3" s="1"/>
  <c r="O33" i="3"/>
  <c r="AR33" i="3" s="1"/>
  <c r="V36" i="3"/>
  <c r="AY36" i="3" s="1"/>
  <c r="O34" i="3"/>
  <c r="AR34" i="3" s="1"/>
  <c r="H25" i="25"/>
  <c r="H17" i="22"/>
  <c r="H8" i="22"/>
  <c r="H20" i="21"/>
  <c r="H7" i="37"/>
  <c r="H37" i="37" s="1"/>
  <c r="G37" i="37"/>
  <c r="K30" i="38"/>
  <c r="K8" i="22"/>
  <c r="K27" i="23"/>
  <c r="G36" i="23"/>
  <c r="K25" i="25"/>
  <c r="E37" i="26"/>
  <c r="K12" i="27"/>
  <c r="J39" i="28"/>
  <c r="K39" i="28" s="1"/>
  <c r="K34" i="28"/>
  <c r="K30" i="44"/>
  <c r="O96" i="39"/>
  <c r="K96" i="39"/>
  <c r="G34" i="52"/>
  <c r="K29" i="52"/>
  <c r="K23" i="55"/>
  <c r="H6" i="9"/>
  <c r="H29" i="9"/>
  <c r="E33" i="20"/>
  <c r="H17" i="20"/>
  <c r="K34" i="21"/>
  <c r="E35" i="21"/>
  <c r="K26" i="28"/>
  <c r="H37" i="41"/>
  <c r="H11" i="44"/>
  <c r="H11" i="45"/>
  <c r="K25" i="45"/>
  <c r="K27" i="46"/>
  <c r="V96" i="39"/>
  <c r="K24" i="49"/>
  <c r="K28" i="49"/>
  <c r="K19" i="55"/>
  <c r="AA96" i="39"/>
  <c r="V38" i="3"/>
  <c r="AY38" i="3" s="1"/>
  <c r="O30" i="3"/>
  <c r="AR30" i="3" s="1"/>
  <c r="J37" i="33"/>
  <c r="K37" i="33" s="1"/>
  <c r="H10" i="24"/>
  <c r="H13" i="23"/>
  <c r="H27" i="23"/>
  <c r="H8" i="21"/>
  <c r="H7" i="38"/>
  <c r="H37" i="38" s="1"/>
  <c r="F37" i="38"/>
  <c r="J37" i="38"/>
  <c r="K34" i="38"/>
  <c r="H14" i="9"/>
  <c r="H10" i="20"/>
  <c r="H26" i="20"/>
  <c r="K10" i="30"/>
  <c r="G37" i="30"/>
  <c r="H8" i="44"/>
  <c r="L28" i="3"/>
  <c r="AO28" i="3" s="1"/>
  <c r="L36" i="3"/>
  <c r="AO36" i="3" s="1"/>
  <c r="Y28" i="3"/>
  <c r="BB28" i="3" s="1"/>
  <c r="X39" i="3"/>
  <c r="BA39" i="3" s="1"/>
  <c r="C46" i="3"/>
  <c r="AF46" i="3" s="1"/>
  <c r="Y32" i="3"/>
  <c r="BB32" i="3" s="1"/>
  <c r="L43" i="3"/>
  <c r="AO43" i="3" s="1"/>
  <c r="P44" i="3"/>
  <c r="AS44" i="3" s="1"/>
  <c r="X35" i="3"/>
  <c r="BA35" i="3" s="1"/>
  <c r="V39" i="3"/>
  <c r="AY39" i="3" s="1"/>
  <c r="Z31" i="3"/>
  <c r="BC31" i="3" s="1"/>
  <c r="C30" i="3"/>
  <c r="AF30" i="3" s="1"/>
  <c r="O43" i="3"/>
  <c r="AR43" i="3" s="1"/>
  <c r="O36" i="3"/>
  <c r="AR36" i="3" s="1"/>
  <c r="G34" i="3"/>
  <c r="AJ34" i="3" s="1"/>
  <c r="C36" i="3"/>
  <c r="AF36" i="3" s="1"/>
  <c r="X28" i="3"/>
  <c r="BA28" i="3" s="1"/>
  <c r="H43" i="3"/>
  <c r="AK43" i="3" s="1"/>
  <c r="L29" i="3"/>
  <c r="AO29" i="3" s="1"/>
  <c r="P29" i="3"/>
  <c r="AS29" i="3" s="1"/>
  <c r="P30" i="3"/>
  <c r="AS30" i="3" s="1"/>
  <c r="Y35" i="3"/>
  <c r="BB35" i="3" s="1"/>
  <c r="X38" i="3"/>
  <c r="BA38" i="3" s="1"/>
  <c r="X29" i="3"/>
  <c r="BA29" i="3" s="1"/>
  <c r="Y39" i="3"/>
  <c r="BB39" i="3" s="1"/>
  <c r="Y36" i="3"/>
  <c r="BB36" i="3" s="1"/>
  <c r="P45" i="3"/>
  <c r="AS45" i="3" s="1"/>
  <c r="Y46" i="3"/>
  <c r="BB46" i="3" s="1"/>
  <c r="H33" i="3"/>
  <c r="AK33" i="3" s="1"/>
  <c r="P39" i="3"/>
  <c r="AS39" i="3" s="1"/>
  <c r="D28" i="3"/>
  <c r="AG28" i="3" s="1"/>
  <c r="H45" i="3"/>
  <c r="AK45" i="3" s="1"/>
  <c r="L46" i="3"/>
  <c r="AO46" i="3" s="1"/>
  <c r="L39" i="3"/>
  <c r="AO39" i="3" s="1"/>
  <c r="P33" i="3"/>
  <c r="AS33" i="3" s="1"/>
  <c r="X37" i="3"/>
  <c r="BA37" i="3" s="1"/>
  <c r="V33" i="3"/>
  <c r="AY33" i="3" s="1"/>
  <c r="Y38" i="3"/>
  <c r="BB38" i="3" s="1"/>
  <c r="Y37" i="3"/>
  <c r="BB37" i="3" s="1"/>
  <c r="L32" i="3"/>
  <c r="AO32" i="3" s="1"/>
  <c r="O31" i="3"/>
  <c r="AR31" i="3" s="1"/>
  <c r="O39" i="3"/>
  <c r="AR39" i="3" s="1"/>
  <c r="L44" i="3"/>
  <c r="AO44" i="3" s="1"/>
  <c r="L45" i="3"/>
  <c r="AO45" i="3" s="1"/>
  <c r="L34" i="3"/>
  <c r="AO34" i="3" s="1"/>
  <c r="P43" i="3"/>
  <c r="AS43" i="3" s="1"/>
  <c r="P36" i="3"/>
  <c r="AS36" i="3" s="1"/>
  <c r="P46" i="3"/>
  <c r="AS46" i="3" s="1"/>
  <c r="F31" i="3"/>
  <c r="AI31" i="3" s="1"/>
  <c r="Y44" i="3"/>
  <c r="BB44" i="3" s="1"/>
  <c r="J34" i="3"/>
  <c r="AM34" i="3" s="1"/>
  <c r="AA44" i="3"/>
  <c r="BD44" i="3" s="1"/>
  <c r="X31" i="3"/>
  <c r="BA31" i="3" s="1"/>
  <c r="X34" i="3"/>
  <c r="BA34" i="3" s="1"/>
  <c r="V37" i="3"/>
  <c r="AY37" i="3" s="1"/>
  <c r="T46" i="3"/>
  <c r="AW46" i="3" s="1"/>
  <c r="T39" i="3"/>
  <c r="AW39" i="3" s="1"/>
  <c r="T34" i="3"/>
  <c r="AW34" i="3" s="1"/>
  <c r="T36" i="3"/>
  <c r="AW36" i="3" s="1"/>
  <c r="Z39" i="3"/>
  <c r="BC39" i="3" s="1"/>
  <c r="Z36" i="3"/>
  <c r="BC36" i="3" s="1"/>
  <c r="R36" i="3"/>
  <c r="AU36" i="3" s="1"/>
  <c r="Y30" i="3"/>
  <c r="BB30" i="3" s="1"/>
  <c r="Y43" i="3"/>
  <c r="BB43" i="3" s="1"/>
  <c r="Y34" i="3"/>
  <c r="BB34" i="3" s="1"/>
  <c r="Y31" i="3"/>
  <c r="BB31" i="3" s="1"/>
  <c r="C33" i="3"/>
  <c r="AF33" i="3" s="1"/>
  <c r="R30" i="3"/>
  <c r="AU30" i="3" s="1"/>
  <c r="O28" i="3"/>
  <c r="AR28" i="3" s="1"/>
  <c r="G44" i="3"/>
  <c r="AJ44" i="3" s="1"/>
  <c r="T45" i="3"/>
  <c r="AW45" i="3" s="1"/>
  <c r="H37" i="33"/>
  <c r="H39" i="29"/>
  <c r="H34" i="22"/>
  <c r="I34" i="25"/>
  <c r="K34" i="25" s="1"/>
  <c r="I34" i="22"/>
  <c r="K34" i="22" s="1"/>
  <c r="K7" i="37"/>
  <c r="J39" i="29"/>
  <c r="K39" i="29" s="1"/>
  <c r="K26" i="41"/>
  <c r="F34" i="52"/>
  <c r="Z43" i="3"/>
  <c r="BC43" i="3" s="1"/>
  <c r="Z38" i="3"/>
  <c r="BC38" i="3" s="1"/>
  <c r="K7" i="33"/>
  <c r="J35" i="21"/>
  <c r="I31" i="47"/>
  <c r="I37" i="26"/>
  <c r="J34" i="24"/>
  <c r="E36" i="23"/>
  <c r="E37" i="30"/>
  <c r="J37" i="30"/>
  <c r="K37" i="30" s="1"/>
  <c r="I37" i="41"/>
  <c r="K10" i="41"/>
  <c r="H11" i="54"/>
  <c r="K16" i="54"/>
  <c r="K13" i="23"/>
  <c r="J36" i="23"/>
  <c r="K12" i="26"/>
  <c r="J37" i="26"/>
  <c r="I32" i="45"/>
  <c r="E34" i="22"/>
  <c r="F37" i="26"/>
  <c r="K28" i="41"/>
  <c r="J32" i="45"/>
  <c r="Z30" i="3"/>
  <c r="BC30" i="3" s="1"/>
  <c r="Z33" i="3"/>
  <c r="BC33" i="3" s="1"/>
  <c r="Z46" i="3"/>
  <c r="BC46" i="3" s="1"/>
  <c r="Z44" i="3"/>
  <c r="BC44" i="3" s="1"/>
  <c r="I37" i="27"/>
  <c r="I35" i="21"/>
  <c r="H20" i="20"/>
  <c r="F36" i="23"/>
  <c r="G34" i="25"/>
  <c r="E37" i="27"/>
  <c r="E39" i="28"/>
  <c r="K34" i="41"/>
  <c r="J37" i="41"/>
  <c r="E37" i="41"/>
  <c r="E31" i="49"/>
  <c r="J31" i="49"/>
  <c r="K20" i="49"/>
  <c r="H11" i="52"/>
  <c r="H34" i="52" s="1"/>
  <c r="H5" i="44"/>
  <c r="H35" i="44" s="1"/>
  <c r="K28" i="44"/>
  <c r="N30" i="3"/>
  <c r="AQ30" i="3" s="1"/>
  <c r="H17" i="46"/>
  <c r="F32" i="46"/>
  <c r="J31" i="47"/>
  <c r="K24" i="47"/>
  <c r="F31" i="49"/>
  <c r="K25" i="50"/>
  <c r="K23" i="52"/>
  <c r="E34" i="55"/>
  <c r="J34" i="55"/>
  <c r="K14" i="55"/>
  <c r="K16" i="55"/>
  <c r="H9" i="57"/>
  <c r="F35" i="44"/>
  <c r="G35" i="44"/>
  <c r="K26" i="44"/>
  <c r="F32" i="45"/>
  <c r="G32" i="46"/>
  <c r="I32" i="46"/>
  <c r="K32" i="46" s="1"/>
  <c r="F31" i="47"/>
  <c r="H17" i="50"/>
  <c r="I34" i="52"/>
  <c r="G34" i="55"/>
  <c r="H14" i="55"/>
  <c r="E34" i="57"/>
  <c r="K4" i="57"/>
  <c r="G34" i="57"/>
  <c r="K14" i="57"/>
  <c r="K25" i="57"/>
  <c r="K32" i="44"/>
  <c r="H17" i="45"/>
  <c r="H32" i="45" s="1"/>
  <c r="G32" i="45"/>
  <c r="K29" i="45"/>
  <c r="K11" i="46"/>
  <c r="G31" i="47"/>
  <c r="E31" i="47"/>
  <c r="K18" i="47"/>
  <c r="K20" i="47"/>
  <c r="G31" i="49"/>
  <c r="K10" i="49"/>
  <c r="K18" i="49"/>
  <c r="H5" i="50"/>
  <c r="E32" i="50"/>
  <c r="J32" i="50"/>
  <c r="K10" i="50"/>
  <c r="K29" i="50"/>
  <c r="E34" i="52"/>
  <c r="K31" i="52"/>
  <c r="H19" i="54"/>
  <c r="K29" i="54"/>
  <c r="H19" i="55"/>
  <c r="F34" i="57"/>
  <c r="G96" i="39"/>
  <c r="W96" i="39"/>
  <c r="Z96" i="39"/>
  <c r="R96" i="39"/>
  <c r="N96" i="39"/>
  <c r="J96" i="39"/>
  <c r="H96" i="39"/>
  <c r="F96" i="39"/>
  <c r="D96" i="39"/>
  <c r="S96" i="39"/>
  <c r="Q96" i="39"/>
  <c r="I96" i="39"/>
  <c r="E96" i="39"/>
  <c r="C96" i="39"/>
  <c r="T96" i="39"/>
  <c r="P96" i="39"/>
  <c r="Y96" i="39"/>
  <c r="L96" i="39"/>
  <c r="H36" i="3"/>
  <c r="AK36" i="3" s="1"/>
  <c r="R28" i="3"/>
  <c r="AU28" i="3" s="1"/>
  <c r="R39" i="3"/>
  <c r="AU39" i="3" s="1"/>
  <c r="R31" i="3"/>
  <c r="AU31" i="3" s="1"/>
  <c r="H30" i="3"/>
  <c r="AK30" i="3" s="1"/>
  <c r="H39" i="3"/>
  <c r="AK39" i="3" s="1"/>
  <c r="H34" i="3"/>
  <c r="AK34" i="3" s="1"/>
  <c r="R44" i="3"/>
  <c r="AU44" i="3" s="1"/>
  <c r="J31" i="3"/>
  <c r="AM31" i="3" s="1"/>
  <c r="J30" i="3"/>
  <c r="AM30" i="3" s="1"/>
  <c r="J39" i="3"/>
  <c r="AM39" i="3" s="1"/>
  <c r="N28" i="3"/>
  <c r="AQ28" i="3" s="1"/>
  <c r="J44" i="3"/>
  <c r="AM44" i="3" s="1"/>
  <c r="J32" i="3"/>
  <c r="AM32" i="3" s="1"/>
  <c r="R35" i="3"/>
  <c r="AU35" i="3" s="1"/>
  <c r="R32" i="3"/>
  <c r="AU32" i="3" s="1"/>
  <c r="W29" i="3"/>
  <c r="AZ29" i="3" s="1"/>
  <c r="G35" i="3"/>
  <c r="AJ35" i="3" s="1"/>
  <c r="J28" i="3"/>
  <c r="AM28" i="3" s="1"/>
  <c r="J46" i="3"/>
  <c r="AM46" i="3" s="1"/>
  <c r="H32" i="3"/>
  <c r="AK32" i="3" s="1"/>
  <c r="H31" i="3"/>
  <c r="AK31" i="3" s="1"/>
  <c r="R46" i="3"/>
  <c r="AU46" i="3" s="1"/>
  <c r="H46" i="3"/>
  <c r="AK46" i="3" s="1"/>
  <c r="H44" i="3"/>
  <c r="AK44" i="3" s="1"/>
  <c r="H35" i="3"/>
  <c r="AK35" i="3" s="1"/>
  <c r="N35" i="3"/>
  <c r="AQ35" i="3" s="1"/>
  <c r="J35" i="3"/>
  <c r="AM35" i="3" s="1"/>
  <c r="J29" i="3"/>
  <c r="AM29" i="3" s="1"/>
  <c r="R34" i="3"/>
  <c r="AU34" i="3" s="1"/>
  <c r="D30" i="3"/>
  <c r="AG30" i="3" s="1"/>
  <c r="R29" i="3"/>
  <c r="AU29" i="3" s="1"/>
  <c r="D44" i="3"/>
  <c r="AG44" i="3" s="1"/>
  <c r="R43" i="3"/>
  <c r="AU43" i="3" s="1"/>
  <c r="J45" i="3"/>
  <c r="AM45" i="3" s="1"/>
  <c r="K34" i="3"/>
  <c r="AN34" i="3" s="1"/>
  <c r="K36" i="3"/>
  <c r="AN36" i="3" s="1"/>
  <c r="K33" i="3"/>
  <c r="AN33" i="3" s="1"/>
  <c r="K29" i="3"/>
  <c r="AN29" i="3" s="1"/>
  <c r="K39" i="3"/>
  <c r="AN39" i="3" s="1"/>
  <c r="AA30" i="3"/>
  <c r="BD30" i="3" s="1"/>
  <c r="AA33" i="3"/>
  <c r="BD33" i="3" s="1"/>
  <c r="AA37" i="3"/>
  <c r="BD37" i="3" s="1"/>
  <c r="AA31" i="3"/>
  <c r="BD31" i="3" s="1"/>
  <c r="AA38" i="3"/>
  <c r="BD38" i="3" s="1"/>
  <c r="AA43" i="3"/>
  <c r="BD43" i="3" s="1"/>
  <c r="AA32" i="3"/>
  <c r="BD32" i="3" s="1"/>
  <c r="AA35" i="3"/>
  <c r="BD35" i="3" s="1"/>
  <c r="AA34" i="3"/>
  <c r="BD34" i="3" s="1"/>
  <c r="D34" i="3"/>
  <c r="AG34" i="3" s="1"/>
  <c r="Q44" i="3"/>
  <c r="AT44" i="3" s="1"/>
  <c r="Q33" i="3"/>
  <c r="AT33" i="3" s="1"/>
  <c r="G39" i="3"/>
  <c r="AJ39" i="3" s="1"/>
  <c r="G33" i="3"/>
  <c r="AJ33" i="3" s="1"/>
  <c r="G43" i="3"/>
  <c r="AJ43" i="3" s="1"/>
  <c r="G46" i="3"/>
  <c r="AJ46" i="3" s="1"/>
  <c r="G45" i="3"/>
  <c r="AJ45" i="3" s="1"/>
  <c r="G36" i="3"/>
  <c r="AJ36" i="3" s="1"/>
  <c r="W31" i="3"/>
  <c r="AZ31" i="3" s="1"/>
  <c r="W28" i="3"/>
  <c r="AZ28" i="3" s="1"/>
  <c r="W30" i="3"/>
  <c r="AZ30" i="3" s="1"/>
  <c r="W39" i="3"/>
  <c r="AZ39" i="3" s="1"/>
  <c r="W43" i="3"/>
  <c r="AZ43" i="3" s="1"/>
  <c r="W33" i="3"/>
  <c r="AZ33" i="3" s="1"/>
  <c r="W38" i="3"/>
  <c r="AZ38" i="3" s="1"/>
  <c r="W32" i="3"/>
  <c r="AZ32" i="3" s="1"/>
  <c r="W46" i="3"/>
  <c r="AZ46" i="3" s="1"/>
  <c r="W37" i="3"/>
  <c r="AZ37" i="3" s="1"/>
  <c r="D43" i="3"/>
  <c r="AG43" i="3" s="1"/>
  <c r="W34" i="3"/>
  <c r="AZ34" i="3" s="1"/>
  <c r="W36" i="3"/>
  <c r="AZ36" i="3" s="1"/>
  <c r="K46" i="3"/>
  <c r="AN46" i="3" s="1"/>
  <c r="G31" i="3"/>
  <c r="AJ31" i="3" s="1"/>
  <c r="K44" i="3"/>
  <c r="AN44" i="3" s="1"/>
  <c r="K32" i="3"/>
  <c r="AN32" i="3" s="1"/>
  <c r="G32" i="3"/>
  <c r="AJ32" i="3" s="1"/>
  <c r="C35" i="3"/>
  <c r="AF35" i="3" s="1"/>
  <c r="C31" i="3"/>
  <c r="AF31" i="3" s="1"/>
  <c r="C43" i="3"/>
  <c r="AF43" i="3" s="1"/>
  <c r="C44" i="3"/>
  <c r="AF44" i="3" s="1"/>
  <c r="C29" i="3"/>
  <c r="AF29" i="3" s="1"/>
  <c r="C34" i="3"/>
  <c r="AF34" i="3" s="1"/>
  <c r="C28" i="3"/>
  <c r="AF28" i="3" s="1"/>
  <c r="C32" i="3"/>
  <c r="AF32" i="3" s="1"/>
  <c r="I45" i="3"/>
  <c r="AL45" i="3" s="1"/>
  <c r="I28" i="3"/>
  <c r="AL28" i="3" s="1"/>
  <c r="I31" i="3"/>
  <c r="AL31" i="3" s="1"/>
  <c r="I43" i="3"/>
  <c r="AL43" i="3" s="1"/>
  <c r="I46" i="3"/>
  <c r="AL46" i="3" s="1"/>
  <c r="I39" i="3"/>
  <c r="AL39" i="3" s="1"/>
  <c r="I44" i="3"/>
  <c r="AL44" i="3" s="1"/>
  <c r="F29" i="3"/>
  <c r="AI29" i="3" s="1"/>
  <c r="F45" i="3"/>
  <c r="AI45" i="3" s="1"/>
  <c r="F36" i="3"/>
  <c r="AI36" i="3" s="1"/>
  <c r="V34" i="3"/>
  <c r="AY34" i="3" s="1"/>
  <c r="V45" i="3"/>
  <c r="AY45" i="3" s="1"/>
  <c r="V44" i="3"/>
  <c r="AY44" i="3" s="1"/>
  <c r="V28" i="3"/>
  <c r="V29" i="3"/>
  <c r="AY29" i="3" s="1"/>
  <c r="V30" i="3"/>
  <c r="AY30" i="3" s="1"/>
  <c r="V43" i="3"/>
  <c r="AY43" i="3" s="1"/>
  <c r="V31" i="3"/>
  <c r="AY31" i="3" s="1"/>
  <c r="V35" i="3"/>
  <c r="AY35" i="3" s="1"/>
  <c r="D31" i="3"/>
  <c r="AG31" i="3" s="1"/>
  <c r="D33" i="3"/>
  <c r="AG33" i="3" s="1"/>
  <c r="D46" i="3"/>
  <c r="AG46" i="3" s="1"/>
  <c r="D45" i="3"/>
  <c r="AG45" i="3" s="1"/>
  <c r="D29" i="3"/>
  <c r="AG29" i="3" s="1"/>
  <c r="D39" i="3"/>
  <c r="AG39" i="3" s="1"/>
  <c r="AA45" i="3"/>
  <c r="BD45" i="3" s="1"/>
  <c r="AA29" i="3"/>
  <c r="BD29" i="3" s="1"/>
  <c r="N33" i="3"/>
  <c r="AQ33" i="3" s="1"/>
  <c r="N36" i="3"/>
  <c r="AQ36" i="3" s="1"/>
  <c r="W45" i="3"/>
  <c r="AZ45" i="3" s="1"/>
  <c r="AA46" i="3"/>
  <c r="BD46" i="3" s="1"/>
  <c r="N45" i="3"/>
  <c r="AQ45" i="3" s="1"/>
  <c r="N46" i="3"/>
  <c r="AQ46" i="3" s="1"/>
  <c r="W44" i="3"/>
  <c r="AZ44" i="3" s="1"/>
  <c r="N43" i="3"/>
  <c r="AQ43" i="3" s="1"/>
  <c r="N29" i="3"/>
  <c r="AQ29" i="3" s="1"/>
  <c r="N39" i="3"/>
  <c r="AQ39" i="3" s="1"/>
  <c r="AA39" i="3"/>
  <c r="BD39" i="3" s="1"/>
  <c r="AA36" i="3"/>
  <c r="BD36" i="3" s="1"/>
  <c r="G28" i="3"/>
  <c r="AJ28" i="3" s="1"/>
  <c r="D35" i="3"/>
  <c r="AG35" i="3" s="1"/>
  <c r="G30" i="3"/>
  <c r="AJ30" i="3" s="1"/>
  <c r="D36" i="3"/>
  <c r="AG36" i="3" s="1"/>
  <c r="S37" i="3"/>
  <c r="AV37" i="3" s="1"/>
  <c r="S45" i="3"/>
  <c r="AV45" i="3" s="1"/>
  <c r="S46" i="3"/>
  <c r="AV46" i="3" s="1"/>
  <c r="S44" i="3"/>
  <c r="AV44" i="3" s="1"/>
  <c r="U33" i="3"/>
  <c r="AX33" i="3" s="1"/>
  <c r="U28" i="3"/>
  <c r="U35" i="3"/>
  <c r="AX35" i="3" s="1"/>
  <c r="U32" i="3"/>
  <c r="AX32" i="3" s="1"/>
  <c r="U37" i="3"/>
  <c r="AX37" i="3" s="1"/>
  <c r="U38" i="3"/>
  <c r="AX38" i="3" s="1"/>
  <c r="U36" i="3"/>
  <c r="AX36" i="3" s="1"/>
  <c r="U39" i="3"/>
  <c r="AX39" i="3" s="1"/>
  <c r="Q29" i="3"/>
  <c r="AT29" i="3" s="1"/>
  <c r="Q43" i="3"/>
  <c r="AT43" i="3" s="1"/>
  <c r="AB30" i="3"/>
  <c r="BE30" i="3" s="1"/>
  <c r="AB38" i="3"/>
  <c r="BE38" i="3" s="1"/>
  <c r="AB37" i="3"/>
  <c r="BE37" i="3" s="1"/>
  <c r="S31" i="3"/>
  <c r="AV31" i="3" s="1"/>
  <c r="S38" i="3"/>
  <c r="AV38" i="3" s="1"/>
  <c r="S32" i="3"/>
  <c r="AV32" i="3" s="1"/>
  <c r="S36" i="3"/>
  <c r="AV36" i="3" s="1"/>
  <c r="S39" i="3"/>
  <c r="AV39" i="3" s="1"/>
  <c r="S33" i="3"/>
  <c r="AV33" i="3" s="1"/>
  <c r="S28" i="3"/>
  <c r="Q46" i="3"/>
  <c r="AT46" i="3" s="1"/>
  <c r="M30" i="3"/>
  <c r="AP30" i="3" s="1"/>
  <c r="M33" i="3"/>
  <c r="AP33" i="3" s="1"/>
  <c r="Q45" i="3"/>
  <c r="AT45" i="3" s="1"/>
  <c r="Q31" i="3"/>
  <c r="AT31" i="3" s="1"/>
  <c r="Q28" i="3"/>
  <c r="Q30" i="3"/>
  <c r="AT30" i="3" s="1"/>
  <c r="Q36" i="3"/>
  <c r="AT36" i="3" s="1"/>
  <c r="K28" i="3"/>
  <c r="AB28" i="3"/>
  <c r="AB34" i="3"/>
  <c r="BE34" i="3" s="1"/>
  <c r="AB31" i="3"/>
  <c r="BE31" i="3" s="1"/>
  <c r="S34" i="3"/>
  <c r="AV34" i="3" s="1"/>
  <c r="S43" i="3"/>
  <c r="AV43" i="3" s="1"/>
  <c r="S29" i="3"/>
  <c r="AV29" i="3" s="1"/>
  <c r="S35" i="3"/>
  <c r="AV35" i="3" s="1"/>
  <c r="S30" i="3"/>
  <c r="AV30" i="3" s="1"/>
  <c r="K35" i="3"/>
  <c r="AN35" i="3" s="1"/>
  <c r="K31" i="3"/>
  <c r="AN31" i="3" s="1"/>
  <c r="K45" i="3"/>
  <c r="AN45" i="3" s="1"/>
  <c r="K43" i="3"/>
  <c r="AN43" i="3" s="1"/>
  <c r="M45" i="3"/>
  <c r="AP45" i="3" s="1"/>
  <c r="M28" i="3"/>
  <c r="M35" i="3"/>
  <c r="AP35" i="3" s="1"/>
  <c r="Q32" i="3"/>
  <c r="AT32" i="3" s="1"/>
  <c r="M29" i="3"/>
  <c r="AP29" i="3" s="1"/>
  <c r="M31" i="3"/>
  <c r="AP31" i="3" s="1"/>
  <c r="Q35" i="3"/>
  <c r="AT35" i="3" s="1"/>
  <c r="Q39" i="3"/>
  <c r="AT39" i="3" s="1"/>
  <c r="K8" i="50"/>
  <c r="K5" i="49"/>
  <c r="K8" i="46"/>
  <c r="H32" i="50"/>
  <c r="I32" i="50"/>
  <c r="K32" i="50" s="1"/>
  <c r="H5" i="46"/>
  <c r="H5" i="49"/>
  <c r="K4" i="52"/>
  <c r="I35" i="44"/>
  <c r="H5" i="47"/>
  <c r="H31" i="47" s="1"/>
  <c r="K11" i="55"/>
  <c r="I34" i="57"/>
  <c r="J34" i="57"/>
  <c r="K37" i="37" l="1"/>
  <c r="H36" i="23"/>
  <c r="H31" i="49"/>
  <c r="K34" i="55"/>
  <c r="AH47" i="3"/>
  <c r="E48" i="3" s="1"/>
  <c r="H34" i="9"/>
  <c r="H34" i="57"/>
  <c r="H37" i="27"/>
  <c r="K34" i="54"/>
  <c r="K37" i="27"/>
  <c r="H34" i="55"/>
  <c r="K36" i="23"/>
  <c r="H32" i="46"/>
  <c r="K34" i="24"/>
  <c r="H33" i="20"/>
  <c r="H34" i="24"/>
  <c r="E47" i="3"/>
  <c r="AX28" i="3"/>
  <c r="AX47" i="3" s="1"/>
  <c r="U48" i="3" s="1"/>
  <c r="U47" i="3"/>
  <c r="Y47" i="3"/>
  <c r="AJ47" i="3"/>
  <c r="G48" i="3" s="1"/>
  <c r="T47" i="3"/>
  <c r="AR47" i="3"/>
  <c r="O48" i="3" s="1"/>
  <c r="AU47" i="3"/>
  <c r="R48" i="3" s="1"/>
  <c r="AS47" i="3"/>
  <c r="P48" i="3" s="1"/>
  <c r="H35" i="21"/>
  <c r="K35" i="44"/>
  <c r="K34" i="52"/>
  <c r="O47" i="3"/>
  <c r="K31" i="47"/>
  <c r="BC47" i="3"/>
  <c r="Z48" i="3" s="1"/>
  <c r="BB47" i="3"/>
  <c r="Y48" i="3" s="1"/>
  <c r="AO47" i="3"/>
  <c r="L48" i="3" s="1"/>
  <c r="BA47" i="3"/>
  <c r="X48" i="3" s="1"/>
  <c r="AM47" i="3"/>
  <c r="J48" i="3" s="1"/>
  <c r="P47" i="3"/>
  <c r="L47" i="3"/>
  <c r="X47" i="3"/>
  <c r="AW47" i="3"/>
  <c r="T48" i="3" s="1"/>
  <c r="D47" i="3"/>
  <c r="R47" i="3"/>
  <c r="AI47" i="3"/>
  <c r="F48" i="3" s="1"/>
  <c r="K32" i="45"/>
  <c r="K37" i="41"/>
  <c r="K37" i="26"/>
  <c r="AK47" i="3"/>
  <c r="H48" i="3" s="1"/>
  <c r="Z47" i="3"/>
  <c r="K35" i="21"/>
  <c r="C47" i="3"/>
  <c r="AG47" i="3"/>
  <c r="D48" i="3" s="1"/>
  <c r="J47" i="3"/>
  <c r="AF47" i="3"/>
  <c r="C48" i="3" s="1"/>
  <c r="F47" i="3"/>
  <c r="BD47" i="3"/>
  <c r="AA48" i="3" s="1"/>
  <c r="H47" i="3"/>
  <c r="AY28" i="3"/>
  <c r="AY47" i="3" s="1"/>
  <c r="V48" i="3" s="1"/>
  <c r="V47" i="3"/>
  <c r="AL47" i="3"/>
  <c r="I48" i="3" s="1"/>
  <c r="W47" i="3"/>
  <c r="AQ47" i="3"/>
  <c r="N48" i="3" s="1"/>
  <c r="G47" i="3"/>
  <c r="N47" i="3"/>
  <c r="I47" i="3"/>
  <c r="AA47" i="3"/>
  <c r="AZ47" i="3"/>
  <c r="W48" i="3" s="1"/>
  <c r="AT28" i="3"/>
  <c r="AT47" i="3" s="1"/>
  <c r="Q48" i="3" s="1"/>
  <c r="Q47" i="3"/>
  <c r="AP28" i="3"/>
  <c r="AP47" i="3" s="1"/>
  <c r="M48" i="3" s="1"/>
  <c r="M47" i="3"/>
  <c r="AN28" i="3"/>
  <c r="AN47" i="3" s="1"/>
  <c r="K48" i="3" s="1"/>
  <c r="K47" i="3"/>
  <c r="AB47" i="3"/>
  <c r="BE28" i="3"/>
  <c r="BE47" i="3" s="1"/>
  <c r="AB48" i="3" s="1"/>
  <c r="AV28" i="3"/>
  <c r="AV47" i="3" s="1"/>
  <c r="S48" i="3" s="1"/>
  <c r="S47" i="3"/>
  <c r="K34" i="5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CHAN</author>
  </authors>
  <commentList>
    <comment ref="B39" authorId="0" shapeId="0" xr:uid="{00000000-0006-0000-1000-000001000000}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CHAN</author>
  </authors>
  <commentList>
    <comment ref="B79" authorId="0" shapeId="0" xr:uid="{00000000-0006-0000-1300-000001000000}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</commentList>
</comments>
</file>

<file path=xl/sharedStrings.xml><?xml version="1.0" encoding="utf-8"?>
<sst xmlns="http://schemas.openxmlformats.org/spreadsheetml/2006/main" count="2154" uniqueCount="241">
  <si>
    <t>LANDAMERICA GRP</t>
  </si>
  <si>
    <t>Benefit Land Title Ins Co</t>
  </si>
  <si>
    <t>ACE LTD</t>
  </si>
  <si>
    <t>United Title Ins Co</t>
  </si>
  <si>
    <t>Westcor Land Title Ins Co</t>
  </si>
  <si>
    <t>FIDELITY NATL FIN INC</t>
  </si>
  <si>
    <t>STEWART TITLE CO</t>
  </si>
  <si>
    <t>North American Title Ins Co</t>
  </si>
  <si>
    <t>OLD REPUBLIC GRP</t>
  </si>
  <si>
    <t>FIRST AMN TITLE</t>
  </si>
  <si>
    <t>T I CORP</t>
  </si>
  <si>
    <t>RELIANCE GRP INC</t>
  </si>
  <si>
    <t>PMI GRP OF CO</t>
  </si>
  <si>
    <t>United General Title Ins Co</t>
  </si>
  <si>
    <t>Group #</t>
  </si>
  <si>
    <t>Group Name</t>
  </si>
  <si>
    <t>ALLEGHANY CORP GRP</t>
  </si>
  <si>
    <t>Attorneys Title Inc</t>
  </si>
  <si>
    <t>UNITED COS GRP</t>
  </si>
  <si>
    <t>Total</t>
  </si>
  <si>
    <t>CALIFORNIA LICENSED TITLE INSURERS</t>
  </si>
  <si>
    <t>Direct Written Premium</t>
  </si>
  <si>
    <t>California Market Share</t>
  </si>
  <si>
    <t>Transamerica Title Ins Co</t>
  </si>
  <si>
    <t>Commonwealth Land Title Ins Co</t>
  </si>
  <si>
    <t>Old Republic Natl Title Ins Co</t>
  </si>
  <si>
    <t>Security Union Title Ins Co</t>
  </si>
  <si>
    <t>Chicago Title Ins Co</t>
  </si>
  <si>
    <t>Ticor Title Ins Co</t>
  </si>
  <si>
    <t>National Title Ins Of Ny Inc</t>
  </si>
  <si>
    <t>Stewart Title Ins Co</t>
  </si>
  <si>
    <t>Stewart Title Guaranty Co</t>
  </si>
  <si>
    <t>Fidelity Natl Title Ins Co</t>
  </si>
  <si>
    <t>Fidelity Natl Title Ins Co CA</t>
  </si>
  <si>
    <t>American Title Ins Co</t>
  </si>
  <si>
    <t>Land Title Ins Co</t>
  </si>
  <si>
    <t>Lawyers Title Ins Corp</t>
  </si>
  <si>
    <t>Nations Title Ins Co</t>
  </si>
  <si>
    <t>First American Title Ins Co</t>
  </si>
  <si>
    <t>Northern Counties Title Ins Co</t>
  </si>
  <si>
    <t>NAIC #</t>
  </si>
  <si>
    <t>Company Name</t>
  </si>
  <si>
    <t>Written Premium</t>
  </si>
  <si>
    <t>Direct Earned Premium</t>
  </si>
  <si>
    <t>Direct Incurred Losses</t>
  </si>
  <si>
    <t>Loss Ratio</t>
  </si>
  <si>
    <t>1993 CALIFORNIA LICENSED TITLE INSURERS</t>
  </si>
  <si>
    <t>1994 CALIFORNIA LICENSED TITLE INSURERS</t>
  </si>
  <si>
    <t>Transnation Title Ins Co</t>
  </si>
  <si>
    <t>1995 CALIFORNIA LICENSED TITLE INSURERS</t>
  </si>
  <si>
    <t>Fidelity Natl Title Ins Co Ca</t>
  </si>
  <si>
    <t>1996 CALIFORNIA LICENSED TITLE INSURERS</t>
  </si>
  <si>
    <t>1997 CALIFORNIA LICENSED TITLE INSURERS</t>
  </si>
  <si>
    <t>Fidelity Natl Title Ins Co Ny</t>
  </si>
  <si>
    <t>1998 CALIFORNIA LICENSED TITLE INSURERS</t>
  </si>
  <si>
    <t>1999 CALIFORNIA LICENSED TITLE INSURERS</t>
  </si>
  <si>
    <t>2000 CALIFORNIA LICENSED TITLE INSURERS</t>
  </si>
  <si>
    <t>American Pioneer Title Ins Co</t>
  </si>
  <si>
    <t>2001 CALIFORNIA LICENSED TITLE INSURERS</t>
  </si>
  <si>
    <t>Fidelity Natl Title Ins Co NY</t>
  </si>
  <si>
    <t>National Title Ins Of NY Inc</t>
  </si>
  <si>
    <t>2002 CALIFORNIA LICENSED TITLE INSURERS</t>
  </si>
  <si>
    <t>Diversified Title Ins Co</t>
  </si>
  <si>
    <t>Ace Capital Title Reins Co</t>
  </si>
  <si>
    <t>2003 CALIFORNIA LICENSED TITLE INSURERS</t>
  </si>
  <si>
    <t>50520</t>
  </si>
  <si>
    <t>150</t>
  </si>
  <si>
    <t>51535</t>
  </si>
  <si>
    <t>50814</t>
  </si>
  <si>
    <t>70</t>
  </si>
  <si>
    <t>50121</t>
  </si>
  <si>
    <t>340</t>
  </si>
  <si>
    <t>51420</t>
  </si>
  <si>
    <t>50229</t>
  </si>
  <si>
    <t>670</t>
  </si>
  <si>
    <t>51071</t>
  </si>
  <si>
    <t>50857</t>
  </si>
  <si>
    <t>51020</t>
  </si>
  <si>
    <t>50067</t>
  </si>
  <si>
    <t>51586</t>
  </si>
  <si>
    <t>50083</t>
  </si>
  <si>
    <t>99</t>
  </si>
  <si>
    <t>50822</t>
  </si>
  <si>
    <t>50012</t>
  </si>
  <si>
    <t>50024</t>
  </si>
  <si>
    <t>50849</t>
  </si>
  <si>
    <t>642</t>
  </si>
  <si>
    <t>51624</t>
  </si>
  <si>
    <t>50050</t>
  </si>
  <si>
    <t>50026</t>
  </si>
  <si>
    <t>Commerce Title Ins Co</t>
  </si>
  <si>
    <t>50130</t>
  </si>
  <si>
    <t>50041</t>
  </si>
  <si>
    <t>50028</t>
  </si>
  <si>
    <t>626</t>
  </si>
  <si>
    <t>Note:</t>
  </si>
  <si>
    <t>2004 CALIFORNIA LICENSED TITLE INSURERS</t>
  </si>
  <si>
    <t>Ticor Title Ins Co of FL</t>
  </si>
  <si>
    <t>United Capital Title Ins Co</t>
  </si>
  <si>
    <t>2005 CALIFORNIA LICENSED TITLE INSURERS</t>
  </si>
  <si>
    <t>First American Title Ins Co NC</t>
  </si>
  <si>
    <t>TransUnion Title Ins Co</t>
  </si>
  <si>
    <t>TransUnion Grp</t>
  </si>
  <si>
    <t>LANDAMERICA FINANCIAL GRP</t>
  </si>
  <si>
    <t>Grand Total</t>
  </si>
  <si>
    <t>FIRST AMN TITLE Total</t>
  </si>
  <si>
    <t>LANDAMERICA FINANCIAL GRP Total</t>
  </si>
  <si>
    <t>OLD REPUBLIC GRP Total</t>
  </si>
  <si>
    <t>STEWART TITLE CO Total</t>
  </si>
  <si>
    <t>ACE LTD Total</t>
  </si>
  <si>
    <t>FIDELITY NATL FIN INC Total</t>
  </si>
  <si>
    <t>TransUnion Grp Total</t>
  </si>
  <si>
    <t>Commerce Title Ins Co Total</t>
  </si>
  <si>
    <t>United Capital Title Ins Co Total</t>
  </si>
  <si>
    <t>Westcor Land Title Ins Co Total</t>
  </si>
  <si>
    <t>North American Title Ins Co Total</t>
  </si>
  <si>
    <t>(Direct Operation)
[1]</t>
  </si>
  <si>
    <t>(Non-Affiliated Agencies)
[2]</t>
  </si>
  <si>
    <t>(Affiliated Agencies)
[3]</t>
  </si>
  <si>
    <t>Direct Written Premium
[4]=[1]+[2]+[3]</t>
  </si>
  <si>
    <t>Direct Earned Premium
[5]</t>
  </si>
  <si>
    <t>Direct Incurred Losses
[6]</t>
  </si>
  <si>
    <t>Loss Ratio
[7]=[6]/[5]</t>
  </si>
  <si>
    <t>LANDAMERICA GRP Total</t>
  </si>
  <si>
    <t>T I CORP Total</t>
  </si>
  <si>
    <t>United General Title Ins Co Total</t>
  </si>
  <si>
    <t>PMI GRP OF CO Total</t>
  </si>
  <si>
    <t>United Title Ins Co Total</t>
  </si>
  <si>
    <t>Benefit Land Title Ins Co Total</t>
  </si>
  <si>
    <t>Attorneys Title Inc Total</t>
  </si>
  <si>
    <t>UNITED COS GRP Total</t>
  </si>
  <si>
    <t>ALLEGHANY CORP GRP Total</t>
  </si>
  <si>
    <t>RELIANCE GRP INC Total</t>
  </si>
  <si>
    <t>Bridge Title Ins Co</t>
  </si>
  <si>
    <t>American Guaranty Title Ins Co</t>
  </si>
  <si>
    <t>2006 CALIFORNIA LICENSED TITLE INSURERS</t>
  </si>
  <si>
    <t>HHI Index</t>
  </si>
  <si>
    <t>[2]  "HHI" stands for the Herfindahl-Hirschman Index.  It is a benchmark standard used to measure the competitiveness in a market.  HHI is used by the U.S. Department of Justice and the Federal</t>
  </si>
  <si>
    <t xml:space="preserve">      Trade Commission in reviewing merger and acquisition requests.  HHI of less than 1000 means the market is competitive.  HHI between 1000 and 1800 means the market is moderately</t>
  </si>
  <si>
    <t xml:space="preserve">      competitive. HHI greater than 1800 means the market is not competitive.</t>
  </si>
  <si>
    <t>2007 CALIFORNIA LICENSED TITLE INSURERS</t>
  </si>
  <si>
    <t>FIDELITY NATL FIN GRP</t>
  </si>
  <si>
    <t>American Guar Title Ins Co</t>
  </si>
  <si>
    <t>LANDAMERICA FIN GRP</t>
  </si>
  <si>
    <t>North Amer Title Ins Co</t>
  </si>
  <si>
    <t>FIRST AMER TITLE GRP</t>
  </si>
  <si>
    <t>Ace Ltd Grp</t>
  </si>
  <si>
    <t>STEWART TITLE GRP</t>
  </si>
  <si>
    <t>First Amer Title Ins Co</t>
  </si>
  <si>
    <t>Ace Ltd Grp Total</t>
  </si>
  <si>
    <t>FIDELITY NATL FIN GRP Total</t>
  </si>
  <si>
    <t>FIRST AMER TITLE GRP Total</t>
  </si>
  <si>
    <t>LANDAMERICA FIN GRP Total</t>
  </si>
  <si>
    <t>National Title Ins Of NY Inc Total</t>
  </si>
  <si>
    <t>North Amer Title Ins Co Total</t>
  </si>
  <si>
    <t>STEWART TITLE GRP Total</t>
  </si>
  <si>
    <t>2008 CALIFORNIA LICENSED TITLE INSURERS</t>
  </si>
  <si>
    <t>EnTitle Ins Co</t>
  </si>
  <si>
    <t>EnTitle Ins Co Total</t>
  </si>
  <si>
    <t>Stewart Title Guar Co</t>
  </si>
  <si>
    <t>United Gen Title Ins Co</t>
  </si>
  <si>
    <t>2009 CALIFORNIA LICENSED TITLE INSURERS</t>
  </si>
  <si>
    <t>WFG Title Ins Co</t>
  </si>
  <si>
    <t>GGC Opportunity Fund Grp</t>
  </si>
  <si>
    <t>Title Resources Guar Co</t>
  </si>
  <si>
    <t>Direct Losses and ALAE Incurred
[6]</t>
  </si>
  <si>
    <t>2010 CALIFORNIA LICENSED TITLE INSURERS</t>
  </si>
  <si>
    <t>GGC Opportunity Fund Grp Total</t>
  </si>
  <si>
    <t>Title Resources Guar Co Total</t>
  </si>
  <si>
    <t>Loss + ALAE Ratio
[7]=[6]/[5]</t>
  </si>
  <si>
    <t>Premier Land Title Ins Co</t>
  </si>
  <si>
    <t>2011 CALIFORNIA LICENSED TITLE INSURERS</t>
  </si>
  <si>
    <t>Net Earned Premium
[5]</t>
  </si>
  <si>
    <t>Premier Land Title Ins Co Total</t>
  </si>
  <si>
    <t>Premier Land Title Ins Co (was Commerce Title Ins Co)</t>
  </si>
  <si>
    <t>Earned Premium</t>
  </si>
  <si>
    <t>Premier Land Title Ins Co (formally Commerce Title Ins Co)</t>
  </si>
  <si>
    <t xml:space="preserve"> (Note: Starting 2010, it includes ALAE)</t>
  </si>
  <si>
    <t xml:space="preserve"> (2011 Changed to Net Earned Premium from Direct)</t>
  </si>
  <si>
    <t>2012 CALIFORNIA LICENSED TITLE INSURERS</t>
  </si>
  <si>
    <t>PartnerRe Grp</t>
  </si>
  <si>
    <t>2013 CALIFORNIA LICENSED TITLE INSURERS</t>
  </si>
  <si>
    <t>PartnerRe Grp Total</t>
  </si>
  <si>
    <t>WFG Natl Title Ins Co</t>
  </si>
  <si>
    <t>Real Advantage Title Ins Co</t>
  </si>
  <si>
    <t>WFG Natl Title Ins co</t>
  </si>
  <si>
    <t>WFG Natl Title Ins Co Total</t>
  </si>
  <si>
    <t>2014 CALIFORNIA LICENSED TITLE INSURERS</t>
  </si>
  <si>
    <t>Chubb Ltd Grp</t>
  </si>
  <si>
    <t>California Members Title Ins Co</t>
  </si>
  <si>
    <t>First Amer Title Guar Co</t>
  </si>
  <si>
    <t>2015 CALIFORNIA LICENSED TITLE INSURERS</t>
  </si>
  <si>
    <t>Chubb Ltd Grp Total</t>
  </si>
  <si>
    <t>California Members Title Ins Co Total</t>
  </si>
  <si>
    <t>Real Advantage Title Ins Co Total</t>
  </si>
  <si>
    <t>2016 CALIFORNIA LICENSED TITLE INSURERS</t>
  </si>
  <si>
    <t>GGC Grp</t>
  </si>
  <si>
    <t>2017 CALIFORNIA LICENSED TITLE INSURERS</t>
  </si>
  <si>
    <t>GGC Grp Total</t>
  </si>
  <si>
    <t>States Title Grp</t>
  </si>
  <si>
    <t>States Title Ins Co of CA</t>
  </si>
  <si>
    <t>Radian Grp</t>
  </si>
  <si>
    <t>2018 CALIFORNIA LICENSED TITLE INSURERS</t>
  </si>
  <si>
    <t>Radian Grp Total</t>
  </si>
  <si>
    <t>States Title Grp Total</t>
  </si>
  <si>
    <t>Fidelity Natl Fin Inc GRP</t>
  </si>
  <si>
    <t>Radian Title Ins Inc</t>
  </si>
  <si>
    <t>Fidelity Natl Fin Inc GRP Total</t>
  </si>
  <si>
    <t>2019 CALIFORNIA LICENSED TITLE INSURERS</t>
  </si>
  <si>
    <t>GROUP_CODE</t>
  </si>
  <si>
    <t>GROUP_NAME</t>
  </si>
  <si>
    <t>COCODE</t>
  </si>
  <si>
    <t>SHORT_COMPANY_NAME</t>
  </si>
  <si>
    <t>LINE_NO</t>
  </si>
  <si>
    <t>DIRECT_OPER</t>
  </si>
  <si>
    <t>NON_AFF_AGENCIES</t>
  </si>
  <si>
    <t>AFF_AGENCIES</t>
  </si>
  <si>
    <t>NET_PREM_ERND</t>
  </si>
  <si>
    <t>DIR_LS_ALLCTD_LS_ADJ_EXPNS_INC</t>
  </si>
  <si>
    <t>ACTIVE_STATUS</t>
  </si>
  <si>
    <t>Atlas Natl Title Ins Co</t>
  </si>
  <si>
    <t>05</t>
  </si>
  <si>
    <t>L</t>
  </si>
  <si>
    <t>UFG Holdings LLC Grp</t>
  </si>
  <si>
    <t>Agents Natl Title Ins Co</t>
  </si>
  <si>
    <t>Atlas Natl Title Ins Co Total</t>
  </si>
  <si>
    <t>UFG Holdings LLC Grp Total</t>
  </si>
  <si>
    <t>2020 CALIFORNIA LICENSED TITLE INSURERS</t>
  </si>
  <si>
    <t>(Sorted by 2020 WP)</t>
  </si>
  <si>
    <t>[1]  16 groups/companies are listed here.</t>
  </si>
  <si>
    <t>2021 CALIFORNIA LICENSED TITLE INSURERS</t>
  </si>
  <si>
    <t>AmTrust Financial Serv Grp</t>
  </si>
  <si>
    <t>AmTrust Title Ins Co</t>
  </si>
  <si>
    <t>AmTrust Financial Serv Grp Total</t>
  </si>
  <si>
    <t>Doma Title Ins Inc</t>
  </si>
  <si>
    <t>Doma Title Ins Inc Total</t>
  </si>
  <si>
    <t>Finance of Amer Co Inc Grp</t>
  </si>
  <si>
    <t>Finance of Amer Co Inc Grp Total</t>
  </si>
  <si>
    <t>Domo Title Ins Inc (was called North American Title Ins Co)</t>
  </si>
  <si>
    <t>Finance of Amer Co Inc Grp (was called UFG Holdings LLC Grp)</t>
  </si>
  <si>
    <t>Doma Title Ins Inc (was called North American Title Ins 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</si>
</sst>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3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i/>
      <sz val="9"/>
      <color indexed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hair">
        <color indexed="22"/>
      </bottom>
      <diagonal/>
    </border>
    <border>
      <left style="thin">
        <color indexed="22"/>
      </left>
      <right/>
      <top style="thin">
        <color indexed="64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thin">
        <color indexed="22"/>
      </right>
      <top style="thin">
        <color indexed="64"/>
      </top>
      <bottom style="hair">
        <color indexed="22"/>
      </bottom>
      <diagonal/>
    </border>
    <border>
      <left/>
      <right style="thin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9" fillId="0" borderId="0"/>
    <xf numFmtId="0" fontId="17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1" fillId="0" borderId="0"/>
    <xf numFmtId="0" fontId="1" fillId="0" borderId="0"/>
  </cellStyleXfs>
  <cellXfs count="269">
    <xf numFmtId="0" fontId="0" fillId="0" borderId="0" xfId="0"/>
    <xf numFmtId="0" fontId="0" fillId="0" borderId="0" xfId="0" applyFill="1" applyBorder="1"/>
    <xf numFmtId="164" fontId="0" fillId="0" borderId="0" xfId="1" applyNumberFormat="1" applyFont="1" applyFill="1" applyBorder="1"/>
    <xf numFmtId="0" fontId="0" fillId="0" borderId="0" xfId="0" applyFill="1" applyBorder="1" applyAlignment="1">
      <alignment horizontal="center"/>
    </xf>
    <xf numFmtId="0" fontId="6" fillId="0" borderId="1" xfId="6" applyFont="1" applyFill="1" applyBorder="1" applyAlignment="1">
      <alignment horizontal="center"/>
    </xf>
    <xf numFmtId="0" fontId="6" fillId="0" borderId="1" xfId="6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164" fontId="5" fillId="0" borderId="2" xfId="1" applyNumberFormat="1" applyFont="1" applyFill="1" applyBorder="1"/>
    <xf numFmtId="0" fontId="3" fillId="0" borderId="3" xfId="6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right"/>
    </xf>
    <xf numFmtId="0" fontId="3" fillId="0" borderId="4" xfId="6" applyFont="1" applyFill="1" applyBorder="1" applyAlignment="1">
      <alignment horizontal="left"/>
    </xf>
    <xf numFmtId="164" fontId="3" fillId="0" borderId="4" xfId="1" applyNumberFormat="1" applyFont="1" applyFill="1" applyBorder="1" applyAlignment="1">
      <alignment horizontal="right"/>
    </xf>
    <xf numFmtId="10" fontId="3" fillId="0" borderId="3" xfId="8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9" fontId="4" fillId="0" borderId="2" xfId="8" applyFont="1" applyFill="1" applyBorder="1"/>
    <xf numFmtId="0" fontId="6" fillId="0" borderId="1" xfId="1" applyNumberFormat="1" applyFont="1" applyFill="1" applyBorder="1" applyAlignment="1">
      <alignment horizontal="right"/>
    </xf>
    <xf numFmtId="0" fontId="13" fillId="0" borderId="0" xfId="7" applyFont="1" applyFill="1" applyBorder="1" applyAlignment="1">
      <alignment horizontal="left"/>
    </xf>
    <xf numFmtId="164" fontId="13" fillId="0" borderId="0" xfId="1" applyNumberFormat="1" applyFont="1" applyFill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15" fillId="0" borderId="0" xfId="0" applyFont="1" applyFill="1" applyBorder="1" applyAlignment="1">
      <alignment wrapText="1"/>
    </xf>
    <xf numFmtId="0" fontId="9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14" fillId="0" borderId="1" xfId="7" applyFont="1" applyFill="1" applyBorder="1" applyAlignment="1">
      <alignment horizontal="left" wrapText="1"/>
    </xf>
    <xf numFmtId="0" fontId="14" fillId="0" borderId="1" xfId="7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 wrapText="1"/>
    </xf>
    <xf numFmtId="10" fontId="15" fillId="0" borderId="2" xfId="8" applyNumberFormat="1" applyFont="1" applyBorder="1"/>
    <xf numFmtId="0" fontId="13" fillId="0" borderId="3" xfId="7" applyFont="1" applyFill="1" applyBorder="1" applyAlignment="1">
      <alignment horizontal="left"/>
    </xf>
    <xf numFmtId="164" fontId="13" fillId="0" borderId="3" xfId="1" applyNumberFormat="1" applyFont="1" applyFill="1" applyBorder="1" applyAlignment="1">
      <alignment horizontal="right"/>
    </xf>
    <xf numFmtId="10" fontId="9" fillId="0" borderId="3" xfId="8" applyNumberFormat="1" applyFont="1" applyBorder="1"/>
    <xf numFmtId="0" fontId="13" fillId="0" borderId="4" xfId="7" applyFont="1" applyFill="1" applyBorder="1" applyAlignment="1">
      <alignment horizontal="left"/>
    </xf>
    <xf numFmtId="164" fontId="13" fillId="0" borderId="4" xfId="1" applyNumberFormat="1" applyFont="1" applyFill="1" applyBorder="1" applyAlignment="1">
      <alignment horizontal="right"/>
    </xf>
    <xf numFmtId="10" fontId="9" fillId="0" borderId="4" xfId="8" applyNumberFormat="1" applyFont="1" applyBorder="1"/>
    <xf numFmtId="0" fontId="14" fillId="0" borderId="5" xfId="7" applyFont="1" applyFill="1" applyBorder="1" applyAlignment="1">
      <alignment horizontal="left" wrapText="1"/>
    </xf>
    <xf numFmtId="0" fontId="14" fillId="0" borderId="5" xfId="7" applyFont="1" applyFill="1" applyBorder="1" applyAlignment="1">
      <alignment horizontal="right" wrapText="1"/>
    </xf>
    <xf numFmtId="0" fontId="15" fillId="0" borderId="5" xfId="0" applyFont="1" applyFill="1" applyBorder="1" applyAlignment="1">
      <alignment horizontal="right" wrapText="1"/>
    </xf>
    <xf numFmtId="0" fontId="3" fillId="0" borderId="0" xfId="6" applyFont="1" applyFill="1" applyBorder="1" applyAlignment="1">
      <alignment horizontal="left"/>
    </xf>
    <xf numFmtId="0" fontId="3" fillId="0" borderId="6" xfId="6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14" fillId="0" borderId="2" xfId="7" applyFont="1" applyFill="1" applyBorder="1" applyAlignment="1">
      <alignment horizontal="left"/>
    </xf>
    <xf numFmtId="164" fontId="14" fillId="0" borderId="2" xfId="1" applyNumberFormat="1" applyFont="1" applyFill="1" applyBorder="1" applyAlignment="1">
      <alignment horizontal="right"/>
    </xf>
    <xf numFmtId="0" fontId="15" fillId="0" borderId="2" xfId="0" applyFont="1" applyBorder="1"/>
    <xf numFmtId="0" fontId="12" fillId="0" borderId="0" xfId="0" applyFont="1" applyBorder="1"/>
    <xf numFmtId="0" fontId="11" fillId="2" borderId="4" xfId="7" applyFont="1" applyFill="1" applyBorder="1" applyAlignment="1">
      <alignment horizontal="left"/>
    </xf>
    <xf numFmtId="0" fontId="11" fillId="2" borderId="4" xfId="7" applyNumberFormat="1" applyFont="1" applyFill="1" applyBorder="1" applyAlignment="1">
      <alignment horizontal="left"/>
    </xf>
    <xf numFmtId="164" fontId="11" fillId="2" borderId="4" xfId="1" applyNumberFormat="1" applyFont="1" applyFill="1" applyBorder="1" applyAlignment="1">
      <alignment horizontal="right"/>
    </xf>
    <xf numFmtId="10" fontId="12" fillId="3" borderId="4" xfId="8" applyNumberFormat="1" applyFont="1" applyFill="1" applyBorder="1"/>
    <xf numFmtId="0" fontId="11" fillId="2" borderId="0" xfId="7" applyFont="1" applyFill="1" applyBorder="1" applyAlignment="1">
      <alignment horizontal="left"/>
    </xf>
    <xf numFmtId="164" fontId="11" fillId="2" borderId="0" xfId="1" applyNumberFormat="1" applyFont="1" applyFill="1" applyBorder="1" applyAlignment="1">
      <alignment horizontal="right"/>
    </xf>
    <xf numFmtId="10" fontId="12" fillId="3" borderId="6" xfId="8" applyNumberFormat="1" applyFont="1" applyFill="1" applyBorder="1"/>
    <xf numFmtId="0" fontId="13" fillId="0" borderId="2" xfId="7" applyFont="1" applyFill="1" applyBorder="1" applyAlignment="1">
      <alignment horizontal="left"/>
    </xf>
    <xf numFmtId="0" fontId="14" fillId="2" borderId="4" xfId="7" applyNumberFormat="1" applyFont="1" applyFill="1" applyBorder="1" applyAlignment="1">
      <alignment horizontal="left"/>
    </xf>
    <xf numFmtId="0" fontId="14" fillId="2" borderId="4" xfId="7" applyFont="1" applyFill="1" applyBorder="1" applyAlignment="1">
      <alignment horizontal="left"/>
    </xf>
    <xf numFmtId="0" fontId="14" fillId="2" borderId="0" xfId="7" applyFont="1" applyFill="1" applyBorder="1" applyAlignment="1">
      <alignment horizontal="left"/>
    </xf>
    <xf numFmtId="0" fontId="13" fillId="0" borderId="6" xfId="7" applyFont="1" applyFill="1" applyBorder="1" applyAlignment="1">
      <alignment horizontal="left"/>
    </xf>
    <xf numFmtId="164" fontId="13" fillId="0" borderId="6" xfId="1" applyNumberFormat="1" applyFont="1" applyFill="1" applyBorder="1" applyAlignment="1">
      <alignment horizontal="right"/>
    </xf>
    <xf numFmtId="0" fontId="14" fillId="2" borderId="6" xfId="7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4" fillId="3" borderId="4" xfId="7" applyFont="1" applyFill="1" applyBorder="1" applyAlignment="1">
      <alignment horizontal="left"/>
    </xf>
    <xf numFmtId="10" fontId="9" fillId="0" borderId="4" xfId="8" applyNumberFormat="1" applyFont="1" applyFill="1" applyBorder="1"/>
    <xf numFmtId="0" fontId="14" fillId="2" borderId="3" xfId="7" applyNumberFormat="1" applyFont="1" applyFill="1" applyBorder="1" applyAlignment="1">
      <alignment horizontal="left"/>
    </xf>
    <xf numFmtId="164" fontId="14" fillId="2" borderId="6" xfId="1" applyNumberFormat="1" applyFont="1" applyFill="1" applyBorder="1" applyAlignment="1">
      <alignment horizontal="right"/>
    </xf>
    <xf numFmtId="10" fontId="15" fillId="3" borderId="6" xfId="8" applyNumberFormat="1" applyFont="1" applyFill="1" applyBorder="1"/>
    <xf numFmtId="0" fontId="7" fillId="0" borderId="7" xfId="0" applyFont="1" applyFill="1" applyBorder="1" applyAlignment="1">
      <alignment horizontal="center"/>
    </xf>
    <xf numFmtId="164" fontId="5" fillId="0" borderId="1" xfId="1" applyNumberFormat="1" applyFont="1" applyFill="1" applyBorder="1"/>
    <xf numFmtId="0" fontId="7" fillId="0" borderId="0" xfId="0" applyFont="1" applyFill="1" applyBorder="1"/>
    <xf numFmtId="10" fontId="12" fillId="3" borderId="0" xfId="8" applyNumberFormat="1" applyFont="1" applyFill="1" applyBorder="1"/>
    <xf numFmtId="0" fontId="14" fillId="0" borderId="8" xfId="7" applyFont="1" applyFill="1" applyBorder="1" applyAlignment="1">
      <alignment horizontal="left"/>
    </xf>
    <xf numFmtId="164" fontId="14" fillId="0" borderId="8" xfId="1" applyNumberFormat="1" applyFont="1" applyFill="1" applyBorder="1" applyAlignment="1">
      <alignment horizontal="right"/>
    </xf>
    <xf numFmtId="10" fontId="15" fillId="0" borderId="8" xfId="8" applyNumberFormat="1" applyFont="1" applyBorder="1"/>
    <xf numFmtId="10" fontId="15" fillId="0" borderId="9" xfId="8" applyNumberFormat="1" applyFont="1" applyFill="1" applyBorder="1"/>
    <xf numFmtId="164" fontId="1" fillId="0" borderId="0" xfId="1" applyNumberFormat="1" applyFill="1" applyBorder="1"/>
    <xf numFmtId="164" fontId="14" fillId="2" borderId="4" xfId="1" applyNumberFormat="1" applyFont="1" applyFill="1" applyBorder="1" applyAlignment="1">
      <alignment horizontal="right"/>
    </xf>
    <xf numFmtId="10" fontId="15" fillId="3" borderId="4" xfId="8" applyNumberFormat="1" applyFont="1" applyFill="1" applyBorder="1"/>
    <xf numFmtId="164" fontId="14" fillId="3" borderId="4" xfId="1" applyNumberFormat="1" applyFont="1" applyFill="1" applyBorder="1" applyAlignment="1">
      <alignment horizontal="right"/>
    </xf>
    <xf numFmtId="164" fontId="14" fillId="2" borderId="0" xfId="1" applyNumberFormat="1" applyFont="1" applyFill="1" applyBorder="1" applyAlignment="1">
      <alignment horizontal="right"/>
    </xf>
    <xf numFmtId="164" fontId="9" fillId="0" borderId="0" xfId="0" applyNumberFormat="1" applyFont="1" applyBorder="1"/>
    <xf numFmtId="0" fontId="14" fillId="2" borderId="3" xfId="7" applyFont="1" applyFill="1" applyBorder="1" applyAlignment="1">
      <alignment horizontal="left"/>
    </xf>
    <xf numFmtId="164" fontId="14" fillId="2" borderId="3" xfId="1" applyNumberFormat="1" applyFont="1" applyFill="1" applyBorder="1" applyAlignment="1">
      <alignment horizontal="right"/>
    </xf>
    <xf numFmtId="10" fontId="15" fillId="3" borderId="3" xfId="8" applyNumberFormat="1" applyFont="1" applyFill="1" applyBorder="1"/>
    <xf numFmtId="10" fontId="15" fillId="3" borderId="0" xfId="8" applyNumberFormat="1" applyFont="1" applyFill="1" applyBorder="1"/>
    <xf numFmtId="0" fontId="15" fillId="0" borderId="0" xfId="0" applyFont="1" applyFill="1" applyBorder="1"/>
    <xf numFmtId="10" fontId="9" fillId="0" borderId="3" xfId="8" applyNumberFormat="1" applyFont="1" applyFill="1" applyBorder="1"/>
    <xf numFmtId="164" fontId="14" fillId="2" borderId="4" xfId="7" applyNumberFormat="1" applyFont="1" applyFill="1" applyBorder="1" applyAlignment="1">
      <alignment horizontal="left"/>
    </xf>
    <xf numFmtId="0" fontId="14" fillId="0" borderId="0" xfId="7" applyFont="1" applyFill="1" applyBorder="1" applyAlignment="1">
      <alignment horizontal="left"/>
    </xf>
    <xf numFmtId="164" fontId="14" fillId="0" borderId="0" xfId="1" applyNumberFormat="1" applyFont="1" applyFill="1" applyBorder="1" applyAlignment="1">
      <alignment horizontal="right"/>
    </xf>
    <xf numFmtId="10" fontId="15" fillId="0" borderId="4" xfId="8" applyNumberFormat="1" applyFont="1" applyFill="1" applyBorder="1"/>
    <xf numFmtId="1" fontId="13" fillId="0" borderId="4" xfId="7" applyNumberFormat="1" applyFont="1" applyFill="1" applyBorder="1" applyAlignment="1">
      <alignment horizontal="left"/>
    </xf>
    <xf numFmtId="1" fontId="13" fillId="0" borderId="6" xfId="7" applyNumberFormat="1" applyFont="1" applyFill="1" applyBorder="1" applyAlignment="1">
      <alignment horizontal="left"/>
    </xf>
    <xf numFmtId="1" fontId="14" fillId="0" borderId="2" xfId="7" applyNumberFormat="1" applyFont="1" applyFill="1" applyBorder="1" applyAlignment="1">
      <alignment horizontal="left"/>
    </xf>
    <xf numFmtId="1" fontId="14" fillId="2" borderId="4" xfId="7" applyNumberFormat="1" applyFont="1" applyFill="1" applyBorder="1" applyAlignment="1">
      <alignment horizontal="left"/>
    </xf>
    <xf numFmtId="1" fontId="14" fillId="2" borderId="6" xfId="7" applyNumberFormat="1" applyFont="1" applyFill="1" applyBorder="1" applyAlignment="1">
      <alignment horizontal="left"/>
    </xf>
    <xf numFmtId="1" fontId="14" fillId="2" borderId="0" xfId="7" applyNumberFormat="1" applyFont="1" applyFill="1" applyBorder="1" applyAlignment="1">
      <alignment horizontal="left"/>
    </xf>
    <xf numFmtId="10" fontId="6" fillId="0" borderId="2" xfId="8" applyNumberFormat="1" applyFont="1" applyFill="1" applyBorder="1" applyAlignment="1">
      <alignment horizontal="right"/>
    </xf>
    <xf numFmtId="10" fontId="15" fillId="0" borderId="2" xfId="8" applyNumberFormat="1" applyFont="1" applyFill="1" applyBorder="1"/>
    <xf numFmtId="0" fontId="9" fillId="0" borderId="0" xfId="0" applyFont="1" applyFill="1" applyBorder="1"/>
    <xf numFmtId="164" fontId="18" fillId="0" borderId="4" xfId="1" applyNumberFormat="1" applyFont="1" applyFill="1" applyBorder="1" applyAlignment="1">
      <alignment horizontal="right"/>
    </xf>
    <xf numFmtId="0" fontId="19" fillId="0" borderId="0" xfId="0" applyFont="1" applyFill="1" applyBorder="1"/>
    <xf numFmtId="0" fontId="18" fillId="0" borderId="3" xfId="5" applyFont="1" applyFill="1" applyBorder="1" applyAlignment="1">
      <alignment horizontal="right"/>
    </xf>
    <xf numFmtId="0" fontId="18" fillId="0" borderId="3" xfId="5" applyFont="1" applyFill="1" applyBorder="1" applyAlignment="1"/>
    <xf numFmtId="164" fontId="18" fillId="0" borderId="3" xfId="1" applyNumberFormat="1" applyFont="1" applyFill="1" applyBorder="1" applyAlignment="1">
      <alignment horizontal="right"/>
    </xf>
    <xf numFmtId="0" fontId="19" fillId="0" borderId="3" xfId="0" applyFont="1" applyFill="1" applyBorder="1"/>
    <xf numFmtId="0" fontId="18" fillId="0" borderId="4" xfId="5" applyFont="1" applyFill="1" applyBorder="1" applyAlignment="1">
      <alignment horizontal="right"/>
    </xf>
    <xf numFmtId="0" fontId="18" fillId="0" borderId="4" xfId="5" applyFont="1" applyFill="1" applyBorder="1" applyAlignment="1"/>
    <xf numFmtId="0" fontId="19" fillId="0" borderId="4" xfId="0" applyFont="1" applyFill="1" applyBorder="1"/>
    <xf numFmtId="0" fontId="11" fillId="2" borderId="0" xfId="5" applyFont="1" applyFill="1" applyBorder="1" applyAlignment="1">
      <alignment horizontal="right"/>
    </xf>
    <xf numFmtId="0" fontId="11" fillId="2" borderId="0" xfId="5" applyFont="1" applyFill="1" applyBorder="1" applyAlignment="1"/>
    <xf numFmtId="164" fontId="11" fillId="3" borderId="0" xfId="1" applyNumberFormat="1" applyFont="1" applyFill="1" applyBorder="1" applyAlignment="1">
      <alignment horizontal="right"/>
    </xf>
    <xf numFmtId="0" fontId="14" fillId="0" borderId="2" xfId="5" applyFont="1" applyFill="1" applyBorder="1" applyAlignment="1">
      <alignment horizontal="right"/>
    </xf>
    <xf numFmtId="0" fontId="14" fillId="0" borderId="2" xfId="5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/>
    <xf numFmtId="164" fontId="0" fillId="0" borderId="0" xfId="1" applyNumberFormat="1" applyFont="1" applyAlignment="1"/>
    <xf numFmtId="0" fontId="21" fillId="0" borderId="0" xfId="0" applyFont="1" applyAlignment="1"/>
    <xf numFmtId="0" fontId="11" fillId="2" borderId="0" xfId="5" applyFont="1" applyFill="1" applyBorder="1" applyAlignment="1">
      <alignment horizontal="left"/>
    </xf>
    <xf numFmtId="0" fontId="14" fillId="0" borderId="2" xfId="5" applyFont="1" applyFill="1" applyBorder="1" applyAlignment="1">
      <alignment horizontal="left"/>
    </xf>
    <xf numFmtId="0" fontId="18" fillId="0" borderId="10" xfId="5" applyFont="1" applyFill="1" applyBorder="1" applyAlignment="1">
      <alignment horizontal="left"/>
    </xf>
    <xf numFmtId="0" fontId="18" fillId="0" borderId="10" xfId="5" applyFont="1" applyFill="1" applyBorder="1" applyAlignment="1"/>
    <xf numFmtId="164" fontId="18" fillId="0" borderId="10" xfId="1" applyNumberFormat="1" applyFont="1" applyFill="1" applyBorder="1" applyAlignment="1">
      <alignment horizontal="right"/>
    </xf>
    <xf numFmtId="10" fontId="19" fillId="0" borderId="11" xfId="8" applyNumberFormat="1" applyFont="1" applyFill="1" applyBorder="1"/>
    <xf numFmtId="0" fontId="18" fillId="0" borderId="12" xfId="5" applyFont="1" applyFill="1" applyBorder="1" applyAlignment="1">
      <alignment horizontal="left"/>
    </xf>
    <xf numFmtId="0" fontId="18" fillId="0" borderId="12" xfId="5" applyFont="1" applyFill="1" applyBorder="1" applyAlignment="1"/>
    <xf numFmtId="164" fontId="18" fillId="0" borderId="12" xfId="1" applyNumberFormat="1" applyFont="1" applyFill="1" applyBorder="1" applyAlignment="1">
      <alignment horizontal="right"/>
    </xf>
    <xf numFmtId="10" fontId="19" fillId="0" borderId="13" xfId="8" applyNumberFormat="1" applyFont="1" applyFill="1" applyBorder="1"/>
    <xf numFmtId="0" fontId="20" fillId="2" borderId="12" xfId="5" applyFont="1" applyFill="1" applyBorder="1" applyAlignment="1">
      <alignment horizontal="left"/>
    </xf>
    <xf numFmtId="0" fontId="11" fillId="2" borderId="12" xfId="5" applyNumberFormat="1" applyFont="1" applyFill="1" applyBorder="1" applyAlignment="1"/>
    <xf numFmtId="0" fontId="20" fillId="2" borderId="12" xfId="5" applyFont="1" applyFill="1" applyBorder="1" applyAlignment="1"/>
    <xf numFmtId="164" fontId="11" fillId="2" borderId="12" xfId="1" applyNumberFormat="1" applyFont="1" applyFill="1" applyBorder="1" applyAlignment="1">
      <alignment horizontal="right"/>
    </xf>
    <xf numFmtId="164" fontId="11" fillId="3" borderId="12" xfId="1" applyNumberFormat="1" applyFont="1" applyFill="1" applyBorder="1" applyAlignment="1">
      <alignment horizontal="right"/>
    </xf>
    <xf numFmtId="10" fontId="11" fillId="2" borderId="12" xfId="8" applyNumberFormat="1" applyFont="1" applyFill="1" applyBorder="1" applyAlignment="1">
      <alignment horizontal="right"/>
    </xf>
    <xf numFmtId="0" fontId="11" fillId="2" borderId="12" xfId="5" applyFont="1" applyFill="1" applyBorder="1" applyAlignment="1">
      <alignment horizontal="left"/>
    </xf>
    <xf numFmtId="0" fontId="11" fillId="2" borderId="12" xfId="5" applyFont="1" applyFill="1" applyBorder="1" applyAlignment="1"/>
    <xf numFmtId="10" fontId="12" fillId="3" borderId="13" xfId="8" applyNumberFormat="1" applyFont="1" applyFill="1" applyBorder="1"/>
    <xf numFmtId="0" fontId="18" fillId="0" borderId="14" xfId="5" applyFont="1" applyFill="1" applyBorder="1" applyAlignment="1">
      <alignment horizontal="left"/>
    </xf>
    <xf numFmtId="0" fontId="18" fillId="0" borderId="15" xfId="5" applyFont="1" applyFill="1" applyBorder="1" applyAlignment="1">
      <alignment horizontal="left"/>
    </xf>
    <xf numFmtId="0" fontId="20" fillId="2" borderId="15" xfId="5" applyFont="1" applyFill="1" applyBorder="1" applyAlignment="1">
      <alignment horizontal="left"/>
    </xf>
    <xf numFmtId="0" fontId="11" fillId="2" borderId="15" xfId="5" applyFont="1" applyFill="1" applyBorder="1" applyAlignment="1">
      <alignment horizontal="left"/>
    </xf>
    <xf numFmtId="0" fontId="11" fillId="2" borderId="5" xfId="5" applyFont="1" applyFill="1" applyBorder="1" applyAlignment="1">
      <alignment horizontal="left"/>
    </xf>
    <xf numFmtId="0" fontId="0" fillId="0" borderId="0" xfId="0" applyBorder="1" applyAlignment="1"/>
    <xf numFmtId="0" fontId="23" fillId="0" borderId="0" xfId="5" applyFont="1" applyFill="1" applyBorder="1" applyAlignment="1"/>
    <xf numFmtId="0" fontId="23" fillId="0" borderId="0" xfId="5" applyFont="1" applyFill="1" applyBorder="1" applyAlignment="1">
      <alignment horizontal="right"/>
    </xf>
    <xf numFmtId="164" fontId="23" fillId="0" borderId="0" xfId="1" applyNumberFormat="1" applyFont="1" applyFill="1" applyBorder="1" applyAlignment="1">
      <alignment horizontal="right"/>
    </xf>
    <xf numFmtId="0" fontId="0" fillId="0" borderId="0" xfId="0" applyBorder="1"/>
    <xf numFmtId="164" fontId="0" fillId="0" borderId="0" xfId="1" applyNumberFormat="1" applyFont="1" applyBorder="1"/>
    <xf numFmtId="10" fontId="19" fillId="0" borderId="0" xfId="8" applyNumberFormat="1" applyFont="1" applyFill="1" applyBorder="1"/>
    <xf numFmtId="0" fontId="23" fillId="0" borderId="2" xfId="5" applyFont="1" applyFill="1" applyBorder="1" applyAlignment="1">
      <alignment horizontal="right"/>
    </xf>
    <xf numFmtId="0" fontId="24" fillId="0" borderId="2" xfId="5" applyFont="1" applyFill="1" applyBorder="1" applyAlignment="1"/>
    <xf numFmtId="0" fontId="23" fillId="0" borderId="2" xfId="5" applyFont="1" applyFill="1" applyBorder="1" applyAlignment="1"/>
    <xf numFmtId="164" fontId="23" fillId="0" borderId="2" xfId="1" applyNumberFormat="1" applyFont="1" applyFill="1" applyBorder="1" applyAlignment="1">
      <alignment horizontal="right"/>
    </xf>
    <xf numFmtId="10" fontId="19" fillId="0" borderId="2" xfId="8" applyNumberFormat="1" applyFont="1" applyFill="1" applyBorder="1"/>
    <xf numFmtId="0" fontId="23" fillId="4" borderId="0" xfId="5" applyFont="1" applyFill="1" applyBorder="1" applyAlignment="1">
      <alignment horizontal="right"/>
    </xf>
    <xf numFmtId="0" fontId="24" fillId="4" borderId="0" xfId="5" applyFont="1" applyFill="1" applyBorder="1" applyAlignment="1"/>
    <xf numFmtId="0" fontId="23" fillId="4" borderId="0" xfId="5" applyFont="1" applyFill="1" applyBorder="1" applyAlignment="1"/>
    <xf numFmtId="164" fontId="23" fillId="4" borderId="0" xfId="1" applyNumberFormat="1" applyFont="1" applyFill="1" applyBorder="1" applyAlignment="1">
      <alignment horizontal="right"/>
    </xf>
    <xf numFmtId="10" fontId="19" fillId="4" borderId="0" xfId="8" applyNumberFormat="1" applyFont="1" applyFill="1" applyBorder="1"/>
    <xf numFmtId="164" fontId="3" fillId="0" borderId="16" xfId="1" applyNumberFormat="1" applyFont="1" applyFill="1" applyBorder="1" applyAlignment="1">
      <alignment horizontal="right"/>
    </xf>
    <xf numFmtId="164" fontId="3" fillId="0" borderId="17" xfId="1" applyNumberFormat="1" applyFont="1" applyFill="1" applyBorder="1" applyAlignment="1">
      <alignment horizontal="right"/>
    </xf>
    <xf numFmtId="164" fontId="3" fillId="0" borderId="18" xfId="1" applyNumberFormat="1" applyFont="1" applyFill="1" applyBorder="1" applyAlignment="1">
      <alignment horizontal="right"/>
    </xf>
    <xf numFmtId="10" fontId="3" fillId="0" borderId="4" xfId="8" applyNumberFormat="1" applyFont="1" applyFill="1" applyBorder="1" applyAlignment="1">
      <alignment horizontal="right"/>
    </xf>
    <xf numFmtId="0" fontId="0" fillId="0" borderId="0" xfId="0" applyFill="1" applyBorder="1" applyAlignment="1"/>
    <xf numFmtId="0" fontId="22" fillId="0" borderId="0" xfId="0" applyFont="1" applyFill="1" applyBorder="1"/>
    <xf numFmtId="43" fontId="9" fillId="0" borderId="0" xfId="1" applyFont="1" applyFill="1" applyBorder="1"/>
    <xf numFmtId="43" fontId="14" fillId="0" borderId="0" xfId="1" applyFont="1" applyFill="1" applyBorder="1" applyAlignment="1">
      <alignment horizontal="right"/>
    </xf>
    <xf numFmtId="43" fontId="15" fillId="0" borderId="0" xfId="1" applyFont="1" applyFill="1" applyBorder="1"/>
    <xf numFmtId="43" fontId="9" fillId="0" borderId="2" xfId="1" applyFont="1" applyFill="1" applyBorder="1"/>
    <xf numFmtId="0" fontId="0" fillId="4" borderId="0" xfId="0" applyFill="1" applyBorder="1"/>
    <xf numFmtId="0" fontId="26" fillId="4" borderId="0" xfId="0" applyFont="1" applyFill="1" applyBorder="1"/>
    <xf numFmtId="164" fontId="27" fillId="4" borderId="0" xfId="1" applyNumberFormat="1" applyFont="1" applyFill="1" applyBorder="1"/>
    <xf numFmtId="0" fontId="14" fillId="0" borderId="1" xfId="1" applyNumberFormat="1" applyFont="1" applyFill="1" applyBorder="1" applyAlignment="1">
      <alignment horizontal="right"/>
    </xf>
    <xf numFmtId="38" fontId="3" fillId="0" borderId="4" xfId="8" applyNumberFormat="1" applyFont="1" applyFill="1" applyBorder="1" applyAlignment="1">
      <alignment horizontal="right"/>
    </xf>
    <xf numFmtId="0" fontId="0" fillId="0" borderId="4" xfId="0" applyFill="1" applyBorder="1"/>
    <xf numFmtId="0" fontId="24" fillId="4" borderId="0" xfId="5" applyFont="1" applyFill="1" applyBorder="1" applyAlignment="1">
      <alignment horizontal="right"/>
    </xf>
    <xf numFmtId="164" fontId="24" fillId="4" borderId="0" xfId="1" applyNumberFormat="1" applyFont="1" applyFill="1" applyBorder="1" applyAlignment="1">
      <alignment horizontal="right"/>
    </xf>
    <xf numFmtId="10" fontId="15" fillId="4" borderId="0" xfId="8" applyNumberFormat="1" applyFont="1" applyFill="1" applyBorder="1"/>
    <xf numFmtId="0" fontId="7" fillId="4" borderId="0" xfId="0" applyFont="1" applyFill="1" applyBorder="1"/>
    <xf numFmtId="0" fontId="24" fillId="0" borderId="2" xfId="5" applyFont="1" applyFill="1" applyBorder="1" applyAlignment="1">
      <alignment horizontal="right"/>
    </xf>
    <xf numFmtId="164" fontId="24" fillId="0" borderId="2" xfId="1" applyNumberFormat="1" applyFont="1" applyFill="1" applyBorder="1" applyAlignment="1">
      <alignment horizontal="right"/>
    </xf>
    <xf numFmtId="38" fontId="3" fillId="0" borderId="6" xfId="8" applyNumberFormat="1" applyFont="1" applyFill="1" applyBorder="1" applyAlignment="1">
      <alignment horizontal="right"/>
    </xf>
    <xf numFmtId="0" fontId="0" fillId="0" borderId="6" xfId="0" applyFill="1" applyBorder="1"/>
    <xf numFmtId="38" fontId="5" fillId="0" borderId="2" xfId="8" applyNumberFormat="1" applyFont="1" applyFill="1" applyBorder="1"/>
    <xf numFmtId="164" fontId="5" fillId="0" borderId="0" xfId="1" applyNumberFormat="1" applyFont="1" applyFill="1" applyBorder="1"/>
    <xf numFmtId="0" fontId="10" fillId="0" borderId="5" xfId="0" applyFont="1" applyFill="1" applyBorder="1" applyAlignment="1">
      <alignment vertical="center"/>
    </xf>
    <xf numFmtId="38" fontId="4" fillId="0" borderId="4" xfId="8" applyNumberFormat="1" applyFont="1" applyFill="1" applyBorder="1" applyAlignment="1">
      <alignment horizontal="right"/>
    </xf>
    <xf numFmtId="0" fontId="23" fillId="0" borderId="0" xfId="5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4" fillId="0" borderId="2" xfId="5" applyFont="1" applyFill="1" applyBorder="1" applyAlignment="1">
      <alignment horizontal="left"/>
    </xf>
    <xf numFmtId="0" fontId="23" fillId="4" borderId="0" xfId="5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164" fontId="28" fillId="4" borderId="0" xfId="1" applyNumberFormat="1" applyFont="1" applyFill="1" applyBorder="1"/>
    <xf numFmtId="10" fontId="3" fillId="0" borderId="0" xfId="8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/>
    <xf numFmtId="0" fontId="7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30" fillId="5" borderId="19" xfId="10" applyFont="1" applyFill="1" applyBorder="1" applyAlignment="1">
      <alignment horizontal="center"/>
    </xf>
    <xf numFmtId="0" fontId="30" fillId="0" borderId="20" xfId="10" applyFont="1" applyFill="1" applyBorder="1" applyAlignment="1"/>
    <xf numFmtId="0" fontId="30" fillId="0" borderId="20" xfId="10" applyFont="1" applyFill="1" applyBorder="1" applyAlignment="1">
      <alignment horizontal="right"/>
    </xf>
    <xf numFmtId="164" fontId="30" fillId="5" borderId="19" xfId="1" applyNumberFormat="1" applyFont="1" applyFill="1" applyBorder="1" applyAlignment="1">
      <alignment horizontal="center"/>
    </xf>
    <xf numFmtId="164" fontId="30" fillId="0" borderId="20" xfId="1" applyNumberFormat="1" applyFont="1" applyFill="1" applyBorder="1" applyAlignment="1">
      <alignment horizontal="right"/>
    </xf>
    <xf numFmtId="164" fontId="0" fillId="0" borderId="0" xfId="1" applyNumberFormat="1" applyFont="1"/>
    <xf numFmtId="43" fontId="3" fillId="0" borderId="4" xfId="1" applyFont="1" applyFill="1" applyBorder="1" applyAlignment="1">
      <alignment horizontal="right"/>
    </xf>
    <xf numFmtId="0" fontId="23" fillId="0" borderId="2" xfId="5" applyFont="1" applyFill="1" applyBorder="1" applyAlignment="1">
      <alignment horizontal="left"/>
    </xf>
    <xf numFmtId="0" fontId="23" fillId="4" borderId="5" xfId="5" applyFont="1" applyFill="1" applyBorder="1" applyAlignment="1">
      <alignment horizontal="left"/>
    </xf>
    <xf numFmtId="0" fontId="24" fillId="4" borderId="5" xfId="5" applyFont="1" applyFill="1" applyBorder="1" applyAlignment="1"/>
    <xf numFmtId="0" fontId="23" fillId="4" borderId="5" xfId="5" applyFont="1" applyFill="1" applyBorder="1" applyAlignment="1">
      <alignment horizontal="right"/>
    </xf>
    <xf numFmtId="0" fontId="23" fillId="4" borderId="5" xfId="5" applyFont="1" applyFill="1" applyBorder="1" applyAlignment="1"/>
    <xf numFmtId="164" fontId="23" fillId="4" borderId="5" xfId="1" applyNumberFormat="1" applyFont="1" applyFill="1" applyBorder="1" applyAlignment="1">
      <alignment horizontal="right"/>
    </xf>
    <xf numFmtId="10" fontId="19" fillId="4" borderId="5" xfId="8" applyNumberFormat="1" applyFont="1" applyFill="1" applyBorder="1"/>
    <xf numFmtId="164" fontId="0" fillId="4" borderId="0" xfId="1" applyNumberFormat="1" applyFont="1" applyFill="1" applyBorder="1"/>
    <xf numFmtId="0" fontId="0" fillId="0" borderId="2" xfId="0" applyFill="1" applyBorder="1" applyAlignment="1">
      <alignment horizontal="left"/>
    </xf>
    <xf numFmtId="164" fontId="0" fillId="0" borderId="2" xfId="1" applyNumberFormat="1" applyFont="1" applyFill="1" applyBorder="1"/>
    <xf numFmtId="164" fontId="0" fillId="0" borderId="0" xfId="0" applyNumberFormat="1" applyFill="1" applyBorder="1"/>
    <xf numFmtId="0" fontId="32" fillId="4" borderId="0" xfId="5" applyFont="1" applyFill="1" applyBorder="1" applyAlignment="1">
      <alignment horizontal="left"/>
    </xf>
    <xf numFmtId="0" fontId="33" fillId="4" borderId="0" xfId="5" applyFont="1" applyFill="1" applyBorder="1" applyAlignment="1"/>
    <xf numFmtId="0" fontId="32" fillId="4" borderId="0" xfId="5" applyFont="1" applyFill="1" applyBorder="1" applyAlignment="1">
      <alignment horizontal="right"/>
    </xf>
    <xf numFmtId="0" fontId="32" fillId="4" borderId="0" xfId="5" applyFont="1" applyFill="1" applyBorder="1" applyAlignment="1"/>
    <xf numFmtId="164" fontId="32" fillId="4" borderId="0" xfId="1" applyNumberFormat="1" applyFont="1" applyFill="1" applyBorder="1" applyAlignment="1">
      <alignment horizontal="right"/>
    </xf>
    <xf numFmtId="164" fontId="32" fillId="0" borderId="0" xfId="1" applyNumberFormat="1" applyFont="1" applyFill="1" applyBorder="1" applyAlignment="1">
      <alignment horizontal="right"/>
    </xf>
    <xf numFmtId="10" fontId="34" fillId="0" borderId="0" xfId="8" applyNumberFormat="1" applyFont="1" applyFill="1" applyBorder="1"/>
    <xf numFmtId="0" fontId="32" fillId="0" borderId="0" xfId="5" applyFont="1" applyFill="1" applyBorder="1" applyAlignment="1">
      <alignment horizontal="left"/>
    </xf>
    <xf numFmtId="0" fontId="32" fillId="0" borderId="0" xfId="5" applyFont="1" applyFill="1" applyBorder="1" applyAlignment="1"/>
    <xf numFmtId="0" fontId="32" fillId="0" borderId="0" xfId="5" applyFont="1" applyFill="1" applyBorder="1" applyAlignment="1">
      <alignment horizontal="right"/>
    </xf>
    <xf numFmtId="0" fontId="35" fillId="0" borderId="0" xfId="0" applyFont="1" applyFill="1" applyBorder="1" applyAlignment="1">
      <alignment horizontal="left"/>
    </xf>
    <xf numFmtId="0" fontId="35" fillId="0" borderId="0" xfId="0" applyFont="1" applyFill="1" applyBorder="1"/>
    <xf numFmtId="164" fontId="35" fillId="0" borderId="0" xfId="1" applyNumberFormat="1" applyFont="1" applyFill="1" applyBorder="1"/>
    <xf numFmtId="0" fontId="35" fillId="4" borderId="0" xfId="0" applyFont="1" applyFill="1" applyBorder="1" applyAlignment="1">
      <alignment horizontal="left"/>
    </xf>
    <xf numFmtId="0" fontId="36" fillId="4" borderId="0" xfId="0" applyFont="1" applyFill="1" applyBorder="1"/>
    <xf numFmtId="0" fontId="35" fillId="4" borderId="0" xfId="0" applyFont="1" applyFill="1" applyBorder="1"/>
    <xf numFmtId="164" fontId="35" fillId="4" borderId="0" xfId="1" applyNumberFormat="1" applyFont="1" applyFill="1" applyBorder="1"/>
    <xf numFmtId="10" fontId="9" fillId="0" borderId="0" xfId="8" applyNumberFormat="1" applyFont="1" applyFill="1" applyBorder="1"/>
    <xf numFmtId="164" fontId="37" fillId="4" borderId="0" xfId="1" applyNumberFormat="1" applyFont="1" applyFill="1" applyBorder="1" applyAlignment="1">
      <alignment horizontal="right"/>
    </xf>
    <xf numFmtId="0" fontId="34" fillId="4" borderId="0" xfId="0" applyFont="1" applyFill="1" applyBorder="1"/>
    <xf numFmtId="164" fontId="34" fillId="4" borderId="0" xfId="1" applyNumberFormat="1" applyFont="1" applyFill="1" applyBorder="1"/>
    <xf numFmtId="10" fontId="9" fillId="0" borderId="2" xfId="8" applyNumberFormat="1" applyFont="1" applyFill="1" applyBorder="1"/>
    <xf numFmtId="10" fontId="34" fillId="4" borderId="0" xfId="8" applyNumberFormat="1" applyFont="1" applyFill="1" applyBorder="1"/>
    <xf numFmtId="0" fontId="7" fillId="0" borderId="5" xfId="11" applyFont="1" applyFill="1" applyBorder="1" applyAlignment="1">
      <alignment vertical="center"/>
    </xf>
    <xf numFmtId="0" fontId="38" fillId="0" borderId="5" xfId="11" applyFont="1" applyFill="1" applyBorder="1" applyAlignment="1">
      <alignment vertical="center"/>
    </xf>
    <xf numFmtId="0" fontId="39" fillId="0" borderId="0" xfId="11" applyFont="1" applyFill="1" applyBorder="1" applyAlignment="1"/>
    <xf numFmtId="0" fontId="40" fillId="0" borderId="1" xfId="7" applyFont="1" applyFill="1" applyBorder="1" applyAlignment="1">
      <alignment horizontal="left" wrapText="1"/>
    </xf>
    <xf numFmtId="0" fontId="40" fillId="0" borderId="1" xfId="7" applyFont="1" applyFill="1" applyBorder="1" applyAlignment="1">
      <alignment horizontal="right" wrapText="1"/>
    </xf>
    <xf numFmtId="0" fontId="1" fillId="0" borderId="0" xfId="11" applyFont="1" applyFill="1" applyBorder="1" applyAlignment="1"/>
    <xf numFmtId="0" fontId="41" fillId="0" borderId="0" xfId="5" applyFont="1" applyFill="1" applyBorder="1" applyAlignment="1">
      <alignment horizontal="left"/>
    </xf>
    <xf numFmtId="0" fontId="41" fillId="0" borderId="0" xfId="5" applyFont="1" applyFill="1" applyBorder="1" applyAlignment="1"/>
    <xf numFmtId="0" fontId="41" fillId="0" borderId="0" xfId="5" applyFont="1" applyFill="1" applyBorder="1" applyAlignment="1">
      <alignment horizontal="right"/>
    </xf>
    <xf numFmtId="164" fontId="41" fillId="0" borderId="0" xfId="1" applyNumberFormat="1" applyFont="1" applyFill="1" applyBorder="1" applyAlignment="1">
      <alignment horizontal="right"/>
    </xf>
    <xf numFmtId="10" fontId="39" fillId="0" borderId="0" xfId="8" applyNumberFormat="1" applyFont="1" applyFill="1" applyBorder="1"/>
    <xf numFmtId="0" fontId="39" fillId="0" borderId="0" xfId="11" applyFont="1" applyFill="1" applyBorder="1"/>
    <xf numFmtId="0" fontId="41" fillId="4" borderId="0" xfId="5" applyFont="1" applyFill="1" applyBorder="1" applyAlignment="1">
      <alignment horizontal="left"/>
    </xf>
    <xf numFmtId="0" fontId="42" fillId="4" borderId="0" xfId="5" applyFont="1" applyFill="1" applyBorder="1" applyAlignment="1"/>
    <xf numFmtId="0" fontId="41" fillId="4" borderId="0" xfId="5" applyFont="1" applyFill="1" applyBorder="1" applyAlignment="1">
      <alignment horizontal="right"/>
    </xf>
    <xf numFmtId="0" fontId="41" fillId="4" borderId="0" xfId="5" applyFont="1" applyFill="1" applyBorder="1" applyAlignment="1"/>
    <xf numFmtId="164" fontId="41" fillId="4" borderId="0" xfId="1" applyNumberFormat="1" applyFont="1" applyFill="1" applyBorder="1" applyAlignment="1">
      <alignment horizontal="right"/>
    </xf>
    <xf numFmtId="10" fontId="39" fillId="4" borderId="0" xfId="8" applyNumberFormat="1" applyFont="1" applyFill="1" applyBorder="1"/>
    <xf numFmtId="0" fontId="39" fillId="0" borderId="2" xfId="0" applyFont="1" applyFill="1" applyBorder="1" applyAlignment="1">
      <alignment horizontal="left"/>
    </xf>
    <xf numFmtId="0" fontId="38" fillId="0" borderId="2" xfId="0" applyFont="1" applyFill="1" applyBorder="1"/>
    <xf numFmtId="0" fontId="39" fillId="0" borderId="2" xfId="0" applyFont="1" applyFill="1" applyBorder="1"/>
    <xf numFmtId="164" fontId="39" fillId="0" borderId="2" xfId="1" applyNumberFormat="1" applyFont="1" applyFill="1" applyBorder="1"/>
    <xf numFmtId="10" fontId="39" fillId="0" borderId="2" xfId="8" applyNumberFormat="1" applyFont="1" applyFill="1" applyBorder="1"/>
    <xf numFmtId="0" fontId="39" fillId="0" borderId="0" xfId="11" applyFont="1" applyFill="1" applyBorder="1" applyAlignment="1">
      <alignment horizontal="left"/>
    </xf>
    <xf numFmtId="164" fontId="39" fillId="0" borderId="0" xfId="11" applyNumberFormat="1" applyFont="1" applyFill="1" applyBorder="1"/>
    <xf numFmtId="164" fontId="39" fillId="0" borderId="0" xfId="1" applyNumberFormat="1" applyFont="1" applyFill="1" applyBorder="1"/>
    <xf numFmtId="0" fontId="8" fillId="0" borderId="0" xfId="0" applyFont="1" applyBorder="1" applyAlignment="1">
      <alignment horizontal="center" vertical="center"/>
    </xf>
  </cellXfs>
  <cellStyles count="12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11" xr:uid="{5A2AEDD4-42B0-4158-B1F5-C2EA0DD4F393}"/>
    <cellStyle name="Normal_Sheet1" xfId="5" xr:uid="{00000000-0005-0000-0000-000005000000}"/>
    <cellStyle name="Normal_Sheet1_1" xfId="10" xr:uid="{00000000-0005-0000-0000-000006000000}"/>
    <cellStyle name="Normal_Sheet3" xfId="6" xr:uid="{00000000-0005-0000-0000-000007000000}"/>
    <cellStyle name="Normal_TEMP" xfId="7" xr:uid="{00000000-0005-0000-0000-000008000000}"/>
    <cellStyle name="Percent" xfId="8" builtinId="5"/>
    <cellStyle name="Percent 2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4.xml"/><Relationship Id="rId39" Type="http://schemas.openxmlformats.org/officeDocument/2006/relationships/calcChain" Target="calcChain.xml"/><Relationship Id="rId21" Type="http://schemas.openxmlformats.org/officeDocument/2006/relationships/worksheet" Target="worksheets/sheet19.xml"/><Relationship Id="rId34" Type="http://schemas.openxmlformats.org/officeDocument/2006/relationships/worksheet" Target="worksheets/sheet3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3.xml"/><Relationship Id="rId33" Type="http://schemas.openxmlformats.org/officeDocument/2006/relationships/worksheet" Target="worksheets/sheet3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hartsheet" Target="chartsheets/sheet2.xml"/><Relationship Id="rId29" Type="http://schemas.openxmlformats.org/officeDocument/2006/relationships/worksheet" Target="worksheets/sheet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2.xml"/><Relationship Id="rId32" Type="http://schemas.openxmlformats.org/officeDocument/2006/relationships/worksheet" Target="worksheets/sheet30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1.xml"/><Relationship Id="rId28" Type="http://schemas.openxmlformats.org/officeDocument/2006/relationships/worksheet" Target="worksheets/sheet26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1.xml"/><Relationship Id="rId31" Type="http://schemas.openxmlformats.org/officeDocument/2006/relationships/worksheet" Target="worksheets/sheet2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0.xml"/><Relationship Id="rId27" Type="http://schemas.openxmlformats.org/officeDocument/2006/relationships/worksheet" Target="worksheets/sheet25.xml"/><Relationship Id="rId30" Type="http://schemas.openxmlformats.org/officeDocument/2006/relationships/worksheet" Target="worksheets/sheet28.xml"/><Relationship Id="rId35" Type="http://schemas.openxmlformats.org/officeDocument/2006/relationships/worksheet" Target="worksheets/sheet3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9248181083266E-2"/>
          <c:y val="3.5550750566871736E-2"/>
          <c:w val="0.8916189837202827"/>
          <c:h val="0.76968456099731153"/>
        </c:manualLayout>
      </c:layout>
      <c:lineChart>
        <c:grouping val="standard"/>
        <c:varyColors val="0"/>
        <c:ser>
          <c:idx val="0"/>
          <c:order val="0"/>
          <c:tx>
            <c:strRef>
              <c:f>'Title WP'!$B$5</c:f>
              <c:strCache>
                <c:ptCount val="1"/>
                <c:pt idx="0">
                  <c:v>FIDELITY NATL FIN INC</c:v>
                </c:pt>
              </c:strCache>
            </c:strRef>
          </c:tx>
          <c:spPr>
            <a:ln w="12700">
              <a:solidFill>
                <a:srgbClr val="000080">
                  <a:alpha val="97000"/>
                </a:srgbClr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WP'!$C$4:$AE$4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WP'!$C$5:$AE$5</c:f>
              <c:numCache>
                <c:formatCode>_(* #,##0_);_(* \(#,##0\);_(* "-"??_);_(@_)</c:formatCode>
                <c:ptCount val="12"/>
                <c:pt idx="0">
                  <c:v>555209601</c:v>
                </c:pt>
                <c:pt idx="1">
                  <c:v>529743931</c:v>
                </c:pt>
                <c:pt idx="2">
                  <c:v>658657975</c:v>
                </c:pt>
                <c:pt idx="3">
                  <c:v>638991674</c:v>
                </c:pt>
                <c:pt idx="4">
                  <c:v>566674514</c:v>
                </c:pt>
                <c:pt idx="5">
                  <c:v>655719434</c:v>
                </c:pt>
                <c:pt idx="6">
                  <c:v>683944776</c:v>
                </c:pt>
                <c:pt idx="7">
                  <c:v>708889165</c:v>
                </c:pt>
                <c:pt idx="8">
                  <c:v>690568501</c:v>
                </c:pt>
                <c:pt idx="9">
                  <c:v>762012388</c:v>
                </c:pt>
                <c:pt idx="10">
                  <c:v>943374363</c:v>
                </c:pt>
                <c:pt idx="11">
                  <c:v>1216156990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DB-496E-B567-D6A82F736177}"/>
            </c:ext>
          </c:extLst>
        </c:ser>
        <c:ser>
          <c:idx val="1"/>
          <c:order val="1"/>
          <c:tx>
            <c:strRef>
              <c:f>'Title WP'!$B$6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'Title WP'!$C$4:$AE$4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WP'!$C$6:$AE$6</c:f>
              <c:numCache>
                <c:formatCode>_(* #,##0_);_(* \(#,##0\);_(* "-"??_);_(@_)</c:formatCode>
                <c:ptCount val="12"/>
                <c:pt idx="0">
                  <c:v>327410581</c:v>
                </c:pt>
                <c:pt idx="1">
                  <c:v>301428908</c:v>
                </c:pt>
                <c:pt idx="2">
                  <c:v>397833547</c:v>
                </c:pt>
                <c:pt idx="3">
                  <c:v>410754707</c:v>
                </c:pt>
                <c:pt idx="4">
                  <c:v>372908313</c:v>
                </c:pt>
                <c:pt idx="5">
                  <c:v>419378964</c:v>
                </c:pt>
                <c:pt idx="6">
                  <c:v>441428992</c:v>
                </c:pt>
                <c:pt idx="7">
                  <c:v>418646617</c:v>
                </c:pt>
                <c:pt idx="8">
                  <c:v>392213876</c:v>
                </c:pt>
                <c:pt idx="9">
                  <c:v>403565344</c:v>
                </c:pt>
                <c:pt idx="10">
                  <c:v>452713894</c:v>
                </c:pt>
                <c:pt idx="11">
                  <c:v>543418908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DB-496E-B567-D6A82F736177}"/>
            </c:ext>
          </c:extLst>
        </c:ser>
        <c:ser>
          <c:idx val="2"/>
          <c:order val="2"/>
          <c:tx>
            <c:strRef>
              <c:f>'Title WP'!$B$7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'Title WP'!$C$4:$AE$4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WP'!$C$7:$AE$7</c:f>
              <c:numCache>
                <c:formatCode>_(* #,##0_);_(* \(#,##0\);_(* "-"??_);_(@_)</c:formatCode>
                <c:ptCount val="12"/>
                <c:pt idx="0">
                  <c:v>119978751</c:v>
                </c:pt>
                <c:pt idx="1">
                  <c:v>129944008</c:v>
                </c:pt>
                <c:pt idx="2">
                  <c:v>174499502</c:v>
                </c:pt>
                <c:pt idx="3">
                  <c:v>182011641</c:v>
                </c:pt>
                <c:pt idx="4">
                  <c:v>151125745</c:v>
                </c:pt>
                <c:pt idx="5">
                  <c:v>184706350</c:v>
                </c:pt>
                <c:pt idx="6">
                  <c:v>204697540</c:v>
                </c:pt>
                <c:pt idx="7">
                  <c:v>207792401</c:v>
                </c:pt>
                <c:pt idx="8">
                  <c:v>208735325</c:v>
                </c:pt>
                <c:pt idx="9">
                  <c:v>229863876</c:v>
                </c:pt>
                <c:pt idx="10">
                  <c:v>243377055</c:v>
                </c:pt>
                <c:pt idx="11">
                  <c:v>299617704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DB-496E-B567-D6A82F736177}"/>
            </c:ext>
          </c:extLst>
        </c:ser>
        <c:ser>
          <c:idx val="3"/>
          <c:order val="3"/>
          <c:tx>
            <c:strRef>
              <c:f>'Title WP'!$B$8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WP'!$C$4:$AE$4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WP'!$C$8:$AE$8</c:f>
              <c:numCache>
                <c:formatCode>_(* #,##0_);_(* \(#,##0\);_(* "-"??_);_(@_)</c:formatCode>
                <c:ptCount val="12"/>
                <c:pt idx="0">
                  <c:v>29930105</c:v>
                </c:pt>
                <c:pt idx="1">
                  <c:v>35643782</c:v>
                </c:pt>
                <c:pt idx="2">
                  <c:v>47435357</c:v>
                </c:pt>
                <c:pt idx="3">
                  <c:v>50940806</c:v>
                </c:pt>
                <c:pt idx="4">
                  <c:v>54489619</c:v>
                </c:pt>
                <c:pt idx="5">
                  <c:v>73332371</c:v>
                </c:pt>
                <c:pt idx="6">
                  <c:v>108311161</c:v>
                </c:pt>
                <c:pt idx="7">
                  <c:v>88867366</c:v>
                </c:pt>
                <c:pt idx="8">
                  <c:v>67937633</c:v>
                </c:pt>
                <c:pt idx="9">
                  <c:v>89102859</c:v>
                </c:pt>
                <c:pt idx="10">
                  <c:v>221927921</c:v>
                </c:pt>
                <c:pt idx="11">
                  <c:v>258565340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DB-496E-B567-D6A82F736177}"/>
            </c:ext>
          </c:extLst>
        </c:ser>
        <c:ser>
          <c:idx val="4"/>
          <c:order val="4"/>
          <c:tx>
            <c:strRef>
              <c:f>'Title WP'!$B$9</c:f>
              <c:strCache>
                <c:ptCount val="1"/>
                <c:pt idx="0">
                  <c:v>Domo Title Ins Inc (was called North American Title Ins Co)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'Title WP'!$C$4:$AE$4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WP'!$C$9:$AE$9</c:f>
              <c:numCache>
                <c:formatCode>_(* #,##0_);_(* \(#,##0\);_(* "-"??_);_(@_)</c:formatCode>
                <c:ptCount val="12"/>
                <c:pt idx="0">
                  <c:v>37842079</c:v>
                </c:pt>
                <c:pt idx="1">
                  <c:v>34017561</c:v>
                </c:pt>
                <c:pt idx="2">
                  <c:v>39321906</c:v>
                </c:pt>
                <c:pt idx="3">
                  <c:v>41902679</c:v>
                </c:pt>
                <c:pt idx="4">
                  <c:v>56913342</c:v>
                </c:pt>
                <c:pt idx="5">
                  <c:v>84048100</c:v>
                </c:pt>
                <c:pt idx="6">
                  <c:v>99771918</c:v>
                </c:pt>
                <c:pt idx="7">
                  <c:v>104471837</c:v>
                </c:pt>
                <c:pt idx="8">
                  <c:v>95042875</c:v>
                </c:pt>
                <c:pt idx="9">
                  <c:v>107273275</c:v>
                </c:pt>
                <c:pt idx="10">
                  <c:v>141383568</c:v>
                </c:pt>
                <c:pt idx="11">
                  <c:v>194778325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DB-496E-B567-D6A82F736177}"/>
            </c:ext>
          </c:extLst>
        </c:ser>
        <c:ser>
          <c:idx val="5"/>
          <c:order val="5"/>
          <c:tx>
            <c:strRef>
              <c:f>'Title WP'!$B$10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WP'!$C$4:$AE$4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WP'!$C$10:$AE$10</c:f>
              <c:numCache>
                <c:formatCode>_(* #,##0_);_(* \(#,##0\);_(* "-"??_);_(@_)</c:formatCode>
                <c:ptCount val="12"/>
                <c:pt idx="0">
                  <c:v>163191841</c:v>
                </c:pt>
                <c:pt idx="1">
                  <c:v>140927071</c:v>
                </c:pt>
                <c:pt idx="2">
                  <c:v>159974438</c:v>
                </c:pt>
                <c:pt idx="3">
                  <c:v>112445499</c:v>
                </c:pt>
                <c:pt idx="4">
                  <c:v>90183189</c:v>
                </c:pt>
                <c:pt idx="5">
                  <c:v>104965568</c:v>
                </c:pt>
                <c:pt idx="6">
                  <c:v>89067215</c:v>
                </c:pt>
                <c:pt idx="7">
                  <c:v>98823214</c:v>
                </c:pt>
                <c:pt idx="8">
                  <c:v>102382748</c:v>
                </c:pt>
                <c:pt idx="9">
                  <c:v>102286577</c:v>
                </c:pt>
                <c:pt idx="10">
                  <c:v>120121722</c:v>
                </c:pt>
                <c:pt idx="11">
                  <c:v>139472438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DB-496E-B567-D6A82F736177}"/>
            </c:ext>
          </c:extLst>
        </c:ser>
        <c:ser>
          <c:idx val="6"/>
          <c:order val="6"/>
          <c:tx>
            <c:strRef>
              <c:f>'Title WP'!$B$11</c:f>
              <c:strCache>
                <c:ptCount val="1"/>
                <c:pt idx="0">
                  <c:v>WFG Natl Title Ins Co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'Title WP'!$C$4:$AE$4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WP'!$C$11:$AE$11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39922517</c:v>
                </c:pt>
                <c:pt idx="5">
                  <c:v>62224873</c:v>
                </c:pt>
                <c:pt idx="6">
                  <c:v>69957688</c:v>
                </c:pt>
                <c:pt idx="7">
                  <c:v>61950532</c:v>
                </c:pt>
                <c:pt idx="8">
                  <c:v>39453069</c:v>
                </c:pt>
                <c:pt idx="9">
                  <c:v>51431330</c:v>
                </c:pt>
                <c:pt idx="10">
                  <c:v>91434229</c:v>
                </c:pt>
                <c:pt idx="11">
                  <c:v>107477304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DB-496E-B567-D6A82F736177}"/>
            </c:ext>
          </c:extLst>
        </c:ser>
        <c:ser>
          <c:idx val="7"/>
          <c:order val="7"/>
          <c:tx>
            <c:strRef>
              <c:f>'Title WP'!$B$12</c:f>
              <c:strCache>
                <c:ptCount val="1"/>
                <c:pt idx="0">
                  <c:v>Real Advantage Title Ins Co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WP'!$C$4:$AE$4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WP'!$C$12:$AE$12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1154638</c:v>
                </c:pt>
                <c:pt idx="5">
                  <c:v>5984606</c:v>
                </c:pt>
                <c:pt idx="6">
                  <c:v>12268551</c:v>
                </c:pt>
                <c:pt idx="7">
                  <c:v>23276903</c:v>
                </c:pt>
                <c:pt idx="8">
                  <c:v>30673353</c:v>
                </c:pt>
                <c:pt idx="9">
                  <c:v>43876756</c:v>
                </c:pt>
                <c:pt idx="10">
                  <c:v>72245937</c:v>
                </c:pt>
                <c:pt idx="11">
                  <c:v>74079605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DB-496E-B567-D6A82F736177}"/>
            </c:ext>
          </c:extLst>
        </c:ser>
        <c:ser>
          <c:idx val="9"/>
          <c:order val="8"/>
          <c:tx>
            <c:strRef>
              <c:f>'Title WP'!$B$13</c:f>
              <c:strCache>
                <c:ptCount val="1"/>
                <c:pt idx="0">
                  <c:v>Title Resources Guar Co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WP'!$C$4:$AE$4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WP'!$C$13:$AE$13</c:f>
              <c:numCache>
                <c:formatCode>_(* #,##0_);_(* \(#,##0\);_(* "-"??_);_(@_)</c:formatCode>
                <c:ptCount val="12"/>
                <c:pt idx="0">
                  <c:v>7705673</c:v>
                </c:pt>
                <c:pt idx="1">
                  <c:v>29432962</c:v>
                </c:pt>
                <c:pt idx="2">
                  <c:v>42211830</c:v>
                </c:pt>
                <c:pt idx="3">
                  <c:v>42159300</c:v>
                </c:pt>
                <c:pt idx="4">
                  <c:v>33952443</c:v>
                </c:pt>
                <c:pt idx="5">
                  <c:v>38511672</c:v>
                </c:pt>
                <c:pt idx="6">
                  <c:v>36284042</c:v>
                </c:pt>
                <c:pt idx="7">
                  <c:v>34133244</c:v>
                </c:pt>
                <c:pt idx="8">
                  <c:v>27151252</c:v>
                </c:pt>
                <c:pt idx="9">
                  <c:v>31358320</c:v>
                </c:pt>
                <c:pt idx="10">
                  <c:v>36681051</c:v>
                </c:pt>
                <c:pt idx="11">
                  <c:v>37897511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DB-496E-B567-D6A82F736177}"/>
            </c:ext>
          </c:extLst>
        </c:ser>
        <c:ser>
          <c:idx val="11"/>
          <c:order val="9"/>
          <c:tx>
            <c:strRef>
              <c:f>'Title WP'!$B$14</c:f>
              <c:strCache>
                <c:ptCount val="1"/>
                <c:pt idx="0">
                  <c:v>Premier Land Title Ins Co (was Commerce Title Ins Co)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WP'!$C$4:$AE$4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WP'!$C$14:$AE$14</c:f>
              <c:numCache>
                <c:formatCode>_(* #,##0_);_(* \(#,##0\);_(* "-"??_);_(@_)</c:formatCode>
                <c:ptCount val="12"/>
                <c:pt idx="0">
                  <c:v>1185879</c:v>
                </c:pt>
                <c:pt idx="1">
                  <c:v>917062</c:v>
                </c:pt>
                <c:pt idx="2">
                  <c:v>1005052</c:v>
                </c:pt>
                <c:pt idx="3">
                  <c:v>1348674</c:v>
                </c:pt>
                <c:pt idx="4">
                  <c:v>1232144</c:v>
                </c:pt>
                <c:pt idx="5">
                  <c:v>1043499</c:v>
                </c:pt>
                <c:pt idx="6">
                  <c:v>1292103</c:v>
                </c:pt>
                <c:pt idx="7">
                  <c:v>1907060</c:v>
                </c:pt>
                <c:pt idx="8">
                  <c:v>2464558</c:v>
                </c:pt>
                <c:pt idx="9">
                  <c:v>2044706</c:v>
                </c:pt>
                <c:pt idx="10">
                  <c:v>2136704</c:v>
                </c:pt>
                <c:pt idx="11">
                  <c:v>2012429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DB-496E-B567-D6A82F736177}"/>
            </c:ext>
          </c:extLst>
        </c:ser>
        <c:ser>
          <c:idx val="12"/>
          <c:order val="10"/>
          <c:tx>
            <c:strRef>
              <c:f>'Title WP'!$B$15</c:f>
              <c:strCache>
                <c:ptCount val="1"/>
                <c:pt idx="0">
                  <c:v>California Members Title Ins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WP'!$C$4:$AE$4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WP'!$C$15:$AE$15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66823</c:v>
                </c:pt>
                <c:pt idx="6">
                  <c:v>563461</c:v>
                </c:pt>
                <c:pt idx="7">
                  <c:v>593130</c:v>
                </c:pt>
                <c:pt idx="8">
                  <c:v>1003181</c:v>
                </c:pt>
                <c:pt idx="9">
                  <c:v>2233974</c:v>
                </c:pt>
                <c:pt idx="10">
                  <c:v>3640847</c:v>
                </c:pt>
                <c:pt idx="11">
                  <c:v>4138961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9DB-496E-B567-D6A82F736177}"/>
            </c:ext>
          </c:extLst>
        </c:ser>
        <c:ser>
          <c:idx val="8"/>
          <c:order val="11"/>
          <c:tx>
            <c:strRef>
              <c:f>'Title WP'!$B$16</c:f>
              <c:strCache>
                <c:ptCount val="1"/>
                <c:pt idx="0">
                  <c:v>Radian Grp</c:v>
                </c:pt>
              </c:strCache>
            </c:strRef>
          </c:tx>
          <c:cat>
            <c:numRef>
              <c:f>'Title WP'!$C$4:$AE$4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WP'!$C$16:$AE$16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620326</c:v>
                </c:pt>
                <c:pt idx="9">
                  <c:v>1168793</c:v>
                </c:pt>
                <c:pt idx="10">
                  <c:v>1288279</c:v>
                </c:pt>
                <c:pt idx="11">
                  <c:v>3963417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9DB-496E-B567-D6A82F736177}"/>
            </c:ext>
          </c:extLst>
        </c:ser>
        <c:ser>
          <c:idx val="10"/>
          <c:order val="12"/>
          <c:tx>
            <c:strRef>
              <c:f>'Title WP'!$B$17</c:f>
              <c:strCache>
                <c:ptCount val="1"/>
                <c:pt idx="0">
                  <c:v>Finance of Amer Co Inc Grp (was called UFG Holdings LLC Grp)</c:v>
                </c:pt>
              </c:strCache>
            </c:strRef>
          </c:tx>
          <c:cat>
            <c:numRef>
              <c:f>'Title WP'!$C$4:$AE$4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WP'!$C$17:$AE$17</c:f>
              <c:numCache>
                <c:formatCode>_(* #,##0_);_(* \(#,##0\);_(* "-"??_);_(@_)</c:formatCode>
                <c:ptCount val="12"/>
                <c:pt idx="10">
                  <c:v>9453923</c:v>
                </c:pt>
                <c:pt idx="11">
                  <c:v>17519662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9DB-496E-B567-D6A82F736177}"/>
            </c:ext>
          </c:extLst>
        </c:ser>
        <c:ser>
          <c:idx val="13"/>
          <c:order val="13"/>
          <c:tx>
            <c:strRef>
              <c:f>'Title WP'!$B$18</c:f>
              <c:strCache>
                <c:ptCount val="1"/>
                <c:pt idx="0">
                  <c:v>Atlas Natl Title Ins Co</c:v>
                </c:pt>
              </c:strCache>
            </c:strRef>
          </c:tx>
          <c:cat>
            <c:numRef>
              <c:f>'Title WP'!$C$4:$AE$4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WP'!$C$18:$AE$18</c:f>
              <c:numCache>
                <c:formatCode>_(* #,##0_);_(* \(#,##0\);_(* "-"??_);_(@_)</c:formatCode>
                <c:ptCount val="12"/>
                <c:pt idx="10">
                  <c:v>33550</c:v>
                </c:pt>
                <c:pt idx="11">
                  <c:v>5351117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9F-42F3-B5C1-BD04BF87F2C6}"/>
            </c:ext>
          </c:extLst>
        </c:ser>
        <c:ser>
          <c:idx val="14"/>
          <c:order val="14"/>
          <c:tx>
            <c:strRef>
              <c:f>'Title WP'!$B$19</c:f>
              <c:strCache>
                <c:ptCount val="1"/>
                <c:pt idx="0">
                  <c:v>AmTrust Financial Serv Grp</c:v>
                </c:pt>
              </c:strCache>
            </c:strRef>
          </c:tx>
          <c:cat>
            <c:numRef>
              <c:f>'Title WP'!$C$4:$AE$4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WP'!$C$19:$AE$19</c:f>
              <c:numCache>
                <c:formatCode>_(* #,##0_);_(* \(#,##0\);_(* "-"??_);_(@_)</c:formatCode>
                <c:ptCount val="12"/>
                <c:pt idx="11">
                  <c:v>14751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9F-42F3-B5C1-BD04BF87F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1856"/>
        <c:axId val="158946368"/>
      </c:lineChart>
      <c:catAx>
        <c:axId val="4332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94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946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21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9908886765282706E-2"/>
          <c:y val="0.83752888434784845"/>
          <c:w val="0.89239877111649912"/>
          <c:h val="0.162471115652151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32736477335349E-2"/>
          <c:y val="8.486230639525244E-2"/>
          <c:w val="0.92106137936038546"/>
          <c:h val="0.6464921995000924"/>
        </c:manualLayout>
      </c:layout>
      <c:lineChart>
        <c:grouping val="standard"/>
        <c:varyColors val="0"/>
        <c:ser>
          <c:idx val="0"/>
          <c:order val="0"/>
          <c:tx>
            <c:strRef>
              <c:f>'Title WP'!$B$28</c:f>
              <c:strCache>
                <c:ptCount val="1"/>
                <c:pt idx="0">
                  <c:v>FIDELITY NATL FIN INC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WP'!$C$27:$AE$27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WP'!$C$28:$AE$28</c:f>
              <c:numCache>
                <c:formatCode>0.00%</c:formatCode>
                <c:ptCount val="12"/>
                <c:pt idx="0">
                  <c:v>0.44686513391947041</c:v>
                </c:pt>
                <c:pt idx="1">
                  <c:v>0.44069847502895843</c:v>
                </c:pt>
                <c:pt idx="2">
                  <c:v>0.43305991373265618</c:v>
                </c:pt>
                <c:pt idx="3">
                  <c:v>0.43158929092927034</c:v>
                </c:pt>
                <c:pt idx="4">
                  <c:v>0.41406732488313319</c:v>
                </c:pt>
                <c:pt idx="5">
                  <c:v>0.40228623960606785</c:v>
                </c:pt>
                <c:pt idx="6">
                  <c:v>0.39136512291507664</c:v>
                </c:pt>
                <c:pt idx="7">
                  <c:v>0.40522969658305985</c:v>
                </c:pt>
                <c:pt idx="8">
                  <c:v>0.41644320880348368</c:v>
                </c:pt>
                <c:pt idx="9">
                  <c:v>0.4170703280342018</c:v>
                </c:pt>
                <c:pt idx="10">
                  <c:v>0.40318365000241602</c:v>
                </c:pt>
                <c:pt idx="11">
                  <c:v>0.41871987277219436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6-47E6-887C-B0A3A2F43C7E}"/>
            </c:ext>
          </c:extLst>
        </c:ser>
        <c:ser>
          <c:idx val="1"/>
          <c:order val="1"/>
          <c:tx>
            <c:strRef>
              <c:f>'Title WP'!$B$29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'Title WP'!$C$27:$AE$27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WP'!$C$29:$AE$29</c:f>
              <c:numCache>
                <c:formatCode>0.00%</c:formatCode>
                <c:ptCount val="12"/>
                <c:pt idx="0">
                  <c:v>0.26351916980847856</c:v>
                </c:pt>
                <c:pt idx="1">
                  <c:v>0.2507612684386642</c:v>
                </c:pt>
                <c:pt idx="2">
                  <c:v>0.26157090338696137</c:v>
                </c:pt>
                <c:pt idx="3">
                  <c:v>0.27743293058931184</c:v>
                </c:pt>
                <c:pt idx="4">
                  <c:v>0.27248295763411046</c:v>
                </c:pt>
                <c:pt idx="5">
                  <c:v>0.25729050818013199</c:v>
                </c:pt>
                <c:pt idx="6">
                  <c:v>0.25259336393024573</c:v>
                </c:pt>
                <c:pt idx="7">
                  <c:v>0.23931532594722965</c:v>
                </c:pt>
                <c:pt idx="8">
                  <c:v>0.23652223468369818</c:v>
                </c:pt>
                <c:pt idx="9">
                  <c:v>0.22088240697382927</c:v>
                </c:pt>
                <c:pt idx="10">
                  <c:v>0.19348293461068633</c:v>
                </c:pt>
                <c:pt idx="11">
                  <c:v>0.18709779896077791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56-47E6-887C-B0A3A2F43C7E}"/>
            </c:ext>
          </c:extLst>
        </c:ser>
        <c:ser>
          <c:idx val="2"/>
          <c:order val="2"/>
          <c:tx>
            <c:strRef>
              <c:f>'Title WP'!$B$30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'Title WP'!$C$27:$AE$27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WP'!$C$30:$AE$30</c:f>
              <c:numCache>
                <c:formatCode>0.00%</c:formatCode>
                <c:ptCount val="12"/>
                <c:pt idx="0">
                  <c:v>9.6565910489551848E-2</c:v>
                </c:pt>
                <c:pt idx="1">
                  <c:v>0.10810152379971442</c:v>
                </c:pt>
                <c:pt idx="2">
                  <c:v>0.11473138130986946</c:v>
                </c:pt>
                <c:pt idx="3">
                  <c:v>0.12293473964742599</c:v>
                </c:pt>
                <c:pt idx="4">
                  <c:v>0.1104271171671584</c:v>
                </c:pt>
                <c:pt idx="5">
                  <c:v>0.11331801243039295</c:v>
                </c:pt>
                <c:pt idx="6">
                  <c:v>0.11713150054459048</c:v>
                </c:pt>
                <c:pt idx="7">
                  <c:v>0.11878253437474319</c:v>
                </c:pt>
                <c:pt idx="8">
                  <c:v>0.12587659067530801</c:v>
                </c:pt>
                <c:pt idx="9">
                  <c:v>0.12581081840172537</c:v>
                </c:pt>
                <c:pt idx="10">
                  <c:v>0.1040155989078312</c:v>
                </c:pt>
                <c:pt idx="11">
                  <c:v>0.10315764159623586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56-47E6-887C-B0A3A2F43C7E}"/>
            </c:ext>
          </c:extLst>
        </c:ser>
        <c:ser>
          <c:idx val="3"/>
          <c:order val="3"/>
          <c:tx>
            <c:strRef>
              <c:f>'Title WP'!$B$31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WP'!$C$27:$AE$27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WP'!$C$31:$AE$31</c:f>
              <c:numCache>
                <c:formatCode>0.00%</c:formatCode>
                <c:ptCount val="12"/>
                <c:pt idx="0">
                  <c:v>2.4089497650903936E-2</c:v>
                </c:pt>
                <c:pt idx="1">
                  <c:v>2.9652364949254394E-2</c:v>
                </c:pt>
                <c:pt idx="2">
                  <c:v>3.1188192339579202E-2</c:v>
                </c:pt>
                <c:pt idx="3">
                  <c:v>3.4406561517897838E-2</c:v>
                </c:pt>
                <c:pt idx="4">
                  <c:v>3.9815397050362404E-2</c:v>
                </c:pt>
                <c:pt idx="5">
                  <c:v>4.4989674304798874E-2</c:v>
                </c:pt>
                <c:pt idx="6">
                  <c:v>6.1977534335081547E-2</c:v>
                </c:pt>
                <c:pt idx="7">
                  <c:v>5.0800177994419944E-2</c:v>
                </c:pt>
                <c:pt idx="8">
                  <c:v>4.0969383694831232E-2</c:v>
                </c:pt>
                <c:pt idx="9">
                  <c:v>4.8768444210535895E-2</c:v>
                </c:pt>
                <c:pt idx="10">
                  <c:v>9.4848569916275993E-2</c:v>
                </c:pt>
                <c:pt idx="11">
                  <c:v>8.9023413225704673E-2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56-47E6-887C-B0A3A2F43C7E}"/>
            </c:ext>
          </c:extLst>
        </c:ser>
        <c:ser>
          <c:idx val="5"/>
          <c:order val="4"/>
          <c:tx>
            <c:strRef>
              <c:f>'Title WP'!$B$32</c:f>
              <c:strCache>
                <c:ptCount val="1"/>
                <c:pt idx="0">
                  <c:v>Domo Title Ins Inc (was called North American Title Ins Co)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WP'!$C$27:$AE$27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WP'!$C$32:$AE$32</c:f>
              <c:numCache>
                <c:formatCode>0.00%</c:formatCode>
                <c:ptCount val="12"/>
                <c:pt idx="0">
                  <c:v>3.0457516710209374E-2</c:v>
                </c:pt>
                <c:pt idx="1">
                  <c:v>2.8299497888734794E-2</c:v>
                </c:pt>
                <c:pt idx="2">
                  <c:v>2.5853693216367137E-2</c:v>
                </c:pt>
                <c:pt idx="3">
                  <c:v>2.830200807537725E-2</c:v>
                </c:pt>
                <c:pt idx="4">
                  <c:v>4.1586403993631643E-2</c:v>
                </c:pt>
                <c:pt idx="5">
                  <c:v>5.156381272517653E-2</c:v>
                </c:pt>
                <c:pt idx="6">
                  <c:v>5.709123063985936E-2</c:v>
                </c:pt>
                <c:pt idx="7">
                  <c:v>5.9720324275212872E-2</c:v>
                </c:pt>
                <c:pt idx="8">
                  <c:v>5.7315037945682962E-2</c:v>
                </c:pt>
                <c:pt idx="9">
                  <c:v>5.8713612400685983E-2</c:v>
                </c:pt>
                <c:pt idx="10">
                  <c:v>6.0425155942683578E-2</c:v>
                </c:pt>
                <c:pt idx="11">
                  <c:v>6.7061700202686106E-2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56-47E6-887C-B0A3A2F43C7E}"/>
            </c:ext>
          </c:extLst>
        </c:ser>
        <c:ser>
          <c:idx val="7"/>
          <c:order val="5"/>
          <c:tx>
            <c:strRef>
              <c:f>'Title WP'!$B$33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WP'!$C$27:$AE$27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WP'!$C$33:$AE$33</c:f>
              <c:numCache>
                <c:formatCode>0.00%</c:formatCode>
                <c:ptCount val="12"/>
                <c:pt idx="0">
                  <c:v>0.13134633074010896</c:v>
                </c:pt>
                <c:pt idx="1">
                  <c:v>0.11723842718265658</c:v>
                </c:pt>
                <c:pt idx="2">
                  <c:v>0.10518132164073495</c:v>
                </c:pt>
                <c:pt idx="3">
                  <c:v>7.5948208961480107E-2</c:v>
                </c:pt>
                <c:pt idx="4">
                  <c:v>6.5896578893364532E-2</c:v>
                </c:pt>
                <c:pt idx="5">
                  <c:v>6.4396754845663165E-2</c:v>
                </c:pt>
                <c:pt idx="6">
                  <c:v>5.0965812985723509E-2</c:v>
                </c:pt>
                <c:pt idx="7">
                  <c:v>5.6491343078410278E-2</c:v>
                </c:pt>
                <c:pt idx="8">
                  <c:v>6.1741304507079528E-2</c:v>
                </c:pt>
                <c:pt idx="9">
                  <c:v>5.5984255498593864E-2</c:v>
                </c:pt>
                <c:pt idx="10">
                  <c:v>5.1338170953173883E-2</c:v>
                </c:pt>
                <c:pt idx="11">
                  <c:v>4.8020018776184288E-2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56-47E6-887C-B0A3A2F43C7E}"/>
            </c:ext>
          </c:extLst>
        </c:ser>
        <c:ser>
          <c:idx val="9"/>
          <c:order val="6"/>
          <c:tx>
            <c:strRef>
              <c:f>'Title WP'!$B$34</c:f>
              <c:strCache>
                <c:ptCount val="1"/>
                <c:pt idx="0">
                  <c:v>WFG Natl Title Ins Co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WP'!$C$27:$AE$27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WP'!$C$34:$AE$34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2.917126041209506E-2</c:v>
                </c:pt>
                <c:pt idx="5">
                  <c:v>3.8175184188814423E-2</c:v>
                </c:pt>
                <c:pt idx="6">
                  <c:v>4.0031008531271513E-2</c:v>
                </c:pt>
                <c:pt idx="7">
                  <c:v>3.5413427831865844E-2</c:v>
                </c:pt>
                <c:pt idx="8">
                  <c:v>2.3791937552485109E-2</c:v>
                </c:pt>
                <c:pt idx="9">
                  <c:v>2.8149780780644323E-2</c:v>
                </c:pt>
                <c:pt idx="10">
                  <c:v>3.9077578985869429E-2</c:v>
                </c:pt>
                <c:pt idx="11">
                  <c:v>3.7004172509651455E-2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56-47E6-887C-B0A3A2F43C7E}"/>
            </c:ext>
          </c:extLst>
        </c:ser>
        <c:ser>
          <c:idx val="11"/>
          <c:order val="7"/>
          <c:tx>
            <c:strRef>
              <c:f>'Title WP'!$B$35</c:f>
              <c:strCache>
                <c:ptCount val="1"/>
                <c:pt idx="0">
                  <c:v>Real Advantage Title Ins Co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WP'!$C$27:$AE$27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WP'!$C$35:$AE$35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8.4369043614410924E-4</c:v>
                </c:pt>
                <c:pt idx="5">
                  <c:v>3.6715773826888152E-3</c:v>
                </c:pt>
                <c:pt idx="6">
                  <c:v>7.0202787397339326E-3</c:v>
                </c:pt>
                <c:pt idx="7">
                  <c:v>1.3306018494560168E-2</c:v>
                </c:pt>
                <c:pt idx="8">
                  <c:v>1.8497382272120118E-2</c:v>
                </c:pt>
                <c:pt idx="9">
                  <c:v>2.4014954751623581E-2</c:v>
                </c:pt>
                <c:pt idx="10">
                  <c:v>3.0876798988764335E-2</c:v>
                </c:pt>
                <c:pt idx="11">
                  <c:v>2.5505426549095784E-2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56-47E6-887C-B0A3A2F43C7E}"/>
            </c:ext>
          </c:extLst>
        </c:ser>
        <c:ser>
          <c:idx val="12"/>
          <c:order val="8"/>
          <c:tx>
            <c:strRef>
              <c:f>'Title WP'!$B$36</c:f>
              <c:strCache>
                <c:ptCount val="1"/>
                <c:pt idx="0">
                  <c:v>Title Resources Guar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WP'!$C$27:$AE$27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WP'!$C$36:$AE$36</c:f>
              <c:numCache>
                <c:formatCode>0.00%</c:formatCode>
                <c:ptCount val="12"/>
                <c:pt idx="0">
                  <c:v>6.2019759580574105E-3</c:v>
                </c:pt>
                <c:pt idx="1">
                  <c:v>2.4485531046103258E-2</c:v>
                </c:pt>
                <c:pt idx="2">
                  <c:v>2.7753784440699359E-2</c:v>
                </c:pt>
                <c:pt idx="3">
                  <c:v>2.8475335647447555E-2</c:v>
                </c:pt>
                <c:pt idx="4">
                  <c:v>2.4808945697983274E-2</c:v>
                </c:pt>
                <c:pt idx="5">
                  <c:v>2.362704978151112E-2</c:v>
                </c:pt>
                <c:pt idx="6">
                  <c:v>2.0762361312612474E-2</c:v>
                </c:pt>
                <c:pt idx="7">
                  <c:v>1.9511941770919222E-2</c:v>
                </c:pt>
                <c:pt idx="8">
                  <c:v>1.6373400306470109E-2</c:v>
                </c:pt>
                <c:pt idx="9">
                  <c:v>1.7163270591083187E-2</c:v>
                </c:pt>
                <c:pt idx="10">
                  <c:v>1.5676915345753117E-2</c:v>
                </c:pt>
                <c:pt idx="11">
                  <c:v>1.3048020210205622E-2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856-47E6-887C-B0A3A2F43C7E}"/>
            </c:ext>
          </c:extLst>
        </c:ser>
        <c:ser>
          <c:idx val="4"/>
          <c:order val="9"/>
          <c:tx>
            <c:strRef>
              <c:f>'Title WP'!$B$37</c:f>
              <c:strCache>
                <c:ptCount val="1"/>
                <c:pt idx="0">
                  <c:v>Premier Land Title Ins Co (was Commerce Title Ins Co)</c:v>
                </c:pt>
              </c:strCache>
            </c:strRef>
          </c:tx>
          <c:cat>
            <c:numRef>
              <c:f>'Title WP'!$C$27:$AE$27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WP'!$C$37:$AE$37</c:f>
              <c:numCache>
                <c:formatCode>0.00%</c:formatCode>
                <c:ptCount val="12"/>
                <c:pt idx="0">
                  <c:v>9.5446472321952455E-4</c:v>
                </c:pt>
                <c:pt idx="1">
                  <c:v>7.6291166591393501E-4</c:v>
                </c:pt>
                <c:pt idx="2">
                  <c:v>6.6080993313234163E-4</c:v>
                </c:pt>
                <c:pt idx="3">
                  <c:v>9.1092463178908765E-4</c:v>
                </c:pt>
                <c:pt idx="4">
                  <c:v>9.0032383201691562E-4</c:v>
                </c:pt>
                <c:pt idx="5">
                  <c:v>6.4019040305383446E-4</c:v>
                </c:pt>
                <c:pt idx="6">
                  <c:v>7.3936385971305274E-4</c:v>
                </c:pt>
                <c:pt idx="7">
                  <c:v>1.0901525701351212E-3</c:v>
                </c:pt>
                <c:pt idx="8">
                  <c:v>1.4862369776728294E-3</c:v>
                </c:pt>
                <c:pt idx="9">
                  <c:v>1.1191238037372964E-3</c:v>
                </c:pt>
                <c:pt idx="10">
                  <c:v>9.1319432823590773E-4</c:v>
                </c:pt>
                <c:pt idx="11">
                  <c:v>6.9287437540697309E-4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856-47E6-887C-B0A3A2F43C7E}"/>
            </c:ext>
          </c:extLst>
        </c:ser>
        <c:ser>
          <c:idx val="6"/>
          <c:order val="10"/>
          <c:tx>
            <c:strRef>
              <c:f>'Title WP'!$B$38</c:f>
              <c:strCache>
                <c:ptCount val="1"/>
                <c:pt idx="0">
                  <c:v>California Members Title Ins Co</c:v>
                </c:pt>
              </c:strCache>
            </c:strRef>
          </c:tx>
          <c:cat>
            <c:numRef>
              <c:f>'Title WP'!$C$27:$AE$27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WP'!$C$38:$AE$38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4.0996151700448568E-5</c:v>
                </c:pt>
                <c:pt idx="6">
                  <c:v>3.2242220609175618E-4</c:v>
                </c:pt>
                <c:pt idx="7">
                  <c:v>3.3905707944387935E-4</c:v>
                </c:pt>
                <c:pt idx="8">
                  <c:v>6.0496230865688956E-4</c:v>
                </c:pt>
                <c:pt idx="9">
                  <c:v>1.2227153832043449E-3</c:v>
                </c:pt>
                <c:pt idx="10">
                  <c:v>1.5560418431260108E-3</c:v>
                </c:pt>
                <c:pt idx="11">
                  <c:v>1.4250341342272551E-3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856-47E6-887C-B0A3A2F43C7E}"/>
            </c:ext>
          </c:extLst>
        </c:ser>
        <c:ser>
          <c:idx val="8"/>
          <c:order val="11"/>
          <c:tx>
            <c:strRef>
              <c:f>'Title WP'!$B$39</c:f>
              <c:strCache>
                <c:ptCount val="1"/>
                <c:pt idx="0">
                  <c:v>Radian Grp</c:v>
                </c:pt>
              </c:strCache>
            </c:strRef>
          </c:tx>
          <c:cat>
            <c:numRef>
              <c:f>'Title WP'!$C$27:$AE$27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WP'!$C$39:$AE$39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3.7408388823142953E-4</c:v>
                </c:pt>
                <c:pt idx="9">
                  <c:v>6.3971253957367271E-4</c:v>
                </c:pt>
                <c:pt idx="10">
                  <c:v>5.5059057126556924E-4</c:v>
                </c:pt>
                <c:pt idx="11">
                  <c:v>1.3645947650090407E-3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856-47E6-887C-B0A3A2F43C7E}"/>
            </c:ext>
          </c:extLst>
        </c:ser>
        <c:ser>
          <c:idx val="10"/>
          <c:order val="12"/>
          <c:tx>
            <c:strRef>
              <c:f>'Title WP'!$B$40</c:f>
              <c:strCache>
                <c:ptCount val="1"/>
                <c:pt idx="0">
                  <c:v>Finance of Amer Co Inc Grp (was called UFG Holdings LLC Grp)</c:v>
                </c:pt>
              </c:strCache>
            </c:strRef>
          </c:tx>
          <c:cat>
            <c:numRef>
              <c:f>'Title WP'!$C$27:$AE$27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WP'!$C$40:$AE$40</c:f>
              <c:numCache>
                <c:formatCode>0.00%</c:formatCode>
                <c:ptCount val="12"/>
                <c:pt idx="10">
                  <c:v>4.0404608514698322E-3</c:v>
                </c:pt>
                <c:pt idx="11">
                  <c:v>6.031976713509535E-3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856-47E6-887C-B0A3A2F43C7E}"/>
            </c:ext>
          </c:extLst>
        </c:ser>
        <c:ser>
          <c:idx val="13"/>
          <c:order val="13"/>
          <c:tx>
            <c:strRef>
              <c:f>'Title WP'!$B$41</c:f>
              <c:strCache>
                <c:ptCount val="1"/>
                <c:pt idx="0">
                  <c:v>Atlas Natl Title Ins Co</c:v>
                </c:pt>
              </c:strCache>
            </c:strRef>
          </c:tx>
          <c:cat>
            <c:numRef>
              <c:f>'Title WP'!$C$27:$AE$27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WP'!$C$41:$AE$41</c:f>
              <c:numCache>
                <c:formatCode>0.00%</c:formatCode>
                <c:ptCount val="12"/>
                <c:pt idx="10">
                  <c:v>1.4338752448778446E-5</c:v>
                </c:pt>
                <c:pt idx="11">
                  <c:v>1.8423764759425726E-3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4F-492A-94FC-AE3A5AE03D8D}"/>
            </c:ext>
          </c:extLst>
        </c:ser>
        <c:ser>
          <c:idx val="14"/>
          <c:order val="14"/>
          <c:tx>
            <c:strRef>
              <c:f>'Title WP'!$B$42</c:f>
              <c:strCache>
                <c:ptCount val="1"/>
                <c:pt idx="0">
                  <c:v>AmTrust Financial Serv Grp</c:v>
                </c:pt>
              </c:strCache>
            </c:strRef>
          </c:tx>
          <c:cat>
            <c:numRef>
              <c:f>'Title WP'!$C$27:$AE$27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WP'!$C$42:$AE$42</c:f>
              <c:numCache>
                <c:formatCode>0.00%</c:formatCode>
                <c:ptCount val="12"/>
                <c:pt idx="10">
                  <c:v>0</c:v>
                </c:pt>
                <c:pt idx="11">
                  <c:v>5.078733168538249E-6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F-492A-94FC-AE3A5AE03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1792"/>
        <c:axId val="158948672"/>
      </c:lineChart>
      <c:catAx>
        <c:axId val="4368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9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948672"/>
        <c:scaling>
          <c:orientation val="minMax"/>
          <c:max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81792"/>
        <c:crosses val="autoZero"/>
        <c:crossBetween val="between"/>
      </c:valAx>
      <c:spPr>
        <a:solidFill>
          <a:srgbClr val="C0C0C0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8844561743877467E-2"/>
          <c:y val="0.76914961409912896"/>
          <c:w val="0.89114538818052846"/>
          <c:h val="0.21896331309254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Earned Premium</a:t>
            </a:r>
          </a:p>
        </c:rich>
      </c:tx>
      <c:layout>
        <c:manualLayout>
          <c:xMode val="edge"/>
          <c:yMode val="edge"/>
          <c:x val="0.4779874213836478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4063860667635"/>
          <c:y val="0.20879195567177367"/>
          <c:w val="0.81857764876632799"/>
          <c:h val="0.63736491731383538"/>
        </c:manualLayout>
      </c:layout>
      <c:lineChart>
        <c:grouping val="standard"/>
        <c:varyColors val="0"/>
        <c:ser>
          <c:idx val="0"/>
          <c:order val="0"/>
          <c:tx>
            <c:v>Direct Earned Premium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Ratio'!$C$4:$AE$4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Loss Ratio'!$C$33:$AE$33</c:f>
              <c:numCache>
                <c:formatCode>_(* #,##0_);_(* \(#,##0\);_(* "-"??_);_(@_)</c:formatCode>
                <c:ptCount val="12"/>
                <c:pt idx="0">
                  <c:v>1391157302</c:v>
                </c:pt>
                <c:pt idx="1">
                  <c:v>1345602798</c:v>
                </c:pt>
                <c:pt idx="2">
                  <c:v>1651937310</c:v>
                </c:pt>
                <c:pt idx="3">
                  <c:v>1576042101</c:v>
                </c:pt>
                <c:pt idx="4">
                  <c:v>1401574464</c:v>
                </c:pt>
                <c:pt idx="5">
                  <c:v>1603846306</c:v>
                </c:pt>
                <c:pt idx="6">
                  <c:v>1722548937</c:v>
                </c:pt>
                <c:pt idx="7">
                  <c:v>1729395078</c:v>
                </c:pt>
                <c:pt idx="8">
                  <c:v>1653274455</c:v>
                </c:pt>
                <c:pt idx="9">
                  <c:v>1808413446</c:v>
                </c:pt>
                <c:pt idx="10">
                  <c:v>2290375690</c:v>
                </c:pt>
                <c:pt idx="11">
                  <c:v>2822136712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0-4171-B928-F117D9123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5360"/>
        <c:axId val="43937728"/>
      </c:lineChart>
      <c:catAx>
        <c:axId val="4417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7728"/>
        <c:scaling>
          <c:orientation val="minMax"/>
          <c:min val="12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5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47580978752989E-2"/>
          <c:y val="0.18237082066869301"/>
          <c:w val="0.88937535448416249"/>
          <c:h val="0.69300911854103342"/>
        </c:manualLayout>
      </c:layout>
      <c:lineChart>
        <c:grouping val="standard"/>
        <c:varyColors val="0"/>
        <c:ser>
          <c:idx val="0"/>
          <c:order val="0"/>
          <c:tx>
            <c:v>Loss Ratio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Ratio'!$C$67:$AE$67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Loss Ratio'!$C$96:$AE$96</c:f>
              <c:numCache>
                <c:formatCode>0.00%</c:formatCode>
                <c:ptCount val="12"/>
                <c:pt idx="0">
                  <c:v>0.15419640661168021</c:v>
                </c:pt>
                <c:pt idx="1">
                  <c:v>0.1728825410780693</c:v>
                </c:pt>
                <c:pt idx="2">
                  <c:v>0.11257881026974323</c:v>
                </c:pt>
                <c:pt idx="3">
                  <c:v>9.8381446093107894E-2</c:v>
                </c:pt>
                <c:pt idx="4">
                  <c:v>9.5724719910422112E-2</c:v>
                </c:pt>
                <c:pt idx="5">
                  <c:v>8.1267428501344191E-2</c:v>
                </c:pt>
                <c:pt idx="6">
                  <c:v>6.9901752231031095E-2</c:v>
                </c:pt>
                <c:pt idx="7">
                  <c:v>6.8448941775003713E-2</c:v>
                </c:pt>
                <c:pt idx="8">
                  <c:v>6.7309467985459198E-2</c:v>
                </c:pt>
                <c:pt idx="9">
                  <c:v>5.9352351774097568E-2</c:v>
                </c:pt>
                <c:pt idx="10">
                  <c:v>4.414122601868866E-2</c:v>
                </c:pt>
                <c:pt idx="11">
                  <c:v>4.0678145928176423E-2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59-4DD5-B1A2-E6A51CE25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79744"/>
        <c:axId val="43938880"/>
      </c:lineChart>
      <c:catAx>
        <c:axId val="436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79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89437221510102"/>
          <c:y val="3.1478353055400837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Direct Incurred Losses</c:v>
          </c:tx>
          <c:spPr>
            <a:ln w="12700">
              <a:solidFill>
                <a:srgbClr val="000080"/>
              </a:solidFill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cat>
            <c:numRef>
              <c:f>'Title Loss Ratio'!$S$36:$AE$36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'Title Loss Ratio'!$S$65:$AE$65</c:f>
              <c:numCache>
                <c:formatCode>#,##0_);[Red]\(#,##0\)</c:formatCode>
                <c:ptCount val="12"/>
                <c:pt idx="0">
                  <c:v>214511457</c:v>
                </c:pt>
                <c:pt idx="1">
                  <c:v>232631231</c:v>
                </c:pt>
                <c:pt idx="2">
                  <c:v>185973137</c:v>
                </c:pt>
                <c:pt idx="3">
                  <c:v>155053301</c:v>
                </c:pt>
                <c:pt idx="4">
                  <c:v>134165323</c:v>
                </c:pt>
                <c:pt idx="5">
                  <c:v>130340465</c:v>
                </c:pt>
                <c:pt idx="6">
                  <c:v>120409189</c:v>
                </c:pt>
                <c:pt idx="7">
                  <c:v>118375263</c:v>
                </c:pt>
                <c:pt idx="8">
                  <c:v>111281024</c:v>
                </c:pt>
                <c:pt idx="9">
                  <c:v>107333591</c:v>
                </c:pt>
                <c:pt idx="10">
                  <c:v>101099991</c:v>
                </c:pt>
                <c:pt idx="11">
                  <c:v>114799289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11-4C4D-A9A4-CB962BF2D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2880"/>
        <c:axId val="43940608"/>
      </c:lineChart>
      <c:catAx>
        <c:axId val="4332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3940608"/>
        <c:crosses val="autoZero"/>
        <c:auto val="1"/>
        <c:lblAlgn val="ctr"/>
        <c:lblOffset val="100"/>
        <c:noMultiLvlLbl val="0"/>
      </c:catAx>
      <c:valAx>
        <c:axId val="43940608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3322880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plotVisOnly val="1"/>
    <c:dispBlanksAs val="gap"/>
    <c:showDLblsOverMax val="0"/>
  </c:chart>
  <c:spPr>
    <a:ln>
      <a:solidFill>
        <a:srgbClr val="000080"/>
      </a:solidFill>
    </a:ln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workbookViewId="0"/>
  </sheetViews>
  <pageMargins left="0.25" right="0.25" top="0.75" bottom="0.25" header="0.55000000000000004" footer="0.3"/>
  <pageSetup orientation="landscape" r:id="rId1"/>
  <headerFooter alignWithMargins="0">
    <oddHeader>&amp;C&amp;"Arial,Bold Italic"CALIFORNIA LICENSED TITLE INSURERS
(Direct Written Premium)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/>
  <sheetViews>
    <sheetView workbookViewId="0"/>
  </sheetViews>
  <pageMargins left="0.75" right="0.75" top="0.87" bottom="0.5" header="0.42" footer="0.25"/>
  <pageSetup orientation="landscape" r:id="rId1"/>
  <headerFooter alignWithMargins="0">
    <oddHeader>&amp;C&amp;"Arial,Bold Italic"&amp;12CALIFORNIA LICENSED TITLE INSURERS
(Market Share)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6753225"/>
    <xdr:graphicFrame macro="">
      <xdr:nvGraphicFramePr>
        <xdr:cNvPr id="2" name="Chart 1" descr="Line Chart of Each Company's Written Premium by Year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6410325"/>
    <xdr:graphicFrame macro="">
      <xdr:nvGraphicFramePr>
        <xdr:cNvPr id="2" name="Chart 1" descr="Line Chart of Each Company's Market Share Percent by Year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10</xdr:col>
      <xdr:colOff>542925</xdr:colOff>
      <xdr:row>16</xdr:row>
      <xdr:rowOff>9525</xdr:rowOff>
    </xdr:to>
    <xdr:graphicFrame macro="">
      <xdr:nvGraphicFramePr>
        <xdr:cNvPr id="1723" name="Chart 1" descr="Line Chart of Total Earned Premium by Year">
          <a:extLst>
            <a:ext uri="{FF2B5EF4-FFF2-40B4-BE49-F238E27FC236}">
              <a16:creationId xmlns:a16="http://schemas.microsoft.com/office/drawing/2014/main" id="{00000000-0008-0000-1400-0000B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34</xdr:row>
      <xdr:rowOff>85725</xdr:rowOff>
    </xdr:from>
    <xdr:to>
      <xdr:col>10</xdr:col>
      <xdr:colOff>523875</xdr:colOff>
      <xdr:row>53</xdr:row>
      <xdr:rowOff>142875</xdr:rowOff>
    </xdr:to>
    <xdr:graphicFrame macro="">
      <xdr:nvGraphicFramePr>
        <xdr:cNvPr id="1725" name="Chart 3" descr="Line Chart of Loss Ratio Percent by Year&#10;">
          <a:extLst>
            <a:ext uri="{FF2B5EF4-FFF2-40B4-BE49-F238E27FC236}">
              <a16:creationId xmlns:a16="http://schemas.microsoft.com/office/drawing/2014/main" id="{00000000-0008-0000-1400-0000B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16</xdr:row>
      <xdr:rowOff>85725</xdr:rowOff>
    </xdr:from>
    <xdr:to>
      <xdr:col>10</xdr:col>
      <xdr:colOff>533400</xdr:colOff>
      <xdr:row>33</xdr:row>
      <xdr:rowOff>157163</xdr:rowOff>
    </xdr:to>
    <xdr:graphicFrame macro="">
      <xdr:nvGraphicFramePr>
        <xdr:cNvPr id="5" name="Chart 4" descr="Line Chart of Total Direct Incurred Losses by Year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0.41207</cdr:x>
      <cdr:y>0.0649</cdr:y>
    </cdr:from>
    <cdr:to>
      <cdr:x>0.69687</cdr:x>
      <cdr:y>0.11872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0003" y="202618"/>
          <a:ext cx="1865274" cy="167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Loss Ratio</a:t>
          </a: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47863-D21C-481B-967F-20F37B6DBBD2}">
  <sheetPr>
    <pageSetUpPr fitToPage="1"/>
  </sheetPr>
  <dimension ref="A1:L43"/>
  <sheetViews>
    <sheetView tabSelected="1" workbookViewId="0"/>
  </sheetViews>
  <sheetFormatPr defaultRowHeight="12.75" outlineLevelRow="2" x14ac:dyDescent="0.2"/>
  <cols>
    <col min="1" max="1" width="8.42578125" style="265" bestFit="1" customWidth="1"/>
    <col min="2" max="2" width="30.5703125" style="253" bestFit="1" customWidth="1"/>
    <col min="3" max="3" width="13.28515625" style="253" bestFit="1" customWidth="1"/>
    <col min="4" max="4" width="30.5703125" style="253" bestFit="1" customWidth="1"/>
    <col min="5" max="5" width="16.140625" style="253" bestFit="1" customWidth="1"/>
    <col min="6" max="6" width="14.28515625" style="267" bestFit="1" customWidth="1"/>
    <col min="7" max="7" width="19.7109375" style="267" bestFit="1" customWidth="1"/>
    <col min="8" max="8" width="15.28515625" style="267" bestFit="1" customWidth="1"/>
    <col min="9" max="9" width="16.5703125" style="267" bestFit="1" customWidth="1"/>
    <col min="10" max="10" width="20.85546875" style="267" customWidth="1"/>
    <col min="11" max="11" width="15" style="253" bestFit="1" customWidth="1"/>
    <col min="12" max="16384" width="9.140625" style="253"/>
  </cols>
  <sheetData>
    <row r="1" spans="1:12" s="244" customFormat="1" ht="45" customHeight="1" x14ac:dyDescent="0.2">
      <c r="A1" s="242" t="s">
        <v>230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2" s="247" customFormat="1" ht="38.25" x14ac:dyDescent="0.2">
      <c r="A2" s="245" t="s">
        <v>14</v>
      </c>
      <c r="B2" s="245" t="s">
        <v>15</v>
      </c>
      <c r="C2" s="245" t="s">
        <v>40</v>
      </c>
      <c r="D2" s="245" t="s">
        <v>41</v>
      </c>
      <c r="E2" s="246" t="s">
        <v>116</v>
      </c>
      <c r="F2" s="246" t="s">
        <v>117</v>
      </c>
      <c r="G2" s="246" t="s">
        <v>118</v>
      </c>
      <c r="H2" s="246" t="s">
        <v>119</v>
      </c>
      <c r="I2" s="246" t="s">
        <v>172</v>
      </c>
      <c r="J2" s="246" t="s">
        <v>165</v>
      </c>
      <c r="K2" s="246" t="s">
        <v>169</v>
      </c>
    </row>
    <row r="3" spans="1:12" outlineLevel="2" x14ac:dyDescent="0.2">
      <c r="A3" s="248">
        <v>2538</v>
      </c>
      <c r="B3" s="249" t="s">
        <v>231</v>
      </c>
      <c r="C3" s="250">
        <v>51578</v>
      </c>
      <c r="D3" s="249" t="s">
        <v>232</v>
      </c>
      <c r="E3" s="251">
        <v>7700</v>
      </c>
      <c r="F3" s="251">
        <v>7051</v>
      </c>
      <c r="G3" s="251">
        <v>0</v>
      </c>
      <c r="H3" s="251">
        <f>SUM(E3:G3)</f>
        <v>14751</v>
      </c>
      <c r="I3" s="251">
        <v>13206</v>
      </c>
      <c r="J3" s="251">
        <v>0</v>
      </c>
      <c r="K3" s="252">
        <f>IF(I3&lt;&gt;0,J3/I3,"")</f>
        <v>0</v>
      </c>
      <c r="L3" s="249"/>
    </row>
    <row r="4" spans="1:12" outlineLevel="1" x14ac:dyDescent="0.2">
      <c r="A4" s="254"/>
      <c r="B4" s="255" t="s">
        <v>233</v>
      </c>
      <c r="C4" s="256"/>
      <c r="D4" s="257"/>
      <c r="E4" s="258">
        <f>SUBTOTAL(9,E3:E3)</f>
        <v>7700</v>
      </c>
      <c r="F4" s="258">
        <f>SUBTOTAL(9,F3:F3)</f>
        <v>7051</v>
      </c>
      <c r="G4" s="258">
        <f>SUBTOTAL(9,G3:G3)</f>
        <v>0</v>
      </c>
      <c r="H4" s="258">
        <f t="shared" ref="H4:H40" si="0">SUM(E4:G4)</f>
        <v>14751</v>
      </c>
      <c r="I4" s="258">
        <f>SUBTOTAL(9,I3:I3)</f>
        <v>13206</v>
      </c>
      <c r="J4" s="258">
        <f>SUBTOTAL(9,J3:J3)</f>
        <v>0</v>
      </c>
      <c r="K4" s="259">
        <f t="shared" ref="K4:K40" si="1">IF(I4&lt;&gt;0,J4/I4,"")</f>
        <v>0</v>
      </c>
      <c r="L4" s="249"/>
    </row>
    <row r="5" spans="1:12" outlineLevel="2" x14ac:dyDescent="0.2">
      <c r="A5" s="248">
        <v>16827</v>
      </c>
      <c r="B5" s="249" t="s">
        <v>220</v>
      </c>
      <c r="C5" s="250">
        <v>16827</v>
      </c>
      <c r="D5" s="249" t="s">
        <v>220</v>
      </c>
      <c r="E5" s="251">
        <v>0</v>
      </c>
      <c r="F5" s="251">
        <v>0</v>
      </c>
      <c r="G5" s="251">
        <v>5351117</v>
      </c>
      <c r="H5" s="251">
        <f t="shared" si="0"/>
        <v>5351117</v>
      </c>
      <c r="I5" s="251">
        <v>5121321</v>
      </c>
      <c r="J5" s="251">
        <v>0</v>
      </c>
      <c r="K5" s="252">
        <f t="shared" si="1"/>
        <v>0</v>
      </c>
      <c r="L5" s="249"/>
    </row>
    <row r="6" spans="1:12" outlineLevel="1" x14ac:dyDescent="0.2">
      <c r="A6" s="254"/>
      <c r="B6" s="255" t="s">
        <v>225</v>
      </c>
      <c r="C6" s="256"/>
      <c r="D6" s="257"/>
      <c r="E6" s="258">
        <f>SUBTOTAL(9,E5:E5)</f>
        <v>0</v>
      </c>
      <c r="F6" s="258">
        <f>SUBTOTAL(9,F5:F5)</f>
        <v>0</v>
      </c>
      <c r="G6" s="258">
        <f>SUBTOTAL(9,G5:G5)</f>
        <v>5351117</v>
      </c>
      <c r="H6" s="258">
        <f t="shared" si="0"/>
        <v>5351117</v>
      </c>
      <c r="I6" s="258">
        <f>SUBTOTAL(9,I5:I5)</f>
        <v>5121321</v>
      </c>
      <c r="J6" s="258">
        <f>SUBTOTAL(9,J5:J5)</f>
        <v>0</v>
      </c>
      <c r="K6" s="259">
        <f t="shared" si="1"/>
        <v>0</v>
      </c>
      <c r="L6" s="249"/>
    </row>
    <row r="7" spans="1:12" outlineLevel="2" x14ac:dyDescent="0.2">
      <c r="A7" s="248">
        <v>15781</v>
      </c>
      <c r="B7" s="249" t="s">
        <v>189</v>
      </c>
      <c r="C7" s="250">
        <v>15781</v>
      </c>
      <c r="D7" s="249" t="s">
        <v>189</v>
      </c>
      <c r="E7" s="251">
        <v>0</v>
      </c>
      <c r="F7" s="251">
        <v>0</v>
      </c>
      <c r="G7" s="251">
        <v>4138961</v>
      </c>
      <c r="H7" s="251">
        <f t="shared" si="0"/>
        <v>4138961</v>
      </c>
      <c r="I7" s="251">
        <v>3977798</v>
      </c>
      <c r="J7" s="251">
        <v>0</v>
      </c>
      <c r="K7" s="252">
        <f t="shared" si="1"/>
        <v>0</v>
      </c>
      <c r="L7" s="249"/>
    </row>
    <row r="8" spans="1:12" outlineLevel="1" x14ac:dyDescent="0.2">
      <c r="A8" s="254"/>
      <c r="B8" s="255" t="s">
        <v>193</v>
      </c>
      <c r="C8" s="256"/>
      <c r="D8" s="257"/>
      <c r="E8" s="258">
        <f>SUBTOTAL(9,E7:E7)</f>
        <v>0</v>
      </c>
      <c r="F8" s="258">
        <f>SUBTOTAL(9,F7:F7)</f>
        <v>0</v>
      </c>
      <c r="G8" s="258">
        <f>SUBTOTAL(9,G7:G7)</f>
        <v>4138961</v>
      </c>
      <c r="H8" s="258">
        <f t="shared" si="0"/>
        <v>4138961</v>
      </c>
      <c r="I8" s="258">
        <f>SUBTOTAL(9,I7:I7)</f>
        <v>3977798</v>
      </c>
      <c r="J8" s="258">
        <f>SUBTOTAL(9,J7:J7)</f>
        <v>0</v>
      </c>
      <c r="K8" s="259">
        <f t="shared" si="1"/>
        <v>0</v>
      </c>
      <c r="L8" s="249"/>
    </row>
    <row r="9" spans="1:12" outlineLevel="2" x14ac:dyDescent="0.2">
      <c r="A9" s="248">
        <v>626</v>
      </c>
      <c r="B9" s="249" t="s">
        <v>188</v>
      </c>
      <c r="C9" s="250">
        <v>50028</v>
      </c>
      <c r="D9" s="249" t="s">
        <v>63</v>
      </c>
      <c r="E9" s="251">
        <v>0</v>
      </c>
      <c r="F9" s="251">
        <v>0</v>
      </c>
      <c r="G9" s="251">
        <v>0</v>
      </c>
      <c r="H9" s="251">
        <f t="shared" si="0"/>
        <v>0</v>
      </c>
      <c r="I9" s="251">
        <v>0</v>
      </c>
      <c r="J9" s="251">
        <v>0</v>
      </c>
      <c r="K9" s="252" t="str">
        <f t="shared" si="1"/>
        <v/>
      </c>
      <c r="L9" s="249"/>
    </row>
    <row r="10" spans="1:12" outlineLevel="1" x14ac:dyDescent="0.2">
      <c r="A10" s="254"/>
      <c r="B10" s="255" t="s">
        <v>192</v>
      </c>
      <c r="C10" s="256"/>
      <c r="D10" s="257"/>
      <c r="E10" s="258">
        <f>SUBTOTAL(9,E9:E9)</f>
        <v>0</v>
      </c>
      <c r="F10" s="258">
        <f>SUBTOTAL(9,F9:F9)</f>
        <v>0</v>
      </c>
      <c r="G10" s="258">
        <f>SUBTOTAL(9,G9:G9)</f>
        <v>0</v>
      </c>
      <c r="H10" s="258">
        <f t="shared" si="0"/>
        <v>0</v>
      </c>
      <c r="I10" s="258">
        <f>SUBTOTAL(9,I9:I9)</f>
        <v>0</v>
      </c>
      <c r="J10" s="258">
        <f>SUBTOTAL(9,J9:J9)</f>
        <v>0</v>
      </c>
      <c r="K10" s="259" t="str">
        <f t="shared" si="1"/>
        <v/>
      </c>
      <c r="L10" s="249"/>
    </row>
    <row r="11" spans="1:12" outlineLevel="2" x14ac:dyDescent="0.2">
      <c r="A11" s="248">
        <v>50130</v>
      </c>
      <c r="B11" s="249" t="s">
        <v>234</v>
      </c>
      <c r="C11" s="250">
        <v>50130</v>
      </c>
      <c r="D11" s="249" t="s">
        <v>234</v>
      </c>
      <c r="E11" s="251">
        <v>0</v>
      </c>
      <c r="F11" s="251">
        <v>98668964</v>
      </c>
      <c r="G11" s="251">
        <v>96109361</v>
      </c>
      <c r="H11" s="251">
        <f t="shared" si="0"/>
        <v>194778325</v>
      </c>
      <c r="I11" s="251">
        <v>187254490</v>
      </c>
      <c r="J11" s="251">
        <v>7498637</v>
      </c>
      <c r="K11" s="252">
        <f t="shared" si="1"/>
        <v>4.0045165272138465E-2</v>
      </c>
      <c r="L11" s="249"/>
    </row>
    <row r="12" spans="1:12" outlineLevel="1" x14ac:dyDescent="0.2">
      <c r="A12" s="254"/>
      <c r="B12" s="255" t="s">
        <v>235</v>
      </c>
      <c r="C12" s="256"/>
      <c r="D12" s="257"/>
      <c r="E12" s="258">
        <f>SUBTOTAL(9,E11:E11)</f>
        <v>0</v>
      </c>
      <c r="F12" s="258">
        <f>SUBTOTAL(9,F11:F11)</f>
        <v>98668964</v>
      </c>
      <c r="G12" s="258">
        <f>SUBTOTAL(9,G11:G11)</f>
        <v>96109361</v>
      </c>
      <c r="H12" s="258">
        <f t="shared" si="0"/>
        <v>194778325</v>
      </c>
      <c r="I12" s="258">
        <f>SUBTOTAL(9,I11:I11)</f>
        <v>187254490</v>
      </c>
      <c r="J12" s="258">
        <f>SUBTOTAL(9,J11:J11)</f>
        <v>7498637</v>
      </c>
      <c r="K12" s="259">
        <f t="shared" si="1"/>
        <v>4.0045165272138465E-2</v>
      </c>
      <c r="L12" s="249"/>
    </row>
    <row r="13" spans="1:12" outlineLevel="2" x14ac:dyDescent="0.2">
      <c r="A13" s="248">
        <v>670</v>
      </c>
      <c r="B13" s="249" t="s">
        <v>205</v>
      </c>
      <c r="C13" s="250">
        <v>51020</v>
      </c>
      <c r="D13" s="249" t="s">
        <v>60</v>
      </c>
      <c r="E13" s="251">
        <v>11230832</v>
      </c>
      <c r="F13" s="251">
        <v>18559270</v>
      </c>
      <c r="G13" s="251">
        <v>28417239</v>
      </c>
      <c r="H13" s="251">
        <f t="shared" si="0"/>
        <v>58207341</v>
      </c>
      <c r="I13" s="251">
        <v>53697842</v>
      </c>
      <c r="J13" s="251">
        <v>1305327</v>
      </c>
      <c r="K13" s="252">
        <f t="shared" si="1"/>
        <v>2.4308742239585717E-2</v>
      </c>
      <c r="L13" s="249"/>
    </row>
    <row r="14" spans="1:12" outlineLevel="2" x14ac:dyDescent="0.2">
      <c r="A14" s="248">
        <v>670</v>
      </c>
      <c r="B14" s="249" t="s">
        <v>205</v>
      </c>
      <c r="C14" s="250">
        <v>50083</v>
      </c>
      <c r="D14" s="249" t="s">
        <v>24</v>
      </c>
      <c r="E14" s="251">
        <v>420504</v>
      </c>
      <c r="F14" s="251">
        <v>0</v>
      </c>
      <c r="G14" s="251">
        <v>222880869</v>
      </c>
      <c r="H14" s="251">
        <f t="shared" si="0"/>
        <v>223301373</v>
      </c>
      <c r="I14" s="251">
        <v>217897066</v>
      </c>
      <c r="J14" s="251">
        <v>16565709</v>
      </c>
      <c r="K14" s="252">
        <f t="shared" si="1"/>
        <v>7.6025388060984717E-2</v>
      </c>
      <c r="L14" s="249"/>
    </row>
    <row r="15" spans="1:12" outlineLevel="2" x14ac:dyDescent="0.2">
      <c r="A15" s="248">
        <v>670</v>
      </c>
      <c r="B15" s="249" t="s">
        <v>205</v>
      </c>
      <c r="C15" s="250">
        <v>51586</v>
      </c>
      <c r="D15" s="249" t="s">
        <v>32</v>
      </c>
      <c r="E15" s="251">
        <v>6796379</v>
      </c>
      <c r="F15" s="251">
        <v>6933345</v>
      </c>
      <c r="G15" s="251">
        <v>377825229</v>
      </c>
      <c r="H15" s="251">
        <f t="shared" si="0"/>
        <v>391554953</v>
      </c>
      <c r="I15" s="251">
        <v>383759133</v>
      </c>
      <c r="J15" s="251">
        <v>21745668</v>
      </c>
      <c r="K15" s="252">
        <f t="shared" si="1"/>
        <v>5.6664887243217742E-2</v>
      </c>
      <c r="L15" s="249"/>
    </row>
    <row r="16" spans="1:12" outlineLevel="2" x14ac:dyDescent="0.2">
      <c r="A16" s="248">
        <v>670</v>
      </c>
      <c r="B16" s="249" t="s">
        <v>205</v>
      </c>
      <c r="C16" s="250">
        <v>50229</v>
      </c>
      <c r="D16" s="249" t="s">
        <v>27</v>
      </c>
      <c r="E16" s="251">
        <v>5904173</v>
      </c>
      <c r="F16" s="251">
        <v>2699968</v>
      </c>
      <c r="G16" s="251">
        <v>534489182</v>
      </c>
      <c r="H16" s="251">
        <f t="shared" si="0"/>
        <v>543093323</v>
      </c>
      <c r="I16" s="251">
        <v>530434114</v>
      </c>
      <c r="J16" s="251">
        <v>26671414</v>
      </c>
      <c r="K16" s="252">
        <f t="shared" si="1"/>
        <v>5.0282237314774214E-2</v>
      </c>
      <c r="L16" s="249"/>
    </row>
    <row r="17" spans="1:12" outlineLevel="1" x14ac:dyDescent="0.2">
      <c r="A17" s="254"/>
      <c r="B17" s="255" t="s">
        <v>207</v>
      </c>
      <c r="C17" s="256"/>
      <c r="D17" s="257"/>
      <c r="E17" s="258">
        <f>SUBTOTAL(9,E13:E16)</f>
        <v>24351888</v>
      </c>
      <c r="F17" s="258">
        <f>SUBTOTAL(9,F13:F16)</f>
        <v>28192583</v>
      </c>
      <c r="G17" s="258">
        <f>SUBTOTAL(9,G13:G16)</f>
        <v>1163612519</v>
      </c>
      <c r="H17" s="258">
        <f t="shared" si="0"/>
        <v>1216156990</v>
      </c>
      <c r="I17" s="258">
        <f>SUBTOTAL(9,I13:I16)</f>
        <v>1185788155</v>
      </c>
      <c r="J17" s="258">
        <f>SUBTOTAL(9,J13:J16)</f>
        <v>66288118</v>
      </c>
      <c r="K17" s="259">
        <f t="shared" si="1"/>
        <v>5.5902159015916296E-2</v>
      </c>
      <c r="L17" s="249"/>
    </row>
    <row r="18" spans="1:12" outlineLevel="2" x14ac:dyDescent="0.2">
      <c r="A18" s="248">
        <v>4915</v>
      </c>
      <c r="B18" s="249" t="s">
        <v>236</v>
      </c>
      <c r="C18" s="250">
        <v>12522</v>
      </c>
      <c r="D18" s="249" t="s">
        <v>224</v>
      </c>
      <c r="E18" s="251">
        <v>0</v>
      </c>
      <c r="F18" s="251">
        <v>156991</v>
      </c>
      <c r="G18" s="251">
        <v>17362671</v>
      </c>
      <c r="H18" s="251">
        <f t="shared" si="0"/>
        <v>17519662</v>
      </c>
      <c r="I18" s="251">
        <v>15284338</v>
      </c>
      <c r="J18" s="251">
        <v>0</v>
      </c>
      <c r="K18" s="252">
        <f t="shared" si="1"/>
        <v>0</v>
      </c>
      <c r="L18" s="249"/>
    </row>
    <row r="19" spans="1:12" outlineLevel="1" x14ac:dyDescent="0.2">
      <c r="A19" s="254"/>
      <c r="B19" s="255" t="s">
        <v>237</v>
      </c>
      <c r="C19" s="256"/>
      <c r="D19" s="257"/>
      <c r="E19" s="258">
        <f>SUBTOTAL(9,E18:E18)</f>
        <v>0</v>
      </c>
      <c r="F19" s="258">
        <f>SUBTOTAL(9,F18:F18)</f>
        <v>156991</v>
      </c>
      <c r="G19" s="258">
        <f>SUBTOTAL(9,G18:G18)</f>
        <v>17362671</v>
      </c>
      <c r="H19" s="258">
        <f t="shared" si="0"/>
        <v>17519662</v>
      </c>
      <c r="I19" s="258">
        <f>SUBTOTAL(9,I18:I18)</f>
        <v>15284338</v>
      </c>
      <c r="J19" s="258">
        <f>SUBTOTAL(9,J18:J18)</f>
        <v>0</v>
      </c>
      <c r="K19" s="259">
        <f t="shared" si="1"/>
        <v>0</v>
      </c>
      <c r="L19" s="249"/>
    </row>
    <row r="20" spans="1:12" outlineLevel="2" x14ac:dyDescent="0.2">
      <c r="A20" s="248">
        <v>70</v>
      </c>
      <c r="B20" s="249" t="s">
        <v>145</v>
      </c>
      <c r="C20" s="250">
        <v>50814</v>
      </c>
      <c r="D20" s="249" t="s">
        <v>148</v>
      </c>
      <c r="E20" s="251">
        <v>128278019</v>
      </c>
      <c r="F20" s="251">
        <v>54628664</v>
      </c>
      <c r="G20" s="251">
        <v>360512225</v>
      </c>
      <c r="H20" s="251">
        <f t="shared" si="0"/>
        <v>543418908</v>
      </c>
      <c r="I20" s="251">
        <v>526714337</v>
      </c>
      <c r="J20" s="251">
        <v>20011761</v>
      </c>
      <c r="K20" s="252">
        <f t="shared" si="1"/>
        <v>3.7993575633389301E-2</v>
      </c>
      <c r="L20" s="249"/>
    </row>
    <row r="21" spans="1:12" outlineLevel="2" x14ac:dyDescent="0.2">
      <c r="A21" s="248">
        <v>70</v>
      </c>
      <c r="B21" s="249" t="s">
        <v>145</v>
      </c>
      <c r="C21" s="250">
        <v>51624</v>
      </c>
      <c r="D21" s="249" t="s">
        <v>190</v>
      </c>
      <c r="E21" s="251">
        <v>0</v>
      </c>
      <c r="F21" s="251">
        <v>0</v>
      </c>
      <c r="G21" s="251">
        <v>0</v>
      </c>
      <c r="H21" s="251">
        <f t="shared" si="0"/>
        <v>0</v>
      </c>
      <c r="I21" s="251">
        <v>0</v>
      </c>
      <c r="J21" s="251">
        <v>0</v>
      </c>
      <c r="K21" s="252" t="str">
        <f t="shared" si="1"/>
        <v/>
      </c>
      <c r="L21" s="249"/>
    </row>
    <row r="22" spans="1:12" outlineLevel="1" x14ac:dyDescent="0.2">
      <c r="A22" s="254"/>
      <c r="B22" s="255" t="s">
        <v>151</v>
      </c>
      <c r="C22" s="256"/>
      <c r="D22" s="257"/>
      <c r="E22" s="258">
        <f>SUBTOTAL(9,E20:E21)</f>
        <v>128278019</v>
      </c>
      <c r="F22" s="258">
        <f>SUBTOTAL(9,F20:F21)</f>
        <v>54628664</v>
      </c>
      <c r="G22" s="258">
        <f>SUBTOTAL(9,G20:G21)</f>
        <v>360512225</v>
      </c>
      <c r="H22" s="258">
        <f t="shared" si="0"/>
        <v>543418908</v>
      </c>
      <c r="I22" s="258">
        <f>SUBTOTAL(9,I20:I21)</f>
        <v>526714337</v>
      </c>
      <c r="J22" s="258">
        <f>SUBTOTAL(9,J20:J21)</f>
        <v>20011761</v>
      </c>
      <c r="K22" s="259">
        <f t="shared" si="1"/>
        <v>3.7993575633389301E-2</v>
      </c>
      <c r="L22" s="249"/>
    </row>
    <row r="23" spans="1:12" outlineLevel="2" x14ac:dyDescent="0.2">
      <c r="A23" s="248">
        <v>150</v>
      </c>
      <c r="B23" s="249" t="s">
        <v>8</v>
      </c>
      <c r="C23" s="250">
        <v>50520</v>
      </c>
      <c r="D23" s="249" t="s">
        <v>25</v>
      </c>
      <c r="E23" s="251">
        <v>4558964</v>
      </c>
      <c r="F23" s="251">
        <v>79967910</v>
      </c>
      <c r="G23" s="251">
        <v>197416111</v>
      </c>
      <c r="H23" s="251">
        <f t="shared" si="0"/>
        <v>281942985</v>
      </c>
      <c r="I23" s="251">
        <v>276309513</v>
      </c>
      <c r="J23" s="251">
        <v>10958024</v>
      </c>
      <c r="K23" s="252">
        <f t="shared" si="1"/>
        <v>3.9658511504089979E-2</v>
      </c>
      <c r="L23" s="249"/>
    </row>
    <row r="24" spans="1:12" outlineLevel="2" x14ac:dyDescent="0.2">
      <c r="A24" s="248">
        <v>150</v>
      </c>
      <c r="B24" s="249" t="s">
        <v>8</v>
      </c>
      <c r="C24" s="250">
        <v>51411</v>
      </c>
      <c r="D24" s="249" t="s">
        <v>142</v>
      </c>
      <c r="E24" s="251">
        <v>1212069</v>
      </c>
      <c r="F24" s="251">
        <v>16462650</v>
      </c>
      <c r="G24" s="251">
        <v>0</v>
      </c>
      <c r="H24" s="251">
        <f t="shared" si="0"/>
        <v>17674719</v>
      </c>
      <c r="I24" s="251">
        <v>17152345</v>
      </c>
      <c r="J24" s="251">
        <v>176978</v>
      </c>
      <c r="K24" s="252">
        <f t="shared" si="1"/>
        <v>1.0318006080218186E-2</v>
      </c>
      <c r="L24" s="249"/>
    </row>
    <row r="25" spans="1:12" outlineLevel="1" x14ac:dyDescent="0.2">
      <c r="A25" s="254"/>
      <c r="B25" s="255" t="s">
        <v>107</v>
      </c>
      <c r="C25" s="256"/>
      <c r="D25" s="257"/>
      <c r="E25" s="258">
        <f>SUBTOTAL(9,E23:E24)</f>
        <v>5771033</v>
      </c>
      <c r="F25" s="258">
        <f>SUBTOTAL(9,F23:F24)</f>
        <v>96430560</v>
      </c>
      <c r="G25" s="258">
        <f>SUBTOTAL(9,G23:G24)</f>
        <v>197416111</v>
      </c>
      <c r="H25" s="258">
        <f t="shared" si="0"/>
        <v>299617704</v>
      </c>
      <c r="I25" s="258">
        <f>SUBTOTAL(9,I23:I24)</f>
        <v>293461858</v>
      </c>
      <c r="J25" s="258">
        <f>SUBTOTAL(9,J23:J24)</f>
        <v>11135002</v>
      </c>
      <c r="K25" s="259">
        <f t="shared" si="1"/>
        <v>3.7943609012384839E-2</v>
      </c>
      <c r="L25" s="249"/>
    </row>
    <row r="26" spans="1:12" outlineLevel="2" x14ac:dyDescent="0.2">
      <c r="A26" s="248">
        <v>50026</v>
      </c>
      <c r="B26" s="249" t="s">
        <v>170</v>
      </c>
      <c r="C26" s="250">
        <v>50026</v>
      </c>
      <c r="D26" s="249" t="s">
        <v>170</v>
      </c>
      <c r="E26" s="251">
        <v>0</v>
      </c>
      <c r="F26" s="251">
        <v>2012429</v>
      </c>
      <c r="G26" s="251">
        <v>0</v>
      </c>
      <c r="H26" s="251">
        <f t="shared" si="0"/>
        <v>2012429</v>
      </c>
      <c r="I26" s="251">
        <v>1962181</v>
      </c>
      <c r="J26" s="251">
        <v>9925</v>
      </c>
      <c r="K26" s="252">
        <f t="shared" si="1"/>
        <v>5.0581470312881429E-3</v>
      </c>
      <c r="L26" s="249"/>
    </row>
    <row r="27" spans="1:12" outlineLevel="1" x14ac:dyDescent="0.2">
      <c r="A27" s="254"/>
      <c r="B27" s="255" t="s">
        <v>173</v>
      </c>
      <c r="C27" s="256"/>
      <c r="D27" s="257"/>
      <c r="E27" s="258">
        <f>SUBTOTAL(9,E26:E26)</f>
        <v>0</v>
      </c>
      <c r="F27" s="258">
        <f>SUBTOTAL(9,F26:F26)</f>
        <v>2012429</v>
      </c>
      <c r="G27" s="258">
        <f>SUBTOTAL(9,G26:G26)</f>
        <v>0</v>
      </c>
      <c r="H27" s="258">
        <f t="shared" si="0"/>
        <v>2012429</v>
      </c>
      <c r="I27" s="258">
        <f>SUBTOTAL(9,I26:I26)</f>
        <v>1962181</v>
      </c>
      <c r="J27" s="258">
        <f>SUBTOTAL(9,J26:J26)</f>
        <v>9925</v>
      </c>
      <c r="K27" s="259">
        <f t="shared" si="1"/>
        <v>5.0581470312881429E-3</v>
      </c>
      <c r="L27" s="249"/>
    </row>
    <row r="28" spans="1:12" outlineLevel="2" x14ac:dyDescent="0.2">
      <c r="A28" s="248">
        <v>766</v>
      </c>
      <c r="B28" s="249" t="s">
        <v>201</v>
      </c>
      <c r="C28" s="250">
        <v>51632</v>
      </c>
      <c r="D28" s="249" t="s">
        <v>206</v>
      </c>
      <c r="E28" s="251">
        <v>3963417</v>
      </c>
      <c r="F28" s="251">
        <v>0</v>
      </c>
      <c r="G28" s="251">
        <v>0</v>
      </c>
      <c r="H28" s="251">
        <f t="shared" si="0"/>
        <v>3963417</v>
      </c>
      <c r="I28" s="251">
        <v>3615786</v>
      </c>
      <c r="J28" s="251">
        <v>82424</v>
      </c>
      <c r="K28" s="252">
        <f t="shared" si="1"/>
        <v>2.2795596863309942E-2</v>
      </c>
      <c r="L28" s="249"/>
    </row>
    <row r="29" spans="1:12" outlineLevel="1" x14ac:dyDescent="0.2">
      <c r="A29" s="254"/>
      <c r="B29" s="255" t="s">
        <v>203</v>
      </c>
      <c r="C29" s="256"/>
      <c r="D29" s="257"/>
      <c r="E29" s="258">
        <f>SUBTOTAL(9,E28:E28)</f>
        <v>3963417</v>
      </c>
      <c r="F29" s="258">
        <f>SUBTOTAL(9,F28:F28)</f>
        <v>0</v>
      </c>
      <c r="G29" s="258">
        <f>SUBTOTAL(9,G28:G28)</f>
        <v>0</v>
      </c>
      <c r="H29" s="258">
        <f t="shared" si="0"/>
        <v>3963417</v>
      </c>
      <c r="I29" s="258">
        <f>SUBTOTAL(9,I28:I28)</f>
        <v>3615786</v>
      </c>
      <c r="J29" s="258">
        <f>SUBTOTAL(9,J28:J28)</f>
        <v>82424</v>
      </c>
      <c r="K29" s="259">
        <f t="shared" si="1"/>
        <v>2.2795596863309942E-2</v>
      </c>
      <c r="L29" s="249"/>
    </row>
    <row r="30" spans="1:12" outlineLevel="2" x14ac:dyDescent="0.2">
      <c r="A30" s="248">
        <v>50440</v>
      </c>
      <c r="B30" s="249" t="s">
        <v>184</v>
      </c>
      <c r="C30" s="250">
        <v>50440</v>
      </c>
      <c r="D30" s="249" t="s">
        <v>184</v>
      </c>
      <c r="E30" s="251">
        <v>0</v>
      </c>
      <c r="F30" s="251">
        <v>0</v>
      </c>
      <c r="G30" s="251">
        <v>74079605</v>
      </c>
      <c r="H30" s="251">
        <f t="shared" si="0"/>
        <v>74079605</v>
      </c>
      <c r="I30" s="251">
        <v>71084666</v>
      </c>
      <c r="J30" s="251">
        <v>2990721</v>
      </c>
      <c r="K30" s="252">
        <f t="shared" si="1"/>
        <v>4.2072660227453276E-2</v>
      </c>
      <c r="L30" s="249"/>
    </row>
    <row r="31" spans="1:12" outlineLevel="1" x14ac:dyDescent="0.2">
      <c r="A31" s="254"/>
      <c r="B31" s="255" t="s">
        <v>194</v>
      </c>
      <c r="C31" s="256"/>
      <c r="D31" s="257"/>
      <c r="E31" s="258">
        <f>SUBTOTAL(9,E30:E30)</f>
        <v>0</v>
      </c>
      <c r="F31" s="258">
        <f>SUBTOTAL(9,F30:F30)</f>
        <v>0</v>
      </c>
      <c r="G31" s="258">
        <f>SUBTOTAL(9,G30:G30)</f>
        <v>74079605</v>
      </c>
      <c r="H31" s="258">
        <f t="shared" si="0"/>
        <v>74079605</v>
      </c>
      <c r="I31" s="258">
        <f>SUBTOTAL(9,I30:I30)</f>
        <v>71084666</v>
      </c>
      <c r="J31" s="258">
        <f>SUBTOTAL(9,J30:J30)</f>
        <v>2990721</v>
      </c>
      <c r="K31" s="259">
        <f t="shared" si="1"/>
        <v>4.2072660227453276E-2</v>
      </c>
      <c r="L31" s="249"/>
    </row>
    <row r="32" spans="1:12" outlineLevel="2" x14ac:dyDescent="0.2">
      <c r="A32" s="248">
        <v>340</v>
      </c>
      <c r="B32" s="249" t="s">
        <v>147</v>
      </c>
      <c r="C32" s="250">
        <v>50121</v>
      </c>
      <c r="D32" s="249" t="s">
        <v>159</v>
      </c>
      <c r="E32" s="251">
        <v>29193296</v>
      </c>
      <c r="F32" s="251">
        <v>40173428</v>
      </c>
      <c r="G32" s="251">
        <v>70105714</v>
      </c>
      <c r="H32" s="251">
        <f t="shared" si="0"/>
        <v>139472438</v>
      </c>
      <c r="I32" s="251">
        <v>138235565</v>
      </c>
      <c r="J32" s="251">
        <v>4766925</v>
      </c>
      <c r="K32" s="252">
        <f t="shared" si="1"/>
        <v>3.4484070723767794E-2</v>
      </c>
      <c r="L32" s="249"/>
    </row>
    <row r="33" spans="1:12" outlineLevel="1" x14ac:dyDescent="0.2">
      <c r="A33" s="254"/>
      <c r="B33" s="255" t="s">
        <v>155</v>
      </c>
      <c r="C33" s="256"/>
      <c r="D33" s="257"/>
      <c r="E33" s="258">
        <f>SUBTOTAL(9,E32:E32)</f>
        <v>29193296</v>
      </c>
      <c r="F33" s="258">
        <f>SUBTOTAL(9,F32:F32)</f>
        <v>40173428</v>
      </c>
      <c r="G33" s="258">
        <f>SUBTOTAL(9,G32:G32)</f>
        <v>70105714</v>
      </c>
      <c r="H33" s="258">
        <f t="shared" si="0"/>
        <v>139472438</v>
      </c>
      <c r="I33" s="258">
        <f>SUBTOTAL(9,I32:I32)</f>
        <v>138235565</v>
      </c>
      <c r="J33" s="258">
        <f>SUBTOTAL(9,J32:J32)</f>
        <v>4766925</v>
      </c>
      <c r="K33" s="259">
        <f t="shared" si="1"/>
        <v>3.4484070723767794E-2</v>
      </c>
      <c r="L33" s="249"/>
    </row>
    <row r="34" spans="1:12" outlineLevel="2" x14ac:dyDescent="0.2">
      <c r="A34" s="248">
        <v>50016</v>
      </c>
      <c r="B34" s="249" t="s">
        <v>164</v>
      </c>
      <c r="C34" s="250">
        <v>50016</v>
      </c>
      <c r="D34" s="249" t="s">
        <v>164</v>
      </c>
      <c r="E34" s="251">
        <v>2024211</v>
      </c>
      <c r="F34" s="251">
        <v>6563138</v>
      </c>
      <c r="G34" s="251">
        <v>29310162</v>
      </c>
      <c r="H34" s="251">
        <f t="shared" si="0"/>
        <v>37897511</v>
      </c>
      <c r="I34" s="251">
        <v>36635280</v>
      </c>
      <c r="J34" s="251">
        <v>1057813</v>
      </c>
      <c r="K34" s="252">
        <f t="shared" si="1"/>
        <v>2.887416173699232E-2</v>
      </c>
      <c r="L34" s="249"/>
    </row>
    <row r="35" spans="1:12" outlineLevel="1" x14ac:dyDescent="0.2">
      <c r="A35" s="254"/>
      <c r="B35" s="255" t="s">
        <v>168</v>
      </c>
      <c r="C35" s="256"/>
      <c r="D35" s="257"/>
      <c r="E35" s="258">
        <f>SUBTOTAL(9,E34:E34)</f>
        <v>2024211</v>
      </c>
      <c r="F35" s="258">
        <f>SUBTOTAL(9,F34:F34)</f>
        <v>6563138</v>
      </c>
      <c r="G35" s="258">
        <f>SUBTOTAL(9,G34:G34)</f>
        <v>29310162</v>
      </c>
      <c r="H35" s="258">
        <f t="shared" si="0"/>
        <v>37897511</v>
      </c>
      <c r="I35" s="258">
        <f>SUBTOTAL(9,I34:I34)</f>
        <v>36635280</v>
      </c>
      <c r="J35" s="258">
        <f>SUBTOTAL(9,J34:J34)</f>
        <v>1057813</v>
      </c>
      <c r="K35" s="259">
        <f t="shared" si="1"/>
        <v>2.887416173699232E-2</v>
      </c>
      <c r="L35" s="249"/>
    </row>
    <row r="36" spans="1:12" outlineLevel="2" x14ac:dyDescent="0.2">
      <c r="A36" s="248">
        <v>50050</v>
      </c>
      <c r="B36" s="249" t="s">
        <v>4</v>
      </c>
      <c r="C36" s="250">
        <v>50050</v>
      </c>
      <c r="D36" s="249" t="s">
        <v>4</v>
      </c>
      <c r="E36" s="251">
        <v>5590074</v>
      </c>
      <c r="F36" s="251">
        <v>252975266</v>
      </c>
      <c r="G36" s="251">
        <v>0</v>
      </c>
      <c r="H36" s="251">
        <f t="shared" si="0"/>
        <v>258565340</v>
      </c>
      <c r="I36" s="251">
        <v>249169666</v>
      </c>
      <c r="J36" s="251">
        <v>893547</v>
      </c>
      <c r="K36" s="252">
        <f t="shared" si="1"/>
        <v>3.5860986385076263E-3</v>
      </c>
      <c r="L36" s="249"/>
    </row>
    <row r="37" spans="1:12" outlineLevel="1" x14ac:dyDescent="0.2">
      <c r="A37" s="254"/>
      <c r="B37" s="255" t="s">
        <v>114</v>
      </c>
      <c r="C37" s="256"/>
      <c r="D37" s="257"/>
      <c r="E37" s="258">
        <f>SUBTOTAL(9,E36:E36)</f>
        <v>5590074</v>
      </c>
      <c r="F37" s="258">
        <f>SUBTOTAL(9,F36:F36)</f>
        <v>252975266</v>
      </c>
      <c r="G37" s="258">
        <f>SUBTOTAL(9,G36:G36)</f>
        <v>0</v>
      </c>
      <c r="H37" s="258">
        <f t="shared" si="0"/>
        <v>258565340</v>
      </c>
      <c r="I37" s="258">
        <f>SUBTOTAL(9,I36:I36)</f>
        <v>249169666</v>
      </c>
      <c r="J37" s="258">
        <f>SUBTOTAL(9,J36:J36)</f>
        <v>893547</v>
      </c>
      <c r="K37" s="259">
        <f t="shared" si="1"/>
        <v>3.5860986385076263E-3</v>
      </c>
      <c r="L37" s="249"/>
    </row>
    <row r="38" spans="1:12" outlineLevel="2" x14ac:dyDescent="0.2">
      <c r="A38" s="248">
        <v>51152</v>
      </c>
      <c r="B38" s="249" t="s">
        <v>183</v>
      </c>
      <c r="C38" s="250">
        <v>51152</v>
      </c>
      <c r="D38" s="249" t="s">
        <v>183</v>
      </c>
      <c r="E38" s="251">
        <v>30826476</v>
      </c>
      <c r="F38" s="251">
        <v>2304038</v>
      </c>
      <c r="G38" s="251">
        <v>74346790</v>
      </c>
      <c r="H38" s="251">
        <f t="shared" si="0"/>
        <v>107477304</v>
      </c>
      <c r="I38" s="251">
        <v>103818065</v>
      </c>
      <c r="J38" s="251">
        <v>64416</v>
      </c>
      <c r="K38" s="252">
        <f t="shared" si="1"/>
        <v>6.2047005017864664E-4</v>
      </c>
      <c r="L38" s="249"/>
    </row>
    <row r="39" spans="1:12" outlineLevel="1" x14ac:dyDescent="0.2">
      <c r="A39" s="254"/>
      <c r="B39" s="255" t="s">
        <v>186</v>
      </c>
      <c r="C39" s="256"/>
      <c r="D39" s="257"/>
      <c r="E39" s="258">
        <f>SUBTOTAL(9,E38:E38)</f>
        <v>30826476</v>
      </c>
      <c r="F39" s="258">
        <f>SUBTOTAL(9,F38:F38)</f>
        <v>2304038</v>
      </c>
      <c r="G39" s="258">
        <f>SUBTOTAL(9,G38:G38)</f>
        <v>74346790</v>
      </c>
      <c r="H39" s="258">
        <f t="shared" si="0"/>
        <v>107477304</v>
      </c>
      <c r="I39" s="258">
        <f>SUBTOTAL(9,I38:I38)</f>
        <v>103818065</v>
      </c>
      <c r="J39" s="258">
        <f>SUBTOTAL(9,J38:J38)</f>
        <v>64416</v>
      </c>
      <c r="K39" s="259">
        <f t="shared" si="1"/>
        <v>6.2047005017864664E-4</v>
      </c>
      <c r="L39" s="249"/>
    </row>
    <row r="40" spans="1:12" ht="13.5" thickBot="1" x14ac:dyDescent="0.25">
      <c r="A40" s="260"/>
      <c r="B40" s="261" t="s">
        <v>104</v>
      </c>
      <c r="C40" s="262"/>
      <c r="D40" s="262"/>
      <c r="E40" s="263">
        <f>SUBTOTAL(9,E3:E38)</f>
        <v>230006114</v>
      </c>
      <c r="F40" s="263">
        <f>SUBTOTAL(9,F3:F38)</f>
        <v>582113112</v>
      </c>
      <c r="G40" s="263">
        <f>SUBTOTAL(9,G3:G38)</f>
        <v>2092345236</v>
      </c>
      <c r="H40" s="263">
        <f t="shared" si="0"/>
        <v>2904464462</v>
      </c>
      <c r="I40" s="263">
        <f>SUBTOTAL(9,I3:I38)</f>
        <v>2822136712</v>
      </c>
      <c r="J40" s="263">
        <f>SUBTOTAL(9,J3:J38)</f>
        <v>114799289</v>
      </c>
      <c r="K40" s="264">
        <f t="shared" si="1"/>
        <v>4.0678145928176423E-2</v>
      </c>
      <c r="L40" s="249"/>
    </row>
    <row r="41" spans="1:12" ht="13.5" thickTop="1" x14ac:dyDescent="0.2">
      <c r="E41" s="266"/>
      <c r="F41" s="266"/>
      <c r="G41" s="266"/>
      <c r="H41" s="266"/>
      <c r="I41" s="266"/>
    </row>
    <row r="42" spans="1:12" x14ac:dyDescent="0.2">
      <c r="F42" s="253"/>
      <c r="G42" s="253"/>
      <c r="H42" s="253"/>
      <c r="I42" s="266"/>
    </row>
    <row r="43" spans="1:12" x14ac:dyDescent="0.2">
      <c r="E43" s="266"/>
      <c r="F43" s="266"/>
      <c r="G43" s="266"/>
      <c r="H43" s="266"/>
      <c r="I43" s="266"/>
    </row>
  </sheetData>
  <pageMargins left="0.25" right="0.25" top="0.75" bottom="0.75" header="0.3" footer="0.3"/>
  <pageSetup scale="68" orientation="landscape" r:id="rId1"/>
  <headerFooter>
    <oddFooter>&amp;LCalifornia Department of Insurance&amp;RRate Specialist Bureau - 6/23/2015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41"/>
  <sheetViews>
    <sheetView workbookViewId="0"/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6" t="s">
        <v>181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70</v>
      </c>
      <c r="B3" s="143" t="s">
        <v>145</v>
      </c>
      <c r="C3" s="144">
        <v>51624</v>
      </c>
      <c r="D3" s="143" t="s">
        <v>160</v>
      </c>
      <c r="E3" s="145">
        <v>0</v>
      </c>
      <c r="F3" s="145">
        <v>0</v>
      </c>
      <c r="G3" s="145">
        <v>0</v>
      </c>
      <c r="H3" s="145">
        <f>E3+F3+G3</f>
        <v>0</v>
      </c>
      <c r="I3" s="145">
        <v>0</v>
      </c>
      <c r="J3" s="145">
        <v>0</v>
      </c>
      <c r="K3" s="148" t="str">
        <f>IF(I3&lt;&gt;0,J3/I3,"")</f>
        <v/>
      </c>
      <c r="L3" s="143"/>
    </row>
    <row r="4" spans="1:12" ht="15" outlineLevel="2" x14ac:dyDescent="0.25">
      <c r="A4" s="144">
        <v>70</v>
      </c>
      <c r="B4" s="143" t="s">
        <v>145</v>
      </c>
      <c r="C4" s="144">
        <v>50814</v>
      </c>
      <c r="D4" s="143" t="s">
        <v>148</v>
      </c>
      <c r="E4" s="145">
        <v>27677931</v>
      </c>
      <c r="F4" s="145">
        <v>81380722</v>
      </c>
      <c r="G4" s="145">
        <v>301696054</v>
      </c>
      <c r="H4" s="145">
        <f>E4+F4+G4</f>
        <v>410754707</v>
      </c>
      <c r="I4" s="145">
        <v>408263830</v>
      </c>
      <c r="J4" s="145">
        <v>45792760</v>
      </c>
      <c r="K4" s="148">
        <f>IF(I4&lt;&gt;0,J4/I4,"")</f>
        <v>0.11216462648675</v>
      </c>
      <c r="L4" s="143"/>
    </row>
    <row r="5" spans="1:12" ht="15" outlineLevel="1" x14ac:dyDescent="0.25">
      <c r="A5" s="154"/>
      <c r="B5" s="155" t="s">
        <v>151</v>
      </c>
      <c r="C5" s="154"/>
      <c r="D5" s="156"/>
      <c r="E5" s="157">
        <f t="shared" ref="E5:J5" si="0">SUBTOTAL(9,E3:E4)</f>
        <v>27677931</v>
      </c>
      <c r="F5" s="157">
        <f t="shared" si="0"/>
        <v>81380722</v>
      </c>
      <c r="G5" s="157">
        <f t="shared" si="0"/>
        <v>301696054</v>
      </c>
      <c r="H5" s="157">
        <f t="shared" si="0"/>
        <v>410754707</v>
      </c>
      <c r="I5" s="157">
        <f t="shared" si="0"/>
        <v>408263830</v>
      </c>
      <c r="J5" s="157">
        <f t="shared" si="0"/>
        <v>45792760</v>
      </c>
      <c r="K5" s="158">
        <f t="shared" ref="K5:K31" si="1">IF(I5&lt;&gt;0,J5/I5,"")</f>
        <v>0.11216462648675</v>
      </c>
      <c r="L5" s="143"/>
    </row>
    <row r="6" spans="1:12" ht="15" outlineLevel="2" x14ac:dyDescent="0.25">
      <c r="A6" s="144">
        <v>150</v>
      </c>
      <c r="B6" s="143" t="s">
        <v>8</v>
      </c>
      <c r="C6" s="144">
        <v>50520</v>
      </c>
      <c r="D6" s="143" t="s">
        <v>25</v>
      </c>
      <c r="E6" s="145">
        <v>5197244</v>
      </c>
      <c r="F6" s="145">
        <v>50208941</v>
      </c>
      <c r="G6" s="145">
        <v>122962521</v>
      </c>
      <c r="H6" s="145">
        <f>E6+F6+G6</f>
        <v>178368706</v>
      </c>
      <c r="I6" s="145">
        <v>177402035</v>
      </c>
      <c r="J6" s="145">
        <v>14403850</v>
      </c>
      <c r="K6" s="148">
        <f t="shared" si="1"/>
        <v>8.1193262523735987E-2</v>
      </c>
      <c r="L6" s="143"/>
    </row>
    <row r="7" spans="1:12" ht="15" outlineLevel="2" x14ac:dyDescent="0.25">
      <c r="A7" s="144">
        <v>150</v>
      </c>
      <c r="B7" s="143" t="s">
        <v>8</v>
      </c>
      <c r="C7" s="144">
        <v>51411</v>
      </c>
      <c r="D7" s="143" t="s">
        <v>142</v>
      </c>
      <c r="E7" s="145">
        <v>0</v>
      </c>
      <c r="F7" s="145">
        <v>3642935</v>
      </c>
      <c r="G7" s="145">
        <v>0</v>
      </c>
      <c r="H7" s="145">
        <f>E7+F7+G7</f>
        <v>3642935</v>
      </c>
      <c r="I7" s="145">
        <v>3297378</v>
      </c>
      <c r="J7" s="145">
        <v>0</v>
      </c>
      <c r="K7" s="148">
        <f t="shared" si="1"/>
        <v>0</v>
      </c>
      <c r="L7" s="143"/>
    </row>
    <row r="8" spans="1:12" ht="15" outlineLevel="1" x14ac:dyDescent="0.25">
      <c r="A8" s="154"/>
      <c r="B8" s="155" t="s">
        <v>107</v>
      </c>
      <c r="C8" s="154"/>
      <c r="D8" s="156"/>
      <c r="E8" s="157">
        <f t="shared" ref="E8:J8" si="2">SUBTOTAL(9,E6:E7)</f>
        <v>5197244</v>
      </c>
      <c r="F8" s="157">
        <f t="shared" si="2"/>
        <v>53851876</v>
      </c>
      <c r="G8" s="157">
        <f t="shared" si="2"/>
        <v>122962521</v>
      </c>
      <c r="H8" s="157">
        <f t="shared" si="2"/>
        <v>182011641</v>
      </c>
      <c r="I8" s="157">
        <f t="shared" si="2"/>
        <v>180699413</v>
      </c>
      <c r="J8" s="157">
        <f t="shared" si="2"/>
        <v>14403850</v>
      </c>
      <c r="K8" s="158">
        <f t="shared" si="1"/>
        <v>7.9711659052262671E-2</v>
      </c>
      <c r="L8" s="143"/>
    </row>
    <row r="9" spans="1:12" ht="15" outlineLevel="2" x14ac:dyDescent="0.25">
      <c r="A9" s="144">
        <v>340</v>
      </c>
      <c r="B9" s="143" t="s">
        <v>147</v>
      </c>
      <c r="C9" s="144">
        <v>50121</v>
      </c>
      <c r="D9" s="143" t="s">
        <v>159</v>
      </c>
      <c r="E9" s="145">
        <v>2402496</v>
      </c>
      <c r="F9" s="145">
        <v>58731421</v>
      </c>
      <c r="G9" s="145">
        <v>51311582</v>
      </c>
      <c r="H9" s="145">
        <f>E9+F9+G9</f>
        <v>112445499</v>
      </c>
      <c r="I9" s="145">
        <v>113306019</v>
      </c>
      <c r="J9" s="145">
        <v>7648726</v>
      </c>
      <c r="K9" s="148">
        <f t="shared" si="1"/>
        <v>6.7505028130941572E-2</v>
      </c>
      <c r="L9" s="143"/>
    </row>
    <row r="10" spans="1:12" ht="15" outlineLevel="1" x14ac:dyDescent="0.25">
      <c r="A10" s="154"/>
      <c r="B10" s="155" t="s">
        <v>155</v>
      </c>
      <c r="C10" s="154"/>
      <c r="D10" s="156"/>
      <c r="E10" s="157">
        <f t="shared" ref="E10:J10" si="3">SUBTOTAL(9,E9:E9)</f>
        <v>2402496</v>
      </c>
      <c r="F10" s="157">
        <f t="shared" si="3"/>
        <v>58731421</v>
      </c>
      <c r="G10" s="157">
        <f t="shared" si="3"/>
        <v>51311582</v>
      </c>
      <c r="H10" s="157">
        <f t="shared" si="3"/>
        <v>112445499</v>
      </c>
      <c r="I10" s="157">
        <f t="shared" si="3"/>
        <v>113306019</v>
      </c>
      <c r="J10" s="157">
        <f t="shared" si="3"/>
        <v>7648726</v>
      </c>
      <c r="K10" s="158">
        <f t="shared" si="1"/>
        <v>6.7505028130941572E-2</v>
      </c>
      <c r="L10" s="143"/>
    </row>
    <row r="11" spans="1:12" ht="15" outlineLevel="2" x14ac:dyDescent="0.25">
      <c r="A11" s="144">
        <v>626</v>
      </c>
      <c r="B11" s="143" t="s">
        <v>146</v>
      </c>
      <c r="C11" s="144">
        <v>50028</v>
      </c>
      <c r="D11" s="143" t="s">
        <v>63</v>
      </c>
      <c r="E11" s="145">
        <v>0</v>
      </c>
      <c r="F11" s="145">
        <v>0</v>
      </c>
      <c r="G11" s="145">
        <v>0</v>
      </c>
      <c r="H11" s="145">
        <f>E11+F11+G11</f>
        <v>0</v>
      </c>
      <c r="I11" s="145">
        <v>0</v>
      </c>
      <c r="J11" s="145">
        <v>0</v>
      </c>
      <c r="K11" s="148" t="str">
        <f t="shared" si="1"/>
        <v/>
      </c>
      <c r="L11" s="143"/>
    </row>
    <row r="12" spans="1:12" ht="15" outlineLevel="1" x14ac:dyDescent="0.25">
      <c r="A12" s="154"/>
      <c r="B12" s="155" t="s">
        <v>149</v>
      </c>
      <c r="C12" s="154"/>
      <c r="D12" s="156"/>
      <c r="E12" s="157">
        <f t="shared" ref="E12:J12" si="4">SUBTOTAL(9,E11:E11)</f>
        <v>0</v>
      </c>
      <c r="F12" s="157">
        <f t="shared" si="4"/>
        <v>0</v>
      </c>
      <c r="G12" s="157">
        <f t="shared" si="4"/>
        <v>0</v>
      </c>
      <c r="H12" s="157">
        <f t="shared" si="4"/>
        <v>0</v>
      </c>
      <c r="I12" s="157">
        <f t="shared" si="4"/>
        <v>0</v>
      </c>
      <c r="J12" s="157">
        <f t="shared" si="4"/>
        <v>0</v>
      </c>
      <c r="K12" s="158" t="str">
        <f t="shared" si="1"/>
        <v/>
      </c>
      <c r="L12" s="143"/>
    </row>
    <row r="13" spans="1:12" ht="15" outlineLevel="2" x14ac:dyDescent="0.25">
      <c r="A13" s="144">
        <v>670</v>
      </c>
      <c r="B13" s="143" t="s">
        <v>141</v>
      </c>
      <c r="C13" s="144">
        <v>51586</v>
      </c>
      <c r="D13" s="143" t="s">
        <v>32</v>
      </c>
      <c r="E13" s="145">
        <v>11898955</v>
      </c>
      <c r="F13" s="145">
        <v>6070813</v>
      </c>
      <c r="G13" s="145">
        <v>197710393</v>
      </c>
      <c r="H13" s="145">
        <f>E13+F13+G13</f>
        <v>215680161</v>
      </c>
      <c r="I13" s="145">
        <v>208953276</v>
      </c>
      <c r="J13" s="145">
        <v>37998291</v>
      </c>
      <c r="K13" s="148">
        <f t="shared" si="1"/>
        <v>0.1818506592832744</v>
      </c>
      <c r="L13" s="143"/>
    </row>
    <row r="14" spans="1:12" ht="15" outlineLevel="2" x14ac:dyDescent="0.25">
      <c r="A14" s="144">
        <v>670</v>
      </c>
      <c r="B14" s="143" t="s">
        <v>141</v>
      </c>
      <c r="C14" s="144">
        <v>50083</v>
      </c>
      <c r="D14" s="143" t="s">
        <v>24</v>
      </c>
      <c r="E14" s="145">
        <v>4788468</v>
      </c>
      <c r="F14" s="145">
        <v>4094</v>
      </c>
      <c r="G14" s="145">
        <v>113026044</v>
      </c>
      <c r="H14" s="145">
        <f>E14+F14+G14</f>
        <v>117818606</v>
      </c>
      <c r="I14" s="145">
        <v>118914470</v>
      </c>
      <c r="J14" s="145">
        <v>7079097</v>
      </c>
      <c r="K14" s="148">
        <f t="shared" si="1"/>
        <v>5.9530997363062714E-2</v>
      </c>
      <c r="L14" s="143"/>
    </row>
    <row r="15" spans="1:12" ht="15" outlineLevel="2" x14ac:dyDescent="0.25">
      <c r="A15" s="144">
        <v>670</v>
      </c>
      <c r="B15" s="143" t="s">
        <v>141</v>
      </c>
      <c r="C15" s="144">
        <v>50229</v>
      </c>
      <c r="D15" s="143" t="s">
        <v>27</v>
      </c>
      <c r="E15" s="145">
        <v>7233464</v>
      </c>
      <c r="F15" s="145">
        <v>3060305</v>
      </c>
      <c r="G15" s="145">
        <v>295199138</v>
      </c>
      <c r="H15" s="145">
        <f>E15+F15+G15</f>
        <v>305492907</v>
      </c>
      <c r="I15" s="145">
        <v>309711273</v>
      </c>
      <c r="J15" s="145">
        <v>35864516</v>
      </c>
      <c r="K15" s="148">
        <f t="shared" si="1"/>
        <v>0.11579984045333733</v>
      </c>
      <c r="L15" s="143"/>
    </row>
    <row r="16" spans="1:12" ht="15" outlineLevel="1" x14ac:dyDescent="0.25">
      <c r="A16" s="154"/>
      <c r="B16" s="155" t="s">
        <v>150</v>
      </c>
      <c r="C16" s="154"/>
      <c r="D16" s="156"/>
      <c r="E16" s="157">
        <f t="shared" ref="E16:J16" si="5">SUBTOTAL(9,E13:E15)</f>
        <v>23920887</v>
      </c>
      <c r="F16" s="157">
        <f t="shared" si="5"/>
        <v>9135212</v>
      </c>
      <c r="G16" s="157">
        <f t="shared" si="5"/>
        <v>605935575</v>
      </c>
      <c r="H16" s="157">
        <f t="shared" si="5"/>
        <v>638991674</v>
      </c>
      <c r="I16" s="157">
        <f t="shared" si="5"/>
        <v>637579019</v>
      </c>
      <c r="J16" s="157">
        <f t="shared" si="5"/>
        <v>80941904</v>
      </c>
      <c r="K16" s="158">
        <f t="shared" si="1"/>
        <v>0.12695195667974138</v>
      </c>
      <c r="L16" s="143"/>
    </row>
    <row r="17" spans="1:12" ht="15" outlineLevel="2" x14ac:dyDescent="0.25">
      <c r="A17" s="144">
        <v>4699</v>
      </c>
      <c r="B17" s="143" t="s">
        <v>163</v>
      </c>
      <c r="C17" s="144">
        <v>50849</v>
      </c>
      <c r="D17" s="143" t="s">
        <v>162</v>
      </c>
      <c r="E17" s="145">
        <v>10191309</v>
      </c>
      <c r="F17" s="145">
        <v>28631711</v>
      </c>
      <c r="G17" s="145">
        <v>11178171</v>
      </c>
      <c r="H17" s="145">
        <f>E17+F17+G17</f>
        <v>50001191</v>
      </c>
      <c r="I17" s="145">
        <v>48384896</v>
      </c>
      <c r="J17" s="145">
        <v>696369</v>
      </c>
      <c r="K17" s="148">
        <f t="shared" si="1"/>
        <v>1.4392280599301071E-2</v>
      </c>
      <c r="L17" s="143"/>
    </row>
    <row r="18" spans="1:12" ht="15" outlineLevel="1" x14ac:dyDescent="0.25">
      <c r="A18" s="154"/>
      <c r="B18" s="155" t="s">
        <v>167</v>
      </c>
      <c r="C18" s="154"/>
      <c r="D18" s="156"/>
      <c r="E18" s="157">
        <f t="shared" ref="E18:J18" si="6">SUBTOTAL(9,E17:E17)</f>
        <v>10191309</v>
      </c>
      <c r="F18" s="157">
        <f t="shared" si="6"/>
        <v>28631711</v>
      </c>
      <c r="G18" s="157">
        <f t="shared" si="6"/>
        <v>11178171</v>
      </c>
      <c r="H18" s="157">
        <f t="shared" si="6"/>
        <v>50001191</v>
      </c>
      <c r="I18" s="157">
        <f t="shared" si="6"/>
        <v>48384896</v>
      </c>
      <c r="J18" s="157">
        <f t="shared" si="6"/>
        <v>696369</v>
      </c>
      <c r="K18" s="158">
        <f t="shared" si="1"/>
        <v>1.4392280599301071E-2</v>
      </c>
      <c r="L18" s="143"/>
    </row>
    <row r="19" spans="1:12" ht="15" outlineLevel="2" x14ac:dyDescent="0.25">
      <c r="A19" s="144">
        <v>50016</v>
      </c>
      <c r="B19" s="143" t="s">
        <v>164</v>
      </c>
      <c r="C19" s="144">
        <v>50016</v>
      </c>
      <c r="D19" s="143" t="s">
        <v>164</v>
      </c>
      <c r="E19" s="145">
        <v>1644951</v>
      </c>
      <c r="F19" s="145">
        <v>7504616</v>
      </c>
      <c r="G19" s="145">
        <v>35635703</v>
      </c>
      <c r="H19" s="145">
        <v>42159300</v>
      </c>
      <c r="I19" s="145">
        <v>42159300</v>
      </c>
      <c r="J19" s="145">
        <v>372476</v>
      </c>
      <c r="K19" s="148">
        <f t="shared" si="1"/>
        <v>8.834966424964362E-3</v>
      </c>
      <c r="L19" s="143"/>
    </row>
    <row r="20" spans="1:12" ht="15" outlineLevel="1" x14ac:dyDescent="0.25">
      <c r="A20" s="154"/>
      <c r="B20" s="155" t="s">
        <v>168</v>
      </c>
      <c r="C20" s="154"/>
      <c r="D20" s="156"/>
      <c r="E20" s="157">
        <f t="shared" ref="E20:J20" si="7">SUBTOTAL(9,E19:E19)</f>
        <v>1644951</v>
      </c>
      <c r="F20" s="157">
        <f t="shared" si="7"/>
        <v>7504616</v>
      </c>
      <c r="G20" s="157">
        <f t="shared" si="7"/>
        <v>35635703</v>
      </c>
      <c r="H20" s="157">
        <f t="shared" si="7"/>
        <v>42159300</v>
      </c>
      <c r="I20" s="157">
        <f t="shared" si="7"/>
        <v>42159300</v>
      </c>
      <c r="J20" s="157">
        <f t="shared" si="7"/>
        <v>372476</v>
      </c>
      <c r="K20" s="158">
        <f t="shared" si="1"/>
        <v>8.834966424964362E-3</v>
      </c>
      <c r="L20" s="143"/>
    </row>
    <row r="21" spans="1:12" ht="15" outlineLevel="2" x14ac:dyDescent="0.25">
      <c r="A21" s="144">
        <v>50026</v>
      </c>
      <c r="B21" s="143" t="s">
        <v>170</v>
      </c>
      <c r="C21" s="144">
        <v>50026</v>
      </c>
      <c r="D21" s="143" t="s">
        <v>170</v>
      </c>
      <c r="E21" s="145">
        <v>0</v>
      </c>
      <c r="F21" s="145">
        <v>1348674</v>
      </c>
      <c r="G21" s="145">
        <v>0</v>
      </c>
      <c r="H21" s="145">
        <f>E21+F21+G21</f>
        <v>1348674</v>
      </c>
      <c r="I21" s="145">
        <v>1388900</v>
      </c>
      <c r="J21" s="145">
        <v>290571</v>
      </c>
      <c r="K21" s="148">
        <f t="shared" si="1"/>
        <v>0.20920944632442939</v>
      </c>
      <c r="L21" s="143"/>
    </row>
    <row r="22" spans="1:12" ht="15" outlineLevel="1" x14ac:dyDescent="0.25">
      <c r="A22" s="154"/>
      <c r="B22" s="155" t="s">
        <v>173</v>
      </c>
      <c r="C22" s="154"/>
      <c r="D22" s="156"/>
      <c r="E22" s="157">
        <f t="shared" ref="E22:J22" si="8">SUBTOTAL(9,E21:E21)</f>
        <v>0</v>
      </c>
      <c r="F22" s="157">
        <f t="shared" si="8"/>
        <v>1348674</v>
      </c>
      <c r="G22" s="157">
        <f t="shared" si="8"/>
        <v>0</v>
      </c>
      <c r="H22" s="157">
        <f t="shared" si="8"/>
        <v>1348674</v>
      </c>
      <c r="I22" s="157">
        <f t="shared" si="8"/>
        <v>1388900</v>
      </c>
      <c r="J22" s="157">
        <f t="shared" si="8"/>
        <v>290571</v>
      </c>
      <c r="K22" s="158">
        <f t="shared" si="1"/>
        <v>0.20920944632442939</v>
      </c>
      <c r="L22" s="143"/>
    </row>
    <row r="23" spans="1:12" ht="15" outlineLevel="2" x14ac:dyDescent="0.25">
      <c r="A23" s="144">
        <v>50050</v>
      </c>
      <c r="B23" s="143" t="s">
        <v>4</v>
      </c>
      <c r="C23" s="144">
        <v>50050</v>
      </c>
      <c r="D23" s="143" t="s">
        <v>4</v>
      </c>
      <c r="E23" s="145">
        <v>3500</v>
      </c>
      <c r="F23" s="145">
        <v>18317923</v>
      </c>
      <c r="G23" s="145">
        <v>32619383</v>
      </c>
      <c r="H23" s="145">
        <f>E23+F23+G23</f>
        <v>50940806</v>
      </c>
      <c r="I23" s="145">
        <v>49357536</v>
      </c>
      <c r="J23" s="145">
        <v>1204631</v>
      </c>
      <c r="K23" s="148">
        <f t="shared" si="1"/>
        <v>2.4406222385169308E-2</v>
      </c>
      <c r="L23" s="143"/>
    </row>
    <row r="24" spans="1:12" ht="15" outlineLevel="1" x14ac:dyDescent="0.25">
      <c r="A24" s="154"/>
      <c r="B24" s="155" t="s">
        <v>114</v>
      </c>
      <c r="C24" s="154"/>
      <c r="D24" s="156"/>
      <c r="E24" s="157">
        <f t="shared" ref="E24:J24" si="9">SUBTOTAL(9,E23:E23)</f>
        <v>3500</v>
      </c>
      <c r="F24" s="157">
        <f t="shared" si="9"/>
        <v>18317923</v>
      </c>
      <c r="G24" s="157">
        <f t="shared" si="9"/>
        <v>32619383</v>
      </c>
      <c r="H24" s="157">
        <f t="shared" si="9"/>
        <v>50940806</v>
      </c>
      <c r="I24" s="157">
        <f t="shared" si="9"/>
        <v>49357536</v>
      </c>
      <c r="J24" s="157">
        <f t="shared" si="9"/>
        <v>1204631</v>
      </c>
      <c r="K24" s="158">
        <f t="shared" si="1"/>
        <v>2.4406222385169308E-2</v>
      </c>
      <c r="L24" s="143"/>
    </row>
    <row r="25" spans="1:12" ht="15" outlineLevel="2" x14ac:dyDescent="0.25">
      <c r="A25" s="144">
        <v>50130</v>
      </c>
      <c r="B25" s="143" t="s">
        <v>144</v>
      </c>
      <c r="C25" s="144">
        <v>50130</v>
      </c>
      <c r="D25" s="143" t="s">
        <v>144</v>
      </c>
      <c r="E25" s="145">
        <v>0</v>
      </c>
      <c r="F25" s="145">
        <v>22751</v>
      </c>
      <c r="G25" s="145">
        <v>41879928</v>
      </c>
      <c r="H25" s="145">
        <f>E25+F25+G25</f>
        <v>41902679</v>
      </c>
      <c r="I25" s="145">
        <v>42342033</v>
      </c>
      <c r="J25" s="145">
        <v>2529115</v>
      </c>
      <c r="K25" s="148">
        <f t="shared" si="1"/>
        <v>5.9730599142464418E-2</v>
      </c>
      <c r="L25" s="143"/>
    </row>
    <row r="26" spans="1:12" ht="15" outlineLevel="1" x14ac:dyDescent="0.25">
      <c r="A26" s="154"/>
      <c r="B26" s="155" t="s">
        <v>154</v>
      </c>
      <c r="C26" s="154"/>
      <c r="D26" s="156"/>
      <c r="E26" s="157">
        <f t="shared" ref="E26:J26" si="10">SUBTOTAL(9,E25:E25)</f>
        <v>0</v>
      </c>
      <c r="F26" s="157">
        <f t="shared" si="10"/>
        <v>22751</v>
      </c>
      <c r="G26" s="157">
        <f t="shared" si="10"/>
        <v>41879928</v>
      </c>
      <c r="H26" s="157">
        <f t="shared" si="10"/>
        <v>41902679</v>
      </c>
      <c r="I26" s="157">
        <f t="shared" si="10"/>
        <v>42342033</v>
      </c>
      <c r="J26" s="157">
        <f t="shared" si="10"/>
        <v>2529115</v>
      </c>
      <c r="K26" s="158">
        <f t="shared" si="1"/>
        <v>5.9730599142464418E-2</v>
      </c>
      <c r="L26" s="143"/>
    </row>
    <row r="27" spans="1:12" ht="15" outlineLevel="2" x14ac:dyDescent="0.25">
      <c r="A27" s="144">
        <v>51020</v>
      </c>
      <c r="B27" s="143" t="s">
        <v>60</v>
      </c>
      <c r="C27" s="144">
        <v>51020</v>
      </c>
      <c r="D27" s="143" t="s">
        <v>60</v>
      </c>
      <c r="E27" s="145">
        <v>0</v>
      </c>
      <c r="F27" s="145">
        <v>8081565</v>
      </c>
      <c r="G27" s="145">
        <v>47229574</v>
      </c>
      <c r="H27" s="145">
        <f>E27+F27+G27</f>
        <v>55311139</v>
      </c>
      <c r="I27" s="145">
        <v>52561155</v>
      </c>
      <c r="J27" s="145">
        <v>1172899</v>
      </c>
      <c r="K27" s="148">
        <f t="shared" si="1"/>
        <v>2.2314939616528594E-2</v>
      </c>
      <c r="L27" s="143"/>
    </row>
    <row r="28" spans="1:12" ht="15" outlineLevel="1" x14ac:dyDescent="0.25">
      <c r="A28" s="154"/>
      <c r="B28" s="155" t="s">
        <v>153</v>
      </c>
      <c r="C28" s="154"/>
      <c r="D28" s="156"/>
      <c r="E28" s="157">
        <f t="shared" ref="E28:J28" si="11">SUBTOTAL(9,E27:E27)</f>
        <v>0</v>
      </c>
      <c r="F28" s="157">
        <f t="shared" si="11"/>
        <v>8081565</v>
      </c>
      <c r="G28" s="157">
        <f t="shared" si="11"/>
        <v>47229574</v>
      </c>
      <c r="H28" s="157">
        <f t="shared" si="11"/>
        <v>55311139</v>
      </c>
      <c r="I28" s="157">
        <f t="shared" si="11"/>
        <v>52561155</v>
      </c>
      <c r="J28" s="157">
        <f t="shared" si="11"/>
        <v>1172899</v>
      </c>
      <c r="K28" s="158">
        <f t="shared" si="1"/>
        <v>2.2314939616528594E-2</v>
      </c>
      <c r="L28" s="143"/>
    </row>
    <row r="29" spans="1:12" ht="15" outlineLevel="2" x14ac:dyDescent="0.25">
      <c r="A29" s="144">
        <v>3483</v>
      </c>
      <c r="B29" s="143" t="s">
        <v>180</v>
      </c>
      <c r="C29" s="144">
        <v>51632</v>
      </c>
      <c r="D29" s="143" t="s">
        <v>157</v>
      </c>
      <c r="E29" s="145">
        <v>918262</v>
      </c>
      <c r="F29" s="145">
        <v>0</v>
      </c>
      <c r="G29" s="145">
        <v>0</v>
      </c>
      <c r="H29" s="145">
        <f>E29+F29+G29</f>
        <v>918262</v>
      </c>
      <c r="I29" s="145">
        <v>845645</v>
      </c>
      <c r="J29" s="145">
        <v>119802</v>
      </c>
      <c r="K29" s="148">
        <f t="shared" si="1"/>
        <v>0.14166937662967322</v>
      </c>
      <c r="L29" s="143"/>
    </row>
    <row r="30" spans="1:12" ht="15" outlineLevel="1" x14ac:dyDescent="0.25">
      <c r="A30" s="154"/>
      <c r="B30" s="155" t="s">
        <v>182</v>
      </c>
      <c r="C30" s="154"/>
      <c r="D30" s="156"/>
      <c r="E30" s="157">
        <f t="shared" ref="E30:J30" si="12">SUBTOTAL(9,E29:E29)</f>
        <v>918262</v>
      </c>
      <c r="F30" s="157">
        <f t="shared" si="12"/>
        <v>0</v>
      </c>
      <c r="G30" s="157">
        <f t="shared" si="12"/>
        <v>0</v>
      </c>
      <c r="H30" s="157">
        <f t="shared" si="12"/>
        <v>918262</v>
      </c>
      <c r="I30" s="157">
        <f t="shared" si="12"/>
        <v>845645</v>
      </c>
      <c r="J30" s="157">
        <f t="shared" si="12"/>
        <v>119802</v>
      </c>
      <c r="K30" s="158">
        <f t="shared" si="1"/>
        <v>0.14166937662967322</v>
      </c>
      <c r="L30" s="143"/>
    </row>
    <row r="31" spans="1:12" ht="30.75" customHeight="1" thickBot="1" x14ac:dyDescent="0.3">
      <c r="A31" s="149"/>
      <c r="B31" s="150" t="s">
        <v>104</v>
      </c>
      <c r="C31" s="149"/>
      <c r="D31" s="151"/>
      <c r="E31" s="152">
        <f t="shared" ref="E31:J31" si="13">SUBTOTAL(9,E3:E30)</f>
        <v>71956580</v>
      </c>
      <c r="F31" s="152">
        <f t="shared" si="13"/>
        <v>267006471</v>
      </c>
      <c r="G31" s="152">
        <f t="shared" si="13"/>
        <v>1250448491</v>
      </c>
      <c r="H31" s="152">
        <f t="shared" si="13"/>
        <v>1586785572</v>
      </c>
      <c r="I31" s="152">
        <f t="shared" si="13"/>
        <v>1576887746</v>
      </c>
      <c r="J31" s="152">
        <f t="shared" si="13"/>
        <v>155173103</v>
      </c>
      <c r="K31" s="153">
        <f t="shared" si="1"/>
        <v>9.8404660314989859E-2</v>
      </c>
      <c r="L31" s="143"/>
    </row>
    <row r="32" spans="1:12" ht="13.5" thickTop="1" x14ac:dyDescent="0.2"/>
    <row r="40" spans="11:13" x14ac:dyDescent="0.2">
      <c r="K40" s="164"/>
      <c r="L40" s="164"/>
      <c r="M40" s="164"/>
    </row>
    <row r="41" spans="11:13" x14ac:dyDescent="0.2">
      <c r="K41" s="164"/>
      <c r="L41" s="164"/>
      <c r="M41" s="164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- 6/17/2013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32"/>
  <sheetViews>
    <sheetView workbookViewId="0"/>
  </sheetViews>
  <sheetFormatPr defaultRowHeight="12.75" outlineLevelRow="2" x14ac:dyDescent="0.2"/>
  <cols>
    <col min="1" max="1" width="8.42578125" style="146" bestFit="1" customWidth="1"/>
    <col min="2" max="2" width="30.5703125" style="146" bestFit="1" customWidth="1"/>
    <col min="3" max="3" width="13.28515625" style="146" bestFit="1" customWidth="1"/>
    <col min="4" max="4" width="30.5703125" style="146" bestFit="1" customWidth="1"/>
    <col min="5" max="5" width="14.42578125" style="146" bestFit="1" customWidth="1"/>
    <col min="6" max="6" width="14.28515625" style="147" bestFit="1" customWidth="1"/>
    <col min="7" max="7" width="19.7109375" style="147" bestFit="1" customWidth="1"/>
    <col min="8" max="8" width="15.28515625" style="147" bestFit="1" customWidth="1"/>
    <col min="9" max="9" width="16.5703125" style="147" bestFit="1" customWidth="1"/>
    <col min="10" max="10" width="20.85546875" style="147" customWidth="1"/>
    <col min="11" max="11" width="15" style="146" bestFit="1" customWidth="1"/>
    <col min="12" max="16384" width="9.140625" style="146"/>
  </cols>
  <sheetData>
    <row r="1" spans="1:12" s="142" customFormat="1" ht="45" customHeight="1" x14ac:dyDescent="0.2">
      <c r="A1" s="197" t="s">
        <v>179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2" s="142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70</v>
      </c>
      <c r="B3" s="143" t="s">
        <v>145</v>
      </c>
      <c r="C3" s="144">
        <v>51624</v>
      </c>
      <c r="D3" s="143" t="s">
        <v>160</v>
      </c>
      <c r="E3" s="145">
        <v>0</v>
      </c>
      <c r="F3" s="145">
        <v>0</v>
      </c>
      <c r="G3" s="145">
        <v>0</v>
      </c>
      <c r="H3" s="145">
        <f>E3+F3+G3</f>
        <v>0</v>
      </c>
      <c r="I3" s="145">
        <v>0</v>
      </c>
      <c r="J3" s="145">
        <v>0</v>
      </c>
      <c r="K3" s="148" t="str">
        <f>IF(I3&lt;&gt;0,J3/I3,"")</f>
        <v/>
      </c>
      <c r="L3" s="143"/>
    </row>
    <row r="4" spans="1:12" ht="15" outlineLevel="2" x14ac:dyDescent="0.25">
      <c r="A4" s="144">
        <v>70</v>
      </c>
      <c r="B4" s="143" t="s">
        <v>145</v>
      </c>
      <c r="C4" s="144">
        <v>50814</v>
      </c>
      <c r="D4" s="143" t="s">
        <v>148</v>
      </c>
      <c r="E4" s="145">
        <v>29671233</v>
      </c>
      <c r="F4" s="145">
        <v>71052891</v>
      </c>
      <c r="G4" s="145">
        <v>297109423</v>
      </c>
      <c r="H4" s="145">
        <f>E4+F4+G4</f>
        <v>397833547</v>
      </c>
      <c r="I4" s="145">
        <v>398536554</v>
      </c>
      <c r="J4" s="145">
        <v>59686039</v>
      </c>
      <c r="K4" s="148">
        <f>IF(I4&lt;&gt;0,J4/I4,"")</f>
        <v>0.1497630227414472</v>
      </c>
      <c r="L4" s="143"/>
    </row>
    <row r="5" spans="1:12" ht="15" outlineLevel="1" x14ac:dyDescent="0.25">
      <c r="A5" s="154"/>
      <c r="B5" s="155" t="s">
        <v>151</v>
      </c>
      <c r="C5" s="154"/>
      <c r="D5" s="156"/>
      <c r="E5" s="157">
        <f t="shared" ref="E5:J5" si="0">SUBTOTAL(9,E3:E4)</f>
        <v>29671233</v>
      </c>
      <c r="F5" s="157">
        <f t="shared" si="0"/>
        <v>71052891</v>
      </c>
      <c r="G5" s="157">
        <f t="shared" si="0"/>
        <v>297109423</v>
      </c>
      <c r="H5" s="157">
        <f t="shared" si="0"/>
        <v>397833547</v>
      </c>
      <c r="I5" s="157">
        <f t="shared" si="0"/>
        <v>398536554</v>
      </c>
      <c r="J5" s="157">
        <f t="shared" si="0"/>
        <v>59686039</v>
      </c>
      <c r="K5" s="158">
        <f t="shared" ref="K5:K31" si="1">IF(I5&lt;&gt;0,J5/I5,"")</f>
        <v>0.1497630227414472</v>
      </c>
      <c r="L5" s="143"/>
    </row>
    <row r="6" spans="1:12" ht="15" outlineLevel="2" x14ac:dyDescent="0.25">
      <c r="A6" s="144">
        <v>150</v>
      </c>
      <c r="B6" s="143" t="s">
        <v>8</v>
      </c>
      <c r="C6" s="144">
        <v>50520</v>
      </c>
      <c r="D6" s="143" t="s">
        <v>25</v>
      </c>
      <c r="E6" s="145">
        <v>6460848</v>
      </c>
      <c r="F6" s="145">
        <v>44841191</v>
      </c>
      <c r="G6" s="145">
        <v>123093072</v>
      </c>
      <c r="H6" s="145">
        <f>E6+F6+G6</f>
        <v>174395111</v>
      </c>
      <c r="I6" s="145">
        <v>172030630</v>
      </c>
      <c r="J6" s="145">
        <v>11730746</v>
      </c>
      <c r="K6" s="148">
        <f t="shared" si="1"/>
        <v>6.8189868281014837E-2</v>
      </c>
      <c r="L6" s="143"/>
    </row>
    <row r="7" spans="1:12" ht="15" outlineLevel="2" x14ac:dyDescent="0.25">
      <c r="A7" s="144">
        <v>150</v>
      </c>
      <c r="B7" s="143" t="s">
        <v>8</v>
      </c>
      <c r="C7" s="144">
        <v>51411</v>
      </c>
      <c r="D7" s="143" t="s">
        <v>142</v>
      </c>
      <c r="E7" s="145">
        <v>0</v>
      </c>
      <c r="F7" s="145">
        <v>104391</v>
      </c>
      <c r="G7" s="145">
        <v>0</v>
      </c>
      <c r="H7" s="145">
        <f>E7+F7+G7</f>
        <v>104391</v>
      </c>
      <c r="I7" s="145">
        <v>94473</v>
      </c>
      <c r="J7" s="145">
        <v>0</v>
      </c>
      <c r="K7" s="148">
        <f t="shared" si="1"/>
        <v>0</v>
      </c>
      <c r="L7" s="143"/>
    </row>
    <row r="8" spans="1:12" ht="15" outlineLevel="1" x14ac:dyDescent="0.25">
      <c r="A8" s="154"/>
      <c r="B8" s="155" t="s">
        <v>107</v>
      </c>
      <c r="C8" s="154"/>
      <c r="D8" s="156"/>
      <c r="E8" s="157">
        <f t="shared" ref="E8:J8" si="2">SUBTOTAL(9,E6:E7)</f>
        <v>6460848</v>
      </c>
      <c r="F8" s="157">
        <f t="shared" si="2"/>
        <v>44945582</v>
      </c>
      <c r="G8" s="157">
        <f t="shared" si="2"/>
        <v>123093072</v>
      </c>
      <c r="H8" s="157">
        <f t="shared" si="2"/>
        <v>174499502</v>
      </c>
      <c r="I8" s="157">
        <f t="shared" si="2"/>
        <v>172125103</v>
      </c>
      <c r="J8" s="157">
        <f t="shared" si="2"/>
        <v>11730746</v>
      </c>
      <c r="K8" s="158">
        <f t="shared" si="1"/>
        <v>6.815244142511856E-2</v>
      </c>
      <c r="L8" s="143"/>
    </row>
    <row r="9" spans="1:12" ht="15" outlineLevel="2" x14ac:dyDescent="0.25">
      <c r="A9" s="144">
        <v>340</v>
      </c>
      <c r="B9" s="143" t="s">
        <v>147</v>
      </c>
      <c r="C9" s="144">
        <v>50121</v>
      </c>
      <c r="D9" s="143" t="s">
        <v>159</v>
      </c>
      <c r="E9" s="145">
        <v>1323403</v>
      </c>
      <c r="F9" s="145">
        <v>101979205</v>
      </c>
      <c r="G9" s="145">
        <v>56671830</v>
      </c>
      <c r="H9" s="145">
        <f>E9+F9+G9</f>
        <v>159974438</v>
      </c>
      <c r="I9" s="145">
        <v>156216489</v>
      </c>
      <c r="J9" s="145">
        <v>19480158</v>
      </c>
      <c r="K9" s="148">
        <f t="shared" si="1"/>
        <v>0.12469975560646482</v>
      </c>
      <c r="L9" s="143"/>
    </row>
    <row r="10" spans="1:12" ht="15" outlineLevel="1" x14ac:dyDescent="0.25">
      <c r="A10" s="154"/>
      <c r="B10" s="155" t="s">
        <v>155</v>
      </c>
      <c r="C10" s="154"/>
      <c r="D10" s="156"/>
      <c r="E10" s="157">
        <f t="shared" ref="E10:J10" si="3">SUBTOTAL(9,E9:E9)</f>
        <v>1323403</v>
      </c>
      <c r="F10" s="157">
        <f t="shared" si="3"/>
        <v>101979205</v>
      </c>
      <c r="G10" s="157">
        <f t="shared" si="3"/>
        <v>56671830</v>
      </c>
      <c r="H10" s="157">
        <f t="shared" si="3"/>
        <v>159974438</v>
      </c>
      <c r="I10" s="157">
        <f t="shared" si="3"/>
        <v>156216489</v>
      </c>
      <c r="J10" s="157">
        <f t="shared" si="3"/>
        <v>19480158</v>
      </c>
      <c r="K10" s="158">
        <f t="shared" si="1"/>
        <v>0.12469975560646482</v>
      </c>
      <c r="L10" s="143"/>
    </row>
    <row r="11" spans="1:12" ht="15" outlineLevel="2" x14ac:dyDescent="0.25">
      <c r="A11" s="144">
        <v>626</v>
      </c>
      <c r="B11" s="143" t="s">
        <v>146</v>
      </c>
      <c r="C11" s="144">
        <v>50028</v>
      </c>
      <c r="D11" s="143" t="s">
        <v>63</v>
      </c>
      <c r="E11" s="145">
        <v>0</v>
      </c>
      <c r="F11" s="145">
        <v>0</v>
      </c>
      <c r="G11" s="145">
        <v>0</v>
      </c>
      <c r="H11" s="145">
        <f>E11+F11+G11</f>
        <v>0</v>
      </c>
      <c r="I11" s="145">
        <v>0</v>
      </c>
      <c r="J11" s="145">
        <v>0</v>
      </c>
      <c r="K11" s="148" t="str">
        <f t="shared" si="1"/>
        <v/>
      </c>
      <c r="L11" s="143"/>
    </row>
    <row r="12" spans="1:12" ht="15" outlineLevel="1" x14ac:dyDescent="0.25">
      <c r="A12" s="154"/>
      <c r="B12" s="155" t="s">
        <v>149</v>
      </c>
      <c r="C12" s="154"/>
      <c r="D12" s="156"/>
      <c r="E12" s="157">
        <f t="shared" ref="E12:J12" si="4">SUBTOTAL(9,E11:E11)</f>
        <v>0</v>
      </c>
      <c r="F12" s="157">
        <f t="shared" si="4"/>
        <v>0</v>
      </c>
      <c r="G12" s="157">
        <f t="shared" si="4"/>
        <v>0</v>
      </c>
      <c r="H12" s="157">
        <f t="shared" si="4"/>
        <v>0</v>
      </c>
      <c r="I12" s="157">
        <f t="shared" si="4"/>
        <v>0</v>
      </c>
      <c r="J12" s="157">
        <f t="shared" si="4"/>
        <v>0</v>
      </c>
      <c r="K12" s="158" t="str">
        <f t="shared" si="1"/>
        <v/>
      </c>
      <c r="L12" s="143"/>
    </row>
    <row r="13" spans="1:12" ht="15" outlineLevel="2" x14ac:dyDescent="0.25">
      <c r="A13" s="144">
        <v>670</v>
      </c>
      <c r="B13" s="143" t="s">
        <v>141</v>
      </c>
      <c r="C13" s="144">
        <v>51586</v>
      </c>
      <c r="D13" s="143" t="s">
        <v>32</v>
      </c>
      <c r="E13" s="145">
        <v>12216273</v>
      </c>
      <c r="F13" s="145">
        <v>12206799</v>
      </c>
      <c r="G13" s="145">
        <v>201431557</v>
      </c>
      <c r="H13" s="145">
        <f>E13+F13+G13</f>
        <v>225854629</v>
      </c>
      <c r="I13" s="145">
        <v>222932259</v>
      </c>
      <c r="J13" s="145">
        <v>45008753</v>
      </c>
      <c r="K13" s="148">
        <f t="shared" si="1"/>
        <v>0.20189430278908177</v>
      </c>
      <c r="L13" s="143"/>
    </row>
    <row r="14" spans="1:12" ht="15" outlineLevel="2" x14ac:dyDescent="0.25">
      <c r="A14" s="144">
        <v>670</v>
      </c>
      <c r="B14" s="143" t="s">
        <v>141</v>
      </c>
      <c r="C14" s="144">
        <v>50083</v>
      </c>
      <c r="D14" s="143" t="s">
        <v>24</v>
      </c>
      <c r="E14" s="145">
        <v>5480340</v>
      </c>
      <c r="F14" s="145">
        <v>566825</v>
      </c>
      <c r="G14" s="145">
        <v>109213336</v>
      </c>
      <c r="H14" s="145">
        <f>E14+F14+G14</f>
        <v>115260501</v>
      </c>
      <c r="I14" s="145">
        <v>117557074</v>
      </c>
      <c r="J14" s="145">
        <v>10842509</v>
      </c>
      <c r="K14" s="148">
        <f t="shared" si="1"/>
        <v>9.2231871984156388E-2</v>
      </c>
      <c r="L14" s="143"/>
    </row>
    <row r="15" spans="1:12" ht="15" outlineLevel="2" x14ac:dyDescent="0.25">
      <c r="A15" s="144">
        <v>670</v>
      </c>
      <c r="B15" s="143" t="s">
        <v>141</v>
      </c>
      <c r="C15" s="144">
        <v>50229</v>
      </c>
      <c r="D15" s="143" t="s">
        <v>27</v>
      </c>
      <c r="E15" s="145">
        <v>34307711</v>
      </c>
      <c r="F15" s="145">
        <v>5335610</v>
      </c>
      <c r="G15" s="145">
        <v>277899524</v>
      </c>
      <c r="H15" s="145">
        <f>E15+F15+G15</f>
        <v>317542845</v>
      </c>
      <c r="I15" s="145">
        <v>321817415</v>
      </c>
      <c r="J15" s="145">
        <v>32077368</v>
      </c>
      <c r="K15" s="148">
        <f t="shared" si="1"/>
        <v>9.9675674792179911E-2</v>
      </c>
      <c r="L15" s="143"/>
    </row>
    <row r="16" spans="1:12" ht="15" outlineLevel="1" x14ac:dyDescent="0.25">
      <c r="A16" s="154"/>
      <c r="B16" s="155" t="s">
        <v>150</v>
      </c>
      <c r="C16" s="154"/>
      <c r="D16" s="156"/>
      <c r="E16" s="157">
        <f t="shared" ref="E16:J16" si="5">SUBTOTAL(9,E13:E15)</f>
        <v>52004324</v>
      </c>
      <c r="F16" s="157">
        <f t="shared" si="5"/>
        <v>18109234</v>
      </c>
      <c r="G16" s="157">
        <f t="shared" si="5"/>
        <v>588544417</v>
      </c>
      <c r="H16" s="157">
        <f t="shared" si="5"/>
        <v>658657975</v>
      </c>
      <c r="I16" s="157">
        <f t="shared" si="5"/>
        <v>662306748</v>
      </c>
      <c r="J16" s="157">
        <f t="shared" si="5"/>
        <v>87928630</v>
      </c>
      <c r="K16" s="158">
        <f t="shared" si="1"/>
        <v>0.13276118696589212</v>
      </c>
      <c r="L16" s="143"/>
    </row>
    <row r="17" spans="1:12" ht="15" outlineLevel="2" x14ac:dyDescent="0.25">
      <c r="A17" s="144">
        <v>4699</v>
      </c>
      <c r="B17" s="143" t="s">
        <v>163</v>
      </c>
      <c r="C17" s="144">
        <v>50849</v>
      </c>
      <c r="D17" s="143" t="s">
        <v>162</v>
      </c>
      <c r="E17" s="145">
        <v>9668369</v>
      </c>
      <c r="F17" s="145">
        <v>34712921</v>
      </c>
      <c r="G17" s="145">
        <v>615164</v>
      </c>
      <c r="H17" s="145">
        <f>E17+F17+G17</f>
        <v>44996454</v>
      </c>
      <c r="I17" s="145">
        <v>43531184</v>
      </c>
      <c r="J17" s="145">
        <v>1079682</v>
      </c>
      <c r="K17" s="148">
        <f t="shared" si="1"/>
        <v>2.4802495608665272E-2</v>
      </c>
      <c r="L17" s="143"/>
    </row>
    <row r="18" spans="1:12" ht="15" outlineLevel="1" x14ac:dyDescent="0.25">
      <c r="A18" s="154"/>
      <c r="B18" s="155" t="s">
        <v>167</v>
      </c>
      <c r="C18" s="154"/>
      <c r="D18" s="156"/>
      <c r="E18" s="157">
        <f t="shared" ref="E18:J18" si="6">SUBTOTAL(9,E17:E17)</f>
        <v>9668369</v>
      </c>
      <c r="F18" s="157">
        <f t="shared" si="6"/>
        <v>34712921</v>
      </c>
      <c r="G18" s="157">
        <f t="shared" si="6"/>
        <v>615164</v>
      </c>
      <c r="H18" s="157">
        <f t="shared" si="6"/>
        <v>44996454</v>
      </c>
      <c r="I18" s="157">
        <f t="shared" si="6"/>
        <v>43531184</v>
      </c>
      <c r="J18" s="157">
        <f t="shared" si="6"/>
        <v>1079682</v>
      </c>
      <c r="K18" s="158">
        <f t="shared" si="1"/>
        <v>2.4802495608665272E-2</v>
      </c>
      <c r="L18" s="143"/>
    </row>
    <row r="19" spans="1:12" ht="15" outlineLevel="2" x14ac:dyDescent="0.25">
      <c r="A19" s="144">
        <v>50016</v>
      </c>
      <c r="B19" s="143" t="s">
        <v>164</v>
      </c>
      <c r="C19" s="144">
        <v>50016</v>
      </c>
      <c r="D19" s="143" t="s">
        <v>164</v>
      </c>
      <c r="E19" s="145">
        <v>935708</v>
      </c>
      <c r="F19" s="145">
        <v>7117743</v>
      </c>
      <c r="G19" s="145">
        <v>34158379</v>
      </c>
      <c r="H19" s="145">
        <f>E19+F19+G19</f>
        <v>42211830</v>
      </c>
      <c r="I19" s="145">
        <v>38644310</v>
      </c>
      <c r="J19" s="145">
        <v>467683</v>
      </c>
      <c r="K19" s="148">
        <f t="shared" si="1"/>
        <v>1.2102247394247692E-2</v>
      </c>
      <c r="L19" s="143"/>
    </row>
    <row r="20" spans="1:12" ht="15" outlineLevel="1" x14ac:dyDescent="0.25">
      <c r="A20" s="154"/>
      <c r="B20" s="155" t="s">
        <v>168</v>
      </c>
      <c r="C20" s="154"/>
      <c r="D20" s="156"/>
      <c r="E20" s="157">
        <f t="shared" ref="E20:J20" si="7">SUBTOTAL(9,E19:E19)</f>
        <v>935708</v>
      </c>
      <c r="F20" s="157">
        <f t="shared" si="7"/>
        <v>7117743</v>
      </c>
      <c r="G20" s="157">
        <f t="shared" si="7"/>
        <v>34158379</v>
      </c>
      <c r="H20" s="157">
        <f t="shared" si="7"/>
        <v>42211830</v>
      </c>
      <c r="I20" s="157">
        <f t="shared" si="7"/>
        <v>38644310</v>
      </c>
      <c r="J20" s="157">
        <f t="shared" si="7"/>
        <v>467683</v>
      </c>
      <c r="K20" s="158">
        <f t="shared" si="1"/>
        <v>1.2102247394247692E-2</v>
      </c>
      <c r="L20" s="143"/>
    </row>
    <row r="21" spans="1:12" ht="15" outlineLevel="2" x14ac:dyDescent="0.25">
      <c r="A21" s="144">
        <v>50026</v>
      </c>
      <c r="B21" s="143" t="s">
        <v>170</v>
      </c>
      <c r="C21" s="144">
        <v>50026</v>
      </c>
      <c r="D21" s="143" t="s">
        <v>170</v>
      </c>
      <c r="E21" s="145">
        <v>0</v>
      </c>
      <c r="F21" s="145">
        <v>1005052</v>
      </c>
      <c r="G21" s="145">
        <v>0</v>
      </c>
      <c r="H21" s="145">
        <f>E21+F21+G21</f>
        <v>1005052</v>
      </c>
      <c r="I21" s="145">
        <v>1068184</v>
      </c>
      <c r="J21" s="145">
        <v>104171</v>
      </c>
      <c r="K21" s="148">
        <f t="shared" si="1"/>
        <v>9.7521588041011659E-2</v>
      </c>
      <c r="L21" s="143"/>
    </row>
    <row r="22" spans="1:12" ht="15" outlineLevel="1" x14ac:dyDescent="0.25">
      <c r="A22" s="154"/>
      <c r="B22" s="155" t="s">
        <v>173</v>
      </c>
      <c r="C22" s="154"/>
      <c r="D22" s="156"/>
      <c r="E22" s="157">
        <f t="shared" ref="E22:J22" si="8">SUBTOTAL(9,E21:E21)</f>
        <v>0</v>
      </c>
      <c r="F22" s="157">
        <f t="shared" si="8"/>
        <v>1005052</v>
      </c>
      <c r="G22" s="157">
        <f t="shared" si="8"/>
        <v>0</v>
      </c>
      <c r="H22" s="157">
        <f t="shared" si="8"/>
        <v>1005052</v>
      </c>
      <c r="I22" s="157">
        <f t="shared" si="8"/>
        <v>1068184</v>
      </c>
      <c r="J22" s="157">
        <f t="shared" si="8"/>
        <v>104171</v>
      </c>
      <c r="K22" s="158">
        <f t="shared" si="1"/>
        <v>9.7521588041011659E-2</v>
      </c>
      <c r="L22" s="143"/>
    </row>
    <row r="23" spans="1:12" ht="15" outlineLevel="2" x14ac:dyDescent="0.25">
      <c r="A23" s="144">
        <v>50050</v>
      </c>
      <c r="B23" s="143" t="s">
        <v>4</v>
      </c>
      <c r="C23" s="144">
        <v>50050</v>
      </c>
      <c r="D23" s="143" t="s">
        <v>4</v>
      </c>
      <c r="E23" s="145">
        <v>0</v>
      </c>
      <c r="F23" s="145">
        <v>16375719</v>
      </c>
      <c r="G23" s="145">
        <v>31059638</v>
      </c>
      <c r="H23" s="145">
        <f>E23+F23+G23</f>
        <v>47435357</v>
      </c>
      <c r="I23" s="145">
        <v>45821399</v>
      </c>
      <c r="J23" s="145">
        <v>1114247</v>
      </c>
      <c r="K23" s="148">
        <f t="shared" si="1"/>
        <v>2.4317175475152997E-2</v>
      </c>
      <c r="L23" s="143"/>
    </row>
    <row r="24" spans="1:12" ht="15" outlineLevel="1" x14ac:dyDescent="0.25">
      <c r="A24" s="154"/>
      <c r="B24" s="155" t="s">
        <v>114</v>
      </c>
      <c r="C24" s="154"/>
      <c r="D24" s="156"/>
      <c r="E24" s="157">
        <f t="shared" ref="E24:J24" si="9">SUBTOTAL(9,E23:E23)</f>
        <v>0</v>
      </c>
      <c r="F24" s="157">
        <f t="shared" si="9"/>
        <v>16375719</v>
      </c>
      <c r="G24" s="157">
        <f t="shared" si="9"/>
        <v>31059638</v>
      </c>
      <c r="H24" s="157">
        <f t="shared" si="9"/>
        <v>47435357</v>
      </c>
      <c r="I24" s="157">
        <f t="shared" si="9"/>
        <v>45821399</v>
      </c>
      <c r="J24" s="157">
        <f t="shared" si="9"/>
        <v>1114247</v>
      </c>
      <c r="K24" s="158">
        <f t="shared" si="1"/>
        <v>2.4317175475152997E-2</v>
      </c>
      <c r="L24" s="143"/>
    </row>
    <row r="25" spans="1:12" ht="15" outlineLevel="2" x14ac:dyDescent="0.25">
      <c r="A25" s="144">
        <v>50130</v>
      </c>
      <c r="B25" s="143" t="s">
        <v>144</v>
      </c>
      <c r="C25" s="144">
        <v>50130</v>
      </c>
      <c r="D25" s="143" t="s">
        <v>144</v>
      </c>
      <c r="E25" s="145">
        <v>0</v>
      </c>
      <c r="F25" s="145">
        <v>0</v>
      </c>
      <c r="G25" s="145">
        <v>39321906</v>
      </c>
      <c r="H25" s="145">
        <f>E25+F25+G25</f>
        <v>39321906</v>
      </c>
      <c r="I25" s="145">
        <v>39956548</v>
      </c>
      <c r="J25" s="145">
        <v>2999954</v>
      </c>
      <c r="K25" s="148">
        <f t="shared" si="1"/>
        <v>7.508040984921921E-2</v>
      </c>
      <c r="L25" s="143"/>
    </row>
    <row r="26" spans="1:12" ht="15" outlineLevel="1" x14ac:dyDescent="0.25">
      <c r="A26" s="154"/>
      <c r="B26" s="155" t="s">
        <v>154</v>
      </c>
      <c r="C26" s="154"/>
      <c r="D26" s="156"/>
      <c r="E26" s="157">
        <f t="shared" ref="E26:J26" si="10">SUBTOTAL(9,E25:E25)</f>
        <v>0</v>
      </c>
      <c r="F26" s="157">
        <f t="shared" si="10"/>
        <v>0</v>
      </c>
      <c r="G26" s="157">
        <f t="shared" si="10"/>
        <v>39321906</v>
      </c>
      <c r="H26" s="157">
        <f t="shared" si="10"/>
        <v>39321906</v>
      </c>
      <c r="I26" s="157">
        <f t="shared" si="10"/>
        <v>39956548</v>
      </c>
      <c r="J26" s="157">
        <f t="shared" si="10"/>
        <v>2999954</v>
      </c>
      <c r="K26" s="158">
        <f t="shared" si="1"/>
        <v>7.508040984921921E-2</v>
      </c>
      <c r="L26" s="143"/>
    </row>
    <row r="27" spans="1:12" ht="15" outlineLevel="2" x14ac:dyDescent="0.25">
      <c r="A27" s="144">
        <v>51020</v>
      </c>
      <c r="B27" s="143" t="s">
        <v>60</v>
      </c>
      <c r="C27" s="144">
        <v>51020</v>
      </c>
      <c r="D27" s="143" t="s">
        <v>60</v>
      </c>
      <c r="E27" s="145">
        <v>0</v>
      </c>
      <c r="F27" s="145">
        <v>5816949</v>
      </c>
      <c r="G27" s="145">
        <v>92202885</v>
      </c>
      <c r="H27" s="145">
        <f>E27+F27+G27</f>
        <v>98019834</v>
      </c>
      <c r="I27" s="145">
        <v>92750112</v>
      </c>
      <c r="J27" s="145">
        <v>1033947</v>
      </c>
      <c r="K27" s="148">
        <f t="shared" si="1"/>
        <v>1.1147663088536217E-2</v>
      </c>
      <c r="L27" s="143"/>
    </row>
    <row r="28" spans="1:12" ht="15" outlineLevel="1" x14ac:dyDescent="0.25">
      <c r="A28" s="154"/>
      <c r="B28" s="155" t="s">
        <v>153</v>
      </c>
      <c r="C28" s="154"/>
      <c r="D28" s="156"/>
      <c r="E28" s="157">
        <f t="shared" ref="E28:J28" si="11">SUBTOTAL(9,E27:E27)</f>
        <v>0</v>
      </c>
      <c r="F28" s="157">
        <f t="shared" si="11"/>
        <v>5816949</v>
      </c>
      <c r="G28" s="157">
        <f t="shared" si="11"/>
        <v>92202885</v>
      </c>
      <c r="H28" s="157">
        <f t="shared" si="11"/>
        <v>98019834</v>
      </c>
      <c r="I28" s="157">
        <f t="shared" si="11"/>
        <v>92750112</v>
      </c>
      <c r="J28" s="157">
        <f t="shared" si="11"/>
        <v>1033947</v>
      </c>
      <c r="K28" s="158">
        <f t="shared" si="1"/>
        <v>1.1147663088536217E-2</v>
      </c>
      <c r="L28" s="143"/>
    </row>
    <row r="29" spans="1:12" ht="15" outlineLevel="2" x14ac:dyDescent="0.25">
      <c r="A29" s="144">
        <v>51632</v>
      </c>
      <c r="B29" s="143" t="s">
        <v>157</v>
      </c>
      <c r="C29" s="144">
        <v>51632</v>
      </c>
      <c r="D29" s="143" t="s">
        <v>157</v>
      </c>
      <c r="E29" s="145">
        <v>1109286</v>
      </c>
      <c r="F29" s="145">
        <v>0</v>
      </c>
      <c r="G29" s="145">
        <v>0</v>
      </c>
      <c r="H29" s="145">
        <f>E29+F29+G29</f>
        <v>1109286</v>
      </c>
      <c r="I29" s="145">
        <v>980679</v>
      </c>
      <c r="J29" s="145">
        <v>347880</v>
      </c>
      <c r="K29" s="148">
        <f t="shared" si="1"/>
        <v>0.3547338119812905</v>
      </c>
      <c r="L29" s="143"/>
    </row>
    <row r="30" spans="1:12" ht="15" outlineLevel="1" x14ac:dyDescent="0.25">
      <c r="A30" s="154"/>
      <c r="B30" s="155" t="s">
        <v>158</v>
      </c>
      <c r="C30" s="154"/>
      <c r="D30" s="156"/>
      <c r="E30" s="157">
        <f t="shared" ref="E30:J30" si="12">SUBTOTAL(9,E29:E29)</f>
        <v>1109286</v>
      </c>
      <c r="F30" s="157">
        <f t="shared" si="12"/>
        <v>0</v>
      </c>
      <c r="G30" s="157">
        <f t="shared" si="12"/>
        <v>0</v>
      </c>
      <c r="H30" s="157">
        <f t="shared" si="12"/>
        <v>1109286</v>
      </c>
      <c r="I30" s="157">
        <f t="shared" si="12"/>
        <v>980679</v>
      </c>
      <c r="J30" s="157">
        <f t="shared" si="12"/>
        <v>347880</v>
      </c>
      <c r="K30" s="158">
        <f t="shared" si="1"/>
        <v>0.3547338119812905</v>
      </c>
      <c r="L30" s="143"/>
    </row>
    <row r="31" spans="1:12" ht="30.75" customHeight="1" thickBot="1" x14ac:dyDescent="0.3">
      <c r="A31" s="149"/>
      <c r="B31" s="150" t="s">
        <v>104</v>
      </c>
      <c r="C31" s="149"/>
      <c r="D31" s="151"/>
      <c r="E31" s="152">
        <f t="shared" ref="E31:J31" si="13">SUBTOTAL(9,E3:E29)</f>
        <v>101173171</v>
      </c>
      <c r="F31" s="152">
        <f t="shared" si="13"/>
        <v>301115296</v>
      </c>
      <c r="G31" s="152">
        <f t="shared" si="13"/>
        <v>1262776714</v>
      </c>
      <c r="H31" s="152">
        <f t="shared" si="13"/>
        <v>1665065181</v>
      </c>
      <c r="I31" s="152">
        <f t="shared" si="13"/>
        <v>1651937310</v>
      </c>
      <c r="J31" s="152">
        <f t="shared" si="13"/>
        <v>185973137</v>
      </c>
      <c r="K31" s="153">
        <f t="shared" si="1"/>
        <v>0.11257881026974323</v>
      </c>
      <c r="L31" s="143"/>
    </row>
    <row r="32" spans="1:12" ht="13.5" thickTop="1" x14ac:dyDescent="0.2"/>
  </sheetData>
  <pageMargins left="0.7" right="0.7" top="0.75" bottom="0.75" header="0.3" footer="0.3"/>
  <pageSetup scale="62" orientation="landscape" r:id="rId1"/>
  <headerFooter>
    <oddFooter>&amp;LCalifornia Department of Insurance&amp;RRate Specialist Bureau - 6/17/2013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33"/>
  <sheetViews>
    <sheetView workbookViewId="0"/>
  </sheetViews>
  <sheetFormatPr defaultRowHeight="12.75" outlineLevelRow="2" x14ac:dyDescent="0.2"/>
  <cols>
    <col min="1" max="1" width="8.42578125" style="146" bestFit="1" customWidth="1"/>
    <col min="2" max="2" width="30.5703125" style="146" bestFit="1" customWidth="1"/>
    <col min="3" max="3" width="13.28515625" style="146" bestFit="1" customWidth="1"/>
    <col min="4" max="4" width="30.5703125" style="146" bestFit="1" customWidth="1"/>
    <col min="5" max="5" width="14.42578125" style="146" bestFit="1" customWidth="1"/>
    <col min="6" max="6" width="14.28515625" style="147" bestFit="1" customWidth="1"/>
    <col min="7" max="7" width="19.7109375" style="147" bestFit="1" customWidth="1"/>
    <col min="8" max="8" width="15.28515625" style="147" bestFit="1" customWidth="1"/>
    <col min="9" max="9" width="16.5703125" style="147" bestFit="1" customWidth="1"/>
    <col min="10" max="10" width="20.85546875" style="147" customWidth="1"/>
    <col min="11" max="11" width="15" style="146" bestFit="1" customWidth="1"/>
    <col min="12" max="16384" width="9.140625" style="146"/>
  </cols>
  <sheetData>
    <row r="1" spans="1:12" s="142" customFormat="1" ht="45" customHeight="1" x14ac:dyDescent="0.2">
      <c r="A1" s="197" t="s">
        <v>171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2" s="142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70</v>
      </c>
      <c r="B3" s="143" t="s">
        <v>145</v>
      </c>
      <c r="C3" s="144">
        <v>51624</v>
      </c>
      <c r="D3" s="143" t="s">
        <v>160</v>
      </c>
      <c r="E3" s="145">
        <v>0</v>
      </c>
      <c r="F3" s="145">
        <v>0</v>
      </c>
      <c r="G3" s="145">
        <v>0</v>
      </c>
      <c r="H3" s="145">
        <f>E3+F3+G3</f>
        <v>0</v>
      </c>
      <c r="I3" s="145">
        <v>0</v>
      </c>
      <c r="J3" s="145">
        <v>0</v>
      </c>
      <c r="K3" s="148" t="str">
        <f>IF(I3&lt;&gt;0,J3/I3,"")</f>
        <v/>
      </c>
      <c r="L3" s="143"/>
    </row>
    <row r="4" spans="1:12" ht="15" outlineLevel="2" x14ac:dyDescent="0.25">
      <c r="A4" s="144">
        <v>70</v>
      </c>
      <c r="B4" s="143" t="s">
        <v>145</v>
      </c>
      <c r="C4" s="144">
        <v>50814</v>
      </c>
      <c r="D4" s="143" t="s">
        <v>148</v>
      </c>
      <c r="E4" s="145">
        <v>15811993</v>
      </c>
      <c r="F4" s="145">
        <v>58551849</v>
      </c>
      <c r="G4" s="145">
        <v>227065066</v>
      </c>
      <c r="H4" s="145">
        <f>E4+F4+G4</f>
        <v>301428908</v>
      </c>
      <c r="I4" s="145">
        <v>303334563</v>
      </c>
      <c r="J4" s="145">
        <v>66214765</v>
      </c>
      <c r="K4" s="148">
        <f>IF(I4&lt;&gt;0,J4/I4,"")</f>
        <v>0.21828954915368481</v>
      </c>
      <c r="L4" s="143"/>
    </row>
    <row r="5" spans="1:12" ht="15" outlineLevel="1" x14ac:dyDescent="0.25">
      <c r="A5" s="154"/>
      <c r="B5" s="155" t="s">
        <v>151</v>
      </c>
      <c r="C5" s="154"/>
      <c r="D5" s="156"/>
      <c r="E5" s="157">
        <f t="shared" ref="E5:J5" si="0">SUBTOTAL(9,E3:E4)</f>
        <v>15811993</v>
      </c>
      <c r="F5" s="157">
        <f t="shared" si="0"/>
        <v>58551849</v>
      </c>
      <c r="G5" s="157">
        <f t="shared" si="0"/>
        <v>227065066</v>
      </c>
      <c r="H5" s="157">
        <f t="shared" si="0"/>
        <v>301428908</v>
      </c>
      <c r="I5" s="157">
        <f t="shared" si="0"/>
        <v>303334563</v>
      </c>
      <c r="J5" s="157">
        <f t="shared" si="0"/>
        <v>66214765</v>
      </c>
      <c r="K5" s="158">
        <f t="shared" ref="K5:K32" si="1">IF(I5&lt;&gt;0,J5/I5,"")</f>
        <v>0.21828954915368481</v>
      </c>
      <c r="L5" s="143"/>
    </row>
    <row r="6" spans="1:12" ht="15" outlineLevel="2" x14ac:dyDescent="0.25">
      <c r="A6" s="144">
        <v>150</v>
      </c>
      <c r="B6" s="143" t="s">
        <v>8</v>
      </c>
      <c r="C6" s="144">
        <v>50520</v>
      </c>
      <c r="D6" s="143" t="s">
        <v>25</v>
      </c>
      <c r="E6" s="145">
        <v>3038214</v>
      </c>
      <c r="F6" s="145">
        <v>29904673</v>
      </c>
      <c r="G6" s="145">
        <v>97001121</v>
      </c>
      <c r="H6" s="145">
        <f>E6+F6+G6</f>
        <v>129944008</v>
      </c>
      <c r="I6" s="145">
        <v>130080527</v>
      </c>
      <c r="J6" s="145">
        <v>9657420</v>
      </c>
      <c r="K6" s="148">
        <f t="shared" si="1"/>
        <v>7.4241857891612015E-2</v>
      </c>
      <c r="L6" s="143"/>
    </row>
    <row r="7" spans="1:12" ht="15" outlineLevel="2" x14ac:dyDescent="0.25">
      <c r="A7" s="144">
        <v>150</v>
      </c>
      <c r="B7" s="143" t="s">
        <v>8</v>
      </c>
      <c r="C7" s="144">
        <v>51411</v>
      </c>
      <c r="D7" s="143" t="s">
        <v>142</v>
      </c>
      <c r="E7" s="145">
        <v>0</v>
      </c>
      <c r="F7" s="145">
        <v>0</v>
      </c>
      <c r="G7" s="145">
        <v>0</v>
      </c>
      <c r="H7" s="145">
        <f>E7+F7+G7</f>
        <v>0</v>
      </c>
      <c r="I7" s="145">
        <v>0</v>
      </c>
      <c r="J7" s="145">
        <v>0</v>
      </c>
      <c r="K7" s="148" t="str">
        <f t="shared" si="1"/>
        <v/>
      </c>
      <c r="L7" s="143"/>
    </row>
    <row r="8" spans="1:12" ht="15" outlineLevel="1" x14ac:dyDescent="0.25">
      <c r="A8" s="154"/>
      <c r="B8" s="155" t="s">
        <v>107</v>
      </c>
      <c r="C8" s="154"/>
      <c r="D8" s="156"/>
      <c r="E8" s="157">
        <f t="shared" ref="E8:J8" si="2">SUBTOTAL(9,E6:E7)</f>
        <v>3038214</v>
      </c>
      <c r="F8" s="157">
        <f t="shared" si="2"/>
        <v>29904673</v>
      </c>
      <c r="G8" s="157">
        <f t="shared" si="2"/>
        <v>97001121</v>
      </c>
      <c r="H8" s="157">
        <f t="shared" si="2"/>
        <v>129944008</v>
      </c>
      <c r="I8" s="157">
        <f t="shared" si="2"/>
        <v>130080527</v>
      </c>
      <c r="J8" s="157">
        <f t="shared" si="2"/>
        <v>9657420</v>
      </c>
      <c r="K8" s="158">
        <f t="shared" si="1"/>
        <v>7.4241857891612015E-2</v>
      </c>
      <c r="L8" s="143"/>
    </row>
    <row r="9" spans="1:12" ht="15" outlineLevel="2" x14ac:dyDescent="0.25">
      <c r="A9" s="144">
        <v>340</v>
      </c>
      <c r="B9" s="143" t="s">
        <v>147</v>
      </c>
      <c r="C9" s="144">
        <v>51420</v>
      </c>
      <c r="D9" s="143" t="s">
        <v>30</v>
      </c>
      <c r="E9" s="145">
        <v>0</v>
      </c>
      <c r="F9" s="145">
        <v>0</v>
      </c>
      <c r="G9" s="145">
        <v>0</v>
      </c>
      <c r="H9" s="145">
        <f>E9+F9+G9</f>
        <v>0</v>
      </c>
      <c r="I9" s="145">
        <v>68146</v>
      </c>
      <c r="J9" s="145">
        <v>-7916</v>
      </c>
      <c r="K9" s="148">
        <f t="shared" si="1"/>
        <v>-0.11616235729169724</v>
      </c>
      <c r="L9" s="143"/>
    </row>
    <row r="10" spans="1:12" ht="15" outlineLevel="2" x14ac:dyDescent="0.25">
      <c r="A10" s="144">
        <v>340</v>
      </c>
      <c r="B10" s="143" t="s">
        <v>147</v>
      </c>
      <c r="C10" s="144">
        <v>50121</v>
      </c>
      <c r="D10" s="143" t="s">
        <v>159</v>
      </c>
      <c r="E10" s="145">
        <v>3398110</v>
      </c>
      <c r="F10" s="145">
        <v>82863949</v>
      </c>
      <c r="G10" s="145">
        <v>54665012</v>
      </c>
      <c r="H10" s="145">
        <f>E10+F10+G10</f>
        <v>140927071</v>
      </c>
      <c r="I10" s="145">
        <v>138073335</v>
      </c>
      <c r="J10" s="145">
        <v>15281927</v>
      </c>
      <c r="K10" s="148">
        <f t="shared" si="1"/>
        <v>0.11067978476800028</v>
      </c>
      <c r="L10" s="143"/>
    </row>
    <row r="11" spans="1:12" ht="15" outlineLevel="1" x14ac:dyDescent="0.25">
      <c r="A11" s="154"/>
      <c r="B11" s="155" t="s">
        <v>155</v>
      </c>
      <c r="C11" s="154"/>
      <c r="D11" s="156"/>
      <c r="E11" s="157">
        <f t="shared" ref="E11:J11" si="3">SUBTOTAL(9,E9:E10)</f>
        <v>3398110</v>
      </c>
      <c r="F11" s="157">
        <f t="shared" si="3"/>
        <v>82863949</v>
      </c>
      <c r="G11" s="157">
        <f t="shared" si="3"/>
        <v>54665012</v>
      </c>
      <c r="H11" s="157">
        <f t="shared" si="3"/>
        <v>140927071</v>
      </c>
      <c r="I11" s="157">
        <f t="shared" si="3"/>
        <v>138141481</v>
      </c>
      <c r="J11" s="157">
        <f t="shared" si="3"/>
        <v>15274011</v>
      </c>
      <c r="K11" s="158">
        <f t="shared" si="1"/>
        <v>0.11056788221345332</v>
      </c>
      <c r="L11" s="143"/>
    </row>
    <row r="12" spans="1:12" ht="15" outlineLevel="2" x14ac:dyDescent="0.25">
      <c r="A12" s="144">
        <v>626</v>
      </c>
      <c r="B12" s="143" t="s">
        <v>146</v>
      </c>
      <c r="C12" s="144">
        <v>50028</v>
      </c>
      <c r="D12" s="143" t="s">
        <v>63</v>
      </c>
      <c r="E12" s="145">
        <v>0</v>
      </c>
      <c r="F12" s="145">
        <v>0</v>
      </c>
      <c r="G12" s="145">
        <v>0</v>
      </c>
      <c r="H12" s="145">
        <f>E12+F12+G12</f>
        <v>0</v>
      </c>
      <c r="I12" s="145">
        <v>0</v>
      </c>
      <c r="J12" s="145">
        <v>0</v>
      </c>
      <c r="K12" s="148" t="str">
        <f t="shared" si="1"/>
        <v/>
      </c>
      <c r="L12" s="143"/>
    </row>
    <row r="13" spans="1:12" ht="15" outlineLevel="1" x14ac:dyDescent="0.25">
      <c r="A13" s="154"/>
      <c r="B13" s="155" t="s">
        <v>149</v>
      </c>
      <c r="C13" s="154"/>
      <c r="D13" s="156"/>
      <c r="E13" s="157">
        <f t="shared" ref="E13:J13" si="4">SUBTOTAL(9,E12:E12)</f>
        <v>0</v>
      </c>
      <c r="F13" s="157">
        <f t="shared" si="4"/>
        <v>0</v>
      </c>
      <c r="G13" s="157">
        <f t="shared" si="4"/>
        <v>0</v>
      </c>
      <c r="H13" s="157">
        <f t="shared" si="4"/>
        <v>0</v>
      </c>
      <c r="I13" s="157">
        <f t="shared" si="4"/>
        <v>0</v>
      </c>
      <c r="J13" s="157">
        <f t="shared" si="4"/>
        <v>0</v>
      </c>
      <c r="K13" s="158" t="str">
        <f t="shared" si="1"/>
        <v/>
      </c>
      <c r="L13" s="143"/>
    </row>
    <row r="14" spans="1:12" ht="15" outlineLevel="2" x14ac:dyDescent="0.25">
      <c r="A14" s="144">
        <v>670</v>
      </c>
      <c r="B14" s="143" t="s">
        <v>141</v>
      </c>
      <c r="C14" s="144">
        <v>51586</v>
      </c>
      <c r="D14" s="143" t="s">
        <v>32</v>
      </c>
      <c r="E14" s="145">
        <v>8716163</v>
      </c>
      <c r="F14" s="145">
        <v>5954493</v>
      </c>
      <c r="G14" s="145">
        <v>156565360</v>
      </c>
      <c r="H14" s="145">
        <f>E14+F14+G14</f>
        <v>171236016</v>
      </c>
      <c r="I14" s="145">
        <v>177464684</v>
      </c>
      <c r="J14" s="145">
        <v>60825623</v>
      </c>
      <c r="K14" s="148">
        <f t="shared" si="1"/>
        <v>0.34274776045018623</v>
      </c>
      <c r="L14" s="143"/>
    </row>
    <row r="15" spans="1:12" ht="15" outlineLevel="2" x14ac:dyDescent="0.25">
      <c r="A15" s="144">
        <v>670</v>
      </c>
      <c r="B15" s="143" t="s">
        <v>141</v>
      </c>
      <c r="C15" s="144">
        <v>50083</v>
      </c>
      <c r="D15" s="143" t="s">
        <v>24</v>
      </c>
      <c r="E15" s="145">
        <v>5881619</v>
      </c>
      <c r="F15" s="145">
        <v>1979590</v>
      </c>
      <c r="G15" s="145">
        <v>80991350</v>
      </c>
      <c r="H15" s="145">
        <f>E15+F15+G15</f>
        <v>88852559</v>
      </c>
      <c r="I15" s="145">
        <v>92124832</v>
      </c>
      <c r="J15" s="145">
        <v>18921798</v>
      </c>
      <c r="K15" s="148">
        <f t="shared" si="1"/>
        <v>0.20539302584562652</v>
      </c>
      <c r="L15" s="143"/>
    </row>
    <row r="16" spans="1:12" ht="15" outlineLevel="2" x14ac:dyDescent="0.25">
      <c r="A16" s="144">
        <v>670</v>
      </c>
      <c r="B16" s="143" t="s">
        <v>141</v>
      </c>
      <c r="C16" s="144">
        <v>50229</v>
      </c>
      <c r="D16" s="143" t="s">
        <v>27</v>
      </c>
      <c r="E16" s="145">
        <v>57496816</v>
      </c>
      <c r="F16" s="145">
        <v>5328840</v>
      </c>
      <c r="G16" s="145">
        <v>206829700</v>
      </c>
      <c r="H16" s="145">
        <f>E16+F16+G16</f>
        <v>269655356</v>
      </c>
      <c r="I16" s="145">
        <v>283057783</v>
      </c>
      <c r="J16" s="145">
        <v>53870630</v>
      </c>
      <c r="K16" s="148">
        <f t="shared" si="1"/>
        <v>0.19031672412978659</v>
      </c>
      <c r="L16" s="143"/>
    </row>
    <row r="17" spans="1:12" ht="15" outlineLevel="1" x14ac:dyDescent="0.25">
      <c r="A17" s="154"/>
      <c r="B17" s="155" t="s">
        <v>150</v>
      </c>
      <c r="C17" s="154"/>
      <c r="D17" s="156"/>
      <c r="E17" s="157">
        <f t="shared" ref="E17:J17" si="5">SUBTOTAL(9,E14:E16)</f>
        <v>72094598</v>
      </c>
      <c r="F17" s="157">
        <f t="shared" si="5"/>
        <v>13262923</v>
      </c>
      <c r="G17" s="157">
        <f t="shared" si="5"/>
        <v>444386410</v>
      </c>
      <c r="H17" s="157">
        <f t="shared" si="5"/>
        <v>529743931</v>
      </c>
      <c r="I17" s="157">
        <f t="shared" si="5"/>
        <v>552647299</v>
      </c>
      <c r="J17" s="157">
        <f t="shared" si="5"/>
        <v>133618051</v>
      </c>
      <c r="K17" s="158">
        <f t="shared" si="1"/>
        <v>0.24177816709097857</v>
      </c>
      <c r="L17" s="143"/>
    </row>
    <row r="18" spans="1:12" ht="15" outlineLevel="2" x14ac:dyDescent="0.25">
      <c r="A18" s="144">
        <v>4699</v>
      </c>
      <c r="B18" s="143" t="s">
        <v>163</v>
      </c>
      <c r="C18" s="144">
        <v>50849</v>
      </c>
      <c r="D18" s="143" t="s">
        <v>162</v>
      </c>
      <c r="E18" s="145">
        <v>2409436</v>
      </c>
      <c r="F18" s="145">
        <v>19781604</v>
      </c>
      <c r="G18" s="145">
        <v>0</v>
      </c>
      <c r="H18" s="145">
        <f>E18+F18+G18</f>
        <v>22191040</v>
      </c>
      <c r="I18" s="145">
        <v>21746522</v>
      </c>
      <c r="J18" s="145">
        <v>1104966</v>
      </c>
      <c r="K18" s="148">
        <f t="shared" si="1"/>
        <v>5.0811159596003443E-2</v>
      </c>
      <c r="L18" s="143"/>
    </row>
    <row r="19" spans="1:12" ht="15" outlineLevel="1" x14ac:dyDescent="0.25">
      <c r="A19" s="154"/>
      <c r="B19" s="155" t="s">
        <v>167</v>
      </c>
      <c r="C19" s="154"/>
      <c r="D19" s="156"/>
      <c r="E19" s="157">
        <f t="shared" ref="E19:J19" si="6">SUBTOTAL(9,E18:E18)</f>
        <v>2409436</v>
      </c>
      <c r="F19" s="157">
        <f t="shared" si="6"/>
        <v>19781604</v>
      </c>
      <c r="G19" s="157">
        <f t="shared" si="6"/>
        <v>0</v>
      </c>
      <c r="H19" s="157">
        <f t="shared" si="6"/>
        <v>22191040</v>
      </c>
      <c r="I19" s="157">
        <f t="shared" si="6"/>
        <v>21746522</v>
      </c>
      <c r="J19" s="157">
        <f t="shared" si="6"/>
        <v>1104966</v>
      </c>
      <c r="K19" s="158">
        <f t="shared" si="1"/>
        <v>5.0811159596003443E-2</v>
      </c>
      <c r="L19" s="143"/>
    </row>
    <row r="20" spans="1:12" ht="15" outlineLevel="2" x14ac:dyDescent="0.25">
      <c r="A20" s="144">
        <v>50016</v>
      </c>
      <c r="B20" s="143" t="s">
        <v>164</v>
      </c>
      <c r="C20" s="144">
        <v>50016</v>
      </c>
      <c r="D20" s="143" t="s">
        <v>164</v>
      </c>
      <c r="E20" s="145">
        <v>619487</v>
      </c>
      <c r="F20" s="145">
        <v>1116174</v>
      </c>
      <c r="G20" s="145">
        <v>27697301</v>
      </c>
      <c r="H20" s="145">
        <f>E20+F20+G20</f>
        <v>29432962</v>
      </c>
      <c r="I20" s="145">
        <v>27317788</v>
      </c>
      <c r="J20" s="145">
        <v>88464</v>
      </c>
      <c r="K20" s="148">
        <f t="shared" si="1"/>
        <v>3.2383295455693556E-3</v>
      </c>
      <c r="L20" s="143"/>
    </row>
    <row r="21" spans="1:12" ht="15" outlineLevel="1" x14ac:dyDescent="0.25">
      <c r="A21" s="154"/>
      <c r="B21" s="155" t="s">
        <v>168</v>
      </c>
      <c r="C21" s="154"/>
      <c r="D21" s="156"/>
      <c r="E21" s="157">
        <f t="shared" ref="E21:J21" si="7">SUBTOTAL(9,E20:E20)</f>
        <v>619487</v>
      </c>
      <c r="F21" s="157">
        <f t="shared" si="7"/>
        <v>1116174</v>
      </c>
      <c r="G21" s="157">
        <f t="shared" si="7"/>
        <v>27697301</v>
      </c>
      <c r="H21" s="157">
        <f t="shared" si="7"/>
        <v>29432962</v>
      </c>
      <c r="I21" s="157">
        <f t="shared" si="7"/>
        <v>27317788</v>
      </c>
      <c r="J21" s="157">
        <f t="shared" si="7"/>
        <v>88464</v>
      </c>
      <c r="K21" s="158">
        <f t="shared" si="1"/>
        <v>3.2383295455693556E-3</v>
      </c>
      <c r="L21" s="143"/>
    </row>
    <row r="22" spans="1:12" ht="15" outlineLevel="2" x14ac:dyDescent="0.25">
      <c r="A22" s="144">
        <v>50026</v>
      </c>
      <c r="B22" s="143" t="s">
        <v>170</v>
      </c>
      <c r="C22" s="144">
        <v>50026</v>
      </c>
      <c r="D22" s="143" t="s">
        <v>170</v>
      </c>
      <c r="E22" s="145">
        <v>0</v>
      </c>
      <c r="F22" s="145">
        <v>917062</v>
      </c>
      <c r="G22" s="145">
        <v>0</v>
      </c>
      <c r="H22" s="145">
        <f>E22+F22+G22</f>
        <v>917062</v>
      </c>
      <c r="I22" s="145">
        <v>1002348</v>
      </c>
      <c r="J22" s="145">
        <v>-7298</v>
      </c>
      <c r="K22" s="148">
        <f t="shared" si="1"/>
        <v>-7.2809044363833716E-3</v>
      </c>
      <c r="L22" s="143"/>
    </row>
    <row r="23" spans="1:12" ht="15" outlineLevel="1" x14ac:dyDescent="0.25">
      <c r="A23" s="154"/>
      <c r="B23" s="155" t="s">
        <v>173</v>
      </c>
      <c r="C23" s="154"/>
      <c r="D23" s="156"/>
      <c r="E23" s="157">
        <f t="shared" ref="E23:J23" si="8">SUBTOTAL(9,E22:E22)</f>
        <v>0</v>
      </c>
      <c r="F23" s="157">
        <f t="shared" si="8"/>
        <v>917062</v>
      </c>
      <c r="G23" s="157">
        <f t="shared" si="8"/>
        <v>0</v>
      </c>
      <c r="H23" s="157">
        <f t="shared" si="8"/>
        <v>917062</v>
      </c>
      <c r="I23" s="157">
        <f t="shared" si="8"/>
        <v>1002348</v>
      </c>
      <c r="J23" s="157">
        <f t="shared" si="8"/>
        <v>-7298</v>
      </c>
      <c r="K23" s="158">
        <f t="shared" si="1"/>
        <v>-7.2809044363833716E-3</v>
      </c>
      <c r="L23" s="143"/>
    </row>
    <row r="24" spans="1:12" ht="15" outlineLevel="2" x14ac:dyDescent="0.25">
      <c r="A24" s="144">
        <v>50050</v>
      </c>
      <c r="B24" s="143" t="s">
        <v>4</v>
      </c>
      <c r="C24" s="144">
        <v>50050</v>
      </c>
      <c r="D24" s="143" t="s">
        <v>4</v>
      </c>
      <c r="E24" s="145">
        <v>0</v>
      </c>
      <c r="F24" s="145">
        <v>12348916</v>
      </c>
      <c r="G24" s="145">
        <v>23294866</v>
      </c>
      <c r="H24" s="145">
        <f>E24+F24+G24</f>
        <v>35643782</v>
      </c>
      <c r="I24" s="145">
        <v>35144397</v>
      </c>
      <c r="J24" s="145">
        <v>1656989</v>
      </c>
      <c r="K24" s="148">
        <f t="shared" si="1"/>
        <v>4.7148027607359429E-2</v>
      </c>
      <c r="L24" s="143"/>
    </row>
    <row r="25" spans="1:12" ht="15" outlineLevel="1" x14ac:dyDescent="0.25">
      <c r="A25" s="154"/>
      <c r="B25" s="155" t="s">
        <v>114</v>
      </c>
      <c r="C25" s="154"/>
      <c r="D25" s="156"/>
      <c r="E25" s="157">
        <f t="shared" ref="E25:J25" si="9">SUBTOTAL(9,E24:E24)</f>
        <v>0</v>
      </c>
      <c r="F25" s="157">
        <f t="shared" si="9"/>
        <v>12348916</v>
      </c>
      <c r="G25" s="157">
        <f t="shared" si="9"/>
        <v>23294866</v>
      </c>
      <c r="H25" s="157">
        <f t="shared" si="9"/>
        <v>35643782</v>
      </c>
      <c r="I25" s="157">
        <f t="shared" si="9"/>
        <v>35144397</v>
      </c>
      <c r="J25" s="157">
        <f t="shared" si="9"/>
        <v>1656989</v>
      </c>
      <c r="K25" s="158">
        <f t="shared" si="1"/>
        <v>4.7148027607359429E-2</v>
      </c>
      <c r="L25" s="143"/>
    </row>
    <row r="26" spans="1:12" ht="15" outlineLevel="2" x14ac:dyDescent="0.25">
      <c r="A26" s="144">
        <v>50130</v>
      </c>
      <c r="B26" s="143" t="s">
        <v>144</v>
      </c>
      <c r="C26" s="144">
        <v>50130</v>
      </c>
      <c r="D26" s="143" t="s">
        <v>144</v>
      </c>
      <c r="E26" s="145">
        <v>0</v>
      </c>
      <c r="F26" s="145">
        <v>0</v>
      </c>
      <c r="G26" s="145">
        <v>34017561</v>
      </c>
      <c r="H26" s="145">
        <f>E26+F26+G26</f>
        <v>34017561</v>
      </c>
      <c r="I26" s="145">
        <v>34948402</v>
      </c>
      <c r="J26" s="145">
        <v>3231095</v>
      </c>
      <c r="K26" s="148">
        <f t="shared" si="1"/>
        <v>9.2453297292391226E-2</v>
      </c>
      <c r="L26" s="143"/>
    </row>
    <row r="27" spans="1:12" ht="15" outlineLevel="1" x14ac:dyDescent="0.25">
      <c r="A27" s="154"/>
      <c r="B27" s="155" t="s">
        <v>154</v>
      </c>
      <c r="C27" s="154"/>
      <c r="D27" s="156"/>
      <c r="E27" s="157">
        <f t="shared" ref="E27:J27" si="10">SUBTOTAL(9,E26:E26)</f>
        <v>0</v>
      </c>
      <c r="F27" s="157">
        <f t="shared" si="10"/>
        <v>0</v>
      </c>
      <c r="G27" s="157">
        <f t="shared" si="10"/>
        <v>34017561</v>
      </c>
      <c r="H27" s="157">
        <f t="shared" si="10"/>
        <v>34017561</v>
      </c>
      <c r="I27" s="157">
        <f t="shared" si="10"/>
        <v>34948402</v>
      </c>
      <c r="J27" s="157">
        <f t="shared" si="10"/>
        <v>3231095</v>
      </c>
      <c r="K27" s="158">
        <f t="shared" si="1"/>
        <v>9.2453297292391226E-2</v>
      </c>
      <c r="L27" s="143"/>
    </row>
    <row r="28" spans="1:12" ht="15" outlineLevel="2" x14ac:dyDescent="0.25">
      <c r="A28" s="144">
        <v>51020</v>
      </c>
      <c r="B28" s="143" t="s">
        <v>60</v>
      </c>
      <c r="C28" s="144">
        <v>51020</v>
      </c>
      <c r="D28" s="143" t="s">
        <v>60</v>
      </c>
      <c r="E28" s="145">
        <v>0</v>
      </c>
      <c r="F28" s="145">
        <v>1391823</v>
      </c>
      <c r="G28" s="145">
        <v>107661996</v>
      </c>
      <c r="H28" s="145">
        <f>E28+F28+G28</f>
        <v>109053819</v>
      </c>
      <c r="I28" s="145">
        <v>100456575</v>
      </c>
      <c r="J28" s="145">
        <v>1108462</v>
      </c>
      <c r="K28" s="148">
        <f t="shared" si="1"/>
        <v>1.1034240416816919E-2</v>
      </c>
      <c r="L28" s="143"/>
    </row>
    <row r="29" spans="1:12" ht="15" outlineLevel="1" x14ac:dyDescent="0.25">
      <c r="A29" s="154"/>
      <c r="B29" s="155" t="s">
        <v>153</v>
      </c>
      <c r="C29" s="154"/>
      <c r="D29" s="156"/>
      <c r="E29" s="157">
        <f t="shared" ref="E29:J29" si="11">SUBTOTAL(9,E28:E28)</f>
        <v>0</v>
      </c>
      <c r="F29" s="157">
        <f t="shared" si="11"/>
        <v>1391823</v>
      </c>
      <c r="G29" s="157">
        <f t="shared" si="11"/>
        <v>107661996</v>
      </c>
      <c r="H29" s="157">
        <f t="shared" si="11"/>
        <v>109053819</v>
      </c>
      <c r="I29" s="157">
        <f t="shared" si="11"/>
        <v>100456575</v>
      </c>
      <c r="J29" s="157">
        <f t="shared" si="11"/>
        <v>1108462</v>
      </c>
      <c r="K29" s="158">
        <f t="shared" si="1"/>
        <v>1.1034240416816919E-2</v>
      </c>
      <c r="L29" s="143"/>
    </row>
    <row r="30" spans="1:12" ht="15" outlineLevel="2" x14ac:dyDescent="0.25">
      <c r="A30" s="144">
        <v>51632</v>
      </c>
      <c r="B30" s="143" t="s">
        <v>157</v>
      </c>
      <c r="C30" s="144">
        <v>51632</v>
      </c>
      <c r="D30" s="143" t="s">
        <v>157</v>
      </c>
      <c r="E30" s="145">
        <v>855443</v>
      </c>
      <c r="F30" s="145">
        <v>5980</v>
      </c>
      <c r="G30" s="145">
        <v>0</v>
      </c>
      <c r="H30" s="145">
        <f>E30+F30+G30</f>
        <v>861423</v>
      </c>
      <c r="I30" s="145">
        <v>782896</v>
      </c>
      <c r="J30" s="145">
        <v>684306</v>
      </c>
      <c r="K30" s="148">
        <f t="shared" si="1"/>
        <v>0.87407011914737076</v>
      </c>
      <c r="L30" s="143"/>
    </row>
    <row r="31" spans="1:12" ht="15" outlineLevel="1" x14ac:dyDescent="0.25">
      <c r="A31" s="154"/>
      <c r="B31" s="155" t="s">
        <v>158</v>
      </c>
      <c r="C31" s="154"/>
      <c r="D31" s="156"/>
      <c r="E31" s="157">
        <f t="shared" ref="E31:J31" si="12">SUBTOTAL(9,E30:E30)</f>
        <v>855443</v>
      </c>
      <c r="F31" s="157">
        <f t="shared" si="12"/>
        <v>5980</v>
      </c>
      <c r="G31" s="157">
        <f t="shared" si="12"/>
        <v>0</v>
      </c>
      <c r="H31" s="157">
        <f t="shared" si="12"/>
        <v>861423</v>
      </c>
      <c r="I31" s="157">
        <f t="shared" si="12"/>
        <v>782896</v>
      </c>
      <c r="J31" s="157">
        <f t="shared" si="12"/>
        <v>684306</v>
      </c>
      <c r="K31" s="158">
        <f t="shared" si="1"/>
        <v>0.87407011914737076</v>
      </c>
      <c r="L31" s="143"/>
    </row>
    <row r="32" spans="1:12" ht="30.75" customHeight="1" thickBot="1" x14ac:dyDescent="0.3">
      <c r="A32" s="149"/>
      <c r="B32" s="150" t="s">
        <v>104</v>
      </c>
      <c r="C32" s="149"/>
      <c r="D32" s="151"/>
      <c r="E32" s="152">
        <f t="shared" ref="E32:J32" si="13">SUBTOTAL(9,E3:E30)</f>
        <v>98227281</v>
      </c>
      <c r="F32" s="152">
        <f t="shared" si="13"/>
        <v>220144953</v>
      </c>
      <c r="G32" s="152">
        <f t="shared" si="13"/>
        <v>1015789333</v>
      </c>
      <c r="H32" s="152">
        <f t="shared" si="13"/>
        <v>1334161567</v>
      </c>
      <c r="I32" s="152">
        <f t="shared" si="13"/>
        <v>1345602798</v>
      </c>
      <c r="J32" s="152">
        <f t="shared" si="13"/>
        <v>232631231</v>
      </c>
      <c r="K32" s="153">
        <f t="shared" si="1"/>
        <v>0.1728825410780693</v>
      </c>
      <c r="L32" s="143"/>
    </row>
    <row r="33" ht="13.5" thickTop="1" x14ac:dyDescent="0.2"/>
  </sheetData>
  <pageMargins left="0.7" right="0.7" top="0.75" bottom="0.75" header="0.3" footer="0.3"/>
  <pageSetup scale="62" orientation="landscape" r:id="rId1"/>
  <headerFooter>
    <oddFooter>&amp;LCalifornia Department of Insurance&amp;RRate Specialist Bureau - 6/15/2012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33"/>
  <sheetViews>
    <sheetView workbookViewId="0"/>
  </sheetViews>
  <sheetFormatPr defaultRowHeight="12.75" outlineLevelRow="2" x14ac:dyDescent="0.2"/>
  <cols>
    <col min="1" max="1" width="9" style="115" customWidth="1"/>
    <col min="2" max="2" width="24" style="115" bestFit="1" customWidth="1"/>
    <col min="3" max="3" width="9" style="115" bestFit="1" customWidth="1"/>
    <col min="4" max="4" width="28.7109375" style="115" bestFit="1" customWidth="1"/>
    <col min="5" max="5" width="14" style="116" bestFit="1" customWidth="1"/>
    <col min="6" max="6" width="20.42578125" style="116" bestFit="1" customWidth="1"/>
    <col min="7" max="7" width="15.28515625" style="116" bestFit="1" customWidth="1"/>
    <col min="8" max="8" width="15.28515625" style="116" customWidth="1"/>
    <col min="9" max="9" width="23.140625" style="116" bestFit="1" customWidth="1"/>
    <col min="10" max="10" width="18.28515625" style="116" customWidth="1"/>
    <col min="11" max="11" width="15.85546875" style="115" bestFit="1" customWidth="1"/>
    <col min="12" max="16384" width="9.140625" style="115"/>
  </cols>
  <sheetData>
    <row r="1" spans="1:11" ht="45" customHeight="1" x14ac:dyDescent="0.2">
      <c r="A1" s="197" t="s">
        <v>166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120</v>
      </c>
      <c r="J2" s="27" t="s">
        <v>165</v>
      </c>
      <c r="K2" s="28" t="s">
        <v>169</v>
      </c>
    </row>
    <row r="3" spans="1:11" ht="15" customHeight="1" outlineLevel="2" x14ac:dyDescent="0.2">
      <c r="A3" s="137">
        <v>70</v>
      </c>
      <c r="B3" s="121" t="s">
        <v>145</v>
      </c>
      <c r="C3" s="120">
        <v>51624</v>
      </c>
      <c r="D3" s="121" t="s">
        <v>160</v>
      </c>
      <c r="E3" s="122">
        <v>0</v>
      </c>
      <c r="F3" s="122">
        <v>0</v>
      </c>
      <c r="G3" s="122">
        <v>0</v>
      </c>
      <c r="H3" s="122">
        <f>SUM(E3:G3)</f>
        <v>0</v>
      </c>
      <c r="I3" s="122">
        <v>0</v>
      </c>
      <c r="J3" s="122">
        <v>0</v>
      </c>
      <c r="K3" s="123" t="str">
        <f t="shared" ref="K3:K12" si="0">IF(I3&lt;&gt;0,J3/I3,"")</f>
        <v/>
      </c>
    </row>
    <row r="4" spans="1:11" ht="15" customHeight="1" outlineLevel="2" x14ac:dyDescent="0.2">
      <c r="A4" s="138">
        <v>70</v>
      </c>
      <c r="B4" s="125" t="s">
        <v>145</v>
      </c>
      <c r="C4" s="124">
        <v>50814</v>
      </c>
      <c r="D4" s="125" t="s">
        <v>148</v>
      </c>
      <c r="E4" s="126">
        <v>14586600</v>
      </c>
      <c r="F4" s="126">
        <v>77676680</v>
      </c>
      <c r="G4" s="126">
        <v>235147301</v>
      </c>
      <c r="H4" s="126">
        <f>SUM(E4:G4)</f>
        <v>327410581</v>
      </c>
      <c r="I4" s="126">
        <v>329577441</v>
      </c>
      <c r="J4" s="126">
        <v>68628035</v>
      </c>
      <c r="K4" s="127">
        <f t="shared" si="0"/>
        <v>0.20823037763679947</v>
      </c>
    </row>
    <row r="5" spans="1:11" s="117" customFormat="1" ht="15" customHeight="1" outlineLevel="1" x14ac:dyDescent="0.2">
      <c r="A5" s="139"/>
      <c r="B5" s="129" t="s">
        <v>151</v>
      </c>
      <c r="C5" s="128"/>
      <c r="D5" s="130"/>
      <c r="E5" s="131">
        <f t="shared" ref="E5:J5" si="1">SUBTOTAL(9,E3:E4)</f>
        <v>14586600</v>
      </c>
      <c r="F5" s="131">
        <f t="shared" si="1"/>
        <v>77676680</v>
      </c>
      <c r="G5" s="131">
        <f t="shared" si="1"/>
        <v>235147301</v>
      </c>
      <c r="H5" s="132">
        <f t="shared" si="1"/>
        <v>327410581</v>
      </c>
      <c r="I5" s="131">
        <f t="shared" si="1"/>
        <v>329577441</v>
      </c>
      <c r="J5" s="131">
        <f t="shared" si="1"/>
        <v>68628035</v>
      </c>
      <c r="K5" s="133">
        <f t="shared" si="0"/>
        <v>0.20823037763679947</v>
      </c>
    </row>
    <row r="6" spans="1:11" ht="15" customHeight="1" outlineLevel="2" x14ac:dyDescent="0.2">
      <c r="A6" s="138">
        <v>150</v>
      </c>
      <c r="B6" s="125" t="s">
        <v>8</v>
      </c>
      <c r="C6" s="124">
        <v>50520</v>
      </c>
      <c r="D6" s="125" t="s">
        <v>25</v>
      </c>
      <c r="E6" s="126">
        <v>4049382</v>
      </c>
      <c r="F6" s="126">
        <v>17943924</v>
      </c>
      <c r="G6" s="126">
        <v>97985445</v>
      </c>
      <c r="H6" s="126">
        <f>SUM(E6:G6)</f>
        <v>119978751</v>
      </c>
      <c r="I6" s="126">
        <v>119525356</v>
      </c>
      <c r="J6" s="126">
        <v>10553681</v>
      </c>
      <c r="K6" s="127">
        <f t="shared" si="0"/>
        <v>8.8296587043840302E-2</v>
      </c>
    </row>
    <row r="7" spans="1:11" ht="15" customHeight="1" outlineLevel="2" x14ac:dyDescent="0.2">
      <c r="A7" s="138">
        <v>150</v>
      </c>
      <c r="B7" s="125" t="s">
        <v>8</v>
      </c>
      <c r="C7" s="124">
        <v>51411</v>
      </c>
      <c r="D7" s="125" t="s">
        <v>142</v>
      </c>
      <c r="E7" s="126">
        <v>0</v>
      </c>
      <c r="F7" s="126">
        <v>0</v>
      </c>
      <c r="G7" s="126">
        <v>0</v>
      </c>
      <c r="H7" s="126">
        <f>SUM(E7:G7)</f>
        <v>0</v>
      </c>
      <c r="I7" s="126">
        <v>0</v>
      </c>
      <c r="J7" s="126">
        <v>0</v>
      </c>
      <c r="K7" s="127" t="str">
        <f t="shared" si="0"/>
        <v/>
      </c>
    </row>
    <row r="8" spans="1:11" ht="15" customHeight="1" outlineLevel="1" x14ac:dyDescent="0.2">
      <c r="A8" s="140"/>
      <c r="B8" s="135" t="s">
        <v>107</v>
      </c>
      <c r="C8" s="134"/>
      <c r="D8" s="135"/>
      <c r="E8" s="131">
        <f t="shared" ref="E8:J8" si="2">SUBTOTAL(9,E6:E7)</f>
        <v>4049382</v>
      </c>
      <c r="F8" s="131">
        <f t="shared" si="2"/>
        <v>17943924</v>
      </c>
      <c r="G8" s="131">
        <f t="shared" si="2"/>
        <v>97985445</v>
      </c>
      <c r="H8" s="132">
        <f t="shared" si="2"/>
        <v>119978751</v>
      </c>
      <c r="I8" s="131">
        <f t="shared" si="2"/>
        <v>119525356</v>
      </c>
      <c r="J8" s="131">
        <f t="shared" si="2"/>
        <v>10553681</v>
      </c>
      <c r="K8" s="136">
        <f t="shared" si="0"/>
        <v>8.8296587043840302E-2</v>
      </c>
    </row>
    <row r="9" spans="1:11" ht="15" customHeight="1" outlineLevel="2" x14ac:dyDescent="0.2">
      <c r="A9" s="138">
        <v>340</v>
      </c>
      <c r="B9" s="125" t="s">
        <v>147</v>
      </c>
      <c r="C9" s="124">
        <v>51420</v>
      </c>
      <c r="D9" s="125" t="s">
        <v>30</v>
      </c>
      <c r="E9" s="126">
        <v>0</v>
      </c>
      <c r="F9" s="126">
        <v>0</v>
      </c>
      <c r="G9" s="126">
        <v>0</v>
      </c>
      <c r="H9" s="126">
        <f>SUM(E9:G9)</f>
        <v>0</v>
      </c>
      <c r="I9" s="126">
        <v>-17574</v>
      </c>
      <c r="J9" s="126">
        <v>14500</v>
      </c>
      <c r="K9" s="127">
        <f t="shared" si="0"/>
        <v>-0.82508250825082508</v>
      </c>
    </row>
    <row r="10" spans="1:11" ht="15" customHeight="1" outlineLevel="2" x14ac:dyDescent="0.2">
      <c r="A10" s="138">
        <v>340</v>
      </c>
      <c r="B10" s="125" t="s">
        <v>147</v>
      </c>
      <c r="C10" s="124">
        <v>50121</v>
      </c>
      <c r="D10" s="125" t="s">
        <v>159</v>
      </c>
      <c r="E10" s="126">
        <v>1700422</v>
      </c>
      <c r="F10" s="126">
        <v>107093667</v>
      </c>
      <c r="G10" s="126">
        <v>54397752</v>
      </c>
      <c r="H10" s="126">
        <f>SUM(E10:G10)</f>
        <v>163191841</v>
      </c>
      <c r="I10" s="126">
        <v>166474751</v>
      </c>
      <c r="J10" s="126">
        <v>16696858</v>
      </c>
      <c r="K10" s="127">
        <f t="shared" si="0"/>
        <v>0.10029663897800334</v>
      </c>
    </row>
    <row r="11" spans="1:11" ht="15" customHeight="1" outlineLevel="1" x14ac:dyDescent="0.2">
      <c r="A11" s="140"/>
      <c r="B11" s="135" t="s">
        <v>155</v>
      </c>
      <c r="C11" s="134"/>
      <c r="D11" s="135"/>
      <c r="E11" s="131">
        <f t="shared" ref="E11:J11" si="3">SUBTOTAL(9,E9:E10)</f>
        <v>1700422</v>
      </c>
      <c r="F11" s="131">
        <f t="shared" si="3"/>
        <v>107093667</v>
      </c>
      <c r="G11" s="131">
        <f t="shared" si="3"/>
        <v>54397752</v>
      </c>
      <c r="H11" s="132">
        <f t="shared" si="3"/>
        <v>163191841</v>
      </c>
      <c r="I11" s="131">
        <f t="shared" si="3"/>
        <v>166457177</v>
      </c>
      <c r="J11" s="131">
        <f t="shared" si="3"/>
        <v>16711358</v>
      </c>
      <c r="K11" s="136">
        <f t="shared" si="0"/>
        <v>0.10039433745773545</v>
      </c>
    </row>
    <row r="12" spans="1:11" ht="15" customHeight="1" outlineLevel="2" x14ac:dyDescent="0.2">
      <c r="A12" s="138">
        <v>626</v>
      </c>
      <c r="B12" s="125" t="s">
        <v>146</v>
      </c>
      <c r="C12" s="124">
        <v>50028</v>
      </c>
      <c r="D12" s="125" t="s">
        <v>63</v>
      </c>
      <c r="E12" s="126">
        <v>0</v>
      </c>
      <c r="F12" s="126">
        <v>0</v>
      </c>
      <c r="G12" s="126">
        <v>0</v>
      </c>
      <c r="H12" s="126">
        <f>SUM(E12:G12)</f>
        <v>0</v>
      </c>
      <c r="I12" s="126">
        <v>0</v>
      </c>
      <c r="J12" s="126">
        <v>0</v>
      </c>
      <c r="K12" s="127" t="str">
        <f t="shared" si="0"/>
        <v/>
      </c>
    </row>
    <row r="13" spans="1:11" ht="15" customHeight="1" outlineLevel="1" x14ac:dyDescent="0.2">
      <c r="A13" s="140"/>
      <c r="B13" s="135" t="s">
        <v>149</v>
      </c>
      <c r="C13" s="134"/>
      <c r="D13" s="135"/>
      <c r="E13" s="131">
        <f t="shared" ref="E13:J13" si="4">SUBTOTAL(9,E12:E12)</f>
        <v>0</v>
      </c>
      <c r="F13" s="131">
        <f t="shared" si="4"/>
        <v>0</v>
      </c>
      <c r="G13" s="131">
        <f t="shared" si="4"/>
        <v>0</v>
      </c>
      <c r="H13" s="132">
        <f t="shared" si="4"/>
        <v>0</v>
      </c>
      <c r="I13" s="131">
        <f t="shared" si="4"/>
        <v>0</v>
      </c>
      <c r="J13" s="131">
        <f t="shared" si="4"/>
        <v>0</v>
      </c>
      <c r="K13" s="136"/>
    </row>
    <row r="14" spans="1:11" ht="15" customHeight="1" outlineLevel="2" x14ac:dyDescent="0.2">
      <c r="A14" s="138">
        <v>670</v>
      </c>
      <c r="B14" s="125" t="s">
        <v>141</v>
      </c>
      <c r="C14" s="124">
        <v>51586</v>
      </c>
      <c r="D14" s="125" t="s">
        <v>32</v>
      </c>
      <c r="E14" s="126">
        <v>12722159</v>
      </c>
      <c r="F14" s="126">
        <v>7860133</v>
      </c>
      <c r="G14" s="126">
        <v>204408005</v>
      </c>
      <c r="H14" s="126">
        <f>SUM(E14:G14)</f>
        <v>224990297</v>
      </c>
      <c r="I14" s="126">
        <v>224849360</v>
      </c>
      <c r="J14" s="126">
        <v>49604733</v>
      </c>
      <c r="K14" s="127">
        <f t="shared" ref="K14:K32" si="5">IF(I14&lt;&gt;0,J14/I14,"")</f>
        <v>0.22061318297726087</v>
      </c>
    </row>
    <row r="15" spans="1:11" ht="15" customHeight="1" outlineLevel="2" x14ac:dyDescent="0.2">
      <c r="A15" s="138">
        <v>670</v>
      </c>
      <c r="B15" s="125" t="s">
        <v>141</v>
      </c>
      <c r="C15" s="124">
        <v>50229</v>
      </c>
      <c r="D15" s="125" t="s">
        <v>27</v>
      </c>
      <c r="E15" s="126">
        <v>65012519</v>
      </c>
      <c r="F15" s="126">
        <v>6125781</v>
      </c>
      <c r="G15" s="126">
        <v>209788807</v>
      </c>
      <c r="H15" s="126">
        <f>SUM(E15:G15)</f>
        <v>280927107</v>
      </c>
      <c r="I15" s="126">
        <v>270569412</v>
      </c>
      <c r="J15" s="126">
        <v>50434588</v>
      </c>
      <c r="K15" s="127">
        <f t="shared" si="5"/>
        <v>0.18640166169263805</v>
      </c>
    </row>
    <row r="16" spans="1:11" ht="15" customHeight="1" outlineLevel="2" x14ac:dyDescent="0.2">
      <c r="A16" s="138">
        <v>670</v>
      </c>
      <c r="B16" s="125" t="s">
        <v>141</v>
      </c>
      <c r="C16" s="124">
        <v>50083</v>
      </c>
      <c r="D16" s="125" t="s">
        <v>24</v>
      </c>
      <c r="E16" s="126">
        <v>3786764</v>
      </c>
      <c r="F16" s="126">
        <v>2846671</v>
      </c>
      <c r="G16" s="126">
        <v>42658762</v>
      </c>
      <c r="H16" s="126">
        <f>SUM(E16:G16)</f>
        <v>49292197</v>
      </c>
      <c r="I16" s="126">
        <v>48749469</v>
      </c>
      <c r="J16" s="126">
        <v>11333178</v>
      </c>
      <c r="K16" s="127">
        <f t="shared" si="5"/>
        <v>0.23247797837551831</v>
      </c>
    </row>
    <row r="17" spans="1:11" ht="15" customHeight="1" outlineLevel="1" x14ac:dyDescent="0.2">
      <c r="A17" s="140"/>
      <c r="B17" s="135" t="s">
        <v>150</v>
      </c>
      <c r="C17" s="134"/>
      <c r="D17" s="135"/>
      <c r="E17" s="131">
        <f t="shared" ref="E17:J17" si="6">SUBTOTAL(9,E14:E16)</f>
        <v>81521442</v>
      </c>
      <c r="F17" s="131">
        <f t="shared" si="6"/>
        <v>16832585</v>
      </c>
      <c r="G17" s="131">
        <f t="shared" si="6"/>
        <v>456855574</v>
      </c>
      <c r="H17" s="132">
        <f t="shared" si="6"/>
        <v>555209601</v>
      </c>
      <c r="I17" s="131">
        <f t="shared" si="6"/>
        <v>544168241</v>
      </c>
      <c r="J17" s="131">
        <f t="shared" si="6"/>
        <v>111372499</v>
      </c>
      <c r="K17" s="136">
        <f t="shared" si="5"/>
        <v>0.20466556224474702</v>
      </c>
    </row>
    <row r="18" spans="1:11" ht="15" customHeight="1" outlineLevel="2" x14ac:dyDescent="0.2">
      <c r="A18" s="138">
        <v>4699</v>
      </c>
      <c r="B18" s="125" t="s">
        <v>163</v>
      </c>
      <c r="C18" s="124">
        <v>50849</v>
      </c>
      <c r="D18" s="125" t="s">
        <v>162</v>
      </c>
      <c r="E18" s="126">
        <v>816307</v>
      </c>
      <c r="F18" s="126">
        <v>24844270</v>
      </c>
      <c r="G18" s="126">
        <v>0</v>
      </c>
      <c r="H18" s="126">
        <f>SUM(E18:G18)</f>
        <v>25660577</v>
      </c>
      <c r="I18" s="126">
        <v>25024615</v>
      </c>
      <c r="J18" s="126">
        <v>758639</v>
      </c>
      <c r="K18" s="127">
        <f t="shared" si="5"/>
        <v>3.0315711150800922E-2</v>
      </c>
    </row>
    <row r="19" spans="1:11" ht="15" customHeight="1" outlineLevel="1" x14ac:dyDescent="0.2">
      <c r="A19" s="140"/>
      <c r="B19" s="135" t="s">
        <v>167</v>
      </c>
      <c r="C19" s="134"/>
      <c r="D19" s="135"/>
      <c r="E19" s="131">
        <f t="shared" ref="E19:J19" si="7">SUBTOTAL(9,E18:E18)</f>
        <v>816307</v>
      </c>
      <c r="F19" s="131">
        <f t="shared" si="7"/>
        <v>24844270</v>
      </c>
      <c r="G19" s="131">
        <f t="shared" si="7"/>
        <v>0</v>
      </c>
      <c r="H19" s="132">
        <f t="shared" si="7"/>
        <v>25660577</v>
      </c>
      <c r="I19" s="131">
        <f t="shared" si="7"/>
        <v>25024615</v>
      </c>
      <c r="J19" s="131">
        <f t="shared" si="7"/>
        <v>758639</v>
      </c>
      <c r="K19" s="136">
        <f t="shared" si="5"/>
        <v>3.0315711150800922E-2</v>
      </c>
    </row>
    <row r="20" spans="1:11" ht="15" customHeight="1" outlineLevel="2" x14ac:dyDescent="0.2">
      <c r="A20" s="138">
        <v>50016</v>
      </c>
      <c r="B20" s="125" t="s">
        <v>164</v>
      </c>
      <c r="C20" s="124">
        <v>50016</v>
      </c>
      <c r="D20" s="125" t="s">
        <v>164</v>
      </c>
      <c r="E20" s="126">
        <v>16710</v>
      </c>
      <c r="F20" s="126">
        <v>0</v>
      </c>
      <c r="G20" s="126">
        <v>7688963</v>
      </c>
      <c r="H20" s="126">
        <f>SUM(E20:G20)</f>
        <v>7705673</v>
      </c>
      <c r="I20" s="126">
        <v>7153016</v>
      </c>
      <c r="J20" s="126">
        <v>0</v>
      </c>
      <c r="K20" s="127">
        <f t="shared" si="5"/>
        <v>0</v>
      </c>
    </row>
    <row r="21" spans="1:11" ht="15" customHeight="1" outlineLevel="1" x14ac:dyDescent="0.2">
      <c r="A21" s="140"/>
      <c r="B21" s="135" t="s">
        <v>168</v>
      </c>
      <c r="C21" s="134"/>
      <c r="D21" s="135"/>
      <c r="E21" s="131">
        <f t="shared" ref="E21:J21" si="8">SUBTOTAL(9,E20:E20)</f>
        <v>16710</v>
      </c>
      <c r="F21" s="131">
        <f t="shared" si="8"/>
        <v>0</v>
      </c>
      <c r="G21" s="131">
        <f t="shared" si="8"/>
        <v>7688963</v>
      </c>
      <c r="H21" s="132">
        <f t="shared" si="8"/>
        <v>7705673</v>
      </c>
      <c r="I21" s="131">
        <f t="shared" si="8"/>
        <v>7153016</v>
      </c>
      <c r="J21" s="131">
        <f t="shared" si="8"/>
        <v>0</v>
      </c>
      <c r="K21" s="136">
        <f t="shared" si="5"/>
        <v>0</v>
      </c>
    </row>
    <row r="22" spans="1:11" ht="15" customHeight="1" outlineLevel="2" x14ac:dyDescent="0.2">
      <c r="A22" s="138">
        <v>50026</v>
      </c>
      <c r="B22" s="125" t="s">
        <v>90</v>
      </c>
      <c r="C22" s="124">
        <v>50026</v>
      </c>
      <c r="D22" s="125" t="s">
        <v>90</v>
      </c>
      <c r="E22" s="126">
        <v>24818</v>
      </c>
      <c r="F22" s="126">
        <v>835822</v>
      </c>
      <c r="G22" s="126">
        <v>325239</v>
      </c>
      <c r="H22" s="126">
        <f>SUM(E22:G22)</f>
        <v>1185879</v>
      </c>
      <c r="I22" s="126">
        <v>1290532</v>
      </c>
      <c r="J22" s="126">
        <v>-262716</v>
      </c>
      <c r="K22" s="127">
        <f t="shared" si="5"/>
        <v>-0.20357186028707541</v>
      </c>
    </row>
    <row r="23" spans="1:11" ht="15" customHeight="1" outlineLevel="1" x14ac:dyDescent="0.2">
      <c r="A23" s="140"/>
      <c r="B23" s="135" t="s">
        <v>112</v>
      </c>
      <c r="C23" s="134"/>
      <c r="D23" s="135"/>
      <c r="E23" s="131">
        <f t="shared" ref="E23:J23" si="9">SUBTOTAL(9,E22:E22)</f>
        <v>24818</v>
      </c>
      <c r="F23" s="131">
        <f t="shared" si="9"/>
        <v>835822</v>
      </c>
      <c r="G23" s="131">
        <f t="shared" si="9"/>
        <v>325239</v>
      </c>
      <c r="H23" s="132">
        <f t="shared" si="9"/>
        <v>1185879</v>
      </c>
      <c r="I23" s="131">
        <f t="shared" si="9"/>
        <v>1290532</v>
      </c>
      <c r="J23" s="131">
        <f t="shared" si="9"/>
        <v>-262716</v>
      </c>
      <c r="K23" s="136">
        <f t="shared" si="5"/>
        <v>-0.20357186028707541</v>
      </c>
    </row>
    <row r="24" spans="1:11" ht="15" customHeight="1" outlineLevel="2" x14ac:dyDescent="0.2">
      <c r="A24" s="138">
        <v>50050</v>
      </c>
      <c r="B24" s="125" t="s">
        <v>4</v>
      </c>
      <c r="C24" s="124">
        <v>50050</v>
      </c>
      <c r="D24" s="125" t="s">
        <v>4</v>
      </c>
      <c r="E24" s="126">
        <v>0</v>
      </c>
      <c r="F24" s="126">
        <v>6344189</v>
      </c>
      <c r="G24" s="126">
        <v>23585916</v>
      </c>
      <c r="H24" s="126">
        <f>SUM(E24:G24)</f>
        <v>29930105</v>
      </c>
      <c r="I24" s="126">
        <v>30488313</v>
      </c>
      <c r="J24" s="126">
        <v>285934</v>
      </c>
      <c r="K24" s="127">
        <f t="shared" si="5"/>
        <v>9.3784788945193518E-3</v>
      </c>
    </row>
    <row r="25" spans="1:11" ht="15" customHeight="1" outlineLevel="1" x14ac:dyDescent="0.2">
      <c r="A25" s="140"/>
      <c r="B25" s="135" t="s">
        <v>114</v>
      </c>
      <c r="C25" s="134"/>
      <c r="D25" s="135"/>
      <c r="E25" s="131">
        <f t="shared" ref="E25:J25" si="10">SUBTOTAL(9,E24:E24)</f>
        <v>0</v>
      </c>
      <c r="F25" s="131">
        <f t="shared" si="10"/>
        <v>6344189</v>
      </c>
      <c r="G25" s="131">
        <f t="shared" si="10"/>
        <v>23585916</v>
      </c>
      <c r="H25" s="132">
        <f t="shared" si="10"/>
        <v>29930105</v>
      </c>
      <c r="I25" s="131">
        <f t="shared" si="10"/>
        <v>30488313</v>
      </c>
      <c r="J25" s="131">
        <f t="shared" si="10"/>
        <v>285934</v>
      </c>
      <c r="K25" s="136">
        <f t="shared" si="5"/>
        <v>9.3784788945193518E-3</v>
      </c>
    </row>
    <row r="26" spans="1:11" ht="15" customHeight="1" outlineLevel="2" x14ac:dyDescent="0.2">
      <c r="A26" s="138">
        <v>50130</v>
      </c>
      <c r="B26" s="125" t="s">
        <v>144</v>
      </c>
      <c r="C26" s="124">
        <v>50130</v>
      </c>
      <c r="D26" s="125" t="s">
        <v>144</v>
      </c>
      <c r="E26" s="126">
        <v>0</v>
      </c>
      <c r="F26" s="126">
        <v>0</v>
      </c>
      <c r="G26" s="126">
        <v>37842079</v>
      </c>
      <c r="H26" s="126">
        <f>SUM(E26:G26)</f>
        <v>37842079</v>
      </c>
      <c r="I26" s="126">
        <v>38612284</v>
      </c>
      <c r="J26" s="126">
        <v>4677663</v>
      </c>
      <c r="K26" s="127">
        <f t="shared" si="5"/>
        <v>0.12114442647319179</v>
      </c>
    </row>
    <row r="27" spans="1:11" ht="15" customHeight="1" outlineLevel="1" x14ac:dyDescent="0.2">
      <c r="A27" s="140"/>
      <c r="B27" s="135" t="s">
        <v>154</v>
      </c>
      <c r="C27" s="134"/>
      <c r="D27" s="135"/>
      <c r="E27" s="131">
        <f t="shared" ref="E27:J27" si="11">SUBTOTAL(9,E26:E26)</f>
        <v>0</v>
      </c>
      <c r="F27" s="131">
        <f t="shared" si="11"/>
        <v>0</v>
      </c>
      <c r="G27" s="131">
        <f t="shared" si="11"/>
        <v>37842079</v>
      </c>
      <c r="H27" s="132">
        <f t="shared" si="11"/>
        <v>37842079</v>
      </c>
      <c r="I27" s="131">
        <f t="shared" si="11"/>
        <v>38612284</v>
      </c>
      <c r="J27" s="131">
        <f t="shared" si="11"/>
        <v>4677663</v>
      </c>
      <c r="K27" s="136">
        <f t="shared" si="5"/>
        <v>0.12114442647319179</v>
      </c>
    </row>
    <row r="28" spans="1:11" ht="15" customHeight="1" outlineLevel="2" x14ac:dyDescent="0.2">
      <c r="A28" s="138">
        <v>51020</v>
      </c>
      <c r="B28" s="125" t="s">
        <v>60</v>
      </c>
      <c r="C28" s="124">
        <v>51020</v>
      </c>
      <c r="D28" s="125" t="s">
        <v>60</v>
      </c>
      <c r="E28" s="126">
        <v>0</v>
      </c>
      <c r="F28" s="126">
        <v>0</v>
      </c>
      <c r="G28" s="126">
        <v>140193688</v>
      </c>
      <c r="H28" s="126">
        <f>SUM(E28:G28)</f>
        <v>140193688</v>
      </c>
      <c r="I28" s="126">
        <v>128860327</v>
      </c>
      <c r="J28" s="126">
        <v>999050</v>
      </c>
      <c r="K28" s="127">
        <f t="shared" si="5"/>
        <v>7.7529680644066656E-3</v>
      </c>
    </row>
    <row r="29" spans="1:11" ht="15" customHeight="1" outlineLevel="1" x14ac:dyDescent="0.2">
      <c r="A29" s="140"/>
      <c r="B29" s="135" t="s">
        <v>153</v>
      </c>
      <c r="C29" s="134"/>
      <c r="D29" s="135"/>
      <c r="E29" s="131">
        <f t="shared" ref="E29:J29" si="12">SUBTOTAL(9,E28:E28)</f>
        <v>0</v>
      </c>
      <c r="F29" s="131">
        <f t="shared" si="12"/>
        <v>0</v>
      </c>
      <c r="G29" s="131">
        <f t="shared" si="12"/>
        <v>140193688</v>
      </c>
      <c r="H29" s="132">
        <f t="shared" si="12"/>
        <v>140193688</v>
      </c>
      <c r="I29" s="131">
        <f t="shared" si="12"/>
        <v>128860327</v>
      </c>
      <c r="J29" s="131">
        <f t="shared" si="12"/>
        <v>999050</v>
      </c>
      <c r="K29" s="136">
        <f t="shared" si="5"/>
        <v>7.7529680644066656E-3</v>
      </c>
    </row>
    <row r="30" spans="1:11" ht="15" customHeight="1" outlineLevel="2" x14ac:dyDescent="0.2">
      <c r="A30" s="138">
        <v>51632</v>
      </c>
      <c r="B30" s="125" t="s">
        <v>157</v>
      </c>
      <c r="C30" s="124">
        <v>51632</v>
      </c>
      <c r="D30" s="125" t="s">
        <v>157</v>
      </c>
      <c r="E30" s="126">
        <v>685645</v>
      </c>
      <c r="F30" s="126">
        <v>22867</v>
      </c>
      <c r="G30" s="126">
        <v>0</v>
      </c>
      <c r="H30" s="126">
        <f>SUM(E30:G30)</f>
        <v>708512</v>
      </c>
      <c r="I30" s="126">
        <v>0</v>
      </c>
      <c r="J30" s="126">
        <v>549640</v>
      </c>
      <c r="K30" s="127" t="str">
        <f t="shared" si="5"/>
        <v/>
      </c>
    </row>
    <row r="31" spans="1:11" ht="15" customHeight="1" outlineLevel="1" x14ac:dyDescent="0.2">
      <c r="A31" s="141"/>
      <c r="B31" s="110" t="s">
        <v>158</v>
      </c>
      <c r="C31" s="118"/>
      <c r="D31" s="110"/>
      <c r="E31" s="52">
        <f t="shared" ref="E31:J31" si="13">SUBTOTAL(9,E30:E30)</f>
        <v>685645</v>
      </c>
      <c r="F31" s="52">
        <f t="shared" si="13"/>
        <v>22867</v>
      </c>
      <c r="G31" s="52">
        <f t="shared" si="13"/>
        <v>0</v>
      </c>
      <c r="H31" s="111">
        <f t="shared" si="13"/>
        <v>708512</v>
      </c>
      <c r="I31" s="52">
        <f t="shared" si="13"/>
        <v>0</v>
      </c>
      <c r="J31" s="52">
        <f t="shared" si="13"/>
        <v>549640</v>
      </c>
      <c r="K31" s="70" t="str">
        <f t="shared" si="5"/>
        <v/>
      </c>
    </row>
    <row r="32" spans="1:11" ht="33" customHeight="1" thickBot="1" x14ac:dyDescent="0.25">
      <c r="A32" s="119"/>
      <c r="B32" s="113" t="s">
        <v>104</v>
      </c>
      <c r="C32" s="119"/>
      <c r="D32" s="113"/>
      <c r="E32" s="44">
        <f t="shared" ref="E32:J32" si="14">SUBTOTAL(9,E3:E30)</f>
        <v>103401326</v>
      </c>
      <c r="F32" s="44">
        <f t="shared" si="14"/>
        <v>251594004</v>
      </c>
      <c r="G32" s="44">
        <f t="shared" si="14"/>
        <v>1054021957</v>
      </c>
      <c r="H32" s="44">
        <f t="shared" si="14"/>
        <v>1409017287</v>
      </c>
      <c r="I32" s="44">
        <f t="shared" si="14"/>
        <v>1391157302</v>
      </c>
      <c r="J32" s="44">
        <f t="shared" si="14"/>
        <v>214273783</v>
      </c>
      <c r="K32" s="98">
        <f t="shared" si="5"/>
        <v>0.15402556036757947</v>
      </c>
    </row>
    <row r="33" ht="13.5" thickTop="1" x14ac:dyDescent="0.2"/>
  </sheetData>
  <phoneticPr fontId="16" type="noConversion"/>
  <pageMargins left="0.32" right="0.39" top="0.68" bottom="0.57999999999999996" header="0.5" footer="0.25"/>
  <pageSetup scale="69" orientation="landscape" horizontalDpi="1200" verticalDpi="1200" r:id="rId1"/>
  <headerFooter alignWithMargins="0">
    <oddFooter>&amp;LCalifornia Department of Insurance&amp;RRate Specialist Bureau - 5/10/11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  <pageSetUpPr fitToPage="1"/>
  </sheetPr>
  <dimension ref="A1:K36"/>
  <sheetViews>
    <sheetView workbookViewId="0"/>
  </sheetViews>
  <sheetFormatPr defaultRowHeight="12" outlineLevelRow="2" x14ac:dyDescent="0.2"/>
  <cols>
    <col min="1" max="1" width="7.7109375" style="22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9.5703125" style="20" customWidth="1"/>
    <col min="12" max="16384" width="9.140625" style="20"/>
  </cols>
  <sheetData>
    <row r="1" spans="1:11" ht="45" customHeight="1" x14ac:dyDescent="0.2">
      <c r="A1" s="197" t="s">
        <v>161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s="23" customFormat="1" ht="48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120</v>
      </c>
      <c r="J2" s="27" t="s">
        <v>121</v>
      </c>
      <c r="K2" s="28" t="s">
        <v>122</v>
      </c>
    </row>
    <row r="3" spans="1:11" s="105" customFormat="1" ht="15" customHeight="1" outlineLevel="2" x14ac:dyDescent="0.2">
      <c r="A3" s="102">
        <v>70</v>
      </c>
      <c r="B3" s="103" t="s">
        <v>145</v>
      </c>
      <c r="C3" s="102">
        <v>51624</v>
      </c>
      <c r="D3" s="103" t="s">
        <v>160</v>
      </c>
      <c r="E3" s="104">
        <v>0</v>
      </c>
      <c r="F3" s="104">
        <v>0</v>
      </c>
      <c r="G3" s="104">
        <v>0</v>
      </c>
      <c r="H3" s="104">
        <f>SUM(E3:G3)</f>
        <v>0</v>
      </c>
      <c r="I3" s="104">
        <v>0</v>
      </c>
      <c r="J3" s="104">
        <v>0</v>
      </c>
      <c r="K3" s="86" t="str">
        <f>IF(I3&lt;&gt;0,J3/I3,"")</f>
        <v/>
      </c>
    </row>
    <row r="4" spans="1:11" s="108" customFormat="1" ht="15" customHeight="1" outlineLevel="2" x14ac:dyDescent="0.2">
      <c r="A4" s="106">
        <v>70</v>
      </c>
      <c r="B4" s="107" t="s">
        <v>145</v>
      </c>
      <c r="C4" s="106">
        <v>50814</v>
      </c>
      <c r="D4" s="107" t="s">
        <v>148</v>
      </c>
      <c r="E4" s="100">
        <v>17151249</v>
      </c>
      <c r="F4" s="100">
        <v>74006022</v>
      </c>
      <c r="G4" s="100">
        <v>343960604</v>
      </c>
      <c r="H4" s="100">
        <f>SUM(E4:G4)</f>
        <v>435117875</v>
      </c>
      <c r="I4" s="100">
        <v>439165920</v>
      </c>
      <c r="J4" s="100">
        <v>61781765</v>
      </c>
      <c r="K4" s="63">
        <f>IF(I4&lt;&gt;0,J4/I4,"")</f>
        <v>0.14067977997928438</v>
      </c>
    </row>
    <row r="5" spans="1:11" s="108" customFormat="1" ht="15" customHeight="1" outlineLevel="1" x14ac:dyDescent="0.2">
      <c r="A5" s="109"/>
      <c r="B5" s="110" t="s">
        <v>151</v>
      </c>
      <c r="C5" s="109"/>
      <c r="D5" s="110"/>
      <c r="E5" s="52">
        <f t="shared" ref="E5:J5" si="0">SUBTOTAL(9,E3:E4)</f>
        <v>17151249</v>
      </c>
      <c r="F5" s="52">
        <f t="shared" si="0"/>
        <v>74006022</v>
      </c>
      <c r="G5" s="52">
        <f t="shared" si="0"/>
        <v>343960604</v>
      </c>
      <c r="H5" s="111">
        <f t="shared" si="0"/>
        <v>435117875</v>
      </c>
      <c r="I5" s="52">
        <f t="shared" si="0"/>
        <v>439165920</v>
      </c>
      <c r="J5" s="52">
        <f t="shared" si="0"/>
        <v>61781765</v>
      </c>
      <c r="K5" s="53">
        <f t="shared" ref="K5:K35" si="1">IF(I5&lt;&gt;0,J5/I5,"")</f>
        <v>0.14067977997928438</v>
      </c>
    </row>
    <row r="6" spans="1:11" s="108" customFormat="1" ht="15" customHeight="1" outlineLevel="2" x14ac:dyDescent="0.2">
      <c r="A6" s="106">
        <v>150</v>
      </c>
      <c r="B6" s="107" t="s">
        <v>8</v>
      </c>
      <c r="C6" s="106">
        <v>51411</v>
      </c>
      <c r="D6" s="107" t="s">
        <v>142</v>
      </c>
      <c r="E6" s="100">
        <v>0</v>
      </c>
      <c r="F6" s="100">
        <v>0</v>
      </c>
      <c r="G6" s="100">
        <v>0</v>
      </c>
      <c r="H6" s="100">
        <f>SUM(E6:G6)</f>
        <v>0</v>
      </c>
      <c r="I6" s="100">
        <v>0</v>
      </c>
      <c r="J6" s="100">
        <v>0</v>
      </c>
      <c r="K6" s="63" t="str">
        <f t="shared" si="1"/>
        <v/>
      </c>
    </row>
    <row r="7" spans="1:11" s="108" customFormat="1" ht="15" customHeight="1" outlineLevel="2" x14ac:dyDescent="0.2">
      <c r="A7" s="106">
        <v>150</v>
      </c>
      <c r="B7" s="107" t="s">
        <v>8</v>
      </c>
      <c r="C7" s="106">
        <v>50520</v>
      </c>
      <c r="D7" s="107" t="s">
        <v>25</v>
      </c>
      <c r="E7" s="100">
        <v>3597299</v>
      </c>
      <c r="F7" s="100">
        <v>10632291</v>
      </c>
      <c r="G7" s="100">
        <v>88670764</v>
      </c>
      <c r="H7" s="100">
        <f>SUM(E7:G7)</f>
        <v>102900354</v>
      </c>
      <c r="I7" s="100">
        <v>99893221</v>
      </c>
      <c r="J7" s="100">
        <v>7094309</v>
      </c>
      <c r="K7" s="63">
        <f t="shared" si="1"/>
        <v>7.1018923296106345E-2</v>
      </c>
    </row>
    <row r="8" spans="1:11" s="108" customFormat="1" ht="15" customHeight="1" outlineLevel="1" x14ac:dyDescent="0.2">
      <c r="A8" s="109"/>
      <c r="B8" s="110" t="s">
        <v>107</v>
      </c>
      <c r="C8" s="109"/>
      <c r="D8" s="110"/>
      <c r="E8" s="52">
        <f t="shared" ref="E8:J8" si="2">SUBTOTAL(9,E6:E7)</f>
        <v>3597299</v>
      </c>
      <c r="F8" s="52">
        <f t="shared" si="2"/>
        <v>10632291</v>
      </c>
      <c r="G8" s="52">
        <f t="shared" si="2"/>
        <v>88670764</v>
      </c>
      <c r="H8" s="111">
        <f t="shared" si="2"/>
        <v>102900354</v>
      </c>
      <c r="I8" s="52">
        <f t="shared" si="2"/>
        <v>99893221</v>
      </c>
      <c r="J8" s="52">
        <f t="shared" si="2"/>
        <v>7094309</v>
      </c>
      <c r="K8" s="53">
        <f t="shared" si="1"/>
        <v>7.1018923296106345E-2</v>
      </c>
    </row>
    <row r="9" spans="1:11" s="108" customFormat="1" ht="21" customHeight="1" outlineLevel="2" x14ac:dyDescent="0.2">
      <c r="A9" s="106">
        <v>340</v>
      </c>
      <c r="B9" s="107" t="s">
        <v>147</v>
      </c>
      <c r="C9" s="106">
        <v>50121</v>
      </c>
      <c r="D9" s="107" t="s">
        <v>159</v>
      </c>
      <c r="E9" s="100">
        <v>2111967</v>
      </c>
      <c r="F9" s="100">
        <v>77836164</v>
      </c>
      <c r="G9" s="100">
        <v>61299802</v>
      </c>
      <c r="H9" s="100">
        <f>SUM(E9:G9)</f>
        <v>141247933</v>
      </c>
      <c r="I9" s="100">
        <v>137285031</v>
      </c>
      <c r="J9" s="100">
        <v>18481182</v>
      </c>
      <c r="K9" s="63">
        <f t="shared" si="1"/>
        <v>0.13461906127260154</v>
      </c>
    </row>
    <row r="10" spans="1:11" s="108" customFormat="1" ht="15" customHeight="1" outlineLevel="2" x14ac:dyDescent="0.2">
      <c r="A10" s="106">
        <v>340</v>
      </c>
      <c r="B10" s="107" t="s">
        <v>147</v>
      </c>
      <c r="C10" s="106">
        <v>51420</v>
      </c>
      <c r="D10" s="107" t="s">
        <v>30</v>
      </c>
      <c r="E10" s="100">
        <v>0</v>
      </c>
      <c r="F10" s="100">
        <v>0</v>
      </c>
      <c r="G10" s="100">
        <v>0</v>
      </c>
      <c r="H10" s="100">
        <f>SUM(E10:G10)</f>
        <v>0</v>
      </c>
      <c r="I10" s="100">
        <v>0</v>
      </c>
      <c r="J10" s="100">
        <v>0</v>
      </c>
      <c r="K10" s="63" t="str">
        <f t="shared" si="1"/>
        <v/>
      </c>
    </row>
    <row r="11" spans="1:11" s="108" customFormat="1" ht="15" customHeight="1" outlineLevel="1" x14ac:dyDescent="0.2">
      <c r="A11" s="109"/>
      <c r="B11" s="110" t="s">
        <v>155</v>
      </c>
      <c r="C11" s="109"/>
      <c r="D11" s="110"/>
      <c r="E11" s="52">
        <f t="shared" ref="E11:J11" si="3">SUBTOTAL(9,E9:E10)</f>
        <v>2111967</v>
      </c>
      <c r="F11" s="52">
        <f t="shared" si="3"/>
        <v>77836164</v>
      </c>
      <c r="G11" s="52">
        <f t="shared" si="3"/>
        <v>61299802</v>
      </c>
      <c r="H11" s="111">
        <f t="shared" si="3"/>
        <v>141247933</v>
      </c>
      <c r="I11" s="52">
        <f t="shared" si="3"/>
        <v>137285031</v>
      </c>
      <c r="J11" s="52">
        <f t="shared" si="3"/>
        <v>18481182</v>
      </c>
      <c r="K11" s="53">
        <f t="shared" si="1"/>
        <v>0.13461906127260154</v>
      </c>
    </row>
    <row r="12" spans="1:11" s="108" customFormat="1" ht="15" customHeight="1" outlineLevel="2" x14ac:dyDescent="0.2">
      <c r="A12" s="106">
        <v>626</v>
      </c>
      <c r="B12" s="107" t="s">
        <v>146</v>
      </c>
      <c r="C12" s="106">
        <v>50028</v>
      </c>
      <c r="D12" s="107" t="s">
        <v>63</v>
      </c>
      <c r="E12" s="100">
        <v>0</v>
      </c>
      <c r="F12" s="100">
        <v>0</v>
      </c>
      <c r="G12" s="100">
        <v>0</v>
      </c>
      <c r="H12" s="100">
        <f>SUM(E12:G12)</f>
        <v>0</v>
      </c>
      <c r="I12" s="100">
        <v>0</v>
      </c>
      <c r="J12" s="100">
        <v>0</v>
      </c>
      <c r="K12" s="63" t="str">
        <f t="shared" si="1"/>
        <v/>
      </c>
    </row>
    <row r="13" spans="1:11" s="108" customFormat="1" ht="15" customHeight="1" outlineLevel="1" x14ac:dyDescent="0.2">
      <c r="A13" s="109"/>
      <c r="B13" s="110" t="s">
        <v>149</v>
      </c>
      <c r="C13" s="109"/>
      <c r="D13" s="110"/>
      <c r="E13" s="52">
        <f t="shared" ref="E13:J13" si="4">SUBTOTAL(9,E12:E12)</f>
        <v>0</v>
      </c>
      <c r="F13" s="52">
        <f t="shared" si="4"/>
        <v>0</v>
      </c>
      <c r="G13" s="52">
        <f t="shared" si="4"/>
        <v>0</v>
      </c>
      <c r="H13" s="111">
        <f t="shared" si="4"/>
        <v>0</v>
      </c>
      <c r="I13" s="52">
        <f t="shared" si="4"/>
        <v>0</v>
      </c>
      <c r="J13" s="52">
        <f t="shared" si="4"/>
        <v>0</v>
      </c>
      <c r="K13" s="53" t="str">
        <f t="shared" si="1"/>
        <v/>
      </c>
    </row>
    <row r="14" spans="1:11" s="108" customFormat="1" ht="15" customHeight="1" outlineLevel="2" x14ac:dyDescent="0.2">
      <c r="A14" s="106">
        <v>670</v>
      </c>
      <c r="B14" s="107" t="s">
        <v>141</v>
      </c>
      <c r="C14" s="106">
        <v>50229</v>
      </c>
      <c r="D14" s="107" t="s">
        <v>27</v>
      </c>
      <c r="E14" s="100">
        <v>83524120</v>
      </c>
      <c r="F14" s="100">
        <v>20012731</v>
      </c>
      <c r="G14" s="100">
        <v>173850510</v>
      </c>
      <c r="H14" s="100">
        <f t="shared" ref="H14:H21" si="5">SUM(E14:G14)</f>
        <v>277387361</v>
      </c>
      <c r="I14" s="100">
        <v>288745752</v>
      </c>
      <c r="J14" s="100">
        <v>44238389</v>
      </c>
      <c r="K14" s="63">
        <f t="shared" si="1"/>
        <v>0.15320879595139464</v>
      </c>
    </row>
    <row r="15" spans="1:11" s="108" customFormat="1" ht="15" customHeight="1" outlineLevel="2" x14ac:dyDescent="0.2">
      <c r="A15" s="106">
        <v>670</v>
      </c>
      <c r="B15" s="107" t="s">
        <v>141</v>
      </c>
      <c r="C15" s="106">
        <v>50041</v>
      </c>
      <c r="D15" s="107" t="s">
        <v>98</v>
      </c>
      <c r="E15" s="100">
        <v>887867</v>
      </c>
      <c r="F15" s="100">
        <v>75417</v>
      </c>
      <c r="G15" s="100">
        <v>0</v>
      </c>
      <c r="H15" s="100">
        <f t="shared" si="5"/>
        <v>963284</v>
      </c>
      <c r="I15" s="100">
        <v>4317958</v>
      </c>
      <c r="J15" s="100">
        <v>1188769</v>
      </c>
      <c r="K15" s="63">
        <f t="shared" si="1"/>
        <v>0.27530814333997689</v>
      </c>
    </row>
    <row r="16" spans="1:11" s="108" customFormat="1" ht="15" customHeight="1" outlineLevel="2" x14ac:dyDescent="0.2">
      <c r="A16" s="106">
        <v>670</v>
      </c>
      <c r="B16" s="107" t="s">
        <v>141</v>
      </c>
      <c r="C16" s="106">
        <v>50067</v>
      </c>
      <c r="D16" s="107" t="s">
        <v>28</v>
      </c>
      <c r="E16" s="100">
        <v>2617747</v>
      </c>
      <c r="F16" s="100">
        <v>210633</v>
      </c>
      <c r="G16" s="100">
        <v>38900833</v>
      </c>
      <c r="H16" s="100">
        <f t="shared" si="5"/>
        <v>41729213</v>
      </c>
      <c r="I16" s="100">
        <v>40336677</v>
      </c>
      <c r="J16" s="100">
        <v>7946570</v>
      </c>
      <c r="K16" s="63">
        <f t="shared" si="1"/>
        <v>0.19700606472863394</v>
      </c>
    </row>
    <row r="17" spans="1:11" s="108" customFormat="1" ht="15" customHeight="1" outlineLevel="2" x14ac:dyDescent="0.2">
      <c r="A17" s="106">
        <v>670</v>
      </c>
      <c r="B17" s="107" t="s">
        <v>141</v>
      </c>
      <c r="C17" s="106">
        <v>50083</v>
      </c>
      <c r="D17" s="107" t="s">
        <v>24</v>
      </c>
      <c r="E17" s="100">
        <v>264791</v>
      </c>
      <c r="F17" s="100">
        <v>3468227</v>
      </c>
      <c r="G17" s="100">
        <v>11016117</v>
      </c>
      <c r="H17" s="100">
        <f t="shared" si="5"/>
        <v>14749135</v>
      </c>
      <c r="I17" s="100">
        <v>16200972</v>
      </c>
      <c r="J17" s="100">
        <v>7823394</v>
      </c>
      <c r="K17" s="63">
        <f t="shared" si="1"/>
        <v>0.48289658176064992</v>
      </c>
    </row>
    <row r="18" spans="1:11" s="108" customFormat="1" ht="15" customHeight="1" outlineLevel="2" x14ac:dyDescent="0.2">
      <c r="A18" s="106">
        <v>670</v>
      </c>
      <c r="B18" s="107" t="s">
        <v>141</v>
      </c>
      <c r="C18" s="106">
        <v>51535</v>
      </c>
      <c r="D18" s="107" t="s">
        <v>97</v>
      </c>
      <c r="E18" s="100">
        <v>0</v>
      </c>
      <c r="F18" s="100">
        <v>0</v>
      </c>
      <c r="G18" s="100">
        <v>0</v>
      </c>
      <c r="H18" s="100">
        <f t="shared" si="5"/>
        <v>0</v>
      </c>
      <c r="I18" s="100">
        <v>104207</v>
      </c>
      <c r="J18" s="100">
        <v>-3554</v>
      </c>
      <c r="K18" s="63">
        <f t="shared" si="1"/>
        <v>-3.4105194468701722E-2</v>
      </c>
    </row>
    <row r="19" spans="1:11" s="108" customFormat="1" ht="15" customHeight="1" outlineLevel="2" x14ac:dyDescent="0.2">
      <c r="A19" s="106">
        <v>670</v>
      </c>
      <c r="B19" s="107" t="s">
        <v>141</v>
      </c>
      <c r="C19" s="106">
        <v>50024</v>
      </c>
      <c r="D19" s="107" t="s">
        <v>36</v>
      </c>
      <c r="E19" s="100">
        <v>10726086</v>
      </c>
      <c r="F19" s="100">
        <v>3972721</v>
      </c>
      <c r="G19" s="100">
        <v>71768757</v>
      </c>
      <c r="H19" s="100">
        <f t="shared" si="5"/>
        <v>86467564</v>
      </c>
      <c r="I19" s="100">
        <v>90934594</v>
      </c>
      <c r="J19" s="100">
        <v>10649514</v>
      </c>
      <c r="K19" s="63">
        <f t="shared" si="1"/>
        <v>0.1171118001582544</v>
      </c>
    </row>
    <row r="20" spans="1:11" s="108" customFormat="1" ht="15" customHeight="1" outlineLevel="2" x14ac:dyDescent="0.2">
      <c r="A20" s="106">
        <v>670</v>
      </c>
      <c r="B20" s="107" t="s">
        <v>141</v>
      </c>
      <c r="C20" s="106">
        <v>50857</v>
      </c>
      <c r="D20" s="107" t="s">
        <v>26</v>
      </c>
      <c r="E20" s="100">
        <v>13254888</v>
      </c>
      <c r="F20" s="100">
        <v>0</v>
      </c>
      <c r="G20" s="100">
        <v>0</v>
      </c>
      <c r="H20" s="100">
        <f t="shared" si="5"/>
        <v>13254888</v>
      </c>
      <c r="I20" s="100">
        <v>13218531</v>
      </c>
      <c r="J20" s="100">
        <v>2555867</v>
      </c>
      <c r="K20" s="63">
        <f t="shared" si="1"/>
        <v>0.1933548440443193</v>
      </c>
    </row>
    <row r="21" spans="1:11" s="108" customFormat="1" ht="15" customHeight="1" outlineLevel="2" x14ac:dyDescent="0.2">
      <c r="A21" s="106">
        <v>670</v>
      </c>
      <c r="B21" s="107" t="s">
        <v>141</v>
      </c>
      <c r="C21" s="106">
        <v>51586</v>
      </c>
      <c r="D21" s="107" t="s">
        <v>32</v>
      </c>
      <c r="E21" s="100">
        <v>6075281</v>
      </c>
      <c r="F21" s="100">
        <v>117696197</v>
      </c>
      <c r="G21" s="100">
        <v>168062800</v>
      </c>
      <c r="H21" s="100">
        <f t="shared" si="5"/>
        <v>291834278</v>
      </c>
      <c r="I21" s="100">
        <v>293171482</v>
      </c>
      <c r="J21" s="100">
        <v>21904936</v>
      </c>
      <c r="K21" s="63">
        <f t="shared" si="1"/>
        <v>7.4717144555008247E-2</v>
      </c>
    </row>
    <row r="22" spans="1:11" s="108" customFormat="1" ht="15" customHeight="1" outlineLevel="1" x14ac:dyDescent="0.2">
      <c r="A22" s="109"/>
      <c r="B22" s="110" t="s">
        <v>150</v>
      </c>
      <c r="C22" s="109"/>
      <c r="D22" s="110"/>
      <c r="E22" s="52">
        <f t="shared" ref="E22:J22" si="6">SUBTOTAL(9,E14:E21)</f>
        <v>117350780</v>
      </c>
      <c r="F22" s="52">
        <f t="shared" si="6"/>
        <v>145435926</v>
      </c>
      <c r="G22" s="52">
        <f t="shared" si="6"/>
        <v>463599017</v>
      </c>
      <c r="H22" s="111">
        <f t="shared" si="6"/>
        <v>726385723</v>
      </c>
      <c r="I22" s="52">
        <f t="shared" si="6"/>
        <v>747030173</v>
      </c>
      <c r="J22" s="52">
        <f t="shared" si="6"/>
        <v>96303885</v>
      </c>
      <c r="K22" s="53">
        <f t="shared" si="1"/>
        <v>0.12891565626225382</v>
      </c>
    </row>
    <row r="23" spans="1:11" s="108" customFormat="1" ht="15" customHeight="1" outlineLevel="2" x14ac:dyDescent="0.2">
      <c r="A23" s="106">
        <v>3889</v>
      </c>
      <c r="B23" s="107" t="s">
        <v>102</v>
      </c>
      <c r="C23" s="106">
        <v>50849</v>
      </c>
      <c r="D23" s="107" t="s">
        <v>101</v>
      </c>
      <c r="E23" s="100">
        <v>832</v>
      </c>
      <c r="F23" s="100">
        <v>16806461</v>
      </c>
      <c r="G23" s="100">
        <v>0</v>
      </c>
      <c r="H23" s="100">
        <f>SUM(E23:G23)</f>
        <v>16807293</v>
      </c>
      <c r="I23" s="100">
        <v>1620650</v>
      </c>
      <c r="J23" s="100">
        <v>787314</v>
      </c>
      <c r="K23" s="63">
        <f t="shared" si="1"/>
        <v>0.48580137599111467</v>
      </c>
    </row>
    <row r="24" spans="1:11" s="108" customFormat="1" ht="15" customHeight="1" outlineLevel="1" x14ac:dyDescent="0.2">
      <c r="A24" s="109"/>
      <c r="B24" s="110" t="s">
        <v>111</v>
      </c>
      <c r="C24" s="109"/>
      <c r="D24" s="110"/>
      <c r="E24" s="52">
        <f t="shared" ref="E24:J24" si="7">SUBTOTAL(9,E23:E23)</f>
        <v>832</v>
      </c>
      <c r="F24" s="52">
        <f t="shared" si="7"/>
        <v>16806461</v>
      </c>
      <c r="G24" s="52">
        <f t="shared" si="7"/>
        <v>0</v>
      </c>
      <c r="H24" s="111">
        <f t="shared" si="7"/>
        <v>16807293</v>
      </c>
      <c r="I24" s="52">
        <f t="shared" si="7"/>
        <v>1620650</v>
      </c>
      <c r="J24" s="52">
        <f t="shared" si="7"/>
        <v>787314</v>
      </c>
      <c r="K24" s="53">
        <f t="shared" si="1"/>
        <v>0.48580137599111467</v>
      </c>
    </row>
    <row r="25" spans="1:11" s="108" customFormat="1" ht="15" customHeight="1" outlineLevel="2" x14ac:dyDescent="0.2">
      <c r="A25" s="106">
        <v>50026</v>
      </c>
      <c r="B25" s="107" t="s">
        <v>90</v>
      </c>
      <c r="C25" s="106">
        <v>50026</v>
      </c>
      <c r="D25" s="107" t="s">
        <v>90</v>
      </c>
      <c r="E25" s="100">
        <v>173901</v>
      </c>
      <c r="F25" s="100">
        <v>157079</v>
      </c>
      <c r="G25" s="100">
        <v>4210486</v>
      </c>
      <c r="H25" s="100">
        <f>SUM(E25:G25)</f>
        <v>4541466</v>
      </c>
      <c r="I25" s="100">
        <v>4639859</v>
      </c>
      <c r="J25" s="100">
        <v>163331</v>
      </c>
      <c r="K25" s="63">
        <f t="shared" si="1"/>
        <v>3.5201716259050116E-2</v>
      </c>
    </row>
    <row r="26" spans="1:11" s="108" customFormat="1" ht="15" customHeight="1" outlineLevel="1" x14ac:dyDescent="0.2">
      <c r="A26" s="109"/>
      <c r="B26" s="110" t="s">
        <v>112</v>
      </c>
      <c r="C26" s="109"/>
      <c r="D26" s="110"/>
      <c r="E26" s="52">
        <f t="shared" ref="E26:J26" si="8">SUBTOTAL(9,E25:E25)</f>
        <v>173901</v>
      </c>
      <c r="F26" s="52">
        <f t="shared" si="8"/>
        <v>157079</v>
      </c>
      <c r="G26" s="52">
        <f t="shared" si="8"/>
        <v>4210486</v>
      </c>
      <c r="H26" s="111">
        <f t="shared" si="8"/>
        <v>4541466</v>
      </c>
      <c r="I26" s="52">
        <f t="shared" si="8"/>
        <v>4639859</v>
      </c>
      <c r="J26" s="52">
        <f t="shared" si="8"/>
        <v>163331</v>
      </c>
      <c r="K26" s="53">
        <f t="shared" si="1"/>
        <v>3.5201716259050116E-2</v>
      </c>
    </row>
    <row r="27" spans="1:11" s="108" customFormat="1" ht="15" customHeight="1" outlineLevel="2" x14ac:dyDescent="0.2">
      <c r="A27" s="106">
        <v>50050</v>
      </c>
      <c r="B27" s="107" t="s">
        <v>4</v>
      </c>
      <c r="C27" s="106">
        <v>50050</v>
      </c>
      <c r="D27" s="107" t="s">
        <v>4</v>
      </c>
      <c r="E27" s="100">
        <v>0</v>
      </c>
      <c r="F27" s="100">
        <v>0</v>
      </c>
      <c r="G27" s="100">
        <v>21887446</v>
      </c>
      <c r="H27" s="100">
        <f>SUM(E27:G27)</f>
        <v>21887446</v>
      </c>
      <c r="I27" s="100">
        <v>21419876</v>
      </c>
      <c r="J27" s="100">
        <v>-130963</v>
      </c>
      <c r="K27" s="63">
        <f t="shared" si="1"/>
        <v>-6.1140876819268239E-3</v>
      </c>
    </row>
    <row r="28" spans="1:11" s="108" customFormat="1" ht="15" customHeight="1" outlineLevel="1" x14ac:dyDescent="0.2">
      <c r="A28" s="109"/>
      <c r="B28" s="110" t="s">
        <v>114</v>
      </c>
      <c r="C28" s="109"/>
      <c r="D28" s="110"/>
      <c r="E28" s="52">
        <f t="shared" ref="E28:J28" si="9">SUBTOTAL(9,E27:E27)</f>
        <v>0</v>
      </c>
      <c r="F28" s="52">
        <f t="shared" si="9"/>
        <v>0</v>
      </c>
      <c r="G28" s="52">
        <f t="shared" si="9"/>
        <v>21887446</v>
      </c>
      <c r="H28" s="111">
        <f t="shared" si="9"/>
        <v>21887446</v>
      </c>
      <c r="I28" s="52">
        <f t="shared" si="9"/>
        <v>21419876</v>
      </c>
      <c r="J28" s="52">
        <f t="shared" si="9"/>
        <v>-130963</v>
      </c>
      <c r="K28" s="53">
        <f t="shared" si="1"/>
        <v>-6.1140876819268239E-3</v>
      </c>
    </row>
    <row r="29" spans="1:11" s="108" customFormat="1" ht="15" customHeight="1" outlineLevel="2" x14ac:dyDescent="0.2">
      <c r="A29" s="106">
        <v>50130</v>
      </c>
      <c r="B29" s="107" t="s">
        <v>144</v>
      </c>
      <c r="C29" s="106">
        <v>50130</v>
      </c>
      <c r="D29" s="107" t="s">
        <v>144</v>
      </c>
      <c r="E29" s="100">
        <v>0</v>
      </c>
      <c r="F29" s="100">
        <v>0</v>
      </c>
      <c r="G29" s="100">
        <v>31530903</v>
      </c>
      <c r="H29" s="100">
        <f>SUM(E29:G29)</f>
        <v>31530903</v>
      </c>
      <c r="I29" s="100">
        <v>31530903</v>
      </c>
      <c r="J29" s="100">
        <v>1756133</v>
      </c>
      <c r="K29" s="63">
        <f t="shared" si="1"/>
        <v>5.5695613918827505E-2</v>
      </c>
    </row>
    <row r="30" spans="1:11" s="108" customFormat="1" ht="15" customHeight="1" outlineLevel="1" x14ac:dyDescent="0.2">
      <c r="A30" s="109"/>
      <c r="B30" s="110" t="s">
        <v>154</v>
      </c>
      <c r="C30" s="109"/>
      <c r="D30" s="110"/>
      <c r="E30" s="52">
        <f t="shared" ref="E30:J30" si="10">SUBTOTAL(9,E29:E29)</f>
        <v>0</v>
      </c>
      <c r="F30" s="52">
        <f t="shared" si="10"/>
        <v>0</v>
      </c>
      <c r="G30" s="52">
        <f t="shared" si="10"/>
        <v>31530903</v>
      </c>
      <c r="H30" s="111">
        <f t="shared" si="10"/>
        <v>31530903</v>
      </c>
      <c r="I30" s="52">
        <f t="shared" si="10"/>
        <v>31530903</v>
      </c>
      <c r="J30" s="52">
        <f t="shared" si="10"/>
        <v>1756133</v>
      </c>
      <c r="K30" s="53">
        <f t="shared" si="1"/>
        <v>5.5695613918827505E-2</v>
      </c>
    </row>
    <row r="31" spans="1:11" s="108" customFormat="1" ht="15" customHeight="1" outlineLevel="2" x14ac:dyDescent="0.2">
      <c r="A31" s="106">
        <v>51020</v>
      </c>
      <c r="B31" s="107" t="s">
        <v>60</v>
      </c>
      <c r="C31" s="106">
        <v>51020</v>
      </c>
      <c r="D31" s="107" t="s">
        <v>60</v>
      </c>
      <c r="E31" s="100">
        <v>0</v>
      </c>
      <c r="F31" s="100">
        <v>0</v>
      </c>
      <c r="G31" s="100">
        <v>22867428</v>
      </c>
      <c r="H31" s="100">
        <f>SUM(E31:G31)</f>
        <v>22867428</v>
      </c>
      <c r="I31" s="100">
        <v>21270225</v>
      </c>
      <c r="J31" s="100">
        <v>303997</v>
      </c>
      <c r="K31" s="63">
        <f t="shared" si="1"/>
        <v>1.4292138423547471E-2</v>
      </c>
    </row>
    <row r="32" spans="1:11" s="108" customFormat="1" ht="15" customHeight="1" outlineLevel="1" x14ac:dyDescent="0.2">
      <c r="A32" s="109"/>
      <c r="B32" s="110" t="s">
        <v>153</v>
      </c>
      <c r="C32" s="109"/>
      <c r="D32" s="110"/>
      <c r="E32" s="52">
        <f t="shared" ref="E32:J32" si="11">SUBTOTAL(9,E31:E31)</f>
        <v>0</v>
      </c>
      <c r="F32" s="52">
        <f t="shared" si="11"/>
        <v>0</v>
      </c>
      <c r="G32" s="52">
        <f t="shared" si="11"/>
        <v>22867428</v>
      </c>
      <c r="H32" s="111">
        <f t="shared" si="11"/>
        <v>22867428</v>
      </c>
      <c r="I32" s="52">
        <f t="shared" si="11"/>
        <v>21270225</v>
      </c>
      <c r="J32" s="52">
        <f t="shared" si="11"/>
        <v>303997</v>
      </c>
      <c r="K32" s="53">
        <f t="shared" si="1"/>
        <v>1.4292138423547471E-2</v>
      </c>
    </row>
    <row r="33" spans="1:11" s="108" customFormat="1" ht="15" customHeight="1" outlineLevel="2" x14ac:dyDescent="0.2">
      <c r="A33" s="106">
        <v>51632</v>
      </c>
      <c r="B33" s="107" t="s">
        <v>157</v>
      </c>
      <c r="C33" s="106">
        <v>51632</v>
      </c>
      <c r="D33" s="107" t="s">
        <v>157</v>
      </c>
      <c r="E33" s="100">
        <v>162777</v>
      </c>
      <c r="F33" s="100">
        <v>0</v>
      </c>
      <c r="G33" s="100">
        <v>0</v>
      </c>
      <c r="H33" s="100">
        <f>SUM(E33:G33)</f>
        <v>162777</v>
      </c>
      <c r="I33" s="100">
        <v>0</v>
      </c>
      <c r="J33" s="100">
        <v>0</v>
      </c>
      <c r="K33" s="63" t="str">
        <f t="shared" si="1"/>
        <v/>
      </c>
    </row>
    <row r="34" spans="1:11" s="101" customFormat="1" ht="15" customHeight="1" outlineLevel="1" x14ac:dyDescent="0.2">
      <c r="A34" s="109"/>
      <c r="B34" s="110" t="s">
        <v>158</v>
      </c>
      <c r="C34" s="109"/>
      <c r="D34" s="110"/>
      <c r="E34" s="52">
        <f t="shared" ref="E34:J34" si="12">SUBTOTAL(9,E33:E33)</f>
        <v>162777</v>
      </c>
      <c r="F34" s="52">
        <f t="shared" si="12"/>
        <v>0</v>
      </c>
      <c r="G34" s="52">
        <f t="shared" si="12"/>
        <v>0</v>
      </c>
      <c r="H34" s="111">
        <f t="shared" si="12"/>
        <v>162777</v>
      </c>
      <c r="I34" s="52">
        <f t="shared" si="12"/>
        <v>0</v>
      </c>
      <c r="J34" s="52">
        <f t="shared" si="12"/>
        <v>0</v>
      </c>
      <c r="K34" s="53" t="str">
        <f t="shared" si="1"/>
        <v/>
      </c>
    </row>
    <row r="35" spans="1:11" s="101" customFormat="1" ht="30" customHeight="1" thickBot="1" x14ac:dyDescent="0.25">
      <c r="A35" s="112"/>
      <c r="B35" s="113" t="s">
        <v>104</v>
      </c>
      <c r="C35" s="112"/>
      <c r="D35" s="113"/>
      <c r="E35" s="44">
        <f t="shared" ref="E35:J35" si="13">SUBTOTAL(9,E3:E33)</f>
        <v>140548805</v>
      </c>
      <c r="F35" s="44">
        <f t="shared" si="13"/>
        <v>324873943</v>
      </c>
      <c r="G35" s="44">
        <f t="shared" si="13"/>
        <v>1038026450</v>
      </c>
      <c r="H35" s="44">
        <f t="shared" si="13"/>
        <v>1503449198</v>
      </c>
      <c r="I35" s="44">
        <f t="shared" si="13"/>
        <v>1503855858</v>
      </c>
      <c r="J35" s="44">
        <f t="shared" si="13"/>
        <v>186540953</v>
      </c>
      <c r="K35" s="98">
        <f t="shared" si="1"/>
        <v>0.12404177701450959</v>
      </c>
    </row>
    <row r="36" spans="1:11" ht="12.75" thickTop="1" x14ac:dyDescent="0.2"/>
  </sheetData>
  <phoneticPr fontId="16" type="noConversion"/>
  <pageMargins left="0.46" right="0.5" top="0.62" bottom="1" header="0.5" footer="0.5"/>
  <pageSetup scale="77" orientation="landscape" r:id="rId1"/>
  <headerFooter alignWithMargins="0">
    <oddFooter>&amp;LCalifornia Department of Insurance&amp;RRate Specialist Bureau -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  <pageSetUpPr fitToPage="1"/>
  </sheetPr>
  <dimension ref="A1:K38"/>
  <sheetViews>
    <sheetView workbookViewId="0">
      <selection sqref="A1:K1"/>
    </sheetView>
  </sheetViews>
  <sheetFormatPr defaultRowHeight="1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8" style="20" customWidth="1"/>
    <col min="12" max="16384" width="9.140625" style="20"/>
  </cols>
  <sheetData>
    <row r="1" spans="1:11" ht="24" customHeight="1" x14ac:dyDescent="0.2">
      <c r="A1" s="268" t="s">
        <v>156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s="99" customFormat="1" ht="21" customHeight="1" x14ac:dyDescent="0.2">
      <c r="A4" s="33">
        <v>70</v>
      </c>
      <c r="B4" s="33" t="s">
        <v>145</v>
      </c>
      <c r="C4" s="33">
        <v>50814</v>
      </c>
      <c r="D4" s="33" t="s">
        <v>148</v>
      </c>
      <c r="E4" s="34">
        <v>10130804</v>
      </c>
      <c r="F4" s="34">
        <v>69990447</v>
      </c>
      <c r="G4" s="34">
        <v>363702062</v>
      </c>
      <c r="H4" s="34">
        <f>SUM(E4:G4)</f>
        <v>443823313</v>
      </c>
      <c r="I4" s="34">
        <v>445059878</v>
      </c>
      <c r="J4" s="34">
        <v>71756393</v>
      </c>
      <c r="K4" s="63">
        <f t="shared" ref="K4:K37" si="0">IF(I4&lt;&gt;0,J4/I4,"")</f>
        <v>0.16122862685905828</v>
      </c>
    </row>
    <row r="5" spans="1:11" s="99" customFormat="1" ht="15" customHeight="1" x14ac:dyDescent="0.2">
      <c r="A5" s="33">
        <v>70</v>
      </c>
      <c r="B5" s="33" t="s">
        <v>145</v>
      </c>
      <c r="C5" s="33">
        <v>51624</v>
      </c>
      <c r="D5" s="33" t="s">
        <v>13</v>
      </c>
      <c r="E5" s="34">
        <v>3989705</v>
      </c>
      <c r="F5" s="34">
        <v>13268554</v>
      </c>
      <c r="G5" s="34">
        <v>7518847</v>
      </c>
      <c r="H5" s="34">
        <f>SUM(E5:G5)</f>
        <v>24777106</v>
      </c>
      <c r="I5" s="34">
        <v>25579876</v>
      </c>
      <c r="J5" s="34">
        <v>5351490</v>
      </c>
      <c r="K5" s="63">
        <f t="shared" si="0"/>
        <v>0.20920703446725075</v>
      </c>
    </row>
    <row r="6" spans="1:11" s="99" customFormat="1" ht="15" customHeight="1" x14ac:dyDescent="0.2">
      <c r="A6" s="33">
        <v>70</v>
      </c>
      <c r="B6" s="33" t="s">
        <v>145</v>
      </c>
      <c r="C6" s="33">
        <v>50008</v>
      </c>
      <c r="D6" s="33" t="s">
        <v>133</v>
      </c>
      <c r="E6" s="34">
        <v>0</v>
      </c>
      <c r="F6" s="34">
        <v>0</v>
      </c>
      <c r="G6" s="34">
        <v>0</v>
      </c>
      <c r="H6" s="34">
        <f>SUM(E6:G6)</f>
        <v>0</v>
      </c>
      <c r="I6" s="34">
        <v>0</v>
      </c>
      <c r="J6" s="34">
        <v>0</v>
      </c>
      <c r="K6" s="63" t="str">
        <f t="shared" si="0"/>
        <v/>
      </c>
    </row>
    <row r="7" spans="1:11" ht="14.25" customHeight="1" x14ac:dyDescent="0.2">
      <c r="A7" s="47"/>
      <c r="B7" s="48" t="s">
        <v>151</v>
      </c>
      <c r="C7" s="47"/>
      <c r="D7" s="47"/>
      <c r="E7" s="49">
        <f t="shared" ref="E7:J7" si="1">SUBTOTAL(9,E4:E6)</f>
        <v>14120509</v>
      </c>
      <c r="F7" s="49">
        <f t="shared" si="1"/>
        <v>83259001</v>
      </c>
      <c r="G7" s="49">
        <f t="shared" si="1"/>
        <v>371220909</v>
      </c>
      <c r="H7" s="49">
        <f t="shared" si="1"/>
        <v>468600419</v>
      </c>
      <c r="I7" s="49">
        <f t="shared" si="1"/>
        <v>470639754</v>
      </c>
      <c r="J7" s="49">
        <f t="shared" si="1"/>
        <v>77107883</v>
      </c>
      <c r="K7" s="50">
        <f t="shared" si="0"/>
        <v>0.16383631502578083</v>
      </c>
    </row>
    <row r="8" spans="1:11" s="99" customFormat="1" ht="15" customHeight="1" x14ac:dyDescent="0.2">
      <c r="A8" s="33">
        <v>150</v>
      </c>
      <c r="B8" s="33" t="s">
        <v>8</v>
      </c>
      <c r="C8" s="33">
        <v>50520</v>
      </c>
      <c r="D8" s="33" t="s">
        <v>25</v>
      </c>
      <c r="E8" s="34">
        <v>1832835</v>
      </c>
      <c r="F8" s="34">
        <v>6469521</v>
      </c>
      <c r="G8" s="34">
        <v>58667859</v>
      </c>
      <c r="H8" s="34">
        <f>SUM(E8:G8)</f>
        <v>66970215</v>
      </c>
      <c r="I8" s="34">
        <v>66888728</v>
      </c>
      <c r="J8" s="34">
        <v>14094141</v>
      </c>
      <c r="K8" s="63">
        <f t="shared" si="0"/>
        <v>0.21071025599410412</v>
      </c>
    </row>
    <row r="9" spans="1:11" s="99" customFormat="1" ht="15" customHeight="1" x14ac:dyDescent="0.2">
      <c r="A9" s="33">
        <v>150</v>
      </c>
      <c r="B9" s="33" t="s">
        <v>8</v>
      </c>
      <c r="C9" s="33">
        <v>51411</v>
      </c>
      <c r="D9" s="33" t="s">
        <v>142</v>
      </c>
      <c r="E9" s="34">
        <v>0</v>
      </c>
      <c r="F9" s="34">
        <v>0</v>
      </c>
      <c r="G9" s="34">
        <v>0</v>
      </c>
      <c r="H9" s="34">
        <f>SUM(E9:G9)</f>
        <v>0</v>
      </c>
      <c r="I9" s="34">
        <v>0</v>
      </c>
      <c r="J9" s="34">
        <v>0</v>
      </c>
      <c r="K9" s="63" t="str">
        <f t="shared" si="0"/>
        <v/>
      </c>
    </row>
    <row r="10" spans="1:11" ht="15" customHeight="1" x14ac:dyDescent="0.2">
      <c r="A10" s="47"/>
      <c r="B10" s="47" t="s">
        <v>107</v>
      </c>
      <c r="C10" s="47"/>
      <c r="D10" s="47"/>
      <c r="E10" s="49">
        <f t="shared" ref="E10:J10" si="2">SUBTOTAL(9,E8:E9)</f>
        <v>1832835</v>
      </c>
      <c r="F10" s="49">
        <f t="shared" si="2"/>
        <v>6469521</v>
      </c>
      <c r="G10" s="49">
        <f t="shared" si="2"/>
        <v>58667859</v>
      </c>
      <c r="H10" s="49">
        <f t="shared" si="2"/>
        <v>66970215</v>
      </c>
      <c r="I10" s="49">
        <f t="shared" si="2"/>
        <v>66888728</v>
      </c>
      <c r="J10" s="49">
        <f t="shared" si="2"/>
        <v>14094141</v>
      </c>
      <c r="K10" s="50">
        <f t="shared" si="0"/>
        <v>0.21071025599410412</v>
      </c>
    </row>
    <row r="11" spans="1:11" s="99" customFormat="1" ht="15" customHeight="1" x14ac:dyDescent="0.2">
      <c r="A11" s="33">
        <v>340</v>
      </c>
      <c r="B11" s="33" t="s">
        <v>147</v>
      </c>
      <c r="C11" s="33">
        <v>50121</v>
      </c>
      <c r="D11" s="33" t="s">
        <v>31</v>
      </c>
      <c r="E11" s="34">
        <v>1892350</v>
      </c>
      <c r="F11" s="34">
        <v>31446753</v>
      </c>
      <c r="G11" s="34">
        <v>66671233</v>
      </c>
      <c r="H11" s="34">
        <f>SUM(E11:G11)</f>
        <v>100010336</v>
      </c>
      <c r="I11" s="34">
        <v>120662487</v>
      </c>
      <c r="J11" s="34">
        <v>28256093</v>
      </c>
      <c r="K11" s="63">
        <f t="shared" si="0"/>
        <v>0.23417462794381158</v>
      </c>
    </row>
    <row r="12" spans="1:11" s="99" customFormat="1" ht="15" customHeight="1" x14ac:dyDescent="0.2">
      <c r="A12" s="33">
        <v>340</v>
      </c>
      <c r="B12" s="33" t="s">
        <v>147</v>
      </c>
      <c r="C12" s="33">
        <v>51420</v>
      </c>
      <c r="D12" s="33" t="s">
        <v>30</v>
      </c>
      <c r="E12" s="34">
        <v>0</v>
      </c>
      <c r="F12" s="34">
        <v>0</v>
      </c>
      <c r="G12" s="34">
        <v>0</v>
      </c>
      <c r="H12" s="34">
        <f>SUM(E12:G12)</f>
        <v>0</v>
      </c>
      <c r="I12" s="34">
        <v>0</v>
      </c>
      <c r="J12" s="34">
        <v>0</v>
      </c>
      <c r="K12" s="63" t="str">
        <f t="shared" si="0"/>
        <v/>
      </c>
    </row>
    <row r="13" spans="1:11" ht="15" customHeight="1" x14ac:dyDescent="0.2">
      <c r="A13" s="47"/>
      <c r="B13" s="47" t="s">
        <v>155</v>
      </c>
      <c r="C13" s="47"/>
      <c r="D13" s="47"/>
      <c r="E13" s="49">
        <f t="shared" ref="E13:J13" si="3">SUBTOTAL(9,E11:E12)</f>
        <v>1892350</v>
      </c>
      <c r="F13" s="49">
        <f t="shared" si="3"/>
        <v>31446753</v>
      </c>
      <c r="G13" s="49">
        <f t="shared" si="3"/>
        <v>66671233</v>
      </c>
      <c r="H13" s="49">
        <f t="shared" si="3"/>
        <v>100010336</v>
      </c>
      <c r="I13" s="49">
        <f t="shared" si="3"/>
        <v>120662487</v>
      </c>
      <c r="J13" s="49">
        <f t="shared" si="3"/>
        <v>28256093</v>
      </c>
      <c r="K13" s="50">
        <f t="shared" si="0"/>
        <v>0.23417462794381158</v>
      </c>
    </row>
    <row r="14" spans="1:11" s="99" customFormat="1" ht="15" customHeight="1" x14ac:dyDescent="0.2">
      <c r="A14" s="33">
        <v>626</v>
      </c>
      <c r="B14" s="33" t="s">
        <v>146</v>
      </c>
      <c r="C14" s="33">
        <v>50028</v>
      </c>
      <c r="D14" s="33" t="s">
        <v>63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63" t="str">
        <f t="shared" si="0"/>
        <v/>
      </c>
    </row>
    <row r="15" spans="1:11" ht="15" customHeight="1" x14ac:dyDescent="0.2">
      <c r="A15" s="47"/>
      <c r="B15" s="47" t="s">
        <v>149</v>
      </c>
      <c r="C15" s="47"/>
      <c r="D15" s="47"/>
      <c r="E15" s="49">
        <f t="shared" ref="E15:J15" si="4">SUBTOTAL(9,E14:E14)</f>
        <v>0</v>
      </c>
      <c r="F15" s="49">
        <f t="shared" si="4"/>
        <v>0</v>
      </c>
      <c r="G15" s="49">
        <f t="shared" si="4"/>
        <v>0</v>
      </c>
      <c r="H15" s="49">
        <f t="shared" si="4"/>
        <v>0</v>
      </c>
      <c r="I15" s="49">
        <f t="shared" si="4"/>
        <v>0</v>
      </c>
      <c r="J15" s="49">
        <f t="shared" si="4"/>
        <v>0</v>
      </c>
      <c r="K15" s="50" t="str">
        <f t="shared" si="0"/>
        <v/>
      </c>
    </row>
    <row r="16" spans="1:11" s="99" customFormat="1" ht="15" customHeight="1" x14ac:dyDescent="0.2">
      <c r="A16" s="33">
        <v>670</v>
      </c>
      <c r="B16" s="33" t="s">
        <v>141</v>
      </c>
      <c r="C16" s="33">
        <v>50229</v>
      </c>
      <c r="D16" s="33" t="s">
        <v>27</v>
      </c>
      <c r="E16" s="34">
        <v>57404504</v>
      </c>
      <c r="F16" s="34">
        <v>11833587</v>
      </c>
      <c r="G16" s="34">
        <v>156554238</v>
      </c>
      <c r="H16" s="34">
        <f t="shared" ref="H16:H23" si="5">SUM(E16:G16)</f>
        <v>225792329</v>
      </c>
      <c r="I16" s="34">
        <v>262295668</v>
      </c>
      <c r="J16" s="34">
        <v>46835928</v>
      </c>
      <c r="K16" s="63">
        <f t="shared" si="0"/>
        <v>0.17856157654879759</v>
      </c>
    </row>
    <row r="17" spans="1:11" s="99" customFormat="1" ht="15" customHeight="1" x14ac:dyDescent="0.2">
      <c r="A17" s="33">
        <v>670</v>
      </c>
      <c r="B17" s="33" t="s">
        <v>141</v>
      </c>
      <c r="C17" s="33">
        <v>51586</v>
      </c>
      <c r="D17" s="33" t="s">
        <v>32</v>
      </c>
      <c r="E17" s="34">
        <v>3311898</v>
      </c>
      <c r="F17" s="34">
        <v>70362576</v>
      </c>
      <c r="G17" s="34">
        <v>138583100</v>
      </c>
      <c r="H17" s="34">
        <f t="shared" si="5"/>
        <v>212257574</v>
      </c>
      <c r="I17" s="34">
        <v>213933731</v>
      </c>
      <c r="J17" s="34">
        <v>27429554</v>
      </c>
      <c r="K17" s="63">
        <f t="shared" si="0"/>
        <v>0.12821519015157082</v>
      </c>
    </row>
    <row r="18" spans="1:11" s="99" customFormat="1" ht="15" customHeight="1" x14ac:dyDescent="0.2">
      <c r="A18" s="33">
        <v>670</v>
      </c>
      <c r="B18" s="33" t="s">
        <v>141</v>
      </c>
      <c r="C18" s="33">
        <v>50857</v>
      </c>
      <c r="D18" s="33" t="s">
        <v>26</v>
      </c>
      <c r="E18" s="34">
        <v>3922476</v>
      </c>
      <c r="F18" s="34">
        <v>0</v>
      </c>
      <c r="G18" s="34">
        <v>0</v>
      </c>
      <c r="H18" s="34">
        <f t="shared" si="5"/>
        <v>3922476</v>
      </c>
      <c r="I18" s="34">
        <v>4820051</v>
      </c>
      <c r="J18" s="34">
        <v>916299</v>
      </c>
      <c r="K18" s="63">
        <f t="shared" si="0"/>
        <v>0.19010151552338347</v>
      </c>
    </row>
    <row r="19" spans="1:11" s="99" customFormat="1" ht="15" customHeight="1" x14ac:dyDescent="0.2">
      <c r="A19" s="33">
        <v>670</v>
      </c>
      <c r="B19" s="33" t="s">
        <v>141</v>
      </c>
      <c r="C19" s="33">
        <v>50067</v>
      </c>
      <c r="D19" s="33" t="s">
        <v>28</v>
      </c>
      <c r="E19" s="34">
        <v>648116</v>
      </c>
      <c r="F19" s="34">
        <v>98015</v>
      </c>
      <c r="G19" s="34">
        <v>28092008</v>
      </c>
      <c r="H19" s="34">
        <f t="shared" si="5"/>
        <v>28838139</v>
      </c>
      <c r="I19" s="34">
        <v>27964428</v>
      </c>
      <c r="J19" s="34">
        <v>4680214</v>
      </c>
      <c r="K19" s="63">
        <f t="shared" si="0"/>
        <v>0.16736312289312694</v>
      </c>
    </row>
    <row r="20" spans="1:11" s="99" customFormat="1" ht="15" customHeight="1" x14ac:dyDescent="0.2">
      <c r="A20" s="33">
        <v>670</v>
      </c>
      <c r="B20" s="33" t="s">
        <v>141</v>
      </c>
      <c r="C20" s="33">
        <v>51535</v>
      </c>
      <c r="D20" s="33" t="s">
        <v>97</v>
      </c>
      <c r="E20" s="34">
        <v>0</v>
      </c>
      <c r="F20" s="34">
        <v>0</v>
      </c>
      <c r="G20" s="34">
        <v>0</v>
      </c>
      <c r="H20" s="34">
        <f t="shared" si="5"/>
        <v>0</v>
      </c>
      <c r="I20" s="34">
        <v>10357</v>
      </c>
      <c r="J20" s="34">
        <v>3554</v>
      </c>
      <c r="K20" s="63">
        <f t="shared" si="0"/>
        <v>0.34314956068359564</v>
      </c>
    </row>
    <row r="21" spans="1:11" s="99" customFormat="1" ht="15" customHeight="1" x14ac:dyDescent="0.2">
      <c r="A21" s="33">
        <v>670</v>
      </c>
      <c r="B21" s="33" t="s">
        <v>141</v>
      </c>
      <c r="C21" s="33">
        <v>50083</v>
      </c>
      <c r="D21" s="33" t="s">
        <v>24</v>
      </c>
      <c r="E21" s="34">
        <v>768030</v>
      </c>
      <c r="F21" s="34">
        <v>22294253</v>
      </c>
      <c r="G21" s="34">
        <v>48910497</v>
      </c>
      <c r="H21" s="34">
        <f t="shared" si="5"/>
        <v>71972780</v>
      </c>
      <c r="I21" s="34">
        <v>75505766</v>
      </c>
      <c r="J21" s="34">
        <v>15160038</v>
      </c>
      <c r="K21" s="63">
        <f>IF(I21&lt;&gt;0,J21/I21,"")</f>
        <v>0.20077987156636487</v>
      </c>
    </row>
    <row r="22" spans="1:11" s="99" customFormat="1" ht="15" customHeight="1" x14ac:dyDescent="0.2">
      <c r="A22" s="33">
        <v>670</v>
      </c>
      <c r="B22" s="33" t="s">
        <v>141</v>
      </c>
      <c r="C22" s="33">
        <v>50024</v>
      </c>
      <c r="D22" s="33" t="s">
        <v>36</v>
      </c>
      <c r="E22" s="34">
        <v>6561249</v>
      </c>
      <c r="F22" s="34">
        <v>4022275</v>
      </c>
      <c r="G22" s="34">
        <v>79267331</v>
      </c>
      <c r="H22" s="34">
        <f t="shared" si="5"/>
        <v>89850855</v>
      </c>
      <c r="I22" s="34">
        <v>87207080</v>
      </c>
      <c r="J22" s="34">
        <v>21962838</v>
      </c>
      <c r="K22" s="63">
        <f>IF(I22&lt;&gt;0,J22/I22,"")</f>
        <v>0.25184696013213603</v>
      </c>
    </row>
    <row r="23" spans="1:11" s="99" customFormat="1" ht="15" customHeight="1" x14ac:dyDescent="0.2">
      <c r="A23" s="33">
        <v>670</v>
      </c>
      <c r="B23" s="33" t="s">
        <v>141</v>
      </c>
      <c r="C23" s="33">
        <v>50041</v>
      </c>
      <c r="D23" s="33" t="s">
        <v>98</v>
      </c>
      <c r="E23" s="34">
        <v>7525986</v>
      </c>
      <c r="F23" s="34">
        <v>0</v>
      </c>
      <c r="G23" s="34">
        <v>9925811</v>
      </c>
      <c r="H23" s="34">
        <f t="shared" si="5"/>
        <v>17451797</v>
      </c>
      <c r="I23" s="34">
        <v>19305489</v>
      </c>
      <c r="J23" s="34">
        <v>8653438</v>
      </c>
      <c r="K23" s="63">
        <f>IF(I23&lt;&gt;0,J23/I23,"")</f>
        <v>0.44823718269969748</v>
      </c>
    </row>
    <row r="24" spans="1:11" ht="15" customHeight="1" x14ac:dyDescent="0.2">
      <c r="A24" s="47"/>
      <c r="B24" s="47" t="s">
        <v>150</v>
      </c>
      <c r="C24" s="47"/>
      <c r="D24" s="47"/>
      <c r="E24" s="49">
        <f t="shared" ref="E24:J24" si="6">SUBTOTAL(9,E16:E23)</f>
        <v>80142259</v>
      </c>
      <c r="F24" s="49">
        <f t="shared" si="6"/>
        <v>108610706</v>
      </c>
      <c r="G24" s="49">
        <f t="shared" si="6"/>
        <v>461332985</v>
      </c>
      <c r="H24" s="49">
        <f t="shared" si="6"/>
        <v>650085950</v>
      </c>
      <c r="I24" s="49">
        <f t="shared" si="6"/>
        <v>691042570</v>
      </c>
      <c r="J24" s="49">
        <f t="shared" si="6"/>
        <v>125641863</v>
      </c>
      <c r="K24" s="50">
        <f t="shared" si="0"/>
        <v>0.18181493941827637</v>
      </c>
    </row>
    <row r="25" spans="1:11" s="99" customFormat="1" ht="15" customHeight="1" x14ac:dyDescent="0.2">
      <c r="A25" s="33">
        <v>3889</v>
      </c>
      <c r="B25" s="33" t="s">
        <v>102</v>
      </c>
      <c r="C25" s="33">
        <v>50849</v>
      </c>
      <c r="D25" s="33" t="s">
        <v>101</v>
      </c>
      <c r="E25" s="34">
        <v>17932</v>
      </c>
      <c r="F25" s="34">
        <v>2845269</v>
      </c>
      <c r="G25" s="34">
        <v>0</v>
      </c>
      <c r="H25" s="34">
        <f>SUM(E25:G25)</f>
        <v>2863201</v>
      </c>
      <c r="I25" s="34">
        <v>3363589</v>
      </c>
      <c r="J25" s="34">
        <v>715124</v>
      </c>
      <c r="K25" s="63">
        <f t="shared" si="0"/>
        <v>0.21260742617483885</v>
      </c>
    </row>
    <row r="26" spans="1:11" ht="15" customHeight="1" x14ac:dyDescent="0.2">
      <c r="A26" s="47"/>
      <c r="B26" s="47" t="s">
        <v>111</v>
      </c>
      <c r="C26" s="47"/>
      <c r="D26" s="47"/>
      <c r="E26" s="49">
        <f t="shared" ref="E26:J26" si="7">SUBTOTAL(9,E25:E25)</f>
        <v>17932</v>
      </c>
      <c r="F26" s="49">
        <f t="shared" si="7"/>
        <v>2845269</v>
      </c>
      <c r="G26" s="49">
        <f t="shared" si="7"/>
        <v>0</v>
      </c>
      <c r="H26" s="49">
        <f t="shared" si="7"/>
        <v>2863201</v>
      </c>
      <c r="I26" s="49">
        <f t="shared" si="7"/>
        <v>3363589</v>
      </c>
      <c r="J26" s="49">
        <f t="shared" si="7"/>
        <v>715124</v>
      </c>
      <c r="K26" s="50">
        <f t="shared" si="0"/>
        <v>0.21260742617483885</v>
      </c>
    </row>
    <row r="27" spans="1:11" s="99" customFormat="1" ht="15" customHeight="1" x14ac:dyDescent="0.2">
      <c r="A27" s="33">
        <v>50026</v>
      </c>
      <c r="B27" s="33" t="s">
        <v>90</v>
      </c>
      <c r="C27" s="33">
        <v>50026</v>
      </c>
      <c r="D27" s="33" t="s">
        <v>90</v>
      </c>
      <c r="E27" s="34">
        <v>45142</v>
      </c>
      <c r="F27" s="34">
        <v>444851</v>
      </c>
      <c r="G27" s="34">
        <v>5717879</v>
      </c>
      <c r="H27" s="34">
        <f>SUM(E27:G27)</f>
        <v>6207872</v>
      </c>
      <c r="I27" s="34">
        <v>6273028</v>
      </c>
      <c r="J27" s="34">
        <v>358446</v>
      </c>
      <c r="K27" s="63">
        <f t="shared" si="0"/>
        <v>5.7140825770265968E-2</v>
      </c>
    </row>
    <row r="28" spans="1:11" ht="15" customHeight="1" x14ac:dyDescent="0.2">
      <c r="A28" s="47"/>
      <c r="B28" s="47" t="s">
        <v>112</v>
      </c>
      <c r="C28" s="47"/>
      <c r="D28" s="47"/>
      <c r="E28" s="49">
        <f t="shared" ref="E28:J28" si="8">SUBTOTAL(9,E27:E27)</f>
        <v>45142</v>
      </c>
      <c r="F28" s="49">
        <f t="shared" si="8"/>
        <v>444851</v>
      </c>
      <c r="G28" s="49">
        <f t="shared" si="8"/>
        <v>5717879</v>
      </c>
      <c r="H28" s="49">
        <f t="shared" si="8"/>
        <v>6207872</v>
      </c>
      <c r="I28" s="49">
        <f t="shared" si="8"/>
        <v>6273028</v>
      </c>
      <c r="J28" s="49">
        <f t="shared" si="8"/>
        <v>358446</v>
      </c>
      <c r="K28" s="50">
        <f t="shared" si="0"/>
        <v>5.7140825770265968E-2</v>
      </c>
    </row>
    <row r="29" spans="1:11" s="99" customFormat="1" ht="15" customHeight="1" x14ac:dyDescent="0.2">
      <c r="A29" s="33">
        <v>50050</v>
      </c>
      <c r="B29" s="33" t="s">
        <v>4</v>
      </c>
      <c r="C29" s="33">
        <v>50050</v>
      </c>
      <c r="D29" s="33" t="s">
        <v>4</v>
      </c>
      <c r="E29" s="34">
        <v>0</v>
      </c>
      <c r="F29" s="34">
        <v>0</v>
      </c>
      <c r="G29" s="34">
        <v>16567402</v>
      </c>
      <c r="H29" s="34">
        <f>SUM(E29:G29)</f>
        <v>16567402</v>
      </c>
      <c r="I29" s="34">
        <v>17032954</v>
      </c>
      <c r="J29" s="34">
        <v>-60860</v>
      </c>
      <c r="K29" s="63">
        <f t="shared" si="0"/>
        <v>-3.5730737017196194E-3</v>
      </c>
    </row>
    <row r="30" spans="1:11" ht="15" customHeight="1" x14ac:dyDescent="0.2">
      <c r="A30" s="47"/>
      <c r="B30" s="47" t="s">
        <v>114</v>
      </c>
      <c r="C30" s="47"/>
      <c r="D30" s="47"/>
      <c r="E30" s="49">
        <f t="shared" ref="E30:J30" si="9">SUBTOTAL(9,E29:E29)</f>
        <v>0</v>
      </c>
      <c r="F30" s="49">
        <f t="shared" si="9"/>
        <v>0</v>
      </c>
      <c r="G30" s="49">
        <f t="shared" si="9"/>
        <v>16567402</v>
      </c>
      <c r="H30" s="49">
        <f t="shared" si="9"/>
        <v>16567402</v>
      </c>
      <c r="I30" s="49">
        <f t="shared" si="9"/>
        <v>17032954</v>
      </c>
      <c r="J30" s="49">
        <f t="shared" si="9"/>
        <v>-60860</v>
      </c>
      <c r="K30" s="50">
        <f t="shared" si="0"/>
        <v>-3.5730737017196194E-3</v>
      </c>
    </row>
    <row r="31" spans="1:11" s="99" customFormat="1" ht="15" customHeight="1" x14ac:dyDescent="0.2">
      <c r="A31" s="33">
        <v>50130</v>
      </c>
      <c r="B31" s="33" t="s">
        <v>144</v>
      </c>
      <c r="C31" s="33">
        <v>50130</v>
      </c>
      <c r="D31" s="33" t="s">
        <v>144</v>
      </c>
      <c r="E31" s="34">
        <v>0</v>
      </c>
      <c r="F31" s="34">
        <v>33868</v>
      </c>
      <c r="G31" s="34">
        <v>40045951</v>
      </c>
      <c r="H31" s="34">
        <f>SUM(E31:G31)</f>
        <v>40079819</v>
      </c>
      <c r="I31" s="34">
        <v>40831451</v>
      </c>
      <c r="J31" s="34">
        <v>3225893</v>
      </c>
      <c r="K31" s="63">
        <f t="shared" si="0"/>
        <v>7.9005103198512339E-2</v>
      </c>
    </row>
    <row r="32" spans="1:11" ht="15" customHeight="1" x14ac:dyDescent="0.2">
      <c r="A32" s="47"/>
      <c r="B32" s="47" t="s">
        <v>154</v>
      </c>
      <c r="C32" s="47"/>
      <c r="D32" s="47"/>
      <c r="E32" s="49">
        <f t="shared" ref="E32:J32" si="10">SUBTOTAL(9,E31:E31)</f>
        <v>0</v>
      </c>
      <c r="F32" s="49">
        <f t="shared" si="10"/>
        <v>33868</v>
      </c>
      <c r="G32" s="49">
        <f t="shared" si="10"/>
        <v>40045951</v>
      </c>
      <c r="H32" s="49">
        <f t="shared" si="10"/>
        <v>40079819</v>
      </c>
      <c r="I32" s="49">
        <f t="shared" si="10"/>
        <v>40831451</v>
      </c>
      <c r="J32" s="49">
        <f t="shared" si="10"/>
        <v>3225893</v>
      </c>
      <c r="K32" s="50">
        <f t="shared" si="0"/>
        <v>7.9005103198512339E-2</v>
      </c>
    </row>
    <row r="33" spans="1:11" s="99" customFormat="1" ht="15" customHeight="1" x14ac:dyDescent="0.2">
      <c r="A33" s="33">
        <v>51020</v>
      </c>
      <c r="B33" s="33" t="s">
        <v>60</v>
      </c>
      <c r="C33" s="33">
        <v>51020</v>
      </c>
      <c r="D33" s="33" t="s">
        <v>60</v>
      </c>
      <c r="E33" s="34">
        <v>0</v>
      </c>
      <c r="F33" s="34">
        <v>0</v>
      </c>
      <c r="G33" s="34">
        <v>35782623</v>
      </c>
      <c r="H33" s="34">
        <f>SUM(E33:G33)</f>
        <v>35782623</v>
      </c>
      <c r="I33" s="34">
        <v>33368106</v>
      </c>
      <c r="J33" s="34">
        <v>-118456</v>
      </c>
      <c r="K33" s="63">
        <f t="shared" si="0"/>
        <v>-3.5499767352693019E-3</v>
      </c>
    </row>
    <row r="34" spans="1:11" ht="15" customHeight="1" x14ac:dyDescent="0.2">
      <c r="A34" s="51"/>
      <c r="B34" s="51" t="s">
        <v>153</v>
      </c>
      <c r="C34" s="51"/>
      <c r="D34" s="51"/>
      <c r="E34" s="52">
        <f t="shared" ref="E34:J34" si="11">SUBTOTAL(9,E33:E33)</f>
        <v>0</v>
      </c>
      <c r="F34" s="52">
        <f t="shared" si="11"/>
        <v>0</v>
      </c>
      <c r="G34" s="52">
        <f t="shared" si="11"/>
        <v>35782623</v>
      </c>
      <c r="H34" s="52">
        <f t="shared" si="11"/>
        <v>35782623</v>
      </c>
      <c r="I34" s="52">
        <f t="shared" si="11"/>
        <v>33368106</v>
      </c>
      <c r="J34" s="52">
        <f t="shared" si="11"/>
        <v>-118456</v>
      </c>
      <c r="K34" s="50">
        <f t="shared" si="0"/>
        <v>-3.5499767352693019E-3</v>
      </c>
    </row>
    <row r="35" spans="1:11" s="99" customFormat="1" ht="15" customHeight="1" x14ac:dyDescent="0.2">
      <c r="A35" s="18">
        <v>51632</v>
      </c>
      <c r="B35" s="18" t="s">
        <v>157</v>
      </c>
      <c r="C35" s="18">
        <v>51632</v>
      </c>
      <c r="D35" s="18" t="s">
        <v>157</v>
      </c>
      <c r="E35" s="19">
        <v>584</v>
      </c>
      <c r="F35" s="19">
        <v>0</v>
      </c>
      <c r="G35" s="19">
        <v>0</v>
      </c>
      <c r="H35" s="34">
        <f>SUM(E35:G35)</f>
        <v>584</v>
      </c>
      <c r="I35" s="19">
        <v>0</v>
      </c>
      <c r="J35" s="19">
        <v>0</v>
      </c>
      <c r="K35" s="63" t="str">
        <f t="shared" si="0"/>
        <v/>
      </c>
    </row>
    <row r="36" spans="1:11" ht="15" customHeight="1" x14ac:dyDescent="0.2">
      <c r="A36" s="51"/>
      <c r="B36" s="51" t="s">
        <v>158</v>
      </c>
      <c r="C36" s="51"/>
      <c r="D36" s="51"/>
      <c r="E36" s="52">
        <f t="shared" ref="E36:J36" si="12">SUBTOTAL(9,E35:E35)</f>
        <v>584</v>
      </c>
      <c r="F36" s="52">
        <f t="shared" si="12"/>
        <v>0</v>
      </c>
      <c r="G36" s="52">
        <f t="shared" si="12"/>
        <v>0</v>
      </c>
      <c r="H36" s="52">
        <f t="shared" si="12"/>
        <v>584</v>
      </c>
      <c r="I36" s="52">
        <f t="shared" si="12"/>
        <v>0</v>
      </c>
      <c r="J36" s="52">
        <f t="shared" si="12"/>
        <v>0</v>
      </c>
      <c r="K36" s="50" t="str">
        <f>IF(I36&lt;&gt;0,J36/I36,"")</f>
        <v/>
      </c>
    </row>
    <row r="37" spans="1:11" ht="32.25" customHeight="1" thickBot="1" x14ac:dyDescent="0.25">
      <c r="A37" s="71"/>
      <c r="B37" s="71" t="s">
        <v>104</v>
      </c>
      <c r="C37" s="71"/>
      <c r="D37" s="71"/>
      <c r="E37" s="72">
        <f>SUBTOTAL(9,E4:E33)</f>
        <v>98051027</v>
      </c>
      <c r="F37" s="72">
        <f>SUBTOTAL(9,F4:F33)</f>
        <v>233109969</v>
      </c>
      <c r="G37" s="72">
        <f>SUBTOTAL(9,G4:G33)</f>
        <v>1056006841</v>
      </c>
      <c r="H37" s="72">
        <f>SUBTOTAL(9,H4:H36)</f>
        <v>1387168421</v>
      </c>
      <c r="I37" s="72">
        <f>SUBTOTAL(9,I4:I33)</f>
        <v>1450102667</v>
      </c>
      <c r="J37" s="72">
        <f>SUBTOTAL(9,J4:J33)</f>
        <v>249220127</v>
      </c>
      <c r="K37" s="74">
        <f t="shared" si="0"/>
        <v>0.17186378086979961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8" style="20" customWidth="1"/>
    <col min="12" max="16384" width="9.140625" style="20"/>
  </cols>
  <sheetData>
    <row r="1" spans="1:11" ht="24" customHeight="1" x14ac:dyDescent="0.2">
      <c r="A1" s="268" t="s">
        <v>140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1" customHeight="1" outlineLevel="2" x14ac:dyDescent="0.2">
      <c r="A4" s="33">
        <v>70</v>
      </c>
      <c r="B4" s="33" t="s">
        <v>145</v>
      </c>
      <c r="C4" s="33">
        <v>50814</v>
      </c>
      <c r="D4" s="33" t="s">
        <v>148</v>
      </c>
      <c r="E4" s="34">
        <v>49838920</v>
      </c>
      <c r="F4" s="34">
        <v>299170720</v>
      </c>
      <c r="G4" s="34">
        <v>365843380</v>
      </c>
      <c r="H4" s="34">
        <f>SUM(E4:G4)</f>
        <v>714853020</v>
      </c>
      <c r="I4" s="34">
        <v>702946733</v>
      </c>
      <c r="J4" s="34">
        <v>72618320</v>
      </c>
      <c r="K4" s="35">
        <f>IF(I4&lt;&gt;0,J4/I4,"")</f>
        <v>0.1033055800545274</v>
      </c>
    </row>
    <row r="5" spans="1:11" ht="15" customHeight="1" outlineLevel="2" x14ac:dyDescent="0.2">
      <c r="A5" s="33">
        <v>70</v>
      </c>
      <c r="B5" s="33" t="s">
        <v>145</v>
      </c>
      <c r="C5" s="33">
        <v>51624</v>
      </c>
      <c r="D5" s="33" t="s">
        <v>13</v>
      </c>
      <c r="E5" s="34">
        <v>10932364</v>
      </c>
      <c r="F5" s="34">
        <v>7034545</v>
      </c>
      <c r="G5" s="34">
        <v>18153659</v>
      </c>
      <c r="H5" s="34">
        <f>SUM(E5:G5)</f>
        <v>36120568</v>
      </c>
      <c r="I5" s="34">
        <v>36576330</v>
      </c>
      <c r="J5" s="34">
        <v>4192315</v>
      </c>
      <c r="K5" s="35">
        <f t="shared" ref="K5:K36" si="0">IF(I5&lt;&gt;0,J5/I5,"")</f>
        <v>0.11461825174915034</v>
      </c>
    </row>
    <row r="6" spans="1:11" ht="15" customHeight="1" outlineLevel="2" x14ac:dyDescent="0.2">
      <c r="A6" s="33">
        <v>70</v>
      </c>
      <c r="B6" s="33" t="s">
        <v>145</v>
      </c>
      <c r="C6" s="33">
        <v>50008</v>
      </c>
      <c r="D6" s="33" t="s">
        <v>133</v>
      </c>
      <c r="E6" s="34">
        <v>0</v>
      </c>
      <c r="F6" s="34">
        <v>0</v>
      </c>
      <c r="G6" s="34">
        <v>0</v>
      </c>
      <c r="H6" s="34">
        <f>SUM(E6:G6)</f>
        <v>0</v>
      </c>
      <c r="I6" s="34">
        <v>0</v>
      </c>
      <c r="J6" s="34">
        <v>0</v>
      </c>
      <c r="K6" s="35" t="str">
        <f t="shared" si="0"/>
        <v/>
      </c>
    </row>
    <row r="7" spans="1:11" ht="15" customHeight="1" outlineLevel="1" x14ac:dyDescent="0.2">
      <c r="A7" s="47"/>
      <c r="B7" s="48" t="s">
        <v>151</v>
      </c>
      <c r="C7" s="47"/>
      <c r="D7" s="47"/>
      <c r="E7" s="49">
        <f t="shared" ref="E7:J7" si="1">SUBTOTAL(9,E4:E6)</f>
        <v>60771284</v>
      </c>
      <c r="F7" s="49">
        <f t="shared" si="1"/>
        <v>306205265</v>
      </c>
      <c r="G7" s="49">
        <f t="shared" si="1"/>
        <v>383997039</v>
      </c>
      <c r="H7" s="49">
        <f t="shared" si="1"/>
        <v>750973588</v>
      </c>
      <c r="I7" s="49">
        <f t="shared" si="1"/>
        <v>739523063</v>
      </c>
      <c r="J7" s="49">
        <f t="shared" si="1"/>
        <v>76810635</v>
      </c>
      <c r="K7" s="50">
        <f t="shared" si="0"/>
        <v>0.10386509744321523</v>
      </c>
    </row>
    <row r="8" spans="1:11" ht="15" customHeight="1" outlineLevel="2" x14ac:dyDescent="0.2">
      <c r="A8" s="33">
        <v>99</v>
      </c>
      <c r="B8" s="33" t="s">
        <v>143</v>
      </c>
      <c r="C8" s="33">
        <v>50083</v>
      </c>
      <c r="D8" s="33" t="s">
        <v>24</v>
      </c>
      <c r="E8" s="34">
        <v>2038807</v>
      </c>
      <c r="F8" s="34">
        <v>15219601</v>
      </c>
      <c r="G8" s="34">
        <v>85969402</v>
      </c>
      <c r="H8" s="34">
        <f>SUM(E8:G8)</f>
        <v>103227810</v>
      </c>
      <c r="I8" s="34">
        <v>104758568</v>
      </c>
      <c r="J8" s="34">
        <v>11883453</v>
      </c>
      <c r="K8" s="35">
        <f t="shared" si="0"/>
        <v>0.11343657351253598</v>
      </c>
    </row>
    <row r="9" spans="1:11" ht="15" customHeight="1" outlineLevel="2" x14ac:dyDescent="0.2">
      <c r="A9" s="33">
        <v>99</v>
      </c>
      <c r="B9" s="33" t="s">
        <v>143</v>
      </c>
      <c r="C9" s="33">
        <v>50012</v>
      </c>
      <c r="D9" s="33" t="s">
        <v>48</v>
      </c>
      <c r="E9" s="34">
        <v>8051368</v>
      </c>
      <c r="F9" s="34">
        <v>0</v>
      </c>
      <c r="G9" s="34">
        <v>61762055</v>
      </c>
      <c r="H9" s="34">
        <f>SUM(E9:G9)</f>
        <v>69813423</v>
      </c>
      <c r="I9" s="34">
        <v>65274073</v>
      </c>
      <c r="J9" s="34">
        <v>16300897</v>
      </c>
      <c r="K9" s="35">
        <f t="shared" si="0"/>
        <v>0.24973004212560782</v>
      </c>
    </row>
    <row r="10" spans="1:11" ht="15" customHeight="1" outlineLevel="2" x14ac:dyDescent="0.2">
      <c r="A10" s="33">
        <v>99</v>
      </c>
      <c r="B10" s="33" t="s">
        <v>143</v>
      </c>
      <c r="C10" s="33">
        <v>50024</v>
      </c>
      <c r="D10" s="33" t="s">
        <v>36</v>
      </c>
      <c r="E10" s="34">
        <v>4111967</v>
      </c>
      <c r="F10" s="34">
        <v>2947514</v>
      </c>
      <c r="G10" s="34">
        <v>62544126</v>
      </c>
      <c r="H10" s="34">
        <f>SUM(E10:G10)</f>
        <v>69603607</v>
      </c>
      <c r="I10" s="34">
        <v>67823308</v>
      </c>
      <c r="J10" s="34">
        <v>94461</v>
      </c>
      <c r="K10" s="35">
        <f t="shared" si="0"/>
        <v>1.3927512942895678E-3</v>
      </c>
    </row>
    <row r="11" spans="1:11" ht="15" customHeight="1" outlineLevel="2" x14ac:dyDescent="0.2">
      <c r="A11" s="33">
        <v>99</v>
      </c>
      <c r="B11" s="33" t="s">
        <v>143</v>
      </c>
      <c r="C11" s="33">
        <v>50041</v>
      </c>
      <c r="D11" s="33" t="s">
        <v>98</v>
      </c>
      <c r="E11" s="34">
        <v>2231929</v>
      </c>
      <c r="F11" s="34">
        <v>0</v>
      </c>
      <c r="G11" s="34">
        <v>41596724</v>
      </c>
      <c r="H11" s="34">
        <f>SUM(E11:G11)</f>
        <v>43828653</v>
      </c>
      <c r="I11" s="34">
        <v>44149948</v>
      </c>
      <c r="J11" s="34">
        <v>5400422</v>
      </c>
      <c r="K11" s="35">
        <f t="shared" si="0"/>
        <v>0.12232000816852605</v>
      </c>
    </row>
    <row r="12" spans="1:11" ht="15" customHeight="1" outlineLevel="1" x14ac:dyDescent="0.2">
      <c r="A12" s="47"/>
      <c r="B12" s="47" t="s">
        <v>152</v>
      </c>
      <c r="C12" s="47"/>
      <c r="D12" s="47"/>
      <c r="E12" s="49">
        <f t="shared" ref="E12:J12" si="2">SUBTOTAL(9,E8:E11)</f>
        <v>16434071</v>
      </c>
      <c r="F12" s="49">
        <f t="shared" si="2"/>
        <v>18167115</v>
      </c>
      <c r="G12" s="49">
        <f t="shared" si="2"/>
        <v>251872307</v>
      </c>
      <c r="H12" s="49">
        <f t="shared" si="2"/>
        <v>286473493</v>
      </c>
      <c r="I12" s="49">
        <f t="shared" si="2"/>
        <v>282005897</v>
      </c>
      <c r="J12" s="49">
        <f t="shared" si="2"/>
        <v>33679233</v>
      </c>
      <c r="K12" s="50">
        <f t="shared" si="0"/>
        <v>0.119427406867311</v>
      </c>
    </row>
    <row r="13" spans="1:11" ht="15" customHeight="1" outlineLevel="2" x14ac:dyDescent="0.2">
      <c r="A13" s="33">
        <v>150</v>
      </c>
      <c r="B13" s="33" t="s">
        <v>8</v>
      </c>
      <c r="C13" s="33">
        <v>50520</v>
      </c>
      <c r="D13" s="33" t="s">
        <v>25</v>
      </c>
      <c r="E13" s="34">
        <v>2818804</v>
      </c>
      <c r="F13" s="34">
        <v>9225944</v>
      </c>
      <c r="G13" s="34">
        <v>78593459</v>
      </c>
      <c r="H13" s="34">
        <f>SUM(E13:G13)</f>
        <v>90638207</v>
      </c>
      <c r="I13" s="34">
        <v>90623370</v>
      </c>
      <c r="J13" s="34">
        <v>5283316</v>
      </c>
      <c r="K13" s="35">
        <f t="shared" si="0"/>
        <v>5.8299707900953145E-2</v>
      </c>
    </row>
    <row r="14" spans="1:11" ht="15" customHeight="1" outlineLevel="2" x14ac:dyDescent="0.2">
      <c r="A14" s="33">
        <v>150</v>
      </c>
      <c r="B14" s="33" t="s">
        <v>8</v>
      </c>
      <c r="C14" s="33">
        <v>51411</v>
      </c>
      <c r="D14" s="33" t="s">
        <v>142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35" t="str">
        <f t="shared" si="0"/>
        <v/>
      </c>
    </row>
    <row r="15" spans="1:11" ht="15" customHeight="1" outlineLevel="1" x14ac:dyDescent="0.2">
      <c r="A15" s="47"/>
      <c r="B15" s="47" t="s">
        <v>107</v>
      </c>
      <c r="C15" s="47"/>
      <c r="D15" s="47"/>
      <c r="E15" s="49">
        <f t="shared" ref="E15:J15" si="3">SUBTOTAL(9,E13:E14)</f>
        <v>2818804</v>
      </c>
      <c r="F15" s="49">
        <f t="shared" si="3"/>
        <v>9225944</v>
      </c>
      <c r="G15" s="49">
        <f t="shared" si="3"/>
        <v>78593459</v>
      </c>
      <c r="H15" s="49">
        <f t="shared" si="3"/>
        <v>90638207</v>
      </c>
      <c r="I15" s="49">
        <f t="shared" si="3"/>
        <v>90623370</v>
      </c>
      <c r="J15" s="49">
        <f t="shared" si="3"/>
        <v>5283316</v>
      </c>
      <c r="K15" s="50">
        <f t="shared" si="0"/>
        <v>5.8299707900953145E-2</v>
      </c>
    </row>
    <row r="16" spans="1:11" ht="15" customHeight="1" outlineLevel="2" x14ac:dyDescent="0.2">
      <c r="A16" s="33">
        <v>340</v>
      </c>
      <c r="B16" s="33" t="s">
        <v>147</v>
      </c>
      <c r="C16" s="33">
        <v>50121</v>
      </c>
      <c r="D16" s="33" t="s">
        <v>31</v>
      </c>
      <c r="E16" s="34">
        <v>14241275</v>
      </c>
      <c r="F16" s="34">
        <v>42096381</v>
      </c>
      <c r="G16" s="34">
        <v>102120824</v>
      </c>
      <c r="H16" s="34">
        <f>SUM(E16:G16)</f>
        <v>158458480</v>
      </c>
      <c r="I16" s="34">
        <v>160795684</v>
      </c>
      <c r="J16" s="34">
        <v>27844842</v>
      </c>
      <c r="K16" s="35">
        <f t="shared" si="0"/>
        <v>0.17316908829468333</v>
      </c>
    </row>
    <row r="17" spans="1:11" ht="15" customHeight="1" outlineLevel="2" x14ac:dyDescent="0.2">
      <c r="A17" s="33">
        <v>340</v>
      </c>
      <c r="B17" s="33" t="s">
        <v>147</v>
      </c>
      <c r="C17" s="33">
        <v>51420</v>
      </c>
      <c r="D17" s="33" t="s">
        <v>30</v>
      </c>
      <c r="E17" s="34">
        <v>0</v>
      </c>
      <c r="F17" s="34">
        <v>0</v>
      </c>
      <c r="G17" s="34">
        <v>0</v>
      </c>
      <c r="H17" s="34">
        <f>SUM(E17:G17)</f>
        <v>0</v>
      </c>
      <c r="I17" s="34">
        <v>0</v>
      </c>
      <c r="J17" s="34">
        <v>0</v>
      </c>
      <c r="K17" s="35" t="str">
        <f t="shared" si="0"/>
        <v/>
      </c>
    </row>
    <row r="18" spans="1:11" ht="15" customHeight="1" outlineLevel="1" x14ac:dyDescent="0.2">
      <c r="A18" s="47"/>
      <c r="B18" s="47" t="s">
        <v>155</v>
      </c>
      <c r="C18" s="47"/>
      <c r="D18" s="47"/>
      <c r="E18" s="49">
        <f t="shared" ref="E18:J18" si="4">SUBTOTAL(9,E16:E17)</f>
        <v>14241275</v>
      </c>
      <c r="F18" s="49">
        <f t="shared" si="4"/>
        <v>42096381</v>
      </c>
      <c r="G18" s="49">
        <f t="shared" si="4"/>
        <v>102120824</v>
      </c>
      <c r="H18" s="49">
        <f t="shared" si="4"/>
        <v>158458480</v>
      </c>
      <c r="I18" s="49">
        <f t="shared" si="4"/>
        <v>160795684</v>
      </c>
      <c r="J18" s="49">
        <f t="shared" si="4"/>
        <v>27844842</v>
      </c>
      <c r="K18" s="50">
        <f t="shared" si="0"/>
        <v>0.17316908829468333</v>
      </c>
    </row>
    <row r="19" spans="1:11" ht="15" customHeight="1" outlineLevel="2" x14ac:dyDescent="0.2">
      <c r="A19" s="33">
        <v>626</v>
      </c>
      <c r="B19" s="33" t="s">
        <v>146</v>
      </c>
      <c r="C19" s="33">
        <v>50028</v>
      </c>
      <c r="D19" s="33" t="s">
        <v>63</v>
      </c>
      <c r="E19" s="34">
        <v>0</v>
      </c>
      <c r="F19" s="34">
        <v>0</v>
      </c>
      <c r="G19" s="34">
        <v>0</v>
      </c>
      <c r="H19" s="34">
        <f>SUM(E19:G19)</f>
        <v>0</v>
      </c>
      <c r="I19" s="34">
        <v>0</v>
      </c>
      <c r="J19" s="34">
        <v>0</v>
      </c>
      <c r="K19" s="35" t="str">
        <f t="shared" si="0"/>
        <v/>
      </c>
    </row>
    <row r="20" spans="1:11" ht="15" customHeight="1" outlineLevel="1" x14ac:dyDescent="0.2">
      <c r="A20" s="47"/>
      <c r="B20" s="47" t="s">
        <v>149</v>
      </c>
      <c r="C20" s="47"/>
      <c r="D20" s="47"/>
      <c r="E20" s="49">
        <f t="shared" ref="E20:J20" si="5">SUBTOTAL(9,E19:E19)</f>
        <v>0</v>
      </c>
      <c r="F20" s="49">
        <f t="shared" si="5"/>
        <v>0</v>
      </c>
      <c r="G20" s="49">
        <f t="shared" si="5"/>
        <v>0</v>
      </c>
      <c r="H20" s="49">
        <f t="shared" si="5"/>
        <v>0</v>
      </c>
      <c r="I20" s="49">
        <f t="shared" si="5"/>
        <v>0</v>
      </c>
      <c r="J20" s="49">
        <f t="shared" si="5"/>
        <v>0</v>
      </c>
      <c r="K20" s="50" t="str">
        <f t="shared" si="0"/>
        <v/>
      </c>
    </row>
    <row r="21" spans="1:11" ht="15" customHeight="1" outlineLevel="2" x14ac:dyDescent="0.2">
      <c r="A21" s="33">
        <v>670</v>
      </c>
      <c r="B21" s="33" t="s">
        <v>141</v>
      </c>
      <c r="C21" s="33">
        <v>50229</v>
      </c>
      <c r="D21" s="33" t="s">
        <v>27</v>
      </c>
      <c r="E21" s="34">
        <v>33084828</v>
      </c>
      <c r="F21" s="34">
        <v>22750947</v>
      </c>
      <c r="G21" s="34">
        <v>291620278</v>
      </c>
      <c r="H21" s="34">
        <f>SUM(E21:G21)</f>
        <v>347456053</v>
      </c>
      <c r="I21" s="34">
        <v>334016146</v>
      </c>
      <c r="J21" s="34">
        <v>72685545</v>
      </c>
      <c r="K21" s="35">
        <f t="shared" si="0"/>
        <v>0.21761087261931344</v>
      </c>
    </row>
    <row r="22" spans="1:11" ht="15" customHeight="1" outlineLevel="2" x14ac:dyDescent="0.2">
      <c r="A22" s="33">
        <v>670</v>
      </c>
      <c r="B22" s="33" t="s">
        <v>141</v>
      </c>
      <c r="C22" s="33">
        <v>51586</v>
      </c>
      <c r="D22" s="33" t="s">
        <v>32</v>
      </c>
      <c r="E22" s="34">
        <v>3327542</v>
      </c>
      <c r="F22" s="34">
        <v>40653438</v>
      </c>
      <c r="G22" s="34">
        <v>222798085</v>
      </c>
      <c r="H22" s="34">
        <f>SUM(E22:G22)</f>
        <v>266779065</v>
      </c>
      <c r="I22" s="34">
        <v>262491482</v>
      </c>
      <c r="J22" s="34">
        <v>18986478</v>
      </c>
      <c r="K22" s="35">
        <f t="shared" si="0"/>
        <v>7.2331787132048728E-2</v>
      </c>
    </row>
    <row r="23" spans="1:11" ht="15" customHeight="1" outlineLevel="2" x14ac:dyDescent="0.2">
      <c r="A23" s="33">
        <v>670</v>
      </c>
      <c r="B23" s="33" t="s">
        <v>141</v>
      </c>
      <c r="C23" s="33">
        <v>50857</v>
      </c>
      <c r="D23" s="33" t="s">
        <v>26</v>
      </c>
      <c r="E23" s="34">
        <v>11300301</v>
      </c>
      <c r="F23" s="34">
        <v>76</v>
      </c>
      <c r="G23" s="34">
        <v>0</v>
      </c>
      <c r="H23" s="34">
        <f>SUM(E23:G23)</f>
        <v>11300377</v>
      </c>
      <c r="I23" s="34">
        <v>11736184</v>
      </c>
      <c r="J23" s="34">
        <v>4966456</v>
      </c>
      <c r="K23" s="35">
        <f t="shared" si="0"/>
        <v>0.42317468778608108</v>
      </c>
    </row>
    <row r="24" spans="1:11" ht="15" customHeight="1" outlineLevel="2" x14ac:dyDescent="0.2">
      <c r="A24" s="33">
        <v>670</v>
      </c>
      <c r="B24" s="33" t="s">
        <v>141</v>
      </c>
      <c r="C24" s="33">
        <v>50067</v>
      </c>
      <c r="D24" s="33" t="s">
        <v>28</v>
      </c>
      <c r="E24" s="34">
        <v>537423</v>
      </c>
      <c r="F24" s="34">
        <v>423271</v>
      </c>
      <c r="G24" s="34">
        <v>0</v>
      </c>
      <c r="H24" s="34">
        <f>SUM(E24:G24)</f>
        <v>960694</v>
      </c>
      <c r="I24" s="34">
        <v>605513</v>
      </c>
      <c r="J24" s="34">
        <v>4193823</v>
      </c>
      <c r="K24" s="35">
        <f t="shared" si="0"/>
        <v>6.9260659969315279</v>
      </c>
    </row>
    <row r="25" spans="1:11" ht="15" customHeight="1" outlineLevel="2" x14ac:dyDescent="0.2">
      <c r="A25" s="33">
        <v>670</v>
      </c>
      <c r="B25" s="33" t="s">
        <v>141</v>
      </c>
      <c r="C25" s="33">
        <v>51535</v>
      </c>
      <c r="D25" s="33" t="s">
        <v>97</v>
      </c>
      <c r="E25" s="34">
        <v>0</v>
      </c>
      <c r="F25" s="34">
        <v>0</v>
      </c>
      <c r="G25" s="34">
        <v>0</v>
      </c>
      <c r="H25" s="34">
        <f>SUM(E25:G25)</f>
        <v>0</v>
      </c>
      <c r="I25" s="34">
        <v>63885</v>
      </c>
      <c r="J25" s="34">
        <v>-14045</v>
      </c>
      <c r="K25" s="35">
        <f t="shared" si="0"/>
        <v>-0.21984816467089302</v>
      </c>
    </row>
    <row r="26" spans="1:11" ht="15" customHeight="1" outlineLevel="1" x14ac:dyDescent="0.2">
      <c r="A26" s="47"/>
      <c r="B26" s="47" t="s">
        <v>150</v>
      </c>
      <c r="C26" s="47"/>
      <c r="D26" s="47"/>
      <c r="E26" s="49">
        <f t="shared" ref="E26:J26" si="6">SUBTOTAL(9,E21:E25)</f>
        <v>48250094</v>
      </c>
      <c r="F26" s="49">
        <f t="shared" si="6"/>
        <v>63827732</v>
      </c>
      <c r="G26" s="49">
        <f t="shared" si="6"/>
        <v>514418363</v>
      </c>
      <c r="H26" s="49">
        <f t="shared" si="6"/>
        <v>626496189</v>
      </c>
      <c r="I26" s="49">
        <f t="shared" si="6"/>
        <v>608913210</v>
      </c>
      <c r="J26" s="49">
        <f t="shared" si="6"/>
        <v>100818257</v>
      </c>
      <c r="K26" s="50">
        <f t="shared" si="0"/>
        <v>0.16557081591315781</v>
      </c>
    </row>
    <row r="27" spans="1:11" ht="15" customHeight="1" outlineLevel="2" x14ac:dyDescent="0.2">
      <c r="A27" s="33">
        <v>3889</v>
      </c>
      <c r="B27" s="33" t="s">
        <v>102</v>
      </c>
      <c r="C27" s="33">
        <v>50849</v>
      </c>
      <c r="D27" s="33" t="s">
        <v>101</v>
      </c>
      <c r="E27" s="34">
        <v>882460</v>
      </c>
      <c r="F27" s="34">
        <v>0</v>
      </c>
      <c r="G27" s="34">
        <v>0</v>
      </c>
      <c r="H27" s="34">
        <f>SUM(E27:G27)</f>
        <v>882460</v>
      </c>
      <c r="I27" s="34">
        <v>1517626</v>
      </c>
      <c r="J27" s="34">
        <v>-20659</v>
      </c>
      <c r="K27" s="35">
        <f t="shared" si="0"/>
        <v>-1.3612708269362808E-2</v>
      </c>
    </row>
    <row r="28" spans="1:11" ht="15" customHeight="1" outlineLevel="1" x14ac:dyDescent="0.2">
      <c r="A28" s="47"/>
      <c r="B28" s="47" t="s">
        <v>111</v>
      </c>
      <c r="C28" s="47"/>
      <c r="D28" s="47"/>
      <c r="E28" s="49">
        <f t="shared" ref="E28:J28" si="7">SUBTOTAL(9,E27:E27)</f>
        <v>882460</v>
      </c>
      <c r="F28" s="49">
        <f t="shared" si="7"/>
        <v>0</v>
      </c>
      <c r="G28" s="49">
        <f t="shared" si="7"/>
        <v>0</v>
      </c>
      <c r="H28" s="49">
        <f t="shared" si="7"/>
        <v>882460</v>
      </c>
      <c r="I28" s="49">
        <f t="shared" si="7"/>
        <v>1517626</v>
      </c>
      <c r="J28" s="49">
        <f t="shared" si="7"/>
        <v>-20659</v>
      </c>
      <c r="K28" s="50">
        <f t="shared" si="0"/>
        <v>-1.3612708269362808E-2</v>
      </c>
    </row>
    <row r="29" spans="1:11" ht="15" customHeight="1" outlineLevel="2" x14ac:dyDescent="0.2">
      <c r="A29" s="33">
        <v>50026</v>
      </c>
      <c r="B29" s="33" t="s">
        <v>90</v>
      </c>
      <c r="C29" s="33">
        <v>50026</v>
      </c>
      <c r="D29" s="33" t="s">
        <v>90</v>
      </c>
      <c r="E29" s="34">
        <v>43152</v>
      </c>
      <c r="F29" s="34">
        <v>440009</v>
      </c>
      <c r="G29" s="34">
        <v>13488575</v>
      </c>
      <c r="H29" s="34">
        <f>SUM(E29:G29)</f>
        <v>13971736</v>
      </c>
      <c r="I29" s="34">
        <v>13631718</v>
      </c>
      <c r="J29" s="34">
        <v>-191146</v>
      </c>
      <c r="K29" s="35">
        <f t="shared" si="0"/>
        <v>-1.4022150399531445E-2</v>
      </c>
    </row>
    <row r="30" spans="1:11" ht="15" customHeight="1" outlineLevel="1" x14ac:dyDescent="0.2">
      <c r="A30" s="47"/>
      <c r="B30" s="47" t="s">
        <v>112</v>
      </c>
      <c r="C30" s="47"/>
      <c r="D30" s="47"/>
      <c r="E30" s="49">
        <f t="shared" ref="E30:J30" si="8">SUBTOTAL(9,E29:E29)</f>
        <v>43152</v>
      </c>
      <c r="F30" s="49">
        <f t="shared" si="8"/>
        <v>440009</v>
      </c>
      <c r="G30" s="49">
        <f t="shared" si="8"/>
        <v>13488575</v>
      </c>
      <c r="H30" s="49">
        <f t="shared" si="8"/>
        <v>13971736</v>
      </c>
      <c r="I30" s="49">
        <f t="shared" si="8"/>
        <v>13631718</v>
      </c>
      <c r="J30" s="49">
        <f t="shared" si="8"/>
        <v>-191146</v>
      </c>
      <c r="K30" s="50">
        <f t="shared" si="0"/>
        <v>-1.4022150399531445E-2</v>
      </c>
    </row>
    <row r="31" spans="1:11" ht="15" customHeight="1" outlineLevel="2" x14ac:dyDescent="0.2">
      <c r="A31" s="33">
        <v>50050</v>
      </c>
      <c r="B31" s="33" t="s">
        <v>4</v>
      </c>
      <c r="C31" s="33">
        <v>50050</v>
      </c>
      <c r="D31" s="33" t="s">
        <v>4</v>
      </c>
      <c r="E31" s="34">
        <v>0</v>
      </c>
      <c r="F31" s="34">
        <v>0</v>
      </c>
      <c r="G31" s="34">
        <v>17766204</v>
      </c>
      <c r="H31" s="34">
        <f>SUM(E31:G31)</f>
        <v>17766204</v>
      </c>
      <c r="I31" s="34">
        <v>17596172</v>
      </c>
      <c r="J31" s="34">
        <v>8566</v>
      </c>
      <c r="K31" s="35">
        <f t="shared" si="0"/>
        <v>4.8681042672235755E-4</v>
      </c>
    </row>
    <row r="32" spans="1:11" ht="15" customHeight="1" outlineLevel="1" x14ac:dyDescent="0.2">
      <c r="A32" s="47"/>
      <c r="B32" s="47" t="s">
        <v>114</v>
      </c>
      <c r="C32" s="47"/>
      <c r="D32" s="47"/>
      <c r="E32" s="49">
        <f t="shared" ref="E32:J32" si="9">SUBTOTAL(9,E31:E31)</f>
        <v>0</v>
      </c>
      <c r="F32" s="49">
        <f t="shared" si="9"/>
        <v>0</v>
      </c>
      <c r="G32" s="49">
        <f t="shared" si="9"/>
        <v>17766204</v>
      </c>
      <c r="H32" s="49">
        <f t="shared" si="9"/>
        <v>17766204</v>
      </c>
      <c r="I32" s="49">
        <f t="shared" si="9"/>
        <v>17596172</v>
      </c>
      <c r="J32" s="49">
        <f t="shared" si="9"/>
        <v>8566</v>
      </c>
      <c r="K32" s="50">
        <f t="shared" si="0"/>
        <v>4.8681042672235755E-4</v>
      </c>
    </row>
    <row r="33" spans="1:11" ht="15" customHeight="1" outlineLevel="2" x14ac:dyDescent="0.2">
      <c r="A33" s="33">
        <v>50130</v>
      </c>
      <c r="B33" s="33" t="s">
        <v>144</v>
      </c>
      <c r="C33" s="33">
        <v>50130</v>
      </c>
      <c r="D33" s="33" t="s">
        <v>144</v>
      </c>
      <c r="E33" s="34">
        <v>0</v>
      </c>
      <c r="F33" s="34">
        <v>52268</v>
      </c>
      <c r="G33" s="34">
        <v>58755709</v>
      </c>
      <c r="H33" s="34">
        <f>SUM(E33:G33)</f>
        <v>58807977</v>
      </c>
      <c r="I33" s="34">
        <v>58601610</v>
      </c>
      <c r="J33" s="34">
        <v>1277554</v>
      </c>
      <c r="K33" s="35">
        <f t="shared" si="0"/>
        <v>2.1800663838416726E-2</v>
      </c>
    </row>
    <row r="34" spans="1:11" ht="15" customHeight="1" outlineLevel="1" x14ac:dyDescent="0.2">
      <c r="A34" s="47"/>
      <c r="B34" s="47" t="s">
        <v>154</v>
      </c>
      <c r="C34" s="47"/>
      <c r="D34" s="47"/>
      <c r="E34" s="49">
        <f t="shared" ref="E34:J34" si="10">SUBTOTAL(9,E33:E33)</f>
        <v>0</v>
      </c>
      <c r="F34" s="49">
        <f t="shared" si="10"/>
        <v>52268</v>
      </c>
      <c r="G34" s="49">
        <f t="shared" si="10"/>
        <v>58755709</v>
      </c>
      <c r="H34" s="49">
        <f t="shared" si="10"/>
        <v>58807977</v>
      </c>
      <c r="I34" s="49">
        <f t="shared" si="10"/>
        <v>58601610</v>
      </c>
      <c r="J34" s="49">
        <f t="shared" si="10"/>
        <v>1277554</v>
      </c>
      <c r="K34" s="50">
        <f t="shared" si="0"/>
        <v>2.1800663838416726E-2</v>
      </c>
    </row>
    <row r="35" spans="1:11" ht="15" customHeight="1" outlineLevel="2" x14ac:dyDescent="0.2">
      <c r="A35" s="33">
        <v>51020</v>
      </c>
      <c r="B35" s="33" t="s">
        <v>60</v>
      </c>
      <c r="C35" s="33">
        <v>51020</v>
      </c>
      <c r="D35" s="33" t="s">
        <v>60</v>
      </c>
      <c r="E35" s="34">
        <v>0</v>
      </c>
      <c r="F35" s="34">
        <v>0</v>
      </c>
      <c r="G35" s="34">
        <v>9776776</v>
      </c>
      <c r="H35" s="34">
        <f>SUM(E35:G35)</f>
        <v>9776776</v>
      </c>
      <c r="I35" s="34">
        <v>9211637</v>
      </c>
      <c r="J35" s="34">
        <v>-247948</v>
      </c>
      <c r="K35" s="35">
        <f t="shared" si="0"/>
        <v>-2.6916822710230548E-2</v>
      </c>
    </row>
    <row r="36" spans="1:11" ht="15" customHeight="1" outlineLevel="1" x14ac:dyDescent="0.2">
      <c r="A36" s="51"/>
      <c r="B36" s="51" t="s">
        <v>153</v>
      </c>
      <c r="C36" s="51"/>
      <c r="D36" s="51"/>
      <c r="E36" s="52">
        <f t="shared" ref="E36:J36" si="11">SUBTOTAL(9,E35:E35)</f>
        <v>0</v>
      </c>
      <c r="F36" s="52">
        <f t="shared" si="11"/>
        <v>0</v>
      </c>
      <c r="G36" s="52">
        <f t="shared" si="11"/>
        <v>9776776</v>
      </c>
      <c r="H36" s="52">
        <f t="shared" si="11"/>
        <v>9776776</v>
      </c>
      <c r="I36" s="52">
        <f t="shared" si="11"/>
        <v>9211637</v>
      </c>
      <c r="J36" s="52">
        <f t="shared" si="11"/>
        <v>-247948</v>
      </c>
      <c r="K36" s="50">
        <f t="shared" si="0"/>
        <v>-2.6916822710230548E-2</v>
      </c>
    </row>
    <row r="37" spans="1:11" ht="32.25" customHeight="1" thickBot="1" x14ac:dyDescent="0.25">
      <c r="A37" s="71"/>
      <c r="B37" s="71" t="s">
        <v>104</v>
      </c>
      <c r="C37" s="71"/>
      <c r="D37" s="71"/>
      <c r="E37" s="72">
        <f t="shared" ref="E37:J37" si="12">SUBTOTAL(9,E4:E35)</f>
        <v>143441140</v>
      </c>
      <c r="F37" s="72">
        <f t="shared" si="12"/>
        <v>440014714</v>
      </c>
      <c r="G37" s="72">
        <f t="shared" si="12"/>
        <v>1430789256</v>
      </c>
      <c r="H37" s="72">
        <f t="shared" si="12"/>
        <v>2014245110</v>
      </c>
      <c r="I37" s="72">
        <f t="shared" si="12"/>
        <v>1982419987</v>
      </c>
      <c r="J37" s="72">
        <f t="shared" si="12"/>
        <v>245262650</v>
      </c>
      <c r="K37" s="74">
        <f>IF(I37&lt;&gt;0,J37/I37,"")</f>
        <v>0.12371881418082172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8" style="20" customWidth="1"/>
    <col min="12" max="16384" width="9.140625" style="20"/>
  </cols>
  <sheetData>
    <row r="1" spans="1:11" ht="24" customHeight="1" x14ac:dyDescent="0.2">
      <c r="A1" s="268" t="s">
        <v>135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1" customHeight="1" outlineLevel="2" x14ac:dyDescent="0.2">
      <c r="A4" s="33">
        <v>70</v>
      </c>
      <c r="B4" s="33" t="s">
        <v>9</v>
      </c>
      <c r="C4" s="33">
        <v>50008</v>
      </c>
      <c r="D4" s="33" t="s">
        <v>133</v>
      </c>
      <c r="E4" s="34">
        <v>0</v>
      </c>
      <c r="F4" s="34">
        <v>0</v>
      </c>
      <c r="G4" s="34">
        <v>0</v>
      </c>
      <c r="H4" s="34">
        <f>SUM(E4:G4)</f>
        <v>0</v>
      </c>
      <c r="I4" s="34">
        <v>0</v>
      </c>
      <c r="J4" s="34">
        <v>0</v>
      </c>
      <c r="K4" s="35" t="str">
        <f t="shared" ref="K4:K37" si="0">IF(I4&lt;&gt;0,J4/I4,"")</f>
        <v/>
      </c>
    </row>
    <row r="5" spans="1:11" ht="15" customHeight="1" outlineLevel="2" x14ac:dyDescent="0.2">
      <c r="A5" s="33">
        <v>70</v>
      </c>
      <c r="B5" s="33" t="s">
        <v>9</v>
      </c>
      <c r="C5" s="33">
        <v>51624</v>
      </c>
      <c r="D5" s="33" t="s">
        <v>13</v>
      </c>
      <c r="E5" s="34">
        <v>16508750</v>
      </c>
      <c r="F5" s="34">
        <v>25794368</v>
      </c>
      <c r="G5" s="34">
        <v>20784833</v>
      </c>
      <c r="H5" s="34">
        <f>SUM(E5:G5)</f>
        <v>63087951</v>
      </c>
      <c r="I5" s="34">
        <v>61606592</v>
      </c>
      <c r="J5" s="34">
        <v>1422943</v>
      </c>
      <c r="K5" s="35">
        <f t="shared" si="0"/>
        <v>2.3097252320011467E-2</v>
      </c>
    </row>
    <row r="6" spans="1:11" ht="15" customHeight="1" outlineLevel="2" x14ac:dyDescent="0.2">
      <c r="A6" s="33">
        <v>70</v>
      </c>
      <c r="B6" s="33" t="s">
        <v>9</v>
      </c>
      <c r="C6" s="33">
        <v>50814</v>
      </c>
      <c r="D6" s="33" t="s">
        <v>38</v>
      </c>
      <c r="E6" s="34">
        <v>35622681</v>
      </c>
      <c r="F6" s="34">
        <v>415956560</v>
      </c>
      <c r="G6" s="34">
        <v>434316096</v>
      </c>
      <c r="H6" s="34">
        <f>SUM(E6:G6)</f>
        <v>885895337</v>
      </c>
      <c r="I6" s="34">
        <v>868051033</v>
      </c>
      <c r="J6" s="34">
        <v>32738721</v>
      </c>
      <c r="K6" s="35">
        <f t="shared" si="0"/>
        <v>3.7715203087604642E-2</v>
      </c>
    </row>
    <row r="7" spans="1:11" ht="15" customHeight="1" outlineLevel="1" x14ac:dyDescent="0.2">
      <c r="A7" s="47"/>
      <c r="B7" s="48" t="s">
        <v>105</v>
      </c>
      <c r="C7" s="47"/>
      <c r="D7" s="47"/>
      <c r="E7" s="49">
        <f t="shared" ref="E7:J7" si="1">SUBTOTAL(9,E4:E6)</f>
        <v>52131431</v>
      </c>
      <c r="F7" s="49">
        <f t="shared" si="1"/>
        <v>441750928</v>
      </c>
      <c r="G7" s="49">
        <f t="shared" si="1"/>
        <v>455100929</v>
      </c>
      <c r="H7" s="49">
        <f t="shared" si="1"/>
        <v>948983288</v>
      </c>
      <c r="I7" s="49">
        <f t="shared" si="1"/>
        <v>929657625</v>
      </c>
      <c r="J7" s="49">
        <f t="shared" si="1"/>
        <v>34161664</v>
      </c>
      <c r="K7" s="50">
        <f t="shared" si="0"/>
        <v>3.6746500089212951E-2</v>
      </c>
    </row>
    <row r="8" spans="1:11" ht="15" customHeight="1" outlineLevel="2" x14ac:dyDescent="0.2">
      <c r="A8" s="33">
        <v>99</v>
      </c>
      <c r="B8" s="33" t="s">
        <v>103</v>
      </c>
      <c r="C8" s="33">
        <v>50822</v>
      </c>
      <c r="D8" s="33" t="s">
        <v>35</v>
      </c>
      <c r="E8" s="34">
        <v>0</v>
      </c>
      <c r="F8" s="34">
        <v>0</v>
      </c>
      <c r="G8" s="34">
        <v>71171</v>
      </c>
      <c r="H8" s="34">
        <f>SUM(E8:G8)</f>
        <v>71171</v>
      </c>
      <c r="I8" s="34">
        <v>84181</v>
      </c>
      <c r="J8" s="34">
        <v>0</v>
      </c>
      <c r="K8" s="35">
        <f t="shared" si="0"/>
        <v>0</v>
      </c>
    </row>
    <row r="9" spans="1:11" ht="15" customHeight="1" outlineLevel="2" x14ac:dyDescent="0.2">
      <c r="A9" s="33">
        <v>99</v>
      </c>
      <c r="B9" s="33" t="s">
        <v>103</v>
      </c>
      <c r="C9" s="33">
        <v>50083</v>
      </c>
      <c r="D9" s="33" t="s">
        <v>24</v>
      </c>
      <c r="E9" s="34">
        <v>63102</v>
      </c>
      <c r="F9" s="34">
        <v>17003708</v>
      </c>
      <c r="G9" s="34">
        <v>97647439</v>
      </c>
      <c r="H9" s="34">
        <f>SUM(E9:G9)</f>
        <v>114714249</v>
      </c>
      <c r="I9" s="34">
        <v>125082860</v>
      </c>
      <c r="J9" s="34">
        <v>12023627</v>
      </c>
      <c r="K9" s="35">
        <f t="shared" si="0"/>
        <v>9.6125296463480295E-2</v>
      </c>
    </row>
    <row r="10" spans="1:11" ht="15" customHeight="1" outlineLevel="2" x14ac:dyDescent="0.2">
      <c r="A10" s="33">
        <v>99</v>
      </c>
      <c r="B10" s="33" t="s">
        <v>103</v>
      </c>
      <c r="C10" s="33">
        <v>50024</v>
      </c>
      <c r="D10" s="33" t="s">
        <v>36</v>
      </c>
      <c r="E10" s="34">
        <v>1537776</v>
      </c>
      <c r="F10" s="34">
        <v>2232388</v>
      </c>
      <c r="G10" s="34">
        <v>71652134</v>
      </c>
      <c r="H10" s="34">
        <f>SUM(E10:G10)</f>
        <v>75422298</v>
      </c>
      <c r="I10" s="34">
        <v>73733437</v>
      </c>
      <c r="J10" s="34">
        <v>5482794</v>
      </c>
      <c r="K10" s="35">
        <f t="shared" si="0"/>
        <v>7.4359669412942198E-2</v>
      </c>
    </row>
    <row r="11" spans="1:11" ht="15" customHeight="1" outlineLevel="2" x14ac:dyDescent="0.2">
      <c r="A11" s="33">
        <v>99</v>
      </c>
      <c r="B11" s="33" t="s">
        <v>103</v>
      </c>
      <c r="C11" s="33">
        <v>50041</v>
      </c>
      <c r="D11" s="33" t="s">
        <v>98</v>
      </c>
      <c r="E11" s="34">
        <v>6680199</v>
      </c>
      <c r="F11" s="34">
        <v>0</v>
      </c>
      <c r="G11" s="34">
        <v>93631621</v>
      </c>
      <c r="H11" s="34">
        <f>SUM(E11:G11)</f>
        <v>100311820</v>
      </c>
      <c r="I11" s="34">
        <v>97944463</v>
      </c>
      <c r="J11" s="34">
        <v>5820846</v>
      </c>
      <c r="K11" s="35">
        <f t="shared" si="0"/>
        <v>5.9430067016652079E-2</v>
      </c>
    </row>
    <row r="12" spans="1:11" ht="15" customHeight="1" outlineLevel="2" x14ac:dyDescent="0.2">
      <c r="A12" s="33">
        <v>99</v>
      </c>
      <c r="B12" s="33" t="s">
        <v>103</v>
      </c>
      <c r="C12" s="33">
        <v>50012</v>
      </c>
      <c r="D12" s="33" t="s">
        <v>48</v>
      </c>
      <c r="E12" s="34">
        <v>8715327</v>
      </c>
      <c r="F12" s="34">
        <v>-700</v>
      </c>
      <c r="G12" s="34">
        <v>92308949</v>
      </c>
      <c r="H12" s="34">
        <f>SUM(E12:G12)</f>
        <v>101023576</v>
      </c>
      <c r="I12" s="34">
        <v>95943813</v>
      </c>
      <c r="J12" s="34">
        <v>9231690</v>
      </c>
      <c r="K12" s="35">
        <f t="shared" si="0"/>
        <v>9.6219753117379236E-2</v>
      </c>
    </row>
    <row r="13" spans="1:11" ht="15" customHeight="1" outlineLevel="1" x14ac:dyDescent="0.2">
      <c r="A13" s="47"/>
      <c r="B13" s="47" t="s">
        <v>106</v>
      </c>
      <c r="C13" s="47"/>
      <c r="D13" s="47"/>
      <c r="E13" s="49">
        <f t="shared" ref="E13:J13" si="2">SUBTOTAL(9,E8:E12)</f>
        <v>16996404</v>
      </c>
      <c r="F13" s="49">
        <f t="shared" si="2"/>
        <v>19235396</v>
      </c>
      <c r="G13" s="49">
        <f t="shared" si="2"/>
        <v>355311314</v>
      </c>
      <c r="H13" s="49">
        <f t="shared" si="2"/>
        <v>391543114</v>
      </c>
      <c r="I13" s="49">
        <f t="shared" si="2"/>
        <v>392788754</v>
      </c>
      <c r="J13" s="49">
        <f t="shared" si="2"/>
        <v>32558957</v>
      </c>
      <c r="K13" s="50">
        <f t="shared" si="0"/>
        <v>8.2891774951377548E-2</v>
      </c>
    </row>
    <row r="14" spans="1:11" ht="15" customHeight="1" outlineLevel="2" x14ac:dyDescent="0.2">
      <c r="A14" s="33">
        <v>150</v>
      </c>
      <c r="B14" s="33" t="s">
        <v>8</v>
      </c>
      <c r="C14" s="33">
        <v>51411</v>
      </c>
      <c r="D14" s="33" t="s">
        <v>134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35" t="str">
        <f t="shared" si="0"/>
        <v/>
      </c>
    </row>
    <row r="15" spans="1:11" ht="15" customHeight="1" outlineLevel="2" x14ac:dyDescent="0.2">
      <c r="A15" s="33">
        <v>150</v>
      </c>
      <c r="B15" s="33" t="s">
        <v>8</v>
      </c>
      <c r="C15" s="33">
        <v>50520</v>
      </c>
      <c r="D15" s="33" t="s">
        <v>25</v>
      </c>
      <c r="E15" s="34">
        <v>1737762</v>
      </c>
      <c r="F15" s="34">
        <v>11470708</v>
      </c>
      <c r="G15" s="34">
        <v>87455234</v>
      </c>
      <c r="H15" s="34">
        <f>SUM(E15:G15)</f>
        <v>100663704</v>
      </c>
      <c r="I15" s="34">
        <v>100636178</v>
      </c>
      <c r="J15" s="34">
        <v>2178144</v>
      </c>
      <c r="K15" s="35">
        <f t="shared" si="0"/>
        <v>2.1643747241672871E-2</v>
      </c>
    </row>
    <row r="16" spans="1:11" ht="15" customHeight="1" outlineLevel="1" x14ac:dyDescent="0.2">
      <c r="A16" s="47"/>
      <c r="B16" s="47" t="s">
        <v>107</v>
      </c>
      <c r="C16" s="47"/>
      <c r="D16" s="47"/>
      <c r="E16" s="49">
        <f t="shared" ref="E16:J16" si="3">SUBTOTAL(9,E14:E15)</f>
        <v>1737762</v>
      </c>
      <c r="F16" s="49">
        <f t="shared" si="3"/>
        <v>11470708</v>
      </c>
      <c r="G16" s="49">
        <f t="shared" si="3"/>
        <v>87455234</v>
      </c>
      <c r="H16" s="49">
        <f t="shared" si="3"/>
        <v>100663704</v>
      </c>
      <c r="I16" s="49">
        <f t="shared" si="3"/>
        <v>100636178</v>
      </c>
      <c r="J16" s="49">
        <f t="shared" si="3"/>
        <v>2178144</v>
      </c>
      <c r="K16" s="50">
        <f t="shared" si="0"/>
        <v>2.1643747241672871E-2</v>
      </c>
    </row>
    <row r="17" spans="1:11" ht="15" customHeight="1" outlineLevel="2" x14ac:dyDescent="0.2">
      <c r="A17" s="33">
        <v>340</v>
      </c>
      <c r="B17" s="33" t="s">
        <v>6</v>
      </c>
      <c r="C17" s="33">
        <v>51420</v>
      </c>
      <c r="D17" s="33" t="s">
        <v>30</v>
      </c>
      <c r="E17" s="34">
        <v>0</v>
      </c>
      <c r="F17" s="34">
        <v>0</v>
      </c>
      <c r="G17" s="34">
        <v>0</v>
      </c>
      <c r="H17" s="34">
        <f>SUM(E17:G17)</f>
        <v>0</v>
      </c>
      <c r="I17" s="34">
        <v>0</v>
      </c>
      <c r="J17" s="34">
        <v>0</v>
      </c>
      <c r="K17" s="35" t="str">
        <f t="shared" si="0"/>
        <v/>
      </c>
    </row>
    <row r="18" spans="1:11" ht="15" customHeight="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17665929</v>
      </c>
      <c r="F18" s="34">
        <v>99503161</v>
      </c>
      <c r="G18" s="34">
        <v>126880525</v>
      </c>
      <c r="H18" s="34">
        <f>SUM(E18:G18)</f>
        <v>244049615</v>
      </c>
      <c r="I18" s="34">
        <v>241916928</v>
      </c>
      <c r="J18" s="34">
        <v>10531773</v>
      </c>
      <c r="K18" s="35">
        <f t="shared" si="0"/>
        <v>4.3534667404506726E-2</v>
      </c>
    </row>
    <row r="19" spans="1:11" ht="15" customHeight="1" outlineLevel="1" x14ac:dyDescent="0.2">
      <c r="A19" s="47"/>
      <c r="B19" s="47" t="s">
        <v>108</v>
      </c>
      <c r="C19" s="47"/>
      <c r="D19" s="47"/>
      <c r="E19" s="49">
        <f t="shared" ref="E19:J19" si="4">SUBTOTAL(9,E17:E18)</f>
        <v>17665929</v>
      </c>
      <c r="F19" s="49">
        <f t="shared" si="4"/>
        <v>99503161</v>
      </c>
      <c r="G19" s="49">
        <f t="shared" si="4"/>
        <v>126880525</v>
      </c>
      <c r="H19" s="49">
        <f t="shared" si="4"/>
        <v>244049615</v>
      </c>
      <c r="I19" s="49">
        <f t="shared" si="4"/>
        <v>241916928</v>
      </c>
      <c r="J19" s="49">
        <f t="shared" si="4"/>
        <v>10531773</v>
      </c>
      <c r="K19" s="50">
        <f t="shared" si="0"/>
        <v>4.3534667404506726E-2</v>
      </c>
    </row>
    <row r="20" spans="1:11" ht="15" customHeight="1" outlineLevel="2" x14ac:dyDescent="0.2">
      <c r="A20" s="33">
        <v>626</v>
      </c>
      <c r="B20" s="33" t="s">
        <v>2</v>
      </c>
      <c r="C20" s="33">
        <v>50028</v>
      </c>
      <c r="D20" s="33" t="s">
        <v>63</v>
      </c>
      <c r="E20" s="34">
        <v>0</v>
      </c>
      <c r="F20" s="34">
        <v>0</v>
      </c>
      <c r="G20" s="34">
        <v>0</v>
      </c>
      <c r="H20" s="34">
        <f>SUM(E20:G20)</f>
        <v>0</v>
      </c>
      <c r="I20" s="34">
        <v>0</v>
      </c>
      <c r="J20" s="34">
        <v>0</v>
      </c>
      <c r="K20" s="35" t="str">
        <f t="shared" si="0"/>
        <v/>
      </c>
    </row>
    <row r="21" spans="1:11" ht="15" customHeight="1" outlineLevel="1" x14ac:dyDescent="0.2">
      <c r="A21" s="47"/>
      <c r="B21" s="47" t="s">
        <v>109</v>
      </c>
      <c r="C21" s="47"/>
      <c r="D21" s="47"/>
      <c r="E21" s="49">
        <f t="shared" ref="E21:J21" si="5">SUBTOTAL(9,E20:E20)</f>
        <v>0</v>
      </c>
      <c r="F21" s="49">
        <f t="shared" si="5"/>
        <v>0</v>
      </c>
      <c r="G21" s="49">
        <f t="shared" si="5"/>
        <v>0</v>
      </c>
      <c r="H21" s="49">
        <f t="shared" si="5"/>
        <v>0</v>
      </c>
      <c r="I21" s="49">
        <f t="shared" si="5"/>
        <v>0</v>
      </c>
      <c r="J21" s="49">
        <f t="shared" si="5"/>
        <v>0</v>
      </c>
      <c r="K21" s="50" t="str">
        <f t="shared" si="0"/>
        <v/>
      </c>
    </row>
    <row r="22" spans="1:11" ht="15" customHeight="1" outlineLevel="2" x14ac:dyDescent="0.2">
      <c r="A22" s="33">
        <v>670</v>
      </c>
      <c r="B22" s="33" t="s">
        <v>5</v>
      </c>
      <c r="C22" s="33">
        <v>51535</v>
      </c>
      <c r="D22" s="33" t="s">
        <v>97</v>
      </c>
      <c r="E22" s="34">
        <v>0</v>
      </c>
      <c r="F22" s="34">
        <v>0</v>
      </c>
      <c r="G22" s="34">
        <v>0</v>
      </c>
      <c r="H22" s="34">
        <f t="shared" ref="H22:H27" si="6">SUM(E22:G22)</f>
        <v>0</v>
      </c>
      <c r="I22" s="34">
        <v>86032</v>
      </c>
      <c r="J22" s="34">
        <v>52982</v>
      </c>
      <c r="K22" s="35">
        <f t="shared" si="0"/>
        <v>0.61584061744467178</v>
      </c>
    </row>
    <row r="23" spans="1:11" ht="15" customHeight="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110307</v>
      </c>
      <c r="F23" s="34">
        <v>1648180</v>
      </c>
      <c r="G23" s="34">
        <v>0</v>
      </c>
      <c r="H23" s="34">
        <f t="shared" si="6"/>
        <v>1758487</v>
      </c>
      <c r="I23" s="34">
        <v>2143286</v>
      </c>
      <c r="J23" s="34">
        <v>516636</v>
      </c>
      <c r="K23" s="35">
        <f t="shared" si="0"/>
        <v>0.24104855814856255</v>
      </c>
    </row>
    <row r="24" spans="1:11" ht="15" customHeight="1" outlineLevel="2" x14ac:dyDescent="0.2">
      <c r="A24" s="33">
        <v>670</v>
      </c>
      <c r="B24" s="33" t="s">
        <v>5</v>
      </c>
      <c r="C24" s="33">
        <v>51586</v>
      </c>
      <c r="D24" s="33" t="s">
        <v>32</v>
      </c>
      <c r="E24" s="34">
        <v>1954535</v>
      </c>
      <c r="F24" s="34">
        <v>7414900</v>
      </c>
      <c r="G24" s="34">
        <v>336049047</v>
      </c>
      <c r="H24" s="34">
        <f t="shared" si="6"/>
        <v>345418482</v>
      </c>
      <c r="I24" s="34">
        <v>338366632</v>
      </c>
      <c r="J24" s="34">
        <v>12875447</v>
      </c>
      <c r="K24" s="35">
        <f t="shared" si="0"/>
        <v>3.8051763331084017E-2</v>
      </c>
    </row>
    <row r="25" spans="1:11" ht="15" customHeight="1" outlineLevel="2" x14ac:dyDescent="0.2">
      <c r="A25" s="33">
        <v>670</v>
      </c>
      <c r="B25" s="33" t="s">
        <v>5</v>
      </c>
      <c r="C25" s="33">
        <v>50229</v>
      </c>
      <c r="D25" s="33" t="s">
        <v>27</v>
      </c>
      <c r="E25" s="34">
        <v>8300233</v>
      </c>
      <c r="F25" s="34">
        <v>11396818</v>
      </c>
      <c r="G25" s="34">
        <v>423065421</v>
      </c>
      <c r="H25" s="34">
        <f t="shared" si="6"/>
        <v>442762472</v>
      </c>
      <c r="I25" s="34">
        <v>429969464</v>
      </c>
      <c r="J25" s="34">
        <v>21928562</v>
      </c>
      <c r="K25" s="35">
        <f t="shared" si="0"/>
        <v>5.1000277545290983E-2</v>
      </c>
    </row>
    <row r="26" spans="1:11" ht="15" customHeight="1" outlineLevel="2" x14ac:dyDescent="0.2">
      <c r="A26" s="33">
        <v>670</v>
      </c>
      <c r="B26" s="33" t="s">
        <v>5</v>
      </c>
      <c r="C26" s="33">
        <v>50857</v>
      </c>
      <c r="D26" s="33" t="s">
        <v>26</v>
      </c>
      <c r="E26" s="34">
        <v>20528991</v>
      </c>
      <c r="F26" s="34">
        <v>0</v>
      </c>
      <c r="G26" s="34">
        <v>0</v>
      </c>
      <c r="H26" s="34">
        <f t="shared" si="6"/>
        <v>20528991</v>
      </c>
      <c r="I26" s="34">
        <v>20578686</v>
      </c>
      <c r="J26" s="34">
        <v>4753144</v>
      </c>
      <c r="K26" s="35">
        <f t="shared" si="0"/>
        <v>0.2309741253644669</v>
      </c>
    </row>
    <row r="27" spans="1:11" ht="15" customHeight="1" outlineLevel="2" x14ac:dyDescent="0.2">
      <c r="A27" s="33">
        <v>670</v>
      </c>
      <c r="B27" s="33" t="s">
        <v>5</v>
      </c>
      <c r="C27" s="33">
        <v>51020</v>
      </c>
      <c r="D27" s="33" t="s">
        <v>60</v>
      </c>
      <c r="E27" s="34">
        <v>0</v>
      </c>
      <c r="F27" s="34">
        <v>0</v>
      </c>
      <c r="G27" s="34">
        <v>485042</v>
      </c>
      <c r="H27" s="34">
        <f t="shared" si="6"/>
        <v>485042</v>
      </c>
      <c r="I27" s="34">
        <v>591116</v>
      </c>
      <c r="J27" s="34">
        <v>84843</v>
      </c>
      <c r="K27" s="35">
        <f>IF(I27&lt;&gt;0,J27/I27,"")</f>
        <v>0.14353020388553178</v>
      </c>
    </row>
    <row r="28" spans="1:11" ht="15" customHeight="1" outlineLevel="1" x14ac:dyDescent="0.2">
      <c r="A28" s="47"/>
      <c r="B28" s="47" t="s">
        <v>110</v>
      </c>
      <c r="C28" s="47"/>
      <c r="D28" s="47"/>
      <c r="E28" s="49">
        <f t="shared" ref="E28:J28" si="7">SUBTOTAL(9,E22:E27)</f>
        <v>30894066</v>
      </c>
      <c r="F28" s="49">
        <f t="shared" si="7"/>
        <v>20459898</v>
      </c>
      <c r="G28" s="49">
        <f t="shared" si="7"/>
        <v>759599510</v>
      </c>
      <c r="H28" s="49">
        <f t="shared" si="7"/>
        <v>810953474</v>
      </c>
      <c r="I28" s="49">
        <f t="shared" si="7"/>
        <v>791735216</v>
      </c>
      <c r="J28" s="49">
        <f t="shared" si="7"/>
        <v>40211614</v>
      </c>
      <c r="K28" s="50">
        <f t="shared" si="0"/>
        <v>5.0789219915159112E-2</v>
      </c>
    </row>
    <row r="29" spans="1:11" ht="15" customHeight="1" outlineLevel="2" x14ac:dyDescent="0.2">
      <c r="A29" s="33">
        <v>3889</v>
      </c>
      <c r="B29" s="33" t="s">
        <v>102</v>
      </c>
      <c r="C29" s="33">
        <v>50849</v>
      </c>
      <c r="D29" s="33" t="s">
        <v>101</v>
      </c>
      <c r="E29" s="34">
        <v>24331</v>
      </c>
      <c r="F29" s="34">
        <v>0</v>
      </c>
      <c r="G29" s="34">
        <v>5202719</v>
      </c>
      <c r="H29" s="34">
        <f>SUM(E29:G29)</f>
        <v>5227050</v>
      </c>
      <c r="I29" s="34">
        <v>5700230</v>
      </c>
      <c r="J29" s="34">
        <v>375531</v>
      </c>
      <c r="K29" s="35">
        <f t="shared" si="0"/>
        <v>6.587997326423671E-2</v>
      </c>
    </row>
    <row r="30" spans="1:11" ht="15" customHeight="1" outlineLevel="1" x14ac:dyDescent="0.2">
      <c r="A30" s="47"/>
      <c r="B30" s="47" t="s">
        <v>111</v>
      </c>
      <c r="C30" s="47"/>
      <c r="D30" s="47"/>
      <c r="E30" s="49">
        <f t="shared" ref="E30:J30" si="8">SUBTOTAL(9,E29:E29)</f>
        <v>24331</v>
      </c>
      <c r="F30" s="49">
        <f t="shared" si="8"/>
        <v>0</v>
      </c>
      <c r="G30" s="49">
        <f t="shared" si="8"/>
        <v>5202719</v>
      </c>
      <c r="H30" s="49">
        <f t="shared" si="8"/>
        <v>5227050</v>
      </c>
      <c r="I30" s="49">
        <f t="shared" si="8"/>
        <v>5700230</v>
      </c>
      <c r="J30" s="49">
        <f t="shared" si="8"/>
        <v>375531</v>
      </c>
      <c r="K30" s="50">
        <f t="shared" si="0"/>
        <v>6.587997326423671E-2</v>
      </c>
    </row>
    <row r="31" spans="1:11" ht="15" customHeight="1" outlineLevel="2" x14ac:dyDescent="0.2">
      <c r="A31" s="33">
        <v>50026</v>
      </c>
      <c r="B31" s="33" t="s">
        <v>90</v>
      </c>
      <c r="C31" s="33">
        <v>50026</v>
      </c>
      <c r="D31" s="33" t="s">
        <v>90</v>
      </c>
      <c r="E31" s="34">
        <v>69206</v>
      </c>
      <c r="F31" s="34">
        <v>886540</v>
      </c>
      <c r="G31" s="34">
        <v>17142568</v>
      </c>
      <c r="H31" s="34">
        <f>SUM(E31:G31)</f>
        <v>18098314</v>
      </c>
      <c r="I31" s="34">
        <v>17373609</v>
      </c>
      <c r="J31" s="34">
        <v>596800</v>
      </c>
      <c r="K31" s="35">
        <f t="shared" si="0"/>
        <v>3.4350951492001458E-2</v>
      </c>
    </row>
    <row r="32" spans="1:11" ht="15" customHeight="1" outlineLevel="1" x14ac:dyDescent="0.2">
      <c r="A32" s="47"/>
      <c r="B32" s="47" t="s">
        <v>112</v>
      </c>
      <c r="C32" s="47"/>
      <c r="D32" s="47"/>
      <c r="E32" s="49">
        <f t="shared" ref="E32:J32" si="9">SUBTOTAL(9,E31:E31)</f>
        <v>69206</v>
      </c>
      <c r="F32" s="49">
        <f t="shared" si="9"/>
        <v>886540</v>
      </c>
      <c r="G32" s="49">
        <f t="shared" si="9"/>
        <v>17142568</v>
      </c>
      <c r="H32" s="49">
        <f t="shared" si="9"/>
        <v>18098314</v>
      </c>
      <c r="I32" s="49">
        <f t="shared" si="9"/>
        <v>17373609</v>
      </c>
      <c r="J32" s="49">
        <f t="shared" si="9"/>
        <v>596800</v>
      </c>
      <c r="K32" s="50">
        <f t="shared" si="0"/>
        <v>3.4350951492001458E-2</v>
      </c>
    </row>
    <row r="33" spans="1:11" ht="15" customHeight="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16761650</v>
      </c>
      <c r="H33" s="34">
        <f>SUM(E33:G33)</f>
        <v>16761650</v>
      </c>
      <c r="I33" s="34">
        <v>10904761</v>
      </c>
      <c r="J33" s="34">
        <v>133804</v>
      </c>
      <c r="K33" s="35">
        <f t="shared" si="0"/>
        <v>1.2270236825914846E-2</v>
      </c>
    </row>
    <row r="34" spans="1:11" ht="15" customHeight="1" outlineLevel="1" x14ac:dyDescent="0.2">
      <c r="A34" s="47"/>
      <c r="B34" s="47" t="s">
        <v>114</v>
      </c>
      <c r="C34" s="47"/>
      <c r="D34" s="47"/>
      <c r="E34" s="49">
        <f t="shared" ref="E34:J34" si="10">SUBTOTAL(9,E33:E33)</f>
        <v>0</v>
      </c>
      <c r="F34" s="49">
        <f t="shared" si="10"/>
        <v>0</v>
      </c>
      <c r="G34" s="49">
        <f t="shared" si="10"/>
        <v>16761650</v>
      </c>
      <c r="H34" s="49">
        <f t="shared" si="10"/>
        <v>16761650</v>
      </c>
      <c r="I34" s="49">
        <f t="shared" si="10"/>
        <v>10904761</v>
      </c>
      <c r="J34" s="49">
        <f t="shared" si="10"/>
        <v>133804</v>
      </c>
      <c r="K34" s="50">
        <f t="shared" si="0"/>
        <v>1.2270236825914846E-2</v>
      </c>
    </row>
    <row r="35" spans="1:11" ht="15" customHeight="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0</v>
      </c>
      <c r="F35" s="34">
        <v>38373</v>
      </c>
      <c r="G35" s="34">
        <v>73691409</v>
      </c>
      <c r="H35" s="34">
        <f>SUM(E35:G35)</f>
        <v>73729782</v>
      </c>
      <c r="I35" s="34">
        <v>72664918</v>
      </c>
      <c r="J35" s="34">
        <v>1839281</v>
      </c>
      <c r="K35" s="35">
        <f t="shared" si="0"/>
        <v>2.5311815531120534E-2</v>
      </c>
    </row>
    <row r="36" spans="1:11" ht="15" customHeight="1" outlineLevel="1" x14ac:dyDescent="0.2">
      <c r="A36" s="51"/>
      <c r="B36" s="51" t="s">
        <v>115</v>
      </c>
      <c r="C36" s="51"/>
      <c r="D36" s="51"/>
      <c r="E36" s="52">
        <f t="shared" ref="E36:J36" si="11">SUBTOTAL(9,E35:E35)</f>
        <v>0</v>
      </c>
      <c r="F36" s="52">
        <f t="shared" si="11"/>
        <v>38373</v>
      </c>
      <c r="G36" s="52">
        <f t="shared" si="11"/>
        <v>73691409</v>
      </c>
      <c r="H36" s="52">
        <f t="shared" si="11"/>
        <v>73729782</v>
      </c>
      <c r="I36" s="52">
        <f t="shared" si="11"/>
        <v>72664918</v>
      </c>
      <c r="J36" s="52">
        <f t="shared" si="11"/>
        <v>1839281</v>
      </c>
      <c r="K36" s="70">
        <f t="shared" si="0"/>
        <v>2.5311815531120534E-2</v>
      </c>
    </row>
    <row r="37" spans="1:11" ht="36.75" customHeight="1" thickBot="1" x14ac:dyDescent="0.25">
      <c r="A37" s="71"/>
      <c r="B37" s="71" t="s">
        <v>104</v>
      </c>
      <c r="C37" s="71"/>
      <c r="D37" s="71"/>
      <c r="E37" s="72">
        <f t="shared" ref="E37:J37" si="12">SUBTOTAL(9,E4:E35)</f>
        <v>119519129</v>
      </c>
      <c r="F37" s="72">
        <f t="shared" si="12"/>
        <v>593345004</v>
      </c>
      <c r="G37" s="72">
        <f t="shared" si="12"/>
        <v>1897145858</v>
      </c>
      <c r="H37" s="72">
        <f t="shared" si="12"/>
        <v>2610009991</v>
      </c>
      <c r="I37" s="72">
        <f t="shared" si="12"/>
        <v>2563378219</v>
      </c>
      <c r="J37" s="72">
        <f t="shared" si="12"/>
        <v>122587568</v>
      </c>
      <c r="K37" s="73">
        <f t="shared" si="0"/>
        <v>4.7822661163057965E-2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">
    <pageSetUpPr fitToPage="1"/>
  </sheetPr>
  <dimension ref="A1:BI54"/>
  <sheetViews>
    <sheetView zoomScaleNormal="100" workbookViewId="0">
      <selection activeCell="AD41" sqref="AD41"/>
    </sheetView>
  </sheetViews>
  <sheetFormatPr defaultRowHeight="12.75" outlineLevelCol="1" x14ac:dyDescent="0.2"/>
  <cols>
    <col min="1" max="1" width="6.5703125" style="3" customWidth="1"/>
    <col min="2" max="2" width="23.42578125" style="1" customWidth="1"/>
    <col min="3" max="3" width="12" style="2" hidden="1" customWidth="1" outlineLevel="1"/>
    <col min="4" max="6" width="10.7109375" style="2" hidden="1" customWidth="1" outlineLevel="1"/>
    <col min="7" max="9" width="14.28515625" style="2" hidden="1" customWidth="1" outlineLevel="1"/>
    <col min="10" max="10" width="16" style="2" hidden="1" customWidth="1" outlineLevel="1"/>
    <col min="11" max="11" width="15.140625" style="2" hidden="1" customWidth="1" outlineLevel="1"/>
    <col min="12" max="12" width="14.85546875" style="2" hidden="1" customWidth="1" outlineLevel="1"/>
    <col min="13" max="13" width="15.5703125" style="1" hidden="1" customWidth="1" outlineLevel="1"/>
    <col min="14" max="14" width="16" style="1" hidden="1" customWidth="1" outlineLevel="1"/>
    <col min="15" max="15" width="15.42578125" style="1" hidden="1" customWidth="1" outlineLevel="1"/>
    <col min="16" max="16" width="15.5703125" style="1" hidden="1" customWidth="1" outlineLevel="1"/>
    <col min="17" max="17" width="14.28515625" style="1" hidden="1" customWidth="1" outlineLevel="1"/>
    <col min="18" max="18" width="12.7109375" style="1" hidden="1" customWidth="1" outlineLevel="1"/>
    <col min="19" max="19" width="13.140625" style="1" hidden="1" customWidth="1" outlineLevel="1"/>
    <col min="20" max="20" width="13.140625" style="1" bestFit="1" customWidth="1" collapsed="1"/>
    <col min="21" max="22" width="12.7109375" style="1" bestFit="1" customWidth="1"/>
    <col min="23" max="23" width="14.85546875" style="1" customWidth="1"/>
    <col min="24" max="24" width="13.42578125" style="1" bestFit="1" customWidth="1"/>
    <col min="25" max="25" width="13.140625" style="1" bestFit="1" customWidth="1"/>
    <col min="26" max="26" width="13.42578125" style="165" bestFit="1" customWidth="1"/>
    <col min="27" max="27" width="13.42578125" style="1" bestFit="1" customWidth="1"/>
    <col min="28" max="31" width="13.42578125" style="1" customWidth="1"/>
    <col min="32" max="32" width="9.7109375" style="165" hidden="1" customWidth="1" outlineLevel="1"/>
    <col min="33" max="52" width="9" style="165" hidden="1" customWidth="1" outlineLevel="1"/>
    <col min="53" max="53" width="9" style="1" hidden="1" customWidth="1" outlineLevel="1"/>
    <col min="54" max="54" width="9.140625" style="1" hidden="1" customWidth="1" outlineLevel="1"/>
    <col min="55" max="55" width="9.42578125" style="1" hidden="1" customWidth="1" outlineLevel="1"/>
    <col min="56" max="56" width="8.7109375" style="1" hidden="1" customWidth="1" outlineLevel="1"/>
    <col min="57" max="57" width="9.42578125" style="1" hidden="1" customWidth="1" outlineLevel="1"/>
    <col min="58" max="59" width="9.140625" style="1" hidden="1" customWidth="1" outlineLevel="1"/>
    <col min="60" max="60" width="12.85546875" style="1" hidden="1" customWidth="1" outlineLevel="1"/>
    <col min="61" max="61" width="9.140625" style="1" collapsed="1"/>
    <col min="62" max="16384" width="9.140625" style="1"/>
  </cols>
  <sheetData>
    <row r="1" spans="1:45" ht="18" customHeight="1" x14ac:dyDescent="0.25">
      <c r="A1" s="198" t="s">
        <v>20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</row>
    <row r="2" spans="1:45" ht="45" customHeight="1" x14ac:dyDescent="0.2">
      <c r="A2" s="199" t="s">
        <v>21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</row>
    <row r="3" spans="1:45" ht="16.5" customHeight="1" x14ac:dyDescent="0.2">
      <c r="A3" s="185" t="s">
        <v>228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200"/>
      <c r="AD3" s="200"/>
      <c r="AE3" s="200"/>
    </row>
    <row r="4" spans="1:45" x14ac:dyDescent="0.2">
      <c r="A4" s="4" t="s">
        <v>14</v>
      </c>
      <c r="B4" s="5" t="s">
        <v>15</v>
      </c>
      <c r="C4" s="17">
        <v>1993</v>
      </c>
      <c r="D4" s="17">
        <v>1994</v>
      </c>
      <c r="E4" s="17">
        <v>1995</v>
      </c>
      <c r="F4" s="17">
        <v>1996</v>
      </c>
      <c r="G4" s="17">
        <v>1997</v>
      </c>
      <c r="H4" s="17">
        <v>1998</v>
      </c>
      <c r="I4" s="17">
        <v>1999</v>
      </c>
      <c r="J4" s="17">
        <v>2000</v>
      </c>
      <c r="K4" s="17">
        <v>2001</v>
      </c>
      <c r="L4" s="17">
        <v>2002</v>
      </c>
      <c r="M4" s="17">
        <v>2003</v>
      </c>
      <c r="N4" s="17">
        <v>2004</v>
      </c>
      <c r="O4" s="17">
        <v>2005</v>
      </c>
      <c r="P4" s="17">
        <v>2006</v>
      </c>
      <c r="Q4" s="17">
        <v>2007</v>
      </c>
      <c r="R4" s="17">
        <v>2008</v>
      </c>
      <c r="S4" s="17">
        <v>2009</v>
      </c>
      <c r="T4" s="17">
        <v>2010</v>
      </c>
      <c r="U4" s="17">
        <v>2011</v>
      </c>
      <c r="V4" s="17">
        <v>2012</v>
      </c>
      <c r="W4" s="17">
        <v>2013</v>
      </c>
      <c r="X4" s="17">
        <v>2014</v>
      </c>
      <c r="Y4" s="17">
        <v>2015</v>
      </c>
      <c r="Z4" s="17">
        <v>2016</v>
      </c>
      <c r="AA4" s="17">
        <v>2017</v>
      </c>
      <c r="AB4" s="17">
        <v>2018</v>
      </c>
      <c r="AC4" s="17">
        <v>2019</v>
      </c>
      <c r="AD4" s="17">
        <v>2020</v>
      </c>
      <c r="AE4" s="17">
        <v>2021</v>
      </c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</row>
    <row r="5" spans="1:45" x14ac:dyDescent="0.2">
      <c r="A5" s="11">
        <v>670</v>
      </c>
      <c r="B5" s="11" t="s">
        <v>5</v>
      </c>
      <c r="C5" s="12">
        <v>195532378</v>
      </c>
      <c r="D5" s="12">
        <v>137585963</v>
      </c>
      <c r="E5" s="12">
        <v>123868349</v>
      </c>
      <c r="F5" s="12">
        <v>198551934</v>
      </c>
      <c r="G5" s="12">
        <v>202051330</v>
      </c>
      <c r="H5" s="12">
        <v>301406321</v>
      </c>
      <c r="I5" s="12">
        <v>289285014</v>
      </c>
      <c r="J5" s="12">
        <v>444646686</v>
      </c>
      <c r="K5" s="12">
        <v>667985738</v>
      </c>
      <c r="L5" s="12">
        <v>895260105</v>
      </c>
      <c r="M5" s="12">
        <v>1184612925</v>
      </c>
      <c r="N5" s="12">
        <v>1059354284</v>
      </c>
      <c r="O5" s="12">
        <v>1035057635</v>
      </c>
      <c r="P5" s="12">
        <v>810953474</v>
      </c>
      <c r="Q5" s="12">
        <v>626496189</v>
      </c>
      <c r="R5" s="12">
        <v>650085950</v>
      </c>
      <c r="S5" s="12">
        <v>726385723</v>
      </c>
      <c r="T5" s="12">
        <v>555209601</v>
      </c>
      <c r="U5" s="12">
        <v>529743931</v>
      </c>
      <c r="V5" s="12">
        <v>658657975</v>
      </c>
      <c r="W5" s="12">
        <v>638991674</v>
      </c>
      <c r="X5" s="12">
        <v>566674514</v>
      </c>
      <c r="Y5" s="12">
        <v>655719434</v>
      </c>
      <c r="Z5" s="12">
        <v>683944776</v>
      </c>
      <c r="AA5" s="12">
        <v>708889165</v>
      </c>
      <c r="AB5" s="12">
        <v>690568501</v>
      </c>
      <c r="AC5" s="42">
        <v>762012388</v>
      </c>
      <c r="AD5" s="42">
        <v>943374363</v>
      </c>
      <c r="AE5" s="42">
        <v>1216156990</v>
      </c>
    </row>
    <row r="6" spans="1:45" x14ac:dyDescent="0.2">
      <c r="A6" s="11">
        <v>70</v>
      </c>
      <c r="B6" s="11" t="s">
        <v>9</v>
      </c>
      <c r="C6" s="12">
        <v>336514885</v>
      </c>
      <c r="D6" s="12">
        <v>184804613</v>
      </c>
      <c r="E6" s="12">
        <v>153754033</v>
      </c>
      <c r="F6" s="12">
        <v>193755251</v>
      </c>
      <c r="G6" s="12">
        <v>237789305</v>
      </c>
      <c r="H6" s="12">
        <v>359145424</v>
      </c>
      <c r="I6" s="12">
        <v>366465402</v>
      </c>
      <c r="J6" s="12">
        <v>359431381</v>
      </c>
      <c r="K6" s="12">
        <v>522346900</v>
      </c>
      <c r="L6" s="12">
        <v>698318671</v>
      </c>
      <c r="M6" s="12">
        <v>898469806</v>
      </c>
      <c r="N6" s="12">
        <v>883917419</v>
      </c>
      <c r="O6" s="12">
        <v>1089381343</v>
      </c>
      <c r="P6" s="12">
        <v>948983288</v>
      </c>
      <c r="Q6" s="12">
        <v>750973588</v>
      </c>
      <c r="R6" s="12">
        <v>468600419</v>
      </c>
      <c r="S6" s="12">
        <v>435117875</v>
      </c>
      <c r="T6" s="12">
        <v>327410581</v>
      </c>
      <c r="U6" s="12">
        <v>301428908</v>
      </c>
      <c r="V6" s="12">
        <v>397833547</v>
      </c>
      <c r="W6" s="12">
        <v>410754707</v>
      </c>
      <c r="X6" s="12">
        <v>372908313</v>
      </c>
      <c r="Y6" s="12">
        <v>419378964</v>
      </c>
      <c r="Z6" s="12">
        <v>441428992</v>
      </c>
      <c r="AA6" s="12">
        <v>418646617</v>
      </c>
      <c r="AB6" s="12">
        <v>392213876</v>
      </c>
      <c r="AC6" s="42">
        <v>403565344</v>
      </c>
      <c r="AD6" s="42">
        <v>452713894</v>
      </c>
      <c r="AE6" s="42">
        <v>543418908</v>
      </c>
    </row>
    <row r="7" spans="1:45" x14ac:dyDescent="0.2">
      <c r="A7" s="11">
        <v>150</v>
      </c>
      <c r="B7" s="11" t="s">
        <v>8</v>
      </c>
      <c r="C7" s="12">
        <v>122545602</v>
      </c>
      <c r="D7" s="12">
        <v>81616265</v>
      </c>
      <c r="E7" s="12">
        <v>58749118</v>
      </c>
      <c r="F7" s="12">
        <v>75983010</v>
      </c>
      <c r="G7" s="12">
        <v>89808641</v>
      </c>
      <c r="H7" s="12">
        <v>135017827</v>
      </c>
      <c r="I7" s="12">
        <v>120580722</v>
      </c>
      <c r="J7" s="12">
        <v>98592316</v>
      </c>
      <c r="K7" s="12">
        <v>130538413</v>
      </c>
      <c r="L7" s="12">
        <v>159235047</v>
      </c>
      <c r="M7" s="12">
        <v>187038680</v>
      </c>
      <c r="N7" s="12">
        <v>177847790</v>
      </c>
      <c r="O7" s="12">
        <v>153868834</v>
      </c>
      <c r="P7" s="12">
        <v>100663704</v>
      </c>
      <c r="Q7" s="12">
        <v>90638207</v>
      </c>
      <c r="R7" s="12">
        <v>66970215</v>
      </c>
      <c r="S7" s="12">
        <v>102900354</v>
      </c>
      <c r="T7" s="12">
        <v>119978751</v>
      </c>
      <c r="U7" s="12">
        <v>129944008</v>
      </c>
      <c r="V7" s="12">
        <v>174499502</v>
      </c>
      <c r="W7" s="12">
        <v>182011641</v>
      </c>
      <c r="X7" s="12">
        <v>151125745</v>
      </c>
      <c r="Y7" s="12">
        <v>184706350</v>
      </c>
      <c r="Z7" s="12">
        <v>204697540</v>
      </c>
      <c r="AA7" s="12">
        <v>207792401</v>
      </c>
      <c r="AB7" s="12">
        <v>208735325</v>
      </c>
      <c r="AC7" s="42">
        <v>229863876</v>
      </c>
      <c r="AD7" s="42">
        <v>243377055</v>
      </c>
      <c r="AE7" s="42">
        <v>299617704</v>
      </c>
    </row>
    <row r="8" spans="1:45" x14ac:dyDescent="0.2">
      <c r="A8" s="11">
        <v>50050</v>
      </c>
      <c r="B8" s="11" t="s">
        <v>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1139507</v>
      </c>
      <c r="J8" s="12">
        <v>8868049</v>
      </c>
      <c r="K8" s="12">
        <v>26073532</v>
      </c>
      <c r="L8" s="12">
        <v>35231621</v>
      </c>
      <c r="M8" s="12">
        <v>33373250</v>
      </c>
      <c r="N8" s="12">
        <v>33537396</v>
      </c>
      <c r="O8" s="12">
        <v>31097777</v>
      </c>
      <c r="P8" s="12">
        <v>16761650</v>
      </c>
      <c r="Q8" s="12">
        <v>17766204</v>
      </c>
      <c r="R8" s="12">
        <v>16567402</v>
      </c>
      <c r="S8" s="12">
        <v>21887446</v>
      </c>
      <c r="T8" s="12">
        <v>29930105</v>
      </c>
      <c r="U8" s="12">
        <v>35643782</v>
      </c>
      <c r="V8" s="12">
        <v>47435357</v>
      </c>
      <c r="W8" s="12">
        <v>50940806</v>
      </c>
      <c r="X8" s="12">
        <v>54489619</v>
      </c>
      <c r="Y8" s="12">
        <v>73332371</v>
      </c>
      <c r="Z8" s="12">
        <v>108311161</v>
      </c>
      <c r="AA8" s="12">
        <v>88867366</v>
      </c>
      <c r="AB8" s="12">
        <v>67937633</v>
      </c>
      <c r="AC8" s="42">
        <v>89102859</v>
      </c>
      <c r="AD8" s="42">
        <v>221927921</v>
      </c>
      <c r="AE8" s="42">
        <v>258565340</v>
      </c>
    </row>
    <row r="9" spans="1:45" x14ac:dyDescent="0.2">
      <c r="A9" s="11">
        <v>50130</v>
      </c>
      <c r="B9" s="11" t="s">
        <v>238</v>
      </c>
      <c r="C9" s="12">
        <v>46116823</v>
      </c>
      <c r="D9" s="12">
        <v>44302379</v>
      </c>
      <c r="E9" s="12">
        <v>30312078</v>
      </c>
      <c r="F9" s="12">
        <v>30873621</v>
      </c>
      <c r="G9" s="12">
        <v>32790697</v>
      </c>
      <c r="H9" s="12">
        <v>40992596</v>
      </c>
      <c r="I9" s="12">
        <v>48675991</v>
      </c>
      <c r="J9" s="12">
        <v>38233077</v>
      </c>
      <c r="K9" s="12">
        <v>46337383</v>
      </c>
      <c r="L9" s="12">
        <v>58779921</v>
      </c>
      <c r="M9" s="12">
        <v>64478852</v>
      </c>
      <c r="N9" s="12">
        <v>72058781</v>
      </c>
      <c r="O9" s="12">
        <v>79820168</v>
      </c>
      <c r="P9" s="12">
        <v>73729782</v>
      </c>
      <c r="Q9" s="12">
        <v>58807977</v>
      </c>
      <c r="R9" s="12">
        <v>40079819</v>
      </c>
      <c r="S9" s="12">
        <v>31530903</v>
      </c>
      <c r="T9" s="12">
        <v>37842079</v>
      </c>
      <c r="U9" s="12">
        <v>34017561</v>
      </c>
      <c r="V9" s="12">
        <v>39321906</v>
      </c>
      <c r="W9" s="12">
        <v>41902679</v>
      </c>
      <c r="X9" s="12">
        <v>56913342</v>
      </c>
      <c r="Y9" s="12">
        <v>84048100</v>
      </c>
      <c r="Z9" s="12">
        <v>99771918</v>
      </c>
      <c r="AA9" s="12">
        <v>104471837</v>
      </c>
      <c r="AB9" s="12">
        <v>95042875</v>
      </c>
      <c r="AC9" s="42">
        <v>107273275</v>
      </c>
      <c r="AD9" s="42">
        <v>141383568</v>
      </c>
      <c r="AE9" s="42">
        <v>194778325</v>
      </c>
    </row>
    <row r="10" spans="1:45" x14ac:dyDescent="0.2">
      <c r="A10" s="9">
        <v>340</v>
      </c>
      <c r="B10" s="9" t="s">
        <v>6</v>
      </c>
      <c r="C10" s="10">
        <v>149288660</v>
      </c>
      <c r="D10" s="10">
        <v>101962745</v>
      </c>
      <c r="E10" s="10">
        <v>83526283</v>
      </c>
      <c r="F10" s="10">
        <v>102861928</v>
      </c>
      <c r="G10" s="10">
        <v>106980996</v>
      </c>
      <c r="H10" s="10">
        <v>133137160</v>
      </c>
      <c r="I10" s="10">
        <v>137242247</v>
      </c>
      <c r="J10" s="10">
        <v>89435611</v>
      </c>
      <c r="K10" s="10">
        <v>160704244</v>
      </c>
      <c r="L10" s="10">
        <v>255669469</v>
      </c>
      <c r="M10" s="10">
        <v>352873002</v>
      </c>
      <c r="N10" s="10">
        <v>281430490</v>
      </c>
      <c r="O10" s="12">
        <v>285308477</v>
      </c>
      <c r="P10" s="12">
        <v>244049615</v>
      </c>
      <c r="Q10" s="12">
        <v>158458480</v>
      </c>
      <c r="R10" s="12">
        <v>100010336</v>
      </c>
      <c r="S10" s="12">
        <v>141247933</v>
      </c>
      <c r="T10" s="12">
        <v>163191841</v>
      </c>
      <c r="U10" s="12">
        <v>140927071</v>
      </c>
      <c r="V10" s="12">
        <v>159974438</v>
      </c>
      <c r="W10" s="12">
        <v>112445499</v>
      </c>
      <c r="X10" s="12">
        <v>90183189</v>
      </c>
      <c r="Y10" s="12">
        <v>104965568</v>
      </c>
      <c r="Z10" s="12">
        <v>89067215</v>
      </c>
      <c r="AA10" s="12">
        <v>98823214</v>
      </c>
      <c r="AB10" s="12">
        <v>102382748</v>
      </c>
      <c r="AC10" s="42">
        <v>102286577</v>
      </c>
      <c r="AD10" s="42">
        <v>120121722</v>
      </c>
      <c r="AE10" s="42">
        <v>139472438</v>
      </c>
    </row>
    <row r="11" spans="1:45" x14ac:dyDescent="0.2">
      <c r="A11" s="11">
        <v>51152</v>
      </c>
      <c r="B11" s="11" t="s">
        <v>183</v>
      </c>
      <c r="C11" s="12"/>
      <c r="D11" s="12"/>
      <c r="E11" s="12"/>
      <c r="F11" s="12"/>
      <c r="G11" s="12"/>
      <c r="H11" s="12"/>
      <c r="I11" s="12"/>
      <c r="J11" s="12"/>
      <c r="K11" s="12"/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39922517</v>
      </c>
      <c r="Y11" s="12">
        <v>62224873</v>
      </c>
      <c r="Z11" s="12">
        <v>69957688</v>
      </c>
      <c r="AA11" s="12">
        <v>61950532</v>
      </c>
      <c r="AB11" s="12">
        <v>39453069</v>
      </c>
      <c r="AC11" s="42">
        <v>51431330</v>
      </c>
      <c r="AD11" s="42">
        <v>91434229</v>
      </c>
      <c r="AE11" s="42">
        <v>107477304</v>
      </c>
    </row>
    <row r="12" spans="1:45" x14ac:dyDescent="0.2">
      <c r="A12" s="11">
        <v>50440</v>
      </c>
      <c r="B12" s="11" t="s">
        <v>184</v>
      </c>
      <c r="C12" s="159"/>
      <c r="D12" s="160"/>
      <c r="E12" s="160"/>
      <c r="F12" s="160"/>
      <c r="G12" s="160"/>
      <c r="H12" s="160"/>
      <c r="I12" s="161"/>
      <c r="J12" s="12"/>
      <c r="K12" s="12"/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1154638</v>
      </c>
      <c r="Y12" s="12">
        <v>5984606</v>
      </c>
      <c r="Z12" s="12">
        <v>12268551</v>
      </c>
      <c r="AA12" s="12">
        <v>23276903</v>
      </c>
      <c r="AB12" s="12">
        <v>30673353</v>
      </c>
      <c r="AC12" s="42">
        <v>43876756</v>
      </c>
      <c r="AD12" s="42">
        <v>72245937</v>
      </c>
      <c r="AE12" s="42">
        <v>74079605</v>
      </c>
    </row>
    <row r="13" spans="1:45" x14ac:dyDescent="0.2">
      <c r="A13" s="11">
        <v>50016</v>
      </c>
      <c r="B13" s="11" t="s">
        <v>164</v>
      </c>
      <c r="C13" s="159"/>
      <c r="D13" s="160"/>
      <c r="E13" s="160"/>
      <c r="F13" s="160"/>
      <c r="G13" s="160"/>
      <c r="H13" s="160"/>
      <c r="I13" s="161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>
        <v>7705673</v>
      </c>
      <c r="U13" s="12">
        <v>29432962</v>
      </c>
      <c r="V13" s="12">
        <v>42211830</v>
      </c>
      <c r="W13" s="12">
        <v>42159300</v>
      </c>
      <c r="X13" s="12">
        <v>33952443</v>
      </c>
      <c r="Y13" s="12">
        <v>38511672</v>
      </c>
      <c r="Z13" s="12">
        <v>36284042</v>
      </c>
      <c r="AA13" s="12">
        <v>34133244</v>
      </c>
      <c r="AB13" s="12">
        <v>27151252</v>
      </c>
      <c r="AC13" s="42">
        <v>31358320</v>
      </c>
      <c r="AD13" s="42">
        <v>36681051</v>
      </c>
      <c r="AE13" s="42">
        <v>37897511</v>
      </c>
    </row>
    <row r="14" spans="1:45" x14ac:dyDescent="0.2">
      <c r="A14" s="11">
        <v>50026</v>
      </c>
      <c r="B14" s="11" t="s">
        <v>174</v>
      </c>
      <c r="C14" s="12">
        <v>0</v>
      </c>
      <c r="D14" s="12">
        <v>0</v>
      </c>
      <c r="E14" s="12">
        <v>273468</v>
      </c>
      <c r="F14" s="12">
        <v>9232248</v>
      </c>
      <c r="G14" s="12">
        <v>9188354</v>
      </c>
      <c r="H14" s="12">
        <v>14913633</v>
      </c>
      <c r="I14" s="12">
        <v>14654556</v>
      </c>
      <c r="J14" s="12">
        <v>13513704</v>
      </c>
      <c r="K14" s="12">
        <v>23735825</v>
      </c>
      <c r="L14" s="12">
        <v>32405580</v>
      </c>
      <c r="M14" s="12">
        <v>34276403</v>
      </c>
      <c r="N14" s="12">
        <v>22408966</v>
      </c>
      <c r="O14" s="12">
        <v>18977791</v>
      </c>
      <c r="P14" s="12">
        <v>18098314</v>
      </c>
      <c r="Q14" s="12">
        <v>13971736</v>
      </c>
      <c r="R14" s="12">
        <v>6207872</v>
      </c>
      <c r="S14" s="12">
        <v>4541466</v>
      </c>
      <c r="T14" s="12">
        <v>1185879</v>
      </c>
      <c r="U14" s="12">
        <v>917062</v>
      </c>
      <c r="V14" s="12">
        <v>1005052</v>
      </c>
      <c r="W14" s="12">
        <v>1348674</v>
      </c>
      <c r="X14" s="12">
        <v>1232144</v>
      </c>
      <c r="Y14" s="12">
        <v>1043499</v>
      </c>
      <c r="Z14" s="12">
        <v>1292103</v>
      </c>
      <c r="AA14" s="12">
        <v>1907060</v>
      </c>
      <c r="AB14" s="12">
        <v>2464558</v>
      </c>
      <c r="AC14" s="42">
        <v>2044706</v>
      </c>
      <c r="AD14" s="42">
        <v>2136704</v>
      </c>
      <c r="AE14" s="42">
        <v>2012429</v>
      </c>
    </row>
    <row r="15" spans="1:45" x14ac:dyDescent="0.2">
      <c r="A15" s="40">
        <v>15781</v>
      </c>
      <c r="B15" s="40" t="s">
        <v>189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12"/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66823</v>
      </c>
      <c r="Z15" s="12">
        <v>563461</v>
      </c>
      <c r="AA15" s="12">
        <v>593130</v>
      </c>
      <c r="AB15" s="12">
        <v>1003181</v>
      </c>
      <c r="AC15" s="42">
        <v>2233974</v>
      </c>
      <c r="AD15" s="42">
        <v>3640847</v>
      </c>
      <c r="AE15" s="42">
        <v>4138961</v>
      </c>
    </row>
    <row r="16" spans="1:45" x14ac:dyDescent="0.2">
      <c r="A16" s="40">
        <v>766</v>
      </c>
      <c r="B16" s="40" t="s">
        <v>201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12"/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620326</v>
      </c>
      <c r="AC16" s="42">
        <v>1168793</v>
      </c>
      <c r="AD16" s="42">
        <v>1288279</v>
      </c>
      <c r="AE16" s="42">
        <v>3963417</v>
      </c>
    </row>
    <row r="17" spans="1:60" x14ac:dyDescent="0.2">
      <c r="A17" s="40">
        <v>4915</v>
      </c>
      <c r="B17" s="40" t="s">
        <v>239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42"/>
      <c r="AD17" s="42">
        <v>9453923</v>
      </c>
      <c r="AE17" s="42">
        <v>17519662</v>
      </c>
    </row>
    <row r="18" spans="1:60" x14ac:dyDescent="0.2">
      <c r="A18" s="40">
        <v>16827</v>
      </c>
      <c r="B18" s="40" t="s">
        <v>220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42"/>
      <c r="AD18" s="42">
        <v>33550</v>
      </c>
      <c r="AE18" s="42">
        <v>5351117</v>
      </c>
    </row>
    <row r="19" spans="1:60" x14ac:dyDescent="0.2">
      <c r="A19" s="40">
        <v>2538</v>
      </c>
      <c r="B19" s="40" t="s">
        <v>231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42"/>
      <c r="AD19" s="42"/>
      <c r="AE19" s="42">
        <v>14751</v>
      </c>
    </row>
    <row r="20" spans="1:60" hidden="1" x14ac:dyDescent="0.2">
      <c r="A20" s="40">
        <v>4929</v>
      </c>
      <c r="B20" s="40" t="s">
        <v>199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12"/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7025</v>
      </c>
      <c r="AC20" s="42">
        <v>841501</v>
      </c>
      <c r="AD20" s="42">
        <v>0</v>
      </c>
      <c r="AE20" s="42">
        <v>0</v>
      </c>
    </row>
    <row r="21" spans="1:60" hidden="1" x14ac:dyDescent="0.2">
      <c r="A21" s="11">
        <v>50041</v>
      </c>
      <c r="B21" s="11" t="s">
        <v>98</v>
      </c>
      <c r="C21" s="12">
        <v>0</v>
      </c>
      <c r="D21" s="12">
        <v>0</v>
      </c>
      <c r="E21" s="12">
        <v>0</v>
      </c>
      <c r="F21" s="12">
        <v>0</v>
      </c>
      <c r="G21" s="12">
        <v>1854775</v>
      </c>
      <c r="H21" s="12">
        <v>31233930</v>
      </c>
      <c r="I21" s="12">
        <v>0</v>
      </c>
      <c r="J21" s="12">
        <v>26028192</v>
      </c>
      <c r="K21" s="12">
        <v>39834360</v>
      </c>
      <c r="L21" s="12">
        <v>52330282</v>
      </c>
      <c r="M21" s="12">
        <v>104305372</v>
      </c>
      <c r="N21" s="12">
        <v>101192324</v>
      </c>
      <c r="O21" s="12">
        <v>123149027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42"/>
      <c r="AC21" s="42"/>
      <c r="AD21" s="42">
        <v>0</v>
      </c>
      <c r="AE21" s="42">
        <v>0</v>
      </c>
    </row>
    <row r="22" spans="1:60" hidden="1" x14ac:dyDescent="0.2">
      <c r="A22" s="11">
        <v>947</v>
      </c>
      <c r="B22" s="11" t="s">
        <v>18</v>
      </c>
      <c r="C22" s="12">
        <v>3412395</v>
      </c>
      <c r="D22" s="12">
        <v>12378153</v>
      </c>
      <c r="E22" s="12">
        <v>5222075</v>
      </c>
      <c r="F22" s="12">
        <v>5421523</v>
      </c>
      <c r="G22" s="12">
        <v>20322825</v>
      </c>
      <c r="H22" s="12">
        <v>46669369</v>
      </c>
      <c r="I22" s="12">
        <v>49875386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42"/>
      <c r="AC22" s="42"/>
      <c r="AD22" s="42">
        <v>0</v>
      </c>
      <c r="AE22" s="42">
        <v>0</v>
      </c>
    </row>
    <row r="23" spans="1:60" hidden="1" x14ac:dyDescent="0.2">
      <c r="A23" s="39">
        <v>51624</v>
      </c>
      <c r="B23" s="39" t="s">
        <v>13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81720369</v>
      </c>
      <c r="M23" s="42">
        <v>96437575</v>
      </c>
      <c r="N23" s="42">
        <v>34815467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2"/>
      <c r="AC23" s="42"/>
      <c r="AD23" s="42">
        <v>0</v>
      </c>
      <c r="AE23" s="42">
        <v>0</v>
      </c>
    </row>
    <row r="24" spans="1:60" ht="18" customHeight="1" thickBot="1" x14ac:dyDescent="0.25">
      <c r="A24" s="6"/>
      <c r="B24" s="7" t="s">
        <v>19</v>
      </c>
      <c r="C24" s="8">
        <f t="shared" ref="C24:AD24" si="0">SUM(C5:C23)</f>
        <v>853410743</v>
      </c>
      <c r="D24" s="8">
        <f t="shared" si="0"/>
        <v>562650118</v>
      </c>
      <c r="E24" s="8">
        <f t="shared" si="0"/>
        <v>455705404</v>
      </c>
      <c r="F24" s="8">
        <f t="shared" si="0"/>
        <v>616679515</v>
      </c>
      <c r="G24" s="8">
        <f t="shared" si="0"/>
        <v>700786923</v>
      </c>
      <c r="H24" s="8">
        <f t="shared" si="0"/>
        <v>1062516260</v>
      </c>
      <c r="I24" s="8">
        <f t="shared" si="0"/>
        <v>1027918825</v>
      </c>
      <c r="J24" s="8">
        <f t="shared" si="0"/>
        <v>1078749016</v>
      </c>
      <c r="K24" s="8">
        <f t="shared" si="0"/>
        <v>1617556395</v>
      </c>
      <c r="L24" s="8">
        <f t="shared" si="0"/>
        <v>2268951065</v>
      </c>
      <c r="M24" s="8">
        <f t="shared" si="0"/>
        <v>2955865865</v>
      </c>
      <c r="N24" s="8">
        <f t="shared" si="0"/>
        <v>2666562917</v>
      </c>
      <c r="O24" s="8">
        <f t="shared" si="0"/>
        <v>2816661052</v>
      </c>
      <c r="P24" s="8">
        <f t="shared" si="0"/>
        <v>2213239827</v>
      </c>
      <c r="Q24" s="8">
        <f t="shared" si="0"/>
        <v>1717112381</v>
      </c>
      <c r="R24" s="8">
        <f t="shared" si="0"/>
        <v>1348522013</v>
      </c>
      <c r="S24" s="8">
        <f t="shared" si="0"/>
        <v>1463611700</v>
      </c>
      <c r="T24" s="8">
        <f t="shared" si="0"/>
        <v>1242454510</v>
      </c>
      <c r="U24" s="8">
        <f t="shared" si="0"/>
        <v>1202055285</v>
      </c>
      <c r="V24" s="8">
        <f t="shared" si="0"/>
        <v>1520939607</v>
      </c>
      <c r="W24" s="8">
        <f t="shared" si="0"/>
        <v>1480554980</v>
      </c>
      <c r="X24" s="8">
        <f t="shared" si="0"/>
        <v>1368556464</v>
      </c>
      <c r="Y24" s="8">
        <f t="shared" si="0"/>
        <v>1629982260</v>
      </c>
      <c r="Z24" s="8">
        <f t="shared" si="0"/>
        <v>1747587447</v>
      </c>
      <c r="AA24" s="8">
        <f t="shared" si="0"/>
        <v>1749351469</v>
      </c>
      <c r="AB24" s="8">
        <f t="shared" si="0"/>
        <v>1658253722</v>
      </c>
      <c r="AC24" s="8">
        <f t="shared" si="0"/>
        <v>1827059699</v>
      </c>
      <c r="AD24" s="8">
        <f t="shared" si="0"/>
        <v>2339813043</v>
      </c>
      <c r="AE24" s="8">
        <f>SUM(AE5:AE23)</f>
        <v>2904464462</v>
      </c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H24" s="218"/>
    </row>
    <row r="25" spans="1:60" ht="45" customHeight="1" thickTop="1" x14ac:dyDescent="0.2">
      <c r="A25" s="199" t="s">
        <v>22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4"/>
      <c r="AC25" s="194"/>
      <c r="AD25" s="194"/>
      <c r="AE25" s="194"/>
    </row>
    <row r="26" spans="1:60" ht="16.5" customHeight="1" x14ac:dyDescent="0.2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14"/>
      <c r="AF26" s="167" t="s">
        <v>136</v>
      </c>
      <c r="BA26" s="165"/>
    </row>
    <row r="27" spans="1:60" x14ac:dyDescent="0.2">
      <c r="A27" s="4" t="s">
        <v>14</v>
      </c>
      <c r="B27" s="5" t="s">
        <v>15</v>
      </c>
      <c r="C27" s="17">
        <v>1993</v>
      </c>
      <c r="D27" s="17">
        <v>1994</v>
      </c>
      <c r="E27" s="17">
        <v>1995</v>
      </c>
      <c r="F27" s="17">
        <v>1996</v>
      </c>
      <c r="G27" s="17">
        <v>1997</v>
      </c>
      <c r="H27" s="17">
        <v>1998</v>
      </c>
      <c r="I27" s="17">
        <v>1999</v>
      </c>
      <c r="J27" s="17">
        <v>2000</v>
      </c>
      <c r="K27" s="17">
        <v>2001</v>
      </c>
      <c r="L27" s="17">
        <v>2002</v>
      </c>
      <c r="M27" s="17">
        <v>2003</v>
      </c>
      <c r="N27" s="17">
        <v>2004</v>
      </c>
      <c r="O27" s="17">
        <v>2005</v>
      </c>
      <c r="P27" s="17">
        <v>2006</v>
      </c>
      <c r="Q27" s="17">
        <v>2007</v>
      </c>
      <c r="R27" s="17">
        <v>2008</v>
      </c>
      <c r="S27" s="17">
        <v>2009</v>
      </c>
      <c r="T27" s="17">
        <v>2010</v>
      </c>
      <c r="U27" s="17">
        <v>2011</v>
      </c>
      <c r="V27" s="17">
        <v>2012</v>
      </c>
      <c r="W27" s="17">
        <v>2013</v>
      </c>
      <c r="X27" s="17">
        <v>2014</v>
      </c>
      <c r="Y27" s="17">
        <v>2015</v>
      </c>
      <c r="Z27" s="17">
        <v>2016</v>
      </c>
      <c r="AA27" s="17">
        <v>2017</v>
      </c>
      <c r="AB27" s="17">
        <v>2018</v>
      </c>
      <c r="AC27" s="17">
        <v>2019</v>
      </c>
      <c r="AD27" s="17">
        <v>2020</v>
      </c>
      <c r="AE27" s="17">
        <v>2021</v>
      </c>
      <c r="AF27" s="172">
        <v>1993</v>
      </c>
      <c r="AG27" s="172">
        <v>1994</v>
      </c>
      <c r="AH27" s="172">
        <v>1995</v>
      </c>
      <c r="AI27" s="172">
        <v>1996</v>
      </c>
      <c r="AJ27" s="172">
        <v>1997</v>
      </c>
      <c r="AK27" s="172">
        <v>1998</v>
      </c>
      <c r="AL27" s="172">
        <v>1999</v>
      </c>
      <c r="AM27" s="172">
        <v>2000</v>
      </c>
      <c r="AN27" s="172">
        <v>2001</v>
      </c>
      <c r="AO27" s="172">
        <v>2002</v>
      </c>
      <c r="AP27" s="172">
        <v>2003</v>
      </c>
      <c r="AQ27" s="172">
        <v>2004</v>
      </c>
      <c r="AR27" s="172">
        <v>2005</v>
      </c>
      <c r="AS27" s="172">
        <v>2006</v>
      </c>
      <c r="AT27" s="172">
        <v>2007</v>
      </c>
      <c r="AU27" s="172">
        <v>2008</v>
      </c>
      <c r="AV27" s="172">
        <v>2009</v>
      </c>
      <c r="AW27" s="172">
        <v>2010</v>
      </c>
      <c r="AX27" s="172">
        <v>2011</v>
      </c>
      <c r="AY27" s="172">
        <v>2012</v>
      </c>
      <c r="AZ27" s="172">
        <v>2013</v>
      </c>
      <c r="BA27" s="172">
        <v>2014</v>
      </c>
      <c r="BB27" s="172">
        <v>2015</v>
      </c>
      <c r="BC27" s="172">
        <v>2016</v>
      </c>
      <c r="BD27" s="172">
        <v>2017</v>
      </c>
      <c r="BE27" s="172">
        <v>2018</v>
      </c>
      <c r="BF27" s="172">
        <v>2019</v>
      </c>
      <c r="BG27" s="172">
        <v>2020</v>
      </c>
      <c r="BH27" s="172">
        <v>2021</v>
      </c>
    </row>
    <row r="28" spans="1:60" x14ac:dyDescent="0.2">
      <c r="A28" s="11">
        <v>670</v>
      </c>
      <c r="B28" s="11" t="s">
        <v>5</v>
      </c>
      <c r="C28" s="162">
        <f t="shared" ref="C28:AB28" si="1">C5/C$24</f>
        <v>0.22911872108926568</v>
      </c>
      <c r="D28" s="162">
        <f t="shared" si="1"/>
        <v>0.24453200772278164</v>
      </c>
      <c r="E28" s="162">
        <f t="shared" si="1"/>
        <v>0.27181672175210808</v>
      </c>
      <c r="F28" s="162">
        <f t="shared" si="1"/>
        <v>0.3219694009132118</v>
      </c>
      <c r="G28" s="162">
        <f t="shared" si="1"/>
        <v>0.28832063408808783</v>
      </c>
      <c r="H28" s="162">
        <f t="shared" si="1"/>
        <v>0.28367219622596646</v>
      </c>
      <c r="I28" s="162">
        <f t="shared" si="1"/>
        <v>0.28142787831519672</v>
      </c>
      <c r="J28" s="162">
        <f t="shared" si="1"/>
        <v>0.41218733867192703</v>
      </c>
      <c r="K28" s="162">
        <f t="shared" si="1"/>
        <v>0.41295978308070058</v>
      </c>
      <c r="L28" s="162">
        <f t="shared" si="1"/>
        <v>0.39457003670548529</v>
      </c>
      <c r="M28" s="162">
        <f t="shared" si="1"/>
        <v>0.40076680712302892</v>
      </c>
      <c r="N28" s="162">
        <f t="shared" si="1"/>
        <v>0.39727331286516948</v>
      </c>
      <c r="O28" s="162">
        <f t="shared" si="1"/>
        <v>0.36747681595023524</v>
      </c>
      <c r="P28" s="162">
        <f t="shared" si="1"/>
        <v>0.36641012153627761</v>
      </c>
      <c r="Q28" s="162">
        <f t="shared" si="1"/>
        <v>0.36485450569935646</v>
      </c>
      <c r="R28" s="162">
        <f t="shared" si="1"/>
        <v>0.48207292408507385</v>
      </c>
      <c r="S28" s="162">
        <f t="shared" si="1"/>
        <v>0.49629674523645856</v>
      </c>
      <c r="T28" s="162">
        <f t="shared" si="1"/>
        <v>0.44686513391947041</v>
      </c>
      <c r="U28" s="162">
        <f t="shared" si="1"/>
        <v>0.44069847502895843</v>
      </c>
      <c r="V28" s="162">
        <f t="shared" si="1"/>
        <v>0.43305991373265618</v>
      </c>
      <c r="W28" s="162">
        <f t="shared" si="1"/>
        <v>0.43158929092927034</v>
      </c>
      <c r="X28" s="162">
        <f t="shared" si="1"/>
        <v>0.41406732488313319</v>
      </c>
      <c r="Y28" s="162">
        <f t="shared" si="1"/>
        <v>0.40228623960606785</v>
      </c>
      <c r="Z28" s="162">
        <f t="shared" si="1"/>
        <v>0.39136512291507664</v>
      </c>
      <c r="AA28" s="162">
        <f t="shared" si="1"/>
        <v>0.40522969658305985</v>
      </c>
      <c r="AB28" s="162">
        <f t="shared" si="1"/>
        <v>0.41644320880348368</v>
      </c>
      <c r="AC28" s="162">
        <f t="shared" ref="AC28:AC39" si="2">AC5/$AC$24</f>
        <v>0.4170703280342018</v>
      </c>
      <c r="AD28" s="162">
        <f t="shared" ref="AD28:AD46" si="3">AD5/$AD$24</f>
        <v>0.40318365000241602</v>
      </c>
      <c r="AE28" s="162">
        <f>AE5/$AE$24</f>
        <v>0.41871987277219436</v>
      </c>
      <c r="AF28" s="165">
        <f t="shared" ref="AF28:BH28" si="4">C28*C28*100*100</f>
        <v>524.95388353580722</v>
      </c>
      <c r="AG28" s="165">
        <f t="shared" si="4"/>
        <v>597.95902800934539</v>
      </c>
      <c r="AH28" s="165">
        <f t="shared" si="4"/>
        <v>738.84330224062944</v>
      </c>
      <c r="AI28" s="165">
        <f t="shared" si="4"/>
        <v>1036.642951244125</v>
      </c>
      <c r="AJ28" s="165">
        <f t="shared" si="4"/>
        <v>831.28788040957033</v>
      </c>
      <c r="AK28" s="165">
        <f t="shared" si="4"/>
        <v>804.69914911663216</v>
      </c>
      <c r="AL28" s="165">
        <f t="shared" si="4"/>
        <v>792.01650692993178</v>
      </c>
      <c r="AM28" s="165">
        <f t="shared" si="4"/>
        <v>1698.9840216144585</v>
      </c>
      <c r="AN28" s="165">
        <f t="shared" si="4"/>
        <v>1705.3578244205926</v>
      </c>
      <c r="AO28" s="165">
        <f t="shared" si="4"/>
        <v>1556.8551386576801</v>
      </c>
      <c r="AP28" s="165">
        <f t="shared" si="4"/>
        <v>1606.1403369158704</v>
      </c>
      <c r="AQ28" s="165">
        <f t="shared" si="4"/>
        <v>1578.2608511486683</v>
      </c>
      <c r="AR28" s="165">
        <f t="shared" si="4"/>
        <v>1350.3921026092305</v>
      </c>
      <c r="AS28" s="165">
        <f t="shared" si="4"/>
        <v>1342.5637716422973</v>
      </c>
      <c r="AT28" s="165">
        <f t="shared" si="4"/>
        <v>1331.1881032912174</v>
      </c>
      <c r="AU28" s="165">
        <f t="shared" si="4"/>
        <v>2323.9430413593336</v>
      </c>
      <c r="AV28" s="165">
        <f t="shared" si="4"/>
        <v>2463.1045933230225</v>
      </c>
      <c r="AW28" s="165">
        <f t="shared" si="4"/>
        <v>1996.8844791286622</v>
      </c>
      <c r="AX28" s="165">
        <f t="shared" si="4"/>
        <v>1942.151458928495</v>
      </c>
      <c r="AY28" s="165">
        <f t="shared" si="4"/>
        <v>1875.408888821356</v>
      </c>
      <c r="AZ28" s="165">
        <f t="shared" si="4"/>
        <v>1862.6931604483036</v>
      </c>
      <c r="BA28" s="165">
        <f t="shared" si="4"/>
        <v>1714.5174953587418</v>
      </c>
      <c r="BB28" s="165">
        <f t="shared" si="4"/>
        <v>1618.3421857639064</v>
      </c>
      <c r="BC28" s="165">
        <f t="shared" si="4"/>
        <v>1531.6665943433304</v>
      </c>
      <c r="BD28" s="165">
        <f t="shared" si="4"/>
        <v>1642.1110699279875</v>
      </c>
      <c r="BE28" s="165">
        <f t="shared" si="4"/>
        <v>1734.2494615854189</v>
      </c>
      <c r="BF28" s="165">
        <f t="shared" si="4"/>
        <v>1739.4765852655671</v>
      </c>
      <c r="BG28" s="165">
        <f t="shared" si="4"/>
        <v>1625.5705562927069</v>
      </c>
      <c r="BH28" s="165">
        <f t="shared" si="4"/>
        <v>1753.2633185436264</v>
      </c>
    </row>
    <row r="29" spans="1:60" x14ac:dyDescent="0.2">
      <c r="A29" s="11">
        <v>70</v>
      </c>
      <c r="B29" s="11" t="s">
        <v>9</v>
      </c>
      <c r="C29" s="13">
        <f t="shared" ref="C29:AB29" si="5">C6/C$24</f>
        <v>0.39431761055297615</v>
      </c>
      <c r="D29" s="13">
        <f t="shared" si="5"/>
        <v>0.3284538776191992</v>
      </c>
      <c r="E29" s="13">
        <f t="shared" si="5"/>
        <v>0.3373978707524829</v>
      </c>
      <c r="F29" s="13">
        <f t="shared" si="5"/>
        <v>0.31419115810908688</v>
      </c>
      <c r="G29" s="13">
        <f t="shared" si="5"/>
        <v>0.33931755458855789</v>
      </c>
      <c r="H29" s="13">
        <f t="shared" si="5"/>
        <v>0.33801404978028288</v>
      </c>
      <c r="I29" s="13">
        <f t="shared" si="5"/>
        <v>0.35651200570239583</v>
      </c>
      <c r="J29" s="13">
        <f t="shared" si="5"/>
        <v>0.33319277762381755</v>
      </c>
      <c r="K29" s="13">
        <f t="shared" si="5"/>
        <v>0.32292345516645804</v>
      </c>
      <c r="L29" s="13">
        <f t="shared" si="5"/>
        <v>0.30777158739648713</v>
      </c>
      <c r="M29" s="13">
        <f t="shared" si="5"/>
        <v>0.30396162986915509</v>
      </c>
      <c r="N29" s="13">
        <f t="shared" si="5"/>
        <v>0.33148192880235722</v>
      </c>
      <c r="O29" s="13">
        <f t="shared" si="5"/>
        <v>0.38676337794583882</v>
      </c>
      <c r="P29" s="13">
        <f t="shared" si="5"/>
        <v>0.42877562405260294</v>
      </c>
      <c r="Q29" s="13">
        <f t="shared" si="5"/>
        <v>0.43734679005846616</v>
      </c>
      <c r="R29" s="162">
        <f t="shared" si="5"/>
        <v>0.34749185736873839</v>
      </c>
      <c r="S29" s="162">
        <f t="shared" si="5"/>
        <v>0.29729051428052944</v>
      </c>
      <c r="T29" s="162">
        <f t="shared" si="5"/>
        <v>0.26351916980847856</v>
      </c>
      <c r="U29" s="162">
        <f t="shared" si="5"/>
        <v>0.2507612684386642</v>
      </c>
      <c r="V29" s="162">
        <f t="shared" si="5"/>
        <v>0.26157090338696137</v>
      </c>
      <c r="W29" s="162">
        <f t="shared" si="5"/>
        <v>0.27743293058931184</v>
      </c>
      <c r="X29" s="162">
        <f t="shared" si="5"/>
        <v>0.27248295763411046</v>
      </c>
      <c r="Y29" s="162">
        <f t="shared" si="5"/>
        <v>0.25729050818013199</v>
      </c>
      <c r="Z29" s="162">
        <f t="shared" si="5"/>
        <v>0.25259336393024573</v>
      </c>
      <c r="AA29" s="162">
        <f t="shared" si="5"/>
        <v>0.23931532594722965</v>
      </c>
      <c r="AB29" s="162">
        <f t="shared" si="5"/>
        <v>0.23652223468369818</v>
      </c>
      <c r="AC29" s="162">
        <f t="shared" si="2"/>
        <v>0.22088240697382927</v>
      </c>
      <c r="AD29" s="162">
        <f t="shared" si="3"/>
        <v>0.19348293461068633</v>
      </c>
      <c r="AE29" s="162">
        <f t="shared" ref="AE29:AE46" si="6">AE6/$AE$24</f>
        <v>0.18709779896077791</v>
      </c>
      <c r="AF29" s="165">
        <f t="shared" ref="AF29:AF43" si="7">C29*C29*100*100</f>
        <v>1554.8637799220858</v>
      </c>
      <c r="AG29" s="165">
        <f t="shared" ref="AG29:AG43" si="8">D29*D29*100*100</f>
        <v>1078.8194972308788</v>
      </c>
      <c r="AH29" s="165">
        <f t="shared" ref="AH29:AH43" si="9">E29*E29*100*100</f>
        <v>1138.3732318830916</v>
      </c>
      <c r="AI29" s="165">
        <f t="shared" ref="AI29:AI43" si="10">F29*F29*100*100</f>
        <v>987.16083833929224</v>
      </c>
      <c r="AJ29" s="165">
        <f t="shared" ref="AJ29:AJ43" si="11">G29*G29*100*100</f>
        <v>1151.3640285195895</v>
      </c>
      <c r="AK29" s="165">
        <f t="shared" ref="AK29:AK43" si="12">H29*H29*100*100</f>
        <v>1142.5349784886755</v>
      </c>
      <c r="AL29" s="165">
        <f t="shared" ref="AL29:AL43" si="13">I29*I29*100*100</f>
        <v>1271.0081020994512</v>
      </c>
      <c r="AM29" s="165">
        <f t="shared" ref="AM29:AM43" si="14">J29*J29*100*100</f>
        <v>1110.1742706067473</v>
      </c>
      <c r="AN29" s="165">
        <f t="shared" ref="AN29:AN43" si="15">K29*K29*100*100</f>
        <v>1042.7955789664343</v>
      </c>
      <c r="AO29" s="165">
        <f t="shared" ref="AO29:AO43" si="16">L29*L29*100*100</f>
        <v>947.2335000855353</v>
      </c>
      <c r="AP29" s="165">
        <f t="shared" ref="AP29:AP43" si="17">M29*M29*100*100</f>
        <v>923.92672432713232</v>
      </c>
      <c r="AQ29" s="165">
        <f t="shared" ref="AQ29:AQ43" si="18">N29*N29*100*100</f>
        <v>1098.8026912253101</v>
      </c>
      <c r="AR29" s="165">
        <f t="shared" ref="AR29:AR43" si="19">O29*O29*100*100</f>
        <v>1495.8591052007575</v>
      </c>
      <c r="AS29" s="165">
        <f t="shared" ref="AS29:AS43" si="20">P29*P29*100*100</f>
        <v>1838.4853578169909</v>
      </c>
      <c r="AT29" s="165">
        <f t="shared" ref="AT29:AT43" si="21">Q29*Q29*100*100</f>
        <v>1912.7221477444409</v>
      </c>
      <c r="AU29" s="165">
        <f t="shared" ref="AU29:AU43" si="22">R29*R29*100*100</f>
        <v>1207.5059093757561</v>
      </c>
      <c r="AV29" s="165">
        <f t="shared" ref="AV29:AV43" si="23">S29*S29*100*100</f>
        <v>883.81649881181681</v>
      </c>
      <c r="AW29" s="165">
        <f t="shared" ref="AW29:AW43" si="24">T29*T29*100*100</f>
        <v>694.42352856549758</v>
      </c>
      <c r="AX29" s="165">
        <f t="shared" ref="AX29:AX43" si="25">U29*U29*100*100</f>
        <v>628.81213748967809</v>
      </c>
      <c r="AY29" s="165">
        <f t="shared" ref="AY29:AY43" si="26">V29*V29*100*100</f>
        <v>684.19337498671086</v>
      </c>
      <c r="AZ29" s="165">
        <f t="shared" ref="AZ29:AZ43" si="27">W29*W29*100*100</f>
        <v>769.69030975373926</v>
      </c>
      <c r="BA29" s="165">
        <f t="shared" ref="BA29:BA43" si="28">X29*X29*100*100</f>
        <v>742.46962201032443</v>
      </c>
      <c r="BB29" s="165">
        <f t="shared" ref="BB29:BB43" si="29">Y29*Y29*100*100</f>
        <v>661.98405599590581</v>
      </c>
      <c r="BC29" s="165">
        <f t="shared" ref="BC29:BC43" si="30">Z29*Z29*100*100</f>
        <v>638.03407501597565</v>
      </c>
      <c r="BD29" s="165">
        <f t="shared" ref="BD29:BD43" si="31">AA29*AA29*100*100</f>
        <v>572.71825233228765</v>
      </c>
      <c r="BE29" s="165">
        <f t="shared" ref="BE29:BE43" si="32">AB29*AB29*100*100</f>
        <v>559.42767499770389</v>
      </c>
      <c r="BF29" s="165">
        <f t="shared" ref="BF29:BF39" si="33">AC29*AC29*100*100</f>
        <v>487.89037710552338</v>
      </c>
      <c r="BG29" s="165">
        <f t="shared" ref="BG29:BG46" si="34">AD29*AD29*100*100</f>
        <v>374.35645985563121</v>
      </c>
      <c r="BH29" s="165">
        <f t="shared" ref="BH29:BH46" si="35">AE29*AE29*100*100</f>
        <v>350.05586375967664</v>
      </c>
    </row>
    <row r="30" spans="1:60" x14ac:dyDescent="0.2">
      <c r="A30" s="11">
        <v>150</v>
      </c>
      <c r="B30" s="11" t="s">
        <v>8</v>
      </c>
      <c r="C30" s="13">
        <f t="shared" ref="C30:AB30" si="36">C7/C$24</f>
        <v>0.14359510119267388</v>
      </c>
      <c r="D30" s="13">
        <f t="shared" si="36"/>
        <v>0.14505686996052491</v>
      </c>
      <c r="E30" s="13">
        <f t="shared" si="36"/>
        <v>0.12891907246287559</v>
      </c>
      <c r="F30" s="13">
        <f t="shared" si="36"/>
        <v>0.12321312472978772</v>
      </c>
      <c r="G30" s="13">
        <f t="shared" si="36"/>
        <v>0.12815399096709457</v>
      </c>
      <c r="H30" s="13">
        <f t="shared" si="36"/>
        <v>0.12707365720690242</v>
      </c>
      <c r="I30" s="13">
        <f t="shared" si="36"/>
        <v>0.11730568510601992</v>
      </c>
      <c r="J30" s="13">
        <f t="shared" si="36"/>
        <v>9.1395046055828807E-2</v>
      </c>
      <c r="K30" s="13">
        <f t="shared" si="36"/>
        <v>8.0700996517651558E-2</v>
      </c>
      <c r="L30" s="13">
        <f t="shared" si="36"/>
        <v>7.0180026998510878E-2</v>
      </c>
      <c r="M30" s="13">
        <f t="shared" si="36"/>
        <v>6.3277120323590869E-2</v>
      </c>
      <c r="N30" s="13">
        <f t="shared" si="36"/>
        <v>6.6695516114086875E-2</v>
      </c>
      <c r="O30" s="13">
        <f t="shared" si="36"/>
        <v>5.4628097296529093E-2</v>
      </c>
      <c r="P30" s="13">
        <f t="shared" si="36"/>
        <v>4.5482510648856132E-2</v>
      </c>
      <c r="Q30" s="13">
        <f t="shared" si="36"/>
        <v>5.2785250402314812E-2</v>
      </c>
      <c r="R30" s="162">
        <f t="shared" si="36"/>
        <v>4.9661936812595432E-2</v>
      </c>
      <c r="S30" s="162">
        <f t="shared" si="36"/>
        <v>7.0305774407242033E-2</v>
      </c>
      <c r="T30" s="162">
        <f t="shared" si="36"/>
        <v>9.6565910489551848E-2</v>
      </c>
      <c r="U30" s="162">
        <f t="shared" si="36"/>
        <v>0.10810152379971442</v>
      </c>
      <c r="V30" s="162">
        <f t="shared" si="36"/>
        <v>0.11473138130986946</v>
      </c>
      <c r="W30" s="162">
        <f t="shared" si="36"/>
        <v>0.12293473964742599</v>
      </c>
      <c r="X30" s="162">
        <f t="shared" si="36"/>
        <v>0.1104271171671584</v>
      </c>
      <c r="Y30" s="162">
        <f t="shared" si="36"/>
        <v>0.11331801243039295</v>
      </c>
      <c r="Z30" s="162">
        <f t="shared" si="36"/>
        <v>0.11713150054459048</v>
      </c>
      <c r="AA30" s="162">
        <f t="shared" si="36"/>
        <v>0.11878253437474319</v>
      </c>
      <c r="AB30" s="162">
        <f t="shared" si="36"/>
        <v>0.12587659067530801</v>
      </c>
      <c r="AC30" s="162">
        <f t="shared" si="2"/>
        <v>0.12581081840172537</v>
      </c>
      <c r="AD30" s="162">
        <f t="shared" si="3"/>
        <v>0.1040155989078312</v>
      </c>
      <c r="AE30" s="162">
        <f t="shared" si="6"/>
        <v>0.10315764159623586</v>
      </c>
      <c r="AF30" s="165">
        <f t="shared" si="7"/>
        <v>206.19553086534253</v>
      </c>
      <c r="AG30" s="165">
        <f t="shared" si="8"/>
        <v>210.41495522744634</v>
      </c>
      <c r="AH30" s="165">
        <f t="shared" si="9"/>
        <v>166.20127244688169</v>
      </c>
      <c r="AI30" s="165">
        <f t="shared" si="10"/>
        <v>151.81474105678228</v>
      </c>
      <c r="AJ30" s="165">
        <f t="shared" si="11"/>
        <v>164.23445400794157</v>
      </c>
      <c r="AK30" s="165">
        <f t="shared" si="12"/>
        <v>161.47714355937342</v>
      </c>
      <c r="AL30" s="165">
        <f t="shared" si="13"/>
        <v>137.60623758192705</v>
      </c>
      <c r="AM30" s="165">
        <f t="shared" si="14"/>
        <v>83.530544435470688</v>
      </c>
      <c r="AN30" s="165">
        <f t="shared" si="15"/>
        <v>65.126508389420096</v>
      </c>
      <c r="AO30" s="165">
        <f t="shared" si="16"/>
        <v>49.252361895117161</v>
      </c>
      <c r="AP30" s="165">
        <f t="shared" si="17"/>
        <v>40.03993956446196</v>
      </c>
      <c r="AQ30" s="165">
        <f t="shared" si="18"/>
        <v>44.482918697244216</v>
      </c>
      <c r="AR30" s="165">
        <f t="shared" si="19"/>
        <v>29.842290142390492</v>
      </c>
      <c r="AS30" s="165">
        <f t="shared" si="20"/>
        <v>20.686587749233116</v>
      </c>
      <c r="AT30" s="165">
        <f t="shared" si="21"/>
        <v>27.862826600350765</v>
      </c>
      <c r="AU30" s="165">
        <f t="shared" si="22"/>
        <v>24.663079679782214</v>
      </c>
      <c r="AV30" s="165">
        <f t="shared" si="23"/>
        <v>49.429019150020089</v>
      </c>
      <c r="AW30" s="165">
        <f t="shared" si="24"/>
        <v>93.249750686761402</v>
      </c>
      <c r="AX30" s="165">
        <f t="shared" si="25"/>
        <v>116.85939447820223</v>
      </c>
      <c r="AY30" s="165">
        <f t="shared" si="26"/>
        <v>131.63289857270661</v>
      </c>
      <c r="AZ30" s="165">
        <f t="shared" si="27"/>
        <v>151.12950212180411</v>
      </c>
      <c r="BA30" s="165">
        <f t="shared" si="28"/>
        <v>121.94148205849331</v>
      </c>
      <c r="BB30" s="165">
        <f t="shared" si="29"/>
        <v>128.40971941174692</v>
      </c>
      <c r="BC30" s="165">
        <f t="shared" si="30"/>
        <v>137.19788419827401</v>
      </c>
      <c r="BD30" s="165">
        <f t="shared" si="31"/>
        <v>141.09290472487049</v>
      </c>
      <c r="BE30" s="165">
        <f t="shared" si="32"/>
        <v>158.44916080039042</v>
      </c>
      <c r="BF30" s="165">
        <f t="shared" si="33"/>
        <v>158.28362026911918</v>
      </c>
      <c r="BG30" s="165">
        <f t="shared" si="34"/>
        <v>108.19244816154814</v>
      </c>
      <c r="BH30" s="165">
        <f t="shared" si="35"/>
        <v>106.41499019697451</v>
      </c>
    </row>
    <row r="31" spans="1:60" x14ac:dyDescent="0.2">
      <c r="A31" s="11">
        <v>50050</v>
      </c>
      <c r="B31" s="11" t="s">
        <v>4</v>
      </c>
      <c r="C31" s="13">
        <f t="shared" ref="C31:AB31" si="37">C8/C$24</f>
        <v>0</v>
      </c>
      <c r="D31" s="13">
        <f t="shared" si="37"/>
        <v>0</v>
      </c>
      <c r="E31" s="13">
        <f t="shared" si="37"/>
        <v>0</v>
      </c>
      <c r="F31" s="13">
        <f t="shared" si="37"/>
        <v>0</v>
      </c>
      <c r="G31" s="13">
        <f t="shared" si="37"/>
        <v>0</v>
      </c>
      <c r="H31" s="13">
        <f t="shared" si="37"/>
        <v>0</v>
      </c>
      <c r="I31" s="13">
        <f t="shared" si="37"/>
        <v>1.1085573804915966E-3</v>
      </c>
      <c r="J31" s="13">
        <f t="shared" si="37"/>
        <v>8.2206786457916913E-3</v>
      </c>
      <c r="K31" s="13">
        <f t="shared" si="37"/>
        <v>1.6119086840245839E-2</v>
      </c>
      <c r="L31" s="13">
        <f t="shared" si="37"/>
        <v>1.5527713022757501E-2</v>
      </c>
      <c r="M31" s="13">
        <f t="shared" si="37"/>
        <v>1.129051571492741E-2</v>
      </c>
      <c r="N31" s="13">
        <f t="shared" si="37"/>
        <v>1.2577012822833012E-2</v>
      </c>
      <c r="O31" s="13">
        <f t="shared" si="37"/>
        <v>1.1040652895710932E-2</v>
      </c>
      <c r="P31" s="13">
        <f t="shared" si="37"/>
        <v>7.5733545888337205E-3</v>
      </c>
      <c r="Q31" s="13">
        <f t="shared" si="37"/>
        <v>1.0346558674076673E-2</v>
      </c>
      <c r="R31" s="162">
        <f t="shared" si="37"/>
        <v>1.2285599968177902E-2</v>
      </c>
      <c r="S31" s="162">
        <f t="shared" si="37"/>
        <v>1.4954407647875458E-2</v>
      </c>
      <c r="T31" s="162">
        <f t="shared" si="37"/>
        <v>2.4089497650903936E-2</v>
      </c>
      <c r="U31" s="162">
        <f t="shared" si="37"/>
        <v>2.9652364949254394E-2</v>
      </c>
      <c r="V31" s="162">
        <f t="shared" si="37"/>
        <v>3.1188192339579202E-2</v>
      </c>
      <c r="W31" s="162">
        <f t="shared" si="37"/>
        <v>3.4406561517897838E-2</v>
      </c>
      <c r="X31" s="162">
        <f t="shared" si="37"/>
        <v>3.9815397050362404E-2</v>
      </c>
      <c r="Y31" s="162">
        <f t="shared" si="37"/>
        <v>4.4989674304798874E-2</v>
      </c>
      <c r="Z31" s="162">
        <f t="shared" si="37"/>
        <v>6.1977534335081547E-2</v>
      </c>
      <c r="AA31" s="162">
        <f t="shared" si="37"/>
        <v>5.0800177994419944E-2</v>
      </c>
      <c r="AB31" s="162">
        <f t="shared" si="37"/>
        <v>4.0969383694831232E-2</v>
      </c>
      <c r="AC31" s="162">
        <f t="shared" si="2"/>
        <v>4.8768444210535895E-2</v>
      </c>
      <c r="AD31" s="162">
        <f t="shared" si="3"/>
        <v>9.4848569916275993E-2</v>
      </c>
      <c r="AE31" s="162">
        <f t="shared" si="6"/>
        <v>8.9023413225704673E-2</v>
      </c>
      <c r="AF31" s="165">
        <f t="shared" ref="AF31:AO32" si="38">C31*C31*100*100</f>
        <v>0</v>
      </c>
      <c r="AG31" s="165">
        <f t="shared" si="38"/>
        <v>0</v>
      </c>
      <c r="AH31" s="165">
        <f t="shared" si="38"/>
        <v>0</v>
      </c>
      <c r="AI31" s="165">
        <f t="shared" si="38"/>
        <v>0</v>
      </c>
      <c r="AJ31" s="165">
        <f t="shared" si="38"/>
        <v>0</v>
      </c>
      <c r="AK31" s="165">
        <f t="shared" si="38"/>
        <v>0</v>
      </c>
      <c r="AL31" s="165">
        <f t="shared" si="38"/>
        <v>1.2288994658423905E-2</v>
      </c>
      <c r="AM31" s="165">
        <f t="shared" si="38"/>
        <v>0.67579557397375511</v>
      </c>
      <c r="AN31" s="165">
        <f t="shared" si="38"/>
        <v>2.5982496056338662</v>
      </c>
      <c r="AO31" s="165">
        <f t="shared" si="38"/>
        <v>2.4110987171711287</v>
      </c>
      <c r="AP31" s="165">
        <f t="shared" si="17"/>
        <v>1.2747574510902278</v>
      </c>
      <c r="AQ31" s="165">
        <f t="shared" si="18"/>
        <v>1.5818125154570601</v>
      </c>
      <c r="AR31" s="165">
        <f t="shared" si="19"/>
        <v>1.2189601636357019</v>
      </c>
      <c r="AS31" s="165">
        <f t="shared" si="20"/>
        <v>0.57355699728208775</v>
      </c>
      <c r="AT31" s="165">
        <f t="shared" si="21"/>
        <v>1.0705127639611127</v>
      </c>
      <c r="AU31" s="165">
        <f t="shared" si="22"/>
        <v>1.5093596657809287</v>
      </c>
      <c r="AV31" s="165">
        <f t="shared" si="23"/>
        <v>2.2363430809883598</v>
      </c>
      <c r="AW31" s="165">
        <f t="shared" si="24"/>
        <v>5.8030389707290633</v>
      </c>
      <c r="AX31" s="165">
        <f t="shared" si="25"/>
        <v>8.7926274708377044</v>
      </c>
      <c r="AY31" s="165">
        <f t="shared" si="26"/>
        <v>9.7270334141058683</v>
      </c>
      <c r="AZ31" s="165">
        <f t="shared" si="27"/>
        <v>11.838114754848883</v>
      </c>
      <c r="BA31" s="165">
        <f t="shared" si="28"/>
        <v>15.852658422780072</v>
      </c>
      <c r="BB31" s="165">
        <f t="shared" si="29"/>
        <v>20.240707940518803</v>
      </c>
      <c r="BC31" s="165">
        <f t="shared" si="30"/>
        <v>38.412147622562124</v>
      </c>
      <c r="BD31" s="165">
        <f t="shared" si="31"/>
        <v>25.806580842647485</v>
      </c>
      <c r="BE31" s="165">
        <f t="shared" si="32"/>
        <v>16.784904003343033</v>
      </c>
      <c r="BF31" s="165">
        <f t="shared" si="33"/>
        <v>23.78361150716152</v>
      </c>
      <c r="BG31" s="165">
        <f t="shared" si="34"/>
        <v>89.962512151626953</v>
      </c>
      <c r="BH31" s="165">
        <f t="shared" si="35"/>
        <v>79.2516810235457</v>
      </c>
    </row>
    <row r="32" spans="1:60" x14ac:dyDescent="0.2">
      <c r="A32" s="11">
        <v>50130</v>
      </c>
      <c r="B32" s="11" t="s">
        <v>238</v>
      </c>
      <c r="C32" s="13">
        <f t="shared" ref="C32:AB32" si="39">C9/C$24</f>
        <v>5.4038249902837232E-2</v>
      </c>
      <c r="D32" s="13">
        <f t="shared" si="39"/>
        <v>7.8738771365546925E-2</v>
      </c>
      <c r="E32" s="13">
        <f t="shared" si="39"/>
        <v>6.6516828051483887E-2</v>
      </c>
      <c r="F32" s="13">
        <f t="shared" si="39"/>
        <v>5.0064288255140109E-2</v>
      </c>
      <c r="G32" s="13">
        <f t="shared" si="39"/>
        <v>4.6791251268825405E-2</v>
      </c>
      <c r="H32" s="13">
        <f t="shared" si="39"/>
        <v>3.8580676403013353E-2</v>
      </c>
      <c r="I32" s="13">
        <f t="shared" si="39"/>
        <v>4.7353925053371798E-2</v>
      </c>
      <c r="J32" s="13">
        <f t="shared" si="39"/>
        <v>3.5442050405541228E-2</v>
      </c>
      <c r="K32" s="13">
        <f t="shared" si="39"/>
        <v>2.8646533217161804E-2</v>
      </c>
      <c r="L32" s="13">
        <f t="shared" si="39"/>
        <v>2.5906209220074122E-2</v>
      </c>
      <c r="M32" s="13">
        <f t="shared" si="39"/>
        <v>2.1813862653067312E-2</v>
      </c>
      <c r="N32" s="13">
        <f t="shared" si="39"/>
        <v>2.7023094238882345E-2</v>
      </c>
      <c r="O32" s="13">
        <f t="shared" si="39"/>
        <v>2.8338577672781341E-2</v>
      </c>
      <c r="P32" s="13">
        <f t="shared" si="39"/>
        <v>3.3313055865228654E-2</v>
      </c>
      <c r="Q32" s="13">
        <f t="shared" si="39"/>
        <v>3.424818180260969E-2</v>
      </c>
      <c r="R32" s="162">
        <f t="shared" si="39"/>
        <v>2.9721293841422816E-2</v>
      </c>
      <c r="S32" s="162">
        <f t="shared" si="39"/>
        <v>2.1543216004627459E-2</v>
      </c>
      <c r="T32" s="162">
        <f t="shared" si="39"/>
        <v>3.0457516710209374E-2</v>
      </c>
      <c r="U32" s="162">
        <f t="shared" si="39"/>
        <v>2.8299497888734794E-2</v>
      </c>
      <c r="V32" s="162">
        <f t="shared" si="39"/>
        <v>2.5853693216367137E-2</v>
      </c>
      <c r="W32" s="162">
        <f t="shared" si="39"/>
        <v>2.830200807537725E-2</v>
      </c>
      <c r="X32" s="162">
        <f t="shared" si="39"/>
        <v>4.1586403993631643E-2</v>
      </c>
      <c r="Y32" s="162">
        <f t="shared" si="39"/>
        <v>5.156381272517653E-2</v>
      </c>
      <c r="Z32" s="162">
        <f t="shared" si="39"/>
        <v>5.709123063985936E-2</v>
      </c>
      <c r="AA32" s="162">
        <f t="shared" si="39"/>
        <v>5.9720324275212872E-2</v>
      </c>
      <c r="AB32" s="162">
        <f t="shared" si="39"/>
        <v>5.7315037945682962E-2</v>
      </c>
      <c r="AC32" s="162">
        <f t="shared" si="2"/>
        <v>5.8713612400685983E-2</v>
      </c>
      <c r="AD32" s="162">
        <f t="shared" si="3"/>
        <v>6.0425155942683578E-2</v>
      </c>
      <c r="AE32" s="162">
        <f t="shared" si="6"/>
        <v>6.7061700202686106E-2</v>
      </c>
      <c r="AF32" s="165">
        <f t="shared" si="38"/>
        <v>29.201324525614879</v>
      </c>
      <c r="AG32" s="165">
        <f t="shared" si="38"/>
        <v>61.997941161558721</v>
      </c>
      <c r="AH32" s="165">
        <f t="shared" si="38"/>
        <v>44.244884140306731</v>
      </c>
      <c r="AI32" s="165">
        <f t="shared" si="38"/>
        <v>25.0643295849376</v>
      </c>
      <c r="AJ32" s="165">
        <f t="shared" si="38"/>
        <v>21.89421195302355</v>
      </c>
      <c r="AK32" s="165">
        <f t="shared" si="38"/>
        <v>14.884685917140313</v>
      </c>
      <c r="AL32" s="165">
        <f t="shared" si="38"/>
        <v>22.423942179603536</v>
      </c>
      <c r="AM32" s="165">
        <f t="shared" si="38"/>
        <v>12.561389369489252</v>
      </c>
      <c r="AN32" s="165">
        <f t="shared" si="38"/>
        <v>8.2062386536195469</v>
      </c>
      <c r="AO32" s="165">
        <f t="shared" si="38"/>
        <v>6.711316761542534</v>
      </c>
      <c r="AP32" s="165">
        <f t="shared" si="17"/>
        <v>4.7584460384688487</v>
      </c>
      <c r="AQ32" s="165">
        <f t="shared" si="18"/>
        <v>7.3024762224351631</v>
      </c>
      <c r="AR32" s="165">
        <f t="shared" si="19"/>
        <v>8.030749845162612</v>
      </c>
      <c r="AS32" s="165">
        <f t="shared" si="20"/>
        <v>11.097596910798451</v>
      </c>
      <c r="AT32" s="165">
        <f t="shared" si="21"/>
        <v>11.729379567846056</v>
      </c>
      <c r="AU32" s="165">
        <f t="shared" si="22"/>
        <v>8.83355307608198</v>
      </c>
      <c r="AV32" s="165">
        <f t="shared" si="23"/>
        <v>4.6411015582203667</v>
      </c>
      <c r="AW32" s="165">
        <f t="shared" si="24"/>
        <v>9.2766032415268338</v>
      </c>
      <c r="AX32" s="165">
        <f t="shared" si="25"/>
        <v>8.008615807545052</v>
      </c>
      <c r="AY32" s="165">
        <f t="shared" si="26"/>
        <v>6.6841345292602812</v>
      </c>
      <c r="AZ32" s="165">
        <f t="shared" si="27"/>
        <v>8.010036610987191</v>
      </c>
      <c r="BA32" s="165">
        <f t="shared" si="28"/>
        <v>17.294289971215417</v>
      </c>
      <c r="BB32" s="165">
        <f t="shared" si="29"/>
        <v>26.588267827570771</v>
      </c>
      <c r="BC32" s="165">
        <f t="shared" si="30"/>
        <v>32.594086159736158</v>
      </c>
      <c r="BD32" s="165">
        <f t="shared" si="31"/>
        <v>35.665171315365797</v>
      </c>
      <c r="BE32" s="165">
        <f t="shared" si="32"/>
        <v>32.85013574715078</v>
      </c>
      <c r="BF32" s="165">
        <f t="shared" si="33"/>
        <v>34.472882811379868</v>
      </c>
      <c r="BG32" s="165">
        <f t="shared" si="34"/>
        <v>36.511994706976289</v>
      </c>
      <c r="BH32" s="165">
        <f t="shared" si="35"/>
        <v>44.9727163407495</v>
      </c>
    </row>
    <row r="33" spans="1:60" x14ac:dyDescent="0.2">
      <c r="A33" s="9">
        <v>340</v>
      </c>
      <c r="B33" s="9" t="s">
        <v>6</v>
      </c>
      <c r="C33" s="13">
        <f t="shared" ref="C33:AB33" si="40">C10/C$24</f>
        <v>0.17493177959677969</v>
      </c>
      <c r="D33" s="13">
        <f t="shared" si="40"/>
        <v>0.18121873920943529</v>
      </c>
      <c r="E33" s="13">
        <f t="shared" si="40"/>
        <v>0.18329008668064861</v>
      </c>
      <c r="F33" s="13">
        <f t="shared" si="40"/>
        <v>0.16679965119321338</v>
      </c>
      <c r="G33" s="13">
        <f t="shared" si="40"/>
        <v>0.15265837944296229</v>
      </c>
      <c r="H33" s="13">
        <f t="shared" si="40"/>
        <v>0.12530364476492811</v>
      </c>
      <c r="I33" s="13">
        <f t="shared" si="40"/>
        <v>0.13351467417672791</v>
      </c>
      <c r="J33" s="13">
        <f t="shared" si="40"/>
        <v>8.2906783388435559E-2</v>
      </c>
      <c r="K33" s="13">
        <f t="shared" si="40"/>
        <v>9.9350009988368904E-2</v>
      </c>
      <c r="L33" s="13">
        <f t="shared" si="40"/>
        <v>0.11268179069344539</v>
      </c>
      <c r="M33" s="13">
        <f t="shared" si="40"/>
        <v>0.11938058698072891</v>
      </c>
      <c r="N33" s="13">
        <f t="shared" si="40"/>
        <v>0.10554053992343883</v>
      </c>
      <c r="O33" s="13">
        <f t="shared" si="40"/>
        <v>0.10129315232921395</v>
      </c>
      <c r="P33" s="13">
        <f t="shared" si="40"/>
        <v>0.11026803874698211</v>
      </c>
      <c r="Q33" s="13">
        <f t="shared" si="40"/>
        <v>9.2281950647701963E-2</v>
      </c>
      <c r="R33" s="162">
        <f t="shared" si="40"/>
        <v>7.416292432446929E-2</v>
      </c>
      <c r="S33" s="162">
        <f t="shared" si="40"/>
        <v>9.6506425167276269E-2</v>
      </c>
      <c r="T33" s="162">
        <f t="shared" si="40"/>
        <v>0.13134633074010896</v>
      </c>
      <c r="U33" s="162">
        <f t="shared" si="40"/>
        <v>0.11723842718265658</v>
      </c>
      <c r="V33" s="162">
        <f t="shared" si="40"/>
        <v>0.10518132164073495</v>
      </c>
      <c r="W33" s="162">
        <f t="shared" si="40"/>
        <v>7.5948208961480107E-2</v>
      </c>
      <c r="X33" s="162">
        <f t="shared" si="40"/>
        <v>6.5896578893364532E-2</v>
      </c>
      <c r="Y33" s="162">
        <f t="shared" si="40"/>
        <v>6.4396754845663165E-2</v>
      </c>
      <c r="Z33" s="162">
        <f t="shared" si="40"/>
        <v>5.0965812985723509E-2</v>
      </c>
      <c r="AA33" s="162">
        <f t="shared" si="40"/>
        <v>5.6491343078410278E-2</v>
      </c>
      <c r="AB33" s="162">
        <f t="shared" si="40"/>
        <v>6.1741304507079528E-2</v>
      </c>
      <c r="AC33" s="162">
        <f t="shared" si="2"/>
        <v>5.5984255498593864E-2</v>
      </c>
      <c r="AD33" s="162">
        <f t="shared" si="3"/>
        <v>5.1338170953173883E-2</v>
      </c>
      <c r="AE33" s="162">
        <f t="shared" si="6"/>
        <v>4.8020018776184288E-2</v>
      </c>
      <c r="AF33" s="165">
        <f t="shared" si="7"/>
        <v>306.01127512896306</v>
      </c>
      <c r="AG33" s="165">
        <f t="shared" si="8"/>
        <v>328.40231440657323</v>
      </c>
      <c r="AH33" s="165">
        <f t="shared" si="9"/>
        <v>335.95255875399681</v>
      </c>
      <c r="AI33" s="165">
        <f t="shared" si="10"/>
        <v>278.22123638177652</v>
      </c>
      <c r="AJ33" s="165">
        <f t="shared" si="11"/>
        <v>233.0458081415145</v>
      </c>
      <c r="AK33" s="165">
        <f t="shared" si="12"/>
        <v>157.01003391375295</v>
      </c>
      <c r="AL33" s="165">
        <f t="shared" si="13"/>
        <v>178.26168220517815</v>
      </c>
      <c r="AM33" s="165">
        <f t="shared" si="14"/>
        <v>68.735347318169744</v>
      </c>
      <c r="AN33" s="165">
        <f t="shared" si="15"/>
        <v>98.70424484689002</v>
      </c>
      <c r="AO33" s="165">
        <f t="shared" si="16"/>
        <v>126.97185953881436</v>
      </c>
      <c r="AP33" s="165">
        <f t="shared" si="17"/>
        <v>142.51724547863381</v>
      </c>
      <c r="AQ33" s="165">
        <f t="shared" si="18"/>
        <v>111.38805567330985</v>
      </c>
      <c r="AR33" s="165">
        <f t="shared" si="19"/>
        <v>102.60302708789339</v>
      </c>
      <c r="AS33" s="165">
        <f t="shared" si="20"/>
        <v>121.59040369105949</v>
      </c>
      <c r="AT33" s="165">
        <f t="shared" si="21"/>
        <v>85.159584153449018</v>
      </c>
      <c r="AU33" s="165">
        <f t="shared" si="22"/>
        <v>55.00139344356959</v>
      </c>
      <c r="AV33" s="165">
        <f t="shared" si="23"/>
        <v>93.134900985670939</v>
      </c>
      <c r="AW33" s="165">
        <f t="shared" si="24"/>
        <v>172.51858598890092</v>
      </c>
      <c r="AX33" s="165">
        <f t="shared" si="25"/>
        <v>137.44848808263069</v>
      </c>
      <c r="AY33" s="165">
        <f t="shared" si="26"/>
        <v>110.63110422091738</v>
      </c>
      <c r="AZ33" s="165">
        <f t="shared" si="27"/>
        <v>57.681304444566472</v>
      </c>
      <c r="BA33" s="165">
        <f t="shared" si="28"/>
        <v>43.423591098494157</v>
      </c>
      <c r="BB33" s="165">
        <f t="shared" si="29"/>
        <v>41.469420346524423</v>
      </c>
      <c r="BC33" s="165">
        <f t="shared" si="30"/>
        <v>25.97514093295743</v>
      </c>
      <c r="BD33" s="165">
        <f t="shared" si="31"/>
        <v>31.912718428026526</v>
      </c>
      <c r="BE33" s="165">
        <f t="shared" si="32"/>
        <v>38.119886822359192</v>
      </c>
      <c r="BF33" s="165">
        <f t="shared" si="33"/>
        <v>31.342368637318373</v>
      </c>
      <c r="BG33" s="165">
        <f t="shared" si="34"/>
        <v>26.356077968173064</v>
      </c>
      <c r="BH33" s="165">
        <f t="shared" si="35"/>
        <v>23.059222032650915</v>
      </c>
    </row>
    <row r="34" spans="1:60" x14ac:dyDescent="0.2">
      <c r="A34" s="11">
        <v>51152</v>
      </c>
      <c r="B34" s="11" t="s">
        <v>183</v>
      </c>
      <c r="C34" s="13">
        <f t="shared" ref="C34:AB34" si="41">C11/C$24</f>
        <v>0</v>
      </c>
      <c r="D34" s="13">
        <f t="shared" si="41"/>
        <v>0</v>
      </c>
      <c r="E34" s="13">
        <f t="shared" si="41"/>
        <v>0</v>
      </c>
      <c r="F34" s="13">
        <f t="shared" si="41"/>
        <v>0</v>
      </c>
      <c r="G34" s="13">
        <f t="shared" si="41"/>
        <v>0</v>
      </c>
      <c r="H34" s="13">
        <f t="shared" si="41"/>
        <v>0</v>
      </c>
      <c r="I34" s="13">
        <f t="shared" si="41"/>
        <v>0</v>
      </c>
      <c r="J34" s="13">
        <f t="shared" si="41"/>
        <v>0</v>
      </c>
      <c r="K34" s="13">
        <f t="shared" si="41"/>
        <v>0</v>
      </c>
      <c r="L34" s="13">
        <f t="shared" si="41"/>
        <v>0</v>
      </c>
      <c r="M34" s="13">
        <f t="shared" si="41"/>
        <v>0</v>
      </c>
      <c r="N34" s="13">
        <f t="shared" si="41"/>
        <v>0</v>
      </c>
      <c r="O34" s="13">
        <f t="shared" si="41"/>
        <v>0</v>
      </c>
      <c r="P34" s="13">
        <f t="shared" si="41"/>
        <v>0</v>
      </c>
      <c r="Q34" s="13">
        <f t="shared" si="41"/>
        <v>0</v>
      </c>
      <c r="R34" s="162">
        <f t="shared" si="41"/>
        <v>0</v>
      </c>
      <c r="S34" s="162">
        <f t="shared" si="41"/>
        <v>0</v>
      </c>
      <c r="T34" s="162">
        <f t="shared" si="41"/>
        <v>0</v>
      </c>
      <c r="U34" s="162">
        <f t="shared" si="41"/>
        <v>0</v>
      </c>
      <c r="V34" s="162">
        <f t="shared" si="41"/>
        <v>0</v>
      </c>
      <c r="W34" s="162">
        <f t="shared" si="41"/>
        <v>0</v>
      </c>
      <c r="X34" s="162">
        <f t="shared" si="41"/>
        <v>2.917126041209506E-2</v>
      </c>
      <c r="Y34" s="162">
        <f t="shared" si="41"/>
        <v>3.8175184188814423E-2</v>
      </c>
      <c r="Z34" s="162">
        <f t="shared" si="41"/>
        <v>4.0031008531271513E-2</v>
      </c>
      <c r="AA34" s="162">
        <f t="shared" si="41"/>
        <v>3.5413427831865844E-2</v>
      </c>
      <c r="AB34" s="162">
        <f t="shared" si="41"/>
        <v>2.3791937552485109E-2</v>
      </c>
      <c r="AC34" s="162">
        <f t="shared" si="2"/>
        <v>2.8149780780644323E-2</v>
      </c>
      <c r="AD34" s="162">
        <f t="shared" si="3"/>
        <v>3.9077578985869429E-2</v>
      </c>
      <c r="AE34" s="162">
        <f t="shared" si="6"/>
        <v>3.7004172509651455E-2</v>
      </c>
      <c r="AF34" s="165">
        <f t="shared" si="7"/>
        <v>0</v>
      </c>
      <c r="AG34" s="165">
        <f t="shared" si="8"/>
        <v>0</v>
      </c>
      <c r="AH34" s="165">
        <f t="shared" si="9"/>
        <v>0</v>
      </c>
      <c r="AI34" s="165">
        <f t="shared" si="10"/>
        <v>0</v>
      </c>
      <c r="AJ34" s="165">
        <f t="shared" si="11"/>
        <v>0</v>
      </c>
      <c r="AK34" s="165">
        <f t="shared" si="12"/>
        <v>0</v>
      </c>
      <c r="AL34" s="165">
        <f t="shared" si="13"/>
        <v>0</v>
      </c>
      <c r="AM34" s="165">
        <f t="shared" si="14"/>
        <v>0</v>
      </c>
      <c r="AN34" s="165">
        <f t="shared" si="15"/>
        <v>0</v>
      </c>
      <c r="AO34" s="165">
        <f t="shared" si="16"/>
        <v>0</v>
      </c>
      <c r="AP34" s="165">
        <f t="shared" si="17"/>
        <v>0</v>
      </c>
      <c r="AQ34" s="165">
        <f t="shared" si="18"/>
        <v>0</v>
      </c>
      <c r="AR34" s="165">
        <f t="shared" si="19"/>
        <v>0</v>
      </c>
      <c r="AS34" s="165">
        <f t="shared" si="20"/>
        <v>0</v>
      </c>
      <c r="AT34" s="165">
        <f t="shared" si="21"/>
        <v>0</v>
      </c>
      <c r="AU34" s="165">
        <f t="shared" si="22"/>
        <v>0</v>
      </c>
      <c r="AV34" s="165">
        <f t="shared" si="23"/>
        <v>0</v>
      </c>
      <c r="AW34" s="165">
        <f t="shared" si="24"/>
        <v>0</v>
      </c>
      <c r="AX34" s="165">
        <f t="shared" si="25"/>
        <v>0</v>
      </c>
      <c r="AY34" s="165">
        <f t="shared" si="26"/>
        <v>0</v>
      </c>
      <c r="AZ34" s="165">
        <f t="shared" si="27"/>
        <v>0</v>
      </c>
      <c r="BA34" s="165">
        <f t="shared" si="28"/>
        <v>8.5096243403026453</v>
      </c>
      <c r="BB34" s="165">
        <f t="shared" si="29"/>
        <v>14.57344687849907</v>
      </c>
      <c r="BC34" s="165">
        <f t="shared" si="30"/>
        <v>16.024816440307326</v>
      </c>
      <c r="BD34" s="165">
        <f t="shared" si="31"/>
        <v>12.541108708027703</v>
      </c>
      <c r="BE34" s="165">
        <f t="shared" si="32"/>
        <v>5.6605629250135117</v>
      </c>
      <c r="BF34" s="165">
        <f t="shared" si="33"/>
        <v>7.9241015799833256</v>
      </c>
      <c r="BG34" s="165">
        <f t="shared" si="34"/>
        <v>15.270571793968641</v>
      </c>
      <c r="BH34" s="165">
        <f t="shared" si="35"/>
        <v>13.693087831240444</v>
      </c>
    </row>
    <row r="35" spans="1:60" x14ac:dyDescent="0.2">
      <c r="A35" s="11">
        <v>50440</v>
      </c>
      <c r="B35" s="11" t="s">
        <v>184</v>
      </c>
      <c r="C35" s="13">
        <f t="shared" ref="C35:AB35" si="42">C12/C$24</f>
        <v>0</v>
      </c>
      <c r="D35" s="13">
        <f t="shared" si="42"/>
        <v>0</v>
      </c>
      <c r="E35" s="13">
        <f t="shared" si="42"/>
        <v>0</v>
      </c>
      <c r="F35" s="13">
        <f t="shared" si="42"/>
        <v>0</v>
      </c>
      <c r="G35" s="13">
        <f t="shared" si="42"/>
        <v>0</v>
      </c>
      <c r="H35" s="13">
        <f t="shared" si="42"/>
        <v>0</v>
      </c>
      <c r="I35" s="13">
        <f t="shared" si="42"/>
        <v>0</v>
      </c>
      <c r="J35" s="13">
        <f t="shared" si="42"/>
        <v>0</v>
      </c>
      <c r="K35" s="13">
        <f t="shared" si="42"/>
        <v>0</v>
      </c>
      <c r="L35" s="13">
        <f t="shared" si="42"/>
        <v>0</v>
      </c>
      <c r="M35" s="13">
        <f t="shared" si="42"/>
        <v>0</v>
      </c>
      <c r="N35" s="13">
        <f t="shared" si="42"/>
        <v>0</v>
      </c>
      <c r="O35" s="13">
        <f t="shared" si="42"/>
        <v>0</v>
      </c>
      <c r="P35" s="13">
        <f t="shared" si="42"/>
        <v>0</v>
      </c>
      <c r="Q35" s="13">
        <f t="shared" si="42"/>
        <v>0</v>
      </c>
      <c r="R35" s="162">
        <f t="shared" si="42"/>
        <v>0</v>
      </c>
      <c r="S35" s="162">
        <f t="shared" si="42"/>
        <v>0</v>
      </c>
      <c r="T35" s="162">
        <f t="shared" si="42"/>
        <v>0</v>
      </c>
      <c r="U35" s="162">
        <f t="shared" si="42"/>
        <v>0</v>
      </c>
      <c r="V35" s="162">
        <f t="shared" si="42"/>
        <v>0</v>
      </c>
      <c r="W35" s="162">
        <f t="shared" si="42"/>
        <v>0</v>
      </c>
      <c r="X35" s="162">
        <f t="shared" si="42"/>
        <v>8.4369043614410924E-4</v>
      </c>
      <c r="Y35" s="162">
        <f t="shared" si="42"/>
        <v>3.6715773826888152E-3</v>
      </c>
      <c r="Z35" s="162">
        <f t="shared" si="42"/>
        <v>7.0202787397339326E-3</v>
      </c>
      <c r="AA35" s="162">
        <f t="shared" si="42"/>
        <v>1.3306018494560168E-2</v>
      </c>
      <c r="AB35" s="162">
        <f t="shared" si="42"/>
        <v>1.8497382272120118E-2</v>
      </c>
      <c r="AC35" s="162">
        <f t="shared" si="2"/>
        <v>2.4014954751623581E-2</v>
      </c>
      <c r="AD35" s="162">
        <f t="shared" si="3"/>
        <v>3.0876798988764335E-2</v>
      </c>
      <c r="AE35" s="162">
        <f t="shared" si="6"/>
        <v>2.5505426549095784E-2</v>
      </c>
      <c r="AF35" s="165">
        <f t="shared" si="7"/>
        <v>0</v>
      </c>
      <c r="AG35" s="165">
        <f t="shared" si="8"/>
        <v>0</v>
      </c>
      <c r="AH35" s="165">
        <f t="shared" si="9"/>
        <v>0</v>
      </c>
      <c r="AI35" s="165">
        <f t="shared" si="10"/>
        <v>0</v>
      </c>
      <c r="AJ35" s="165">
        <f t="shared" si="11"/>
        <v>0</v>
      </c>
      <c r="AK35" s="165">
        <f t="shared" si="12"/>
        <v>0</v>
      </c>
      <c r="AL35" s="165">
        <f t="shared" si="13"/>
        <v>0</v>
      </c>
      <c r="AM35" s="165">
        <f t="shared" si="14"/>
        <v>0</v>
      </c>
      <c r="AN35" s="165">
        <f t="shared" si="15"/>
        <v>0</v>
      </c>
      <c r="AO35" s="165">
        <f t="shared" si="16"/>
        <v>0</v>
      </c>
      <c r="AP35" s="165">
        <f t="shared" si="17"/>
        <v>0</v>
      </c>
      <c r="AQ35" s="165">
        <f t="shared" si="18"/>
        <v>0</v>
      </c>
      <c r="AR35" s="165">
        <f t="shared" si="19"/>
        <v>0</v>
      </c>
      <c r="AS35" s="165">
        <f t="shared" si="20"/>
        <v>0</v>
      </c>
      <c r="AT35" s="165">
        <f t="shared" si="21"/>
        <v>0</v>
      </c>
      <c r="AU35" s="165">
        <f t="shared" si="22"/>
        <v>0</v>
      </c>
      <c r="AV35" s="165">
        <f t="shared" si="23"/>
        <v>0</v>
      </c>
      <c r="AW35" s="165">
        <f t="shared" si="24"/>
        <v>0</v>
      </c>
      <c r="AX35" s="165">
        <f t="shared" si="25"/>
        <v>0</v>
      </c>
      <c r="AY35" s="165">
        <f t="shared" si="26"/>
        <v>0</v>
      </c>
      <c r="AZ35" s="165">
        <f t="shared" si="27"/>
        <v>0</v>
      </c>
      <c r="BA35" s="165">
        <f t="shared" si="28"/>
        <v>7.118135520410373E-3</v>
      </c>
      <c r="BB35" s="165">
        <f t="shared" si="29"/>
        <v>0.13480480477072052</v>
      </c>
      <c r="BC35" s="165">
        <f t="shared" si="30"/>
        <v>0.49284313583560252</v>
      </c>
      <c r="BD35" s="165">
        <f t="shared" si="31"/>
        <v>1.7705012817757726</v>
      </c>
      <c r="BE35" s="165">
        <f t="shared" si="32"/>
        <v>3.4215315092094354</v>
      </c>
      <c r="BF35" s="165">
        <f t="shared" si="33"/>
        <v>5.7671805172252801</v>
      </c>
      <c r="BG35" s="165">
        <f t="shared" si="34"/>
        <v>9.5337671579255829</v>
      </c>
      <c r="BH35" s="165">
        <f t="shared" si="35"/>
        <v>6.5052678345132007</v>
      </c>
    </row>
    <row r="36" spans="1:60" x14ac:dyDescent="0.2">
      <c r="A36" s="11">
        <v>50016</v>
      </c>
      <c r="B36" s="11" t="s">
        <v>164</v>
      </c>
      <c r="C36" s="13">
        <f t="shared" ref="C36:AB36" si="43">C13/C$24</f>
        <v>0</v>
      </c>
      <c r="D36" s="13">
        <f t="shared" si="43"/>
        <v>0</v>
      </c>
      <c r="E36" s="13">
        <f t="shared" si="43"/>
        <v>0</v>
      </c>
      <c r="F36" s="13">
        <f t="shared" si="43"/>
        <v>0</v>
      </c>
      <c r="G36" s="13">
        <f t="shared" si="43"/>
        <v>0</v>
      </c>
      <c r="H36" s="13">
        <f t="shared" si="43"/>
        <v>0</v>
      </c>
      <c r="I36" s="13">
        <f t="shared" si="43"/>
        <v>0</v>
      </c>
      <c r="J36" s="13">
        <f t="shared" si="43"/>
        <v>0</v>
      </c>
      <c r="K36" s="13">
        <f t="shared" si="43"/>
        <v>0</v>
      </c>
      <c r="L36" s="13">
        <f t="shared" si="43"/>
        <v>0</v>
      </c>
      <c r="M36" s="13">
        <f t="shared" si="43"/>
        <v>0</v>
      </c>
      <c r="N36" s="13">
        <f t="shared" si="43"/>
        <v>0</v>
      </c>
      <c r="O36" s="13">
        <f t="shared" si="43"/>
        <v>0</v>
      </c>
      <c r="P36" s="13">
        <f t="shared" si="43"/>
        <v>0</v>
      </c>
      <c r="Q36" s="13">
        <f t="shared" si="43"/>
        <v>0</v>
      </c>
      <c r="R36" s="162">
        <f t="shared" si="43"/>
        <v>0</v>
      </c>
      <c r="S36" s="162">
        <f t="shared" si="43"/>
        <v>0</v>
      </c>
      <c r="T36" s="162">
        <f t="shared" si="43"/>
        <v>6.2019759580574105E-3</v>
      </c>
      <c r="U36" s="162">
        <f t="shared" si="43"/>
        <v>2.4485531046103258E-2</v>
      </c>
      <c r="V36" s="162">
        <f t="shared" si="43"/>
        <v>2.7753784440699359E-2</v>
      </c>
      <c r="W36" s="162">
        <f t="shared" si="43"/>
        <v>2.8475335647447555E-2</v>
      </c>
      <c r="X36" s="162">
        <f t="shared" si="43"/>
        <v>2.4808945697983274E-2</v>
      </c>
      <c r="Y36" s="162">
        <f t="shared" si="43"/>
        <v>2.362704978151112E-2</v>
      </c>
      <c r="Z36" s="162">
        <f t="shared" si="43"/>
        <v>2.0762361312612474E-2</v>
      </c>
      <c r="AA36" s="162">
        <f t="shared" si="43"/>
        <v>1.9511941770919222E-2</v>
      </c>
      <c r="AB36" s="162">
        <f t="shared" si="43"/>
        <v>1.6373400306470109E-2</v>
      </c>
      <c r="AC36" s="162">
        <f t="shared" si="2"/>
        <v>1.7163270591083187E-2</v>
      </c>
      <c r="AD36" s="162">
        <f t="shared" si="3"/>
        <v>1.5676915345753117E-2</v>
      </c>
      <c r="AE36" s="162">
        <f t="shared" si="6"/>
        <v>1.3048020210205622E-2</v>
      </c>
      <c r="AF36" s="165">
        <f t="shared" si="7"/>
        <v>0</v>
      </c>
      <c r="AG36" s="165">
        <f t="shared" si="8"/>
        <v>0</v>
      </c>
      <c r="AH36" s="165">
        <f t="shared" si="9"/>
        <v>0</v>
      </c>
      <c r="AI36" s="165">
        <f t="shared" si="10"/>
        <v>0</v>
      </c>
      <c r="AJ36" s="165">
        <f t="shared" si="11"/>
        <v>0</v>
      </c>
      <c r="AK36" s="165">
        <f t="shared" si="12"/>
        <v>0</v>
      </c>
      <c r="AL36" s="165">
        <f t="shared" si="13"/>
        <v>0</v>
      </c>
      <c r="AM36" s="165">
        <f t="shared" si="14"/>
        <v>0</v>
      </c>
      <c r="AN36" s="165">
        <f t="shared" si="15"/>
        <v>0</v>
      </c>
      <c r="AO36" s="165">
        <f t="shared" si="16"/>
        <v>0</v>
      </c>
      <c r="AP36" s="165">
        <f t="shared" si="17"/>
        <v>0</v>
      </c>
      <c r="AQ36" s="165">
        <f t="shared" si="18"/>
        <v>0</v>
      </c>
      <c r="AR36" s="165">
        <f t="shared" si="19"/>
        <v>0</v>
      </c>
      <c r="AS36" s="165">
        <f t="shared" si="20"/>
        <v>0</v>
      </c>
      <c r="AT36" s="165">
        <f t="shared" si="21"/>
        <v>0</v>
      </c>
      <c r="AU36" s="165">
        <f t="shared" si="22"/>
        <v>0</v>
      </c>
      <c r="AV36" s="165">
        <f t="shared" si="23"/>
        <v>0</v>
      </c>
      <c r="AW36" s="165">
        <f t="shared" si="24"/>
        <v>0.38464505784322134</v>
      </c>
      <c r="AX36" s="165">
        <f t="shared" si="25"/>
        <v>5.9954123060968652</v>
      </c>
      <c r="AY36" s="165">
        <f t="shared" si="26"/>
        <v>7.7027255078080588</v>
      </c>
      <c r="AZ36" s="165">
        <f t="shared" si="27"/>
        <v>8.1084474023479736</v>
      </c>
      <c r="BA36" s="165">
        <f t="shared" si="28"/>
        <v>6.1548378664548276</v>
      </c>
      <c r="BB36" s="165">
        <f t="shared" si="29"/>
        <v>5.5823748137800466</v>
      </c>
      <c r="BC36" s="165">
        <f t="shared" si="30"/>
        <v>4.3107564727546714</v>
      </c>
      <c r="BD36" s="165">
        <f t="shared" si="31"/>
        <v>3.807158716717423</v>
      </c>
      <c r="BE36" s="165">
        <f t="shared" si="32"/>
        <v>2.6808823759591549</v>
      </c>
      <c r="BF36" s="165">
        <f t="shared" si="33"/>
        <v>2.9457785738274098</v>
      </c>
      <c r="BG36" s="165">
        <f t="shared" si="34"/>
        <v>2.4576567475790956</v>
      </c>
      <c r="BH36" s="165">
        <f t="shared" si="35"/>
        <v>1.7025083140593436</v>
      </c>
    </row>
    <row r="37" spans="1:60" x14ac:dyDescent="0.2">
      <c r="A37" s="11">
        <v>50026</v>
      </c>
      <c r="B37" s="11" t="s">
        <v>174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62">
        <f t="shared" ref="R37:AB37" si="44">R14/R$24</f>
        <v>4.6034635995222716E-3</v>
      </c>
      <c r="S37" s="162">
        <f t="shared" si="44"/>
        <v>3.1029172559907795E-3</v>
      </c>
      <c r="T37" s="162">
        <f t="shared" si="44"/>
        <v>9.5446472321952455E-4</v>
      </c>
      <c r="U37" s="162">
        <f t="shared" si="44"/>
        <v>7.6291166591393501E-4</v>
      </c>
      <c r="V37" s="162">
        <f t="shared" si="44"/>
        <v>6.6080993313234163E-4</v>
      </c>
      <c r="W37" s="162">
        <f t="shared" si="44"/>
        <v>9.1092463178908765E-4</v>
      </c>
      <c r="X37" s="162">
        <f t="shared" si="44"/>
        <v>9.0032383201691562E-4</v>
      </c>
      <c r="Y37" s="162">
        <f t="shared" si="44"/>
        <v>6.4019040305383446E-4</v>
      </c>
      <c r="Z37" s="162">
        <f t="shared" si="44"/>
        <v>7.3936385971305274E-4</v>
      </c>
      <c r="AA37" s="162">
        <f t="shared" si="44"/>
        <v>1.0901525701351212E-3</v>
      </c>
      <c r="AB37" s="162">
        <f t="shared" si="44"/>
        <v>1.4862369776728294E-3</v>
      </c>
      <c r="AC37" s="162">
        <f t="shared" si="2"/>
        <v>1.1191238037372964E-3</v>
      </c>
      <c r="AD37" s="162">
        <f t="shared" si="3"/>
        <v>9.1319432823590773E-4</v>
      </c>
      <c r="AE37" s="162">
        <f t="shared" si="6"/>
        <v>6.9287437540697309E-4</v>
      </c>
      <c r="AF37" s="165">
        <f t="shared" si="7"/>
        <v>0</v>
      </c>
      <c r="AG37" s="165">
        <f t="shared" si="8"/>
        <v>0</v>
      </c>
      <c r="AH37" s="165">
        <f t="shared" si="9"/>
        <v>0</v>
      </c>
      <c r="AI37" s="165">
        <f t="shared" si="10"/>
        <v>0</v>
      </c>
      <c r="AJ37" s="165">
        <f t="shared" si="11"/>
        <v>0</v>
      </c>
      <c r="AK37" s="165">
        <f t="shared" si="12"/>
        <v>0</v>
      </c>
      <c r="AL37" s="165">
        <f t="shared" si="13"/>
        <v>0</v>
      </c>
      <c r="AM37" s="165">
        <f t="shared" si="14"/>
        <v>0</v>
      </c>
      <c r="AN37" s="165">
        <f t="shared" si="15"/>
        <v>0</v>
      </c>
      <c r="AO37" s="165">
        <f t="shared" si="16"/>
        <v>0</v>
      </c>
      <c r="AP37" s="165">
        <f t="shared" si="17"/>
        <v>0</v>
      </c>
      <c r="AQ37" s="165">
        <f t="shared" si="18"/>
        <v>0</v>
      </c>
      <c r="AR37" s="165">
        <f t="shared" si="19"/>
        <v>0</v>
      </c>
      <c r="AS37" s="165">
        <f t="shared" si="20"/>
        <v>0</v>
      </c>
      <c r="AT37" s="165">
        <f t="shared" si="21"/>
        <v>0</v>
      </c>
      <c r="AU37" s="165">
        <f t="shared" si="22"/>
        <v>0.2119187711212655</v>
      </c>
      <c r="AV37" s="165">
        <f t="shared" si="23"/>
        <v>9.6280954975253491E-2</v>
      </c>
      <c r="AW37" s="165">
        <f t="shared" si="24"/>
        <v>9.1100290787052354E-3</v>
      </c>
      <c r="AX37" s="165">
        <f t="shared" si="25"/>
        <v>5.8203420998757562E-3</v>
      </c>
      <c r="AY37" s="165">
        <f t="shared" si="26"/>
        <v>4.3666976772636984E-3</v>
      </c>
      <c r="AZ37" s="165">
        <f t="shared" si="27"/>
        <v>8.2978368480008495E-3</v>
      </c>
      <c r="BA37" s="165">
        <f t="shared" si="28"/>
        <v>8.1058300249762325E-3</v>
      </c>
      <c r="BB37" s="165">
        <f t="shared" si="29"/>
        <v>4.0984375216223104E-3</v>
      </c>
      <c r="BC37" s="165">
        <f t="shared" si="30"/>
        <v>5.4665891704978268E-3</v>
      </c>
      <c r="BD37" s="165">
        <f t="shared" si="31"/>
        <v>1.1884326261722103E-2</v>
      </c>
      <c r="BE37" s="165">
        <f t="shared" si="32"/>
        <v>2.2089003538020662E-2</v>
      </c>
      <c r="BF37" s="165">
        <f t="shared" si="33"/>
        <v>1.2524380880914347E-2</v>
      </c>
      <c r="BG37" s="165">
        <f t="shared" si="34"/>
        <v>8.3392388112223086E-3</v>
      </c>
      <c r="BH37" s="165">
        <f t="shared" si="35"/>
        <v>4.8007490009560312E-3</v>
      </c>
    </row>
    <row r="38" spans="1:60" x14ac:dyDescent="0.2">
      <c r="A38" s="11">
        <v>15781</v>
      </c>
      <c r="B38" s="11" t="s">
        <v>189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62">
        <f t="shared" ref="R38:AB38" si="45">R15/R$24</f>
        <v>0</v>
      </c>
      <c r="S38" s="162">
        <f t="shared" si="45"/>
        <v>0</v>
      </c>
      <c r="T38" s="162">
        <f t="shared" si="45"/>
        <v>0</v>
      </c>
      <c r="U38" s="162">
        <f t="shared" si="45"/>
        <v>0</v>
      </c>
      <c r="V38" s="162">
        <f t="shared" si="45"/>
        <v>0</v>
      </c>
      <c r="W38" s="162">
        <f t="shared" si="45"/>
        <v>0</v>
      </c>
      <c r="X38" s="162">
        <f t="shared" si="45"/>
        <v>0</v>
      </c>
      <c r="Y38" s="162">
        <f t="shared" si="45"/>
        <v>4.0996151700448568E-5</v>
      </c>
      <c r="Z38" s="162">
        <f t="shared" si="45"/>
        <v>3.2242220609175618E-4</v>
      </c>
      <c r="AA38" s="162">
        <f t="shared" si="45"/>
        <v>3.3905707944387935E-4</v>
      </c>
      <c r="AB38" s="162">
        <f t="shared" si="45"/>
        <v>6.0496230865688956E-4</v>
      </c>
      <c r="AC38" s="162">
        <f t="shared" si="2"/>
        <v>1.2227153832043449E-3</v>
      </c>
      <c r="AD38" s="162">
        <f t="shared" si="3"/>
        <v>1.5560418431260108E-3</v>
      </c>
      <c r="AE38" s="162">
        <f t="shared" si="6"/>
        <v>1.4250341342272551E-3</v>
      </c>
      <c r="AF38" s="165">
        <f t="shared" si="7"/>
        <v>0</v>
      </c>
      <c r="AG38" s="165">
        <f t="shared" si="8"/>
        <v>0</v>
      </c>
      <c r="AH38" s="165">
        <f t="shared" si="9"/>
        <v>0</v>
      </c>
      <c r="AI38" s="165">
        <f t="shared" si="10"/>
        <v>0</v>
      </c>
      <c r="AJ38" s="165">
        <f t="shared" si="11"/>
        <v>0</v>
      </c>
      <c r="AK38" s="165">
        <f t="shared" si="12"/>
        <v>0</v>
      </c>
      <c r="AL38" s="165">
        <f t="shared" si="13"/>
        <v>0</v>
      </c>
      <c r="AM38" s="165">
        <f t="shared" si="14"/>
        <v>0</v>
      </c>
      <c r="AN38" s="165">
        <f t="shared" si="15"/>
        <v>0</v>
      </c>
      <c r="AO38" s="165">
        <f t="shared" si="16"/>
        <v>0</v>
      </c>
      <c r="AP38" s="165">
        <f t="shared" si="17"/>
        <v>0</v>
      </c>
      <c r="AQ38" s="165">
        <f t="shared" si="18"/>
        <v>0</v>
      </c>
      <c r="AR38" s="165">
        <f t="shared" si="19"/>
        <v>0</v>
      </c>
      <c r="AS38" s="165">
        <f t="shared" si="20"/>
        <v>0</v>
      </c>
      <c r="AT38" s="165">
        <f t="shared" si="21"/>
        <v>0</v>
      </c>
      <c r="AU38" s="165">
        <f t="shared" si="22"/>
        <v>0</v>
      </c>
      <c r="AV38" s="165">
        <f t="shared" si="23"/>
        <v>0</v>
      </c>
      <c r="AW38" s="165">
        <f t="shared" si="24"/>
        <v>0</v>
      </c>
      <c r="AX38" s="165">
        <f t="shared" si="25"/>
        <v>0</v>
      </c>
      <c r="AY38" s="165">
        <f t="shared" si="26"/>
        <v>0</v>
      </c>
      <c r="AZ38" s="165">
        <f t="shared" si="27"/>
        <v>0</v>
      </c>
      <c r="BA38" s="165">
        <f t="shared" si="28"/>
        <v>0</v>
      </c>
      <c r="BB38" s="165">
        <f t="shared" si="29"/>
        <v>1.6806844542461919E-5</v>
      </c>
      <c r="BC38" s="165">
        <f t="shared" si="30"/>
        <v>1.0395607898107488E-3</v>
      </c>
      <c r="BD38" s="165">
        <f t="shared" si="31"/>
        <v>1.1495970312101311E-3</v>
      </c>
      <c r="BE38" s="165">
        <f t="shared" si="32"/>
        <v>3.659793948954737E-3</v>
      </c>
      <c r="BF38" s="165">
        <f t="shared" si="33"/>
        <v>1.495032908324548E-2</v>
      </c>
      <c r="BG38" s="165">
        <f t="shared" si="34"/>
        <v>2.4212662175589927E-2</v>
      </c>
      <c r="BH38" s="165">
        <f t="shared" si="35"/>
        <v>2.0307222837128228E-2</v>
      </c>
    </row>
    <row r="39" spans="1:60" x14ac:dyDescent="0.2">
      <c r="A39" s="11">
        <v>766</v>
      </c>
      <c r="B39" s="11" t="s">
        <v>201</v>
      </c>
      <c r="C39" s="13">
        <f t="shared" ref="C39:Q39" si="46">C14/C$24</f>
        <v>0</v>
      </c>
      <c r="D39" s="13">
        <f t="shared" si="46"/>
        <v>0</v>
      </c>
      <c r="E39" s="13">
        <f t="shared" si="46"/>
        <v>6.0009821608347661E-4</v>
      </c>
      <c r="F39" s="13">
        <f t="shared" si="46"/>
        <v>1.4970901052226456E-2</v>
      </c>
      <c r="G39" s="13">
        <f t="shared" si="46"/>
        <v>1.3111480392164795E-2</v>
      </c>
      <c r="H39" s="13">
        <f t="shared" si="46"/>
        <v>1.4036145668020177E-2</v>
      </c>
      <c r="I39" s="13">
        <f t="shared" si="46"/>
        <v>1.4256530422039893E-2</v>
      </c>
      <c r="J39" s="13">
        <f t="shared" si="46"/>
        <v>1.252719937591118E-2</v>
      </c>
      <c r="K39" s="13">
        <f t="shared" si="46"/>
        <v>1.4673877877376881E-2</v>
      </c>
      <c r="L39" s="13">
        <f t="shared" si="46"/>
        <v>1.4282185499668323E-2</v>
      </c>
      <c r="M39" s="13">
        <f t="shared" si="46"/>
        <v>1.1596061717773515E-2</v>
      </c>
      <c r="N39" s="13">
        <f t="shared" si="46"/>
        <v>8.4036892049826704E-3</v>
      </c>
      <c r="O39" s="13">
        <f t="shared" si="46"/>
        <v>6.737690708835775E-3</v>
      </c>
      <c r="P39" s="13">
        <f t="shared" si="46"/>
        <v>8.1772945612188282E-3</v>
      </c>
      <c r="Q39" s="13">
        <f t="shared" si="46"/>
        <v>8.1367627154742411E-3</v>
      </c>
      <c r="R39" s="162">
        <f t="shared" ref="R39:AB39" si="47">R16/R$24</f>
        <v>0</v>
      </c>
      <c r="S39" s="162">
        <f t="shared" si="47"/>
        <v>0</v>
      </c>
      <c r="T39" s="162">
        <f t="shared" si="47"/>
        <v>0</v>
      </c>
      <c r="U39" s="162">
        <f t="shared" si="47"/>
        <v>0</v>
      </c>
      <c r="V39" s="162">
        <f t="shared" si="47"/>
        <v>0</v>
      </c>
      <c r="W39" s="162">
        <f t="shared" si="47"/>
        <v>0</v>
      </c>
      <c r="X39" s="162">
        <f t="shared" si="47"/>
        <v>0</v>
      </c>
      <c r="Y39" s="162">
        <f t="shared" si="47"/>
        <v>0</v>
      </c>
      <c r="Z39" s="162">
        <f t="shared" si="47"/>
        <v>0</v>
      </c>
      <c r="AA39" s="162">
        <f t="shared" si="47"/>
        <v>0</v>
      </c>
      <c r="AB39" s="162">
        <f t="shared" si="47"/>
        <v>3.7408388823142953E-4</v>
      </c>
      <c r="AC39" s="162">
        <f t="shared" si="2"/>
        <v>6.3971253957367271E-4</v>
      </c>
      <c r="AD39" s="162">
        <f t="shared" si="3"/>
        <v>5.5059057126556924E-4</v>
      </c>
      <c r="AE39" s="162">
        <f t="shared" si="6"/>
        <v>1.3645947650090407E-3</v>
      </c>
      <c r="AF39" s="165">
        <f t="shared" si="7"/>
        <v>0</v>
      </c>
      <c r="AG39" s="165">
        <f t="shared" si="8"/>
        <v>0</v>
      </c>
      <c r="AH39" s="165">
        <f t="shared" si="9"/>
        <v>3.6011786894657098E-3</v>
      </c>
      <c r="AI39" s="165">
        <f t="shared" si="10"/>
        <v>2.2412787831555518</v>
      </c>
      <c r="AJ39" s="165">
        <f t="shared" si="11"/>
        <v>1.7191091807412191</v>
      </c>
      <c r="AK39" s="165">
        <f t="shared" si="12"/>
        <v>1.9701338521388156</v>
      </c>
      <c r="AL39" s="165">
        <f t="shared" si="13"/>
        <v>2.0324865967454895</v>
      </c>
      <c r="AM39" s="165">
        <f t="shared" si="14"/>
        <v>1.5693072420382945</v>
      </c>
      <c r="AN39" s="165">
        <f t="shared" si="15"/>
        <v>2.1532269196017064</v>
      </c>
      <c r="AO39" s="165">
        <f t="shared" si="16"/>
        <v>2.0398082264693613</v>
      </c>
      <c r="AP39" s="165">
        <f t="shared" si="17"/>
        <v>1.3446864736241246</v>
      </c>
      <c r="AQ39" s="165">
        <f t="shared" si="18"/>
        <v>0.70621992253942256</v>
      </c>
      <c r="AR39" s="165">
        <f t="shared" si="19"/>
        <v>0.45396476087931931</v>
      </c>
      <c r="AS39" s="165">
        <f t="shared" si="20"/>
        <v>0.66868146340939028</v>
      </c>
      <c r="AT39" s="165">
        <f t="shared" si="21"/>
        <v>0.66206907487931743</v>
      </c>
      <c r="AU39" s="165">
        <f t="shared" si="22"/>
        <v>0</v>
      </c>
      <c r="AV39" s="165">
        <f t="shared" si="23"/>
        <v>0</v>
      </c>
      <c r="AW39" s="165">
        <f t="shared" si="24"/>
        <v>0</v>
      </c>
      <c r="AX39" s="165">
        <f t="shared" si="25"/>
        <v>0</v>
      </c>
      <c r="AY39" s="165">
        <f t="shared" si="26"/>
        <v>0</v>
      </c>
      <c r="AZ39" s="165">
        <f t="shared" si="27"/>
        <v>0</v>
      </c>
      <c r="BA39" s="165">
        <f t="shared" si="28"/>
        <v>0</v>
      </c>
      <c r="BB39" s="165">
        <f t="shared" si="29"/>
        <v>0</v>
      </c>
      <c r="BC39" s="165">
        <f t="shared" si="30"/>
        <v>0</v>
      </c>
      <c r="BD39" s="165">
        <f t="shared" si="31"/>
        <v>0</v>
      </c>
      <c r="BE39" s="165">
        <f t="shared" si="32"/>
        <v>1.3993875543434466E-3</v>
      </c>
      <c r="BF39" s="165">
        <f t="shared" si="33"/>
        <v>4.0923213328779781E-3</v>
      </c>
      <c r="BG39" s="165">
        <f t="shared" si="34"/>
        <v>3.031499771665459E-3</v>
      </c>
      <c r="BH39" s="165">
        <f t="shared" si="35"/>
        <v>1.862118872690079E-2</v>
      </c>
    </row>
    <row r="40" spans="1:60" x14ac:dyDescent="0.2">
      <c r="A40" s="40">
        <v>4915</v>
      </c>
      <c r="B40" s="40" t="s">
        <v>239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>
        <f t="shared" si="3"/>
        <v>4.0404608514698322E-3</v>
      </c>
      <c r="AE40" s="162">
        <f t="shared" si="6"/>
        <v>6.031976713509535E-3</v>
      </c>
      <c r="BA40" s="165"/>
      <c r="BB40" s="165"/>
      <c r="BC40" s="165"/>
      <c r="BD40" s="165"/>
      <c r="BE40" s="165"/>
      <c r="BF40" s="165"/>
      <c r="BG40" s="165">
        <f t="shared" si="34"/>
        <v>0.16325323892260324</v>
      </c>
      <c r="BH40" s="165">
        <f t="shared" si="35"/>
        <v>0.36384743072321285</v>
      </c>
    </row>
    <row r="41" spans="1:60" x14ac:dyDescent="0.2">
      <c r="A41" s="40">
        <v>16827</v>
      </c>
      <c r="B41" s="40" t="s">
        <v>220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>
        <f t="shared" si="3"/>
        <v>1.4338752448778446E-5</v>
      </c>
      <c r="AE41" s="162">
        <f t="shared" si="6"/>
        <v>1.8423764759425726E-3</v>
      </c>
      <c r="BA41" s="165"/>
      <c r="BB41" s="165"/>
      <c r="BC41" s="165"/>
      <c r="BD41" s="165"/>
      <c r="BE41" s="165"/>
      <c r="BF41" s="165"/>
      <c r="BG41" s="165">
        <f t="shared" si="34"/>
        <v>2.0559982178734986E-6</v>
      </c>
      <c r="BH41" s="165">
        <f t="shared" si="35"/>
        <v>3.394351079106573E-2</v>
      </c>
    </row>
    <row r="42" spans="1:60" x14ac:dyDescent="0.2">
      <c r="A42" s="40">
        <v>2538</v>
      </c>
      <c r="B42" s="40" t="s">
        <v>231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>
        <f t="shared" si="3"/>
        <v>0</v>
      </c>
      <c r="AE42" s="162">
        <f>AE19/$AE$24</f>
        <v>5.078733168538249E-6</v>
      </c>
      <c r="BA42" s="165"/>
      <c r="BB42" s="165"/>
      <c r="BC42" s="165"/>
      <c r="BD42" s="165"/>
      <c r="BE42" s="165"/>
      <c r="BF42" s="165"/>
      <c r="BG42" s="165">
        <f t="shared" si="34"/>
        <v>0</v>
      </c>
      <c r="BH42" s="165">
        <f t="shared" si="35"/>
        <v>2.5793530597210563E-7</v>
      </c>
    </row>
    <row r="43" spans="1:60" hidden="1" x14ac:dyDescent="0.2">
      <c r="A43" s="40">
        <v>4929</v>
      </c>
      <c r="B43" s="40" t="s">
        <v>199</v>
      </c>
      <c r="C43" s="13">
        <f t="shared" ref="C43:Q43" si="48">C15/C$24</f>
        <v>0</v>
      </c>
      <c r="D43" s="13">
        <f t="shared" si="48"/>
        <v>0</v>
      </c>
      <c r="E43" s="13">
        <f t="shared" si="48"/>
        <v>0</v>
      </c>
      <c r="F43" s="13">
        <f t="shared" si="48"/>
        <v>0</v>
      </c>
      <c r="G43" s="13">
        <f t="shared" si="48"/>
        <v>0</v>
      </c>
      <c r="H43" s="13">
        <f t="shared" si="48"/>
        <v>0</v>
      </c>
      <c r="I43" s="13">
        <f t="shared" si="48"/>
        <v>0</v>
      </c>
      <c r="J43" s="13">
        <f t="shared" si="48"/>
        <v>0</v>
      </c>
      <c r="K43" s="13">
        <f t="shared" si="48"/>
        <v>0</v>
      </c>
      <c r="L43" s="13">
        <f t="shared" si="48"/>
        <v>0</v>
      </c>
      <c r="M43" s="13">
        <f t="shared" si="48"/>
        <v>0</v>
      </c>
      <c r="N43" s="13">
        <f t="shared" si="48"/>
        <v>0</v>
      </c>
      <c r="O43" s="13">
        <f t="shared" si="48"/>
        <v>0</v>
      </c>
      <c r="P43" s="13">
        <f t="shared" si="48"/>
        <v>0</v>
      </c>
      <c r="Q43" s="13">
        <f t="shared" si="48"/>
        <v>0</v>
      </c>
      <c r="R43" s="162">
        <f t="shared" ref="R43:AB43" si="49">R20/R$24</f>
        <v>0</v>
      </c>
      <c r="S43" s="162">
        <f t="shared" si="49"/>
        <v>0</v>
      </c>
      <c r="T43" s="162">
        <f t="shared" si="49"/>
        <v>0</v>
      </c>
      <c r="U43" s="162">
        <f t="shared" si="49"/>
        <v>0</v>
      </c>
      <c r="V43" s="162">
        <f t="shared" si="49"/>
        <v>0</v>
      </c>
      <c r="W43" s="162">
        <f t="shared" si="49"/>
        <v>0</v>
      </c>
      <c r="X43" s="162">
        <f t="shared" si="49"/>
        <v>0</v>
      </c>
      <c r="Y43" s="162">
        <f t="shared" si="49"/>
        <v>0</v>
      </c>
      <c r="Z43" s="162">
        <f t="shared" si="49"/>
        <v>0</v>
      </c>
      <c r="AA43" s="162">
        <f t="shared" si="49"/>
        <v>0</v>
      </c>
      <c r="AB43" s="162">
        <f t="shared" si="49"/>
        <v>4.2363842799202234E-6</v>
      </c>
      <c r="AC43" s="162">
        <f>AC20/$AC$24</f>
        <v>4.6057663056142971E-4</v>
      </c>
      <c r="AD43" s="162">
        <f t="shared" si="3"/>
        <v>0</v>
      </c>
      <c r="AE43" s="162">
        <f t="shared" si="6"/>
        <v>0</v>
      </c>
      <c r="AF43" s="165">
        <f t="shared" si="7"/>
        <v>0</v>
      </c>
      <c r="AG43" s="165">
        <f t="shared" si="8"/>
        <v>0</v>
      </c>
      <c r="AH43" s="165">
        <f t="shared" si="9"/>
        <v>0</v>
      </c>
      <c r="AI43" s="165">
        <f t="shared" si="10"/>
        <v>0</v>
      </c>
      <c r="AJ43" s="165">
        <f t="shared" si="11"/>
        <v>0</v>
      </c>
      <c r="AK43" s="165">
        <f t="shared" si="12"/>
        <v>0</v>
      </c>
      <c r="AL43" s="165">
        <f t="shared" si="13"/>
        <v>0</v>
      </c>
      <c r="AM43" s="165">
        <f t="shared" si="14"/>
        <v>0</v>
      </c>
      <c r="AN43" s="165">
        <f t="shared" si="15"/>
        <v>0</v>
      </c>
      <c r="AO43" s="165">
        <f t="shared" si="16"/>
        <v>0</v>
      </c>
      <c r="AP43" s="165">
        <f t="shared" si="17"/>
        <v>0</v>
      </c>
      <c r="AQ43" s="165">
        <f t="shared" si="18"/>
        <v>0</v>
      </c>
      <c r="AR43" s="165">
        <f t="shared" si="19"/>
        <v>0</v>
      </c>
      <c r="AS43" s="165">
        <f t="shared" si="20"/>
        <v>0</v>
      </c>
      <c r="AT43" s="165">
        <f t="shared" si="21"/>
        <v>0</v>
      </c>
      <c r="AU43" s="165">
        <f t="shared" si="22"/>
        <v>0</v>
      </c>
      <c r="AV43" s="165">
        <f t="shared" si="23"/>
        <v>0</v>
      </c>
      <c r="AW43" s="165">
        <f t="shared" si="24"/>
        <v>0</v>
      </c>
      <c r="AX43" s="165">
        <f t="shared" si="25"/>
        <v>0</v>
      </c>
      <c r="AY43" s="165">
        <f t="shared" si="26"/>
        <v>0</v>
      </c>
      <c r="AZ43" s="165">
        <f t="shared" si="27"/>
        <v>0</v>
      </c>
      <c r="BA43" s="165">
        <f t="shared" si="28"/>
        <v>0</v>
      </c>
      <c r="BB43" s="165">
        <f t="shared" si="29"/>
        <v>0</v>
      </c>
      <c r="BC43" s="165">
        <f t="shared" si="30"/>
        <v>0</v>
      </c>
      <c r="BD43" s="165">
        <f t="shared" si="31"/>
        <v>0</v>
      </c>
      <c r="BE43" s="165">
        <f t="shared" si="32"/>
        <v>1.7946951767155189E-7</v>
      </c>
      <c r="BF43" s="165">
        <f>AC43*AC43*100*100</f>
        <v>2.1213083261931972E-3</v>
      </c>
      <c r="BG43" s="165">
        <f t="shared" si="34"/>
        <v>0</v>
      </c>
      <c r="BH43" s="165">
        <f t="shared" si="35"/>
        <v>0</v>
      </c>
    </row>
    <row r="44" spans="1:60" hidden="1" x14ac:dyDescent="0.2">
      <c r="A44" s="11">
        <v>50041</v>
      </c>
      <c r="B44" s="11" t="s">
        <v>98</v>
      </c>
      <c r="C44" s="13">
        <f t="shared" ref="C44:AA44" si="50">C21/C$24</f>
        <v>0</v>
      </c>
      <c r="D44" s="13">
        <f t="shared" si="50"/>
        <v>0</v>
      </c>
      <c r="E44" s="13">
        <f t="shared" si="50"/>
        <v>0</v>
      </c>
      <c r="F44" s="13">
        <f t="shared" si="50"/>
        <v>0</v>
      </c>
      <c r="G44" s="13">
        <f t="shared" si="50"/>
        <v>2.64670321195477E-3</v>
      </c>
      <c r="H44" s="13">
        <f t="shared" si="50"/>
        <v>2.9396190134539681E-2</v>
      </c>
      <c r="I44" s="13">
        <f t="shared" si="50"/>
        <v>0</v>
      </c>
      <c r="J44" s="13">
        <f t="shared" si="50"/>
        <v>2.4128125832746993E-2</v>
      </c>
      <c r="K44" s="13">
        <f t="shared" si="50"/>
        <v>2.4626257312036406E-2</v>
      </c>
      <c r="L44" s="13">
        <f t="shared" si="50"/>
        <v>2.3063645050449777E-2</v>
      </c>
      <c r="M44" s="13">
        <f t="shared" si="50"/>
        <v>3.5287586366846181E-2</v>
      </c>
      <c r="N44" s="13">
        <f t="shared" si="50"/>
        <v>3.7948597932894755E-2</v>
      </c>
      <c r="O44" s="13">
        <f t="shared" si="50"/>
        <v>4.3721635200854835E-2</v>
      </c>
      <c r="P44" s="13">
        <f t="shared" si="50"/>
        <v>0</v>
      </c>
      <c r="Q44" s="13">
        <f t="shared" si="50"/>
        <v>0</v>
      </c>
      <c r="R44" s="13">
        <f t="shared" si="50"/>
        <v>0</v>
      </c>
      <c r="S44" s="13">
        <f t="shared" si="50"/>
        <v>0</v>
      </c>
      <c r="T44" s="13">
        <f t="shared" si="50"/>
        <v>0</v>
      </c>
      <c r="U44" s="13">
        <f t="shared" si="50"/>
        <v>0</v>
      </c>
      <c r="V44" s="13">
        <f t="shared" si="50"/>
        <v>0</v>
      </c>
      <c r="W44" s="13">
        <f t="shared" si="50"/>
        <v>0</v>
      </c>
      <c r="X44" s="13">
        <f t="shared" si="50"/>
        <v>0</v>
      </c>
      <c r="Y44" s="13">
        <f t="shared" si="50"/>
        <v>0</v>
      </c>
      <c r="Z44" s="162">
        <f t="shared" si="50"/>
        <v>0</v>
      </c>
      <c r="AA44" s="162">
        <f t="shared" si="50"/>
        <v>0</v>
      </c>
      <c r="AB44" s="193"/>
      <c r="AC44" s="193"/>
      <c r="AD44" s="162">
        <f t="shared" si="3"/>
        <v>0</v>
      </c>
      <c r="AE44" s="162">
        <f t="shared" si="6"/>
        <v>0</v>
      </c>
      <c r="AF44" s="165">
        <f t="shared" ref="AF44:AO46" si="51">C44*C44*100*100</f>
        <v>0</v>
      </c>
      <c r="AG44" s="165">
        <f t="shared" si="51"/>
        <v>0</v>
      </c>
      <c r="AH44" s="165">
        <f t="shared" si="51"/>
        <v>0</v>
      </c>
      <c r="AI44" s="165">
        <f t="shared" si="51"/>
        <v>0</v>
      </c>
      <c r="AJ44" s="165">
        <f t="shared" si="51"/>
        <v>7.0050378921716963E-2</v>
      </c>
      <c r="AK44" s="165">
        <f t="shared" si="51"/>
        <v>8.6413599442600812</v>
      </c>
      <c r="AL44" s="165">
        <f t="shared" si="51"/>
        <v>0</v>
      </c>
      <c r="AM44" s="165">
        <f t="shared" si="51"/>
        <v>5.8216645620087286</v>
      </c>
      <c r="AN44" s="165">
        <f t="shared" si="51"/>
        <v>6.0645254919862657</v>
      </c>
      <c r="AO44" s="165">
        <f t="shared" si="51"/>
        <v>5.3193172301313645</v>
      </c>
      <c r="AP44" s="165">
        <f t="shared" ref="AP44:AY46" si="52">M44*M44*100*100</f>
        <v>12.452137515976286</v>
      </c>
      <c r="AQ44" s="165">
        <f t="shared" si="52"/>
        <v>14.400960850725038</v>
      </c>
      <c r="AR44" s="165">
        <f t="shared" si="52"/>
        <v>19.115813846366287</v>
      </c>
      <c r="AS44" s="165">
        <f t="shared" si="52"/>
        <v>0</v>
      </c>
      <c r="AT44" s="165">
        <f t="shared" si="52"/>
        <v>0</v>
      </c>
      <c r="AU44" s="165">
        <f t="shared" si="52"/>
        <v>0</v>
      </c>
      <c r="AV44" s="165">
        <f t="shared" si="52"/>
        <v>0</v>
      </c>
      <c r="AW44" s="165">
        <f t="shared" si="52"/>
        <v>0</v>
      </c>
      <c r="AX44" s="165">
        <f t="shared" si="52"/>
        <v>0</v>
      </c>
      <c r="AY44" s="165">
        <f t="shared" si="52"/>
        <v>0</v>
      </c>
      <c r="AZ44" s="165">
        <f t="shared" ref="AZ44:BD46" si="53">W44*W44*100*100</f>
        <v>0</v>
      </c>
      <c r="BA44" s="165">
        <f t="shared" si="53"/>
        <v>0</v>
      </c>
      <c r="BB44" s="165">
        <f t="shared" si="53"/>
        <v>0</v>
      </c>
      <c r="BC44" s="165">
        <f t="shared" si="53"/>
        <v>0</v>
      </c>
      <c r="BD44" s="165">
        <f t="shared" si="53"/>
        <v>0</v>
      </c>
      <c r="BG44" s="165">
        <f t="shared" si="34"/>
        <v>0</v>
      </c>
      <c r="BH44" s="165">
        <f t="shared" si="35"/>
        <v>0</v>
      </c>
    </row>
    <row r="45" spans="1:60" hidden="1" x14ac:dyDescent="0.2">
      <c r="A45" s="11">
        <v>947</v>
      </c>
      <c r="B45" s="11" t="s">
        <v>18</v>
      </c>
      <c r="C45" s="13">
        <f t="shared" ref="C45:AA45" si="54">C22/C$24</f>
        <v>3.9985376654673773E-3</v>
      </c>
      <c r="D45" s="13">
        <f t="shared" si="54"/>
        <v>2.1999734122511994E-2</v>
      </c>
      <c r="E45" s="13">
        <f t="shared" si="54"/>
        <v>1.1459322084317438E-2</v>
      </c>
      <c r="F45" s="13">
        <f t="shared" si="54"/>
        <v>8.7914757473336862E-3</v>
      </c>
      <c r="G45" s="13">
        <f t="shared" si="54"/>
        <v>2.9000006040352438E-2</v>
      </c>
      <c r="H45" s="13">
        <f t="shared" si="54"/>
        <v>4.3923439816346901E-2</v>
      </c>
      <c r="I45" s="13">
        <f t="shared" si="54"/>
        <v>4.8520743843756341E-2</v>
      </c>
      <c r="J45" s="13">
        <f t="shared" si="54"/>
        <v>0</v>
      </c>
      <c r="K45" s="13">
        <f t="shared" si="54"/>
        <v>0</v>
      </c>
      <c r="L45" s="13">
        <f t="shared" si="54"/>
        <v>0</v>
      </c>
      <c r="M45" s="13">
        <f t="shared" si="54"/>
        <v>0</v>
      </c>
      <c r="N45" s="13">
        <f t="shared" si="54"/>
        <v>0</v>
      </c>
      <c r="O45" s="13">
        <f t="shared" si="54"/>
        <v>0</v>
      </c>
      <c r="P45" s="13">
        <f t="shared" si="54"/>
        <v>0</v>
      </c>
      <c r="Q45" s="13">
        <f t="shared" si="54"/>
        <v>0</v>
      </c>
      <c r="R45" s="13">
        <f t="shared" si="54"/>
        <v>0</v>
      </c>
      <c r="S45" s="13">
        <f t="shared" si="54"/>
        <v>0</v>
      </c>
      <c r="T45" s="13">
        <f t="shared" si="54"/>
        <v>0</v>
      </c>
      <c r="U45" s="13">
        <f t="shared" si="54"/>
        <v>0</v>
      </c>
      <c r="V45" s="13">
        <f t="shared" si="54"/>
        <v>0</v>
      </c>
      <c r="W45" s="13">
        <f t="shared" si="54"/>
        <v>0</v>
      </c>
      <c r="X45" s="13">
        <f t="shared" si="54"/>
        <v>0</v>
      </c>
      <c r="Y45" s="13">
        <f t="shared" si="54"/>
        <v>0</v>
      </c>
      <c r="Z45" s="162">
        <f t="shared" si="54"/>
        <v>0</v>
      </c>
      <c r="AA45" s="162">
        <f t="shared" si="54"/>
        <v>0</v>
      </c>
      <c r="AB45" s="193"/>
      <c r="AC45" s="193"/>
      <c r="AD45" s="162">
        <f t="shared" si="3"/>
        <v>0</v>
      </c>
      <c r="AE45" s="162">
        <f t="shared" si="6"/>
        <v>0</v>
      </c>
      <c r="AF45" s="165">
        <f t="shared" si="51"/>
        <v>0.15988303462161302</v>
      </c>
      <c r="AG45" s="165">
        <f t="shared" si="51"/>
        <v>4.8398830146121856</v>
      </c>
      <c r="AH45" s="165">
        <f t="shared" si="51"/>
        <v>1.3131606263212534</v>
      </c>
      <c r="AI45" s="165">
        <f t="shared" si="51"/>
        <v>0.77290045815956399</v>
      </c>
      <c r="AJ45" s="165">
        <f t="shared" si="51"/>
        <v>8.4100035034047789</v>
      </c>
      <c r="AK45" s="165">
        <f t="shared" si="51"/>
        <v>19.292685653002483</v>
      </c>
      <c r="AL45" s="165">
        <f t="shared" si="51"/>
        <v>23.54262583151419</v>
      </c>
      <c r="AM45" s="165">
        <f t="shared" si="51"/>
        <v>0</v>
      </c>
      <c r="AN45" s="165">
        <f t="shared" si="51"/>
        <v>0</v>
      </c>
      <c r="AO45" s="165">
        <f t="shared" si="51"/>
        <v>0</v>
      </c>
      <c r="AP45" s="165">
        <f t="shared" si="52"/>
        <v>0</v>
      </c>
      <c r="AQ45" s="165">
        <f t="shared" si="52"/>
        <v>0</v>
      </c>
      <c r="AR45" s="165">
        <f t="shared" si="52"/>
        <v>0</v>
      </c>
      <c r="AS45" s="165">
        <f t="shared" si="52"/>
        <v>0</v>
      </c>
      <c r="AT45" s="165">
        <f t="shared" si="52"/>
        <v>0</v>
      </c>
      <c r="AU45" s="165">
        <f t="shared" si="52"/>
        <v>0</v>
      </c>
      <c r="AV45" s="165">
        <f t="shared" si="52"/>
        <v>0</v>
      </c>
      <c r="AW45" s="165">
        <f t="shared" si="52"/>
        <v>0</v>
      </c>
      <c r="AX45" s="165">
        <f t="shared" si="52"/>
        <v>0</v>
      </c>
      <c r="AY45" s="165">
        <f t="shared" si="52"/>
        <v>0</v>
      </c>
      <c r="AZ45" s="165">
        <f t="shared" si="53"/>
        <v>0</v>
      </c>
      <c r="BA45" s="165">
        <f t="shared" si="53"/>
        <v>0</v>
      </c>
      <c r="BB45" s="165">
        <f t="shared" si="53"/>
        <v>0</v>
      </c>
      <c r="BC45" s="165">
        <f t="shared" si="53"/>
        <v>0</v>
      </c>
      <c r="BD45" s="165">
        <f t="shared" si="53"/>
        <v>0</v>
      </c>
      <c r="BG45" s="165">
        <f t="shared" si="34"/>
        <v>0</v>
      </c>
      <c r="BH45" s="165">
        <f t="shared" si="35"/>
        <v>0</v>
      </c>
    </row>
    <row r="46" spans="1:60" hidden="1" x14ac:dyDescent="0.2">
      <c r="A46" s="39">
        <v>51624</v>
      </c>
      <c r="B46" s="39" t="s">
        <v>13</v>
      </c>
      <c r="C46" s="13">
        <f t="shared" ref="C46:AA46" si="55">C23/C$24</f>
        <v>0</v>
      </c>
      <c r="D46" s="13">
        <f t="shared" si="55"/>
        <v>0</v>
      </c>
      <c r="E46" s="13">
        <f t="shared" si="55"/>
        <v>0</v>
      </c>
      <c r="F46" s="13">
        <f t="shared" si="55"/>
        <v>0</v>
      </c>
      <c r="G46" s="13">
        <f t="shared" si="55"/>
        <v>0</v>
      </c>
      <c r="H46" s="13">
        <f t="shared" si="55"/>
        <v>0</v>
      </c>
      <c r="I46" s="13">
        <f t="shared" si="55"/>
        <v>0</v>
      </c>
      <c r="J46" s="13">
        <f t="shared" si="55"/>
        <v>0</v>
      </c>
      <c r="K46" s="13">
        <f t="shared" si="55"/>
        <v>0</v>
      </c>
      <c r="L46" s="13">
        <f t="shared" si="55"/>
        <v>3.6016805413121591E-2</v>
      </c>
      <c r="M46" s="13">
        <f t="shared" si="55"/>
        <v>3.262582925088179E-2</v>
      </c>
      <c r="N46" s="13">
        <f t="shared" si="55"/>
        <v>1.3056308095354796E-2</v>
      </c>
      <c r="O46" s="13">
        <f t="shared" si="55"/>
        <v>0</v>
      </c>
      <c r="P46" s="13">
        <f t="shared" si="55"/>
        <v>0</v>
      </c>
      <c r="Q46" s="13">
        <f t="shared" si="55"/>
        <v>0</v>
      </c>
      <c r="R46" s="13">
        <f t="shared" si="55"/>
        <v>0</v>
      </c>
      <c r="S46" s="13">
        <f t="shared" si="55"/>
        <v>0</v>
      </c>
      <c r="T46" s="13">
        <f t="shared" si="55"/>
        <v>0</v>
      </c>
      <c r="U46" s="13">
        <f t="shared" si="55"/>
        <v>0</v>
      </c>
      <c r="V46" s="13">
        <f t="shared" si="55"/>
        <v>0</v>
      </c>
      <c r="W46" s="13">
        <f t="shared" si="55"/>
        <v>0</v>
      </c>
      <c r="X46" s="13">
        <f t="shared" si="55"/>
        <v>0</v>
      </c>
      <c r="Y46" s="13">
        <f t="shared" si="55"/>
        <v>0</v>
      </c>
      <c r="Z46" s="162">
        <f t="shared" si="55"/>
        <v>0</v>
      </c>
      <c r="AA46" s="162">
        <f t="shared" si="55"/>
        <v>0</v>
      </c>
      <c r="AB46" s="193"/>
      <c r="AC46" s="193"/>
      <c r="AD46" s="162">
        <f t="shared" si="3"/>
        <v>0</v>
      </c>
      <c r="AE46" s="162">
        <f t="shared" si="6"/>
        <v>0</v>
      </c>
      <c r="AF46" s="165">
        <f t="shared" si="51"/>
        <v>0</v>
      </c>
      <c r="AG46" s="165">
        <f t="shared" si="51"/>
        <v>0</v>
      </c>
      <c r="AH46" s="165">
        <f t="shared" si="51"/>
        <v>0</v>
      </c>
      <c r="AI46" s="165">
        <f t="shared" si="51"/>
        <v>0</v>
      </c>
      <c r="AJ46" s="165">
        <f t="shared" si="51"/>
        <v>0</v>
      </c>
      <c r="AK46" s="165">
        <f t="shared" si="51"/>
        <v>0</v>
      </c>
      <c r="AL46" s="165">
        <f t="shared" si="51"/>
        <v>0</v>
      </c>
      <c r="AM46" s="165">
        <f t="shared" si="51"/>
        <v>0</v>
      </c>
      <c r="AN46" s="165">
        <f t="shared" si="51"/>
        <v>0</v>
      </c>
      <c r="AO46" s="165">
        <f t="shared" si="51"/>
        <v>12.972102721666648</v>
      </c>
      <c r="AP46" s="165">
        <f t="shared" si="52"/>
        <v>10.644447343076937</v>
      </c>
      <c r="AQ46" s="165">
        <f t="shared" si="52"/>
        <v>1.7046718108082719</v>
      </c>
      <c r="AR46" s="165">
        <f t="shared" si="52"/>
        <v>0</v>
      </c>
      <c r="AS46" s="165">
        <f t="shared" si="52"/>
        <v>0</v>
      </c>
      <c r="AT46" s="165">
        <f t="shared" si="52"/>
        <v>0</v>
      </c>
      <c r="AU46" s="165">
        <f t="shared" si="52"/>
        <v>0</v>
      </c>
      <c r="AV46" s="165">
        <f t="shared" si="52"/>
        <v>0</v>
      </c>
      <c r="AW46" s="165">
        <f t="shared" si="52"/>
        <v>0</v>
      </c>
      <c r="AX46" s="165">
        <f t="shared" si="52"/>
        <v>0</v>
      </c>
      <c r="AY46" s="165">
        <f t="shared" si="52"/>
        <v>0</v>
      </c>
      <c r="AZ46" s="165">
        <f t="shared" si="53"/>
        <v>0</v>
      </c>
      <c r="BA46" s="165">
        <f t="shared" si="53"/>
        <v>0</v>
      </c>
      <c r="BB46" s="165">
        <f t="shared" si="53"/>
        <v>0</v>
      </c>
      <c r="BC46" s="165">
        <f t="shared" si="53"/>
        <v>0</v>
      </c>
      <c r="BD46" s="165">
        <f t="shared" si="53"/>
        <v>0</v>
      </c>
      <c r="BG46" s="165">
        <f t="shared" si="34"/>
        <v>0</v>
      </c>
      <c r="BH46" s="165">
        <f t="shared" si="35"/>
        <v>0</v>
      </c>
    </row>
    <row r="47" spans="1:60" ht="15.75" customHeight="1" thickBot="1" x14ac:dyDescent="0.25">
      <c r="A47" s="14"/>
      <c r="B47" s="15" t="s">
        <v>19</v>
      </c>
      <c r="C47" s="16">
        <f t="shared" ref="C47:AI47" si="56">SUM(C28:C46)</f>
        <v>1</v>
      </c>
      <c r="D47" s="16">
        <f t="shared" si="56"/>
        <v>1</v>
      </c>
      <c r="E47" s="16">
        <f t="shared" si="56"/>
        <v>0.99999999999999989</v>
      </c>
      <c r="F47" s="16">
        <f t="shared" si="56"/>
        <v>1</v>
      </c>
      <c r="G47" s="16">
        <f t="shared" si="56"/>
        <v>1</v>
      </c>
      <c r="H47" s="16">
        <f t="shared" si="56"/>
        <v>1</v>
      </c>
      <c r="I47" s="16">
        <f t="shared" si="56"/>
        <v>1</v>
      </c>
      <c r="J47" s="16">
        <f t="shared" si="56"/>
        <v>1</v>
      </c>
      <c r="K47" s="16">
        <f t="shared" si="56"/>
        <v>1.0000000000000002</v>
      </c>
      <c r="L47" s="16">
        <f t="shared" si="56"/>
        <v>1</v>
      </c>
      <c r="M47" s="16">
        <f t="shared" si="56"/>
        <v>1</v>
      </c>
      <c r="N47" s="16">
        <f t="shared" si="56"/>
        <v>1</v>
      </c>
      <c r="O47" s="16">
        <f t="shared" si="56"/>
        <v>1</v>
      </c>
      <c r="P47" s="16">
        <f t="shared" si="56"/>
        <v>1</v>
      </c>
      <c r="Q47" s="16">
        <f t="shared" si="56"/>
        <v>1</v>
      </c>
      <c r="R47" s="16">
        <f t="shared" si="56"/>
        <v>1</v>
      </c>
      <c r="S47" s="16">
        <f t="shared" si="56"/>
        <v>1</v>
      </c>
      <c r="T47" s="16">
        <f t="shared" si="56"/>
        <v>0.99999999999999989</v>
      </c>
      <c r="U47" s="16">
        <f t="shared" si="56"/>
        <v>0.99999999999999989</v>
      </c>
      <c r="V47" s="16">
        <f t="shared" si="56"/>
        <v>1</v>
      </c>
      <c r="W47" s="16">
        <f t="shared" si="56"/>
        <v>1</v>
      </c>
      <c r="X47" s="16">
        <f t="shared" si="56"/>
        <v>0.99999999999999989</v>
      </c>
      <c r="Y47" s="16">
        <f t="shared" si="56"/>
        <v>1</v>
      </c>
      <c r="Z47" s="16">
        <f t="shared" si="56"/>
        <v>1</v>
      </c>
      <c r="AA47" s="16">
        <f t="shared" si="56"/>
        <v>1</v>
      </c>
      <c r="AB47" s="16">
        <f t="shared" si="56"/>
        <v>1</v>
      </c>
      <c r="AC47" s="16">
        <f t="shared" si="56"/>
        <v>1</v>
      </c>
      <c r="AD47" s="16">
        <f>SUM(AD28:AD46)</f>
        <v>0.99999999999999989</v>
      </c>
      <c r="AE47" s="16">
        <f>SUM(AE28:AE46)</f>
        <v>1</v>
      </c>
      <c r="AF47" s="168">
        <f t="shared" si="56"/>
        <v>2621.3856770124348</v>
      </c>
      <c r="AG47" s="168">
        <f t="shared" si="56"/>
        <v>2282.4336190504146</v>
      </c>
      <c r="AH47" s="168">
        <f t="shared" si="56"/>
        <v>2424.9320112699174</v>
      </c>
      <c r="AI47" s="168">
        <f t="shared" si="56"/>
        <v>2481.9182758482289</v>
      </c>
      <c r="AJ47" s="168">
        <f t="shared" ref="AJ47:BF47" si="57">SUM(AJ28:AJ46)</f>
        <v>2412.0255460947069</v>
      </c>
      <c r="AK47" s="168">
        <f t="shared" si="57"/>
        <v>2310.5101704449758</v>
      </c>
      <c r="AL47" s="168">
        <f t="shared" si="57"/>
        <v>2426.90387241901</v>
      </c>
      <c r="AM47" s="168">
        <f t="shared" si="57"/>
        <v>2982.0523407223559</v>
      </c>
      <c r="AN47" s="168">
        <f t="shared" si="57"/>
        <v>2931.0063972941784</v>
      </c>
      <c r="AO47" s="168">
        <f t="shared" si="57"/>
        <v>2709.7665038341279</v>
      </c>
      <c r="AP47" s="168">
        <f t="shared" si="57"/>
        <v>2743.0987211083348</v>
      </c>
      <c r="AQ47" s="168">
        <f t="shared" si="57"/>
        <v>2858.6306580664968</v>
      </c>
      <c r="AR47" s="168">
        <f t="shared" si="57"/>
        <v>3007.5160136563154</v>
      </c>
      <c r="AS47" s="168">
        <f t="shared" si="57"/>
        <v>3335.6659562710715</v>
      </c>
      <c r="AT47" s="168">
        <f t="shared" si="57"/>
        <v>3370.3946231961445</v>
      </c>
      <c r="AU47" s="168">
        <f t="shared" si="57"/>
        <v>3621.6682553714259</v>
      </c>
      <c r="AV47" s="168">
        <f t="shared" si="57"/>
        <v>3496.4587378647138</v>
      </c>
      <c r="AW47" s="168">
        <f t="shared" si="57"/>
        <v>2972.549741669</v>
      </c>
      <c r="AX47" s="168">
        <f t="shared" si="57"/>
        <v>2848.0739549055857</v>
      </c>
      <c r="AY47" s="168">
        <f t="shared" si="57"/>
        <v>2825.984526750542</v>
      </c>
      <c r="AZ47" s="168">
        <f t="shared" si="57"/>
        <v>2869.1591733734463</v>
      </c>
      <c r="BA47" s="168">
        <f t="shared" si="57"/>
        <v>2670.1788250923519</v>
      </c>
      <c r="BB47" s="168">
        <f t="shared" si="57"/>
        <v>2517.3290990275887</v>
      </c>
      <c r="BC47" s="168">
        <f t="shared" si="57"/>
        <v>2424.7148504716938</v>
      </c>
      <c r="BD47" s="168">
        <f t="shared" si="57"/>
        <v>2467.4385002009999</v>
      </c>
      <c r="BE47" s="168">
        <f t="shared" si="57"/>
        <v>2551.6713491310593</v>
      </c>
      <c r="BF47" s="168">
        <f t="shared" si="57"/>
        <v>2491.9201946067283</v>
      </c>
      <c r="BG47" s="168">
        <f>SUM(BG28:BG46)</f>
        <v>2288.4108835318148</v>
      </c>
      <c r="BH47" s="168">
        <f>SUM(BH28:BH46)</f>
        <v>2379.3601762370513</v>
      </c>
    </row>
    <row r="48" spans="1:60" s="69" customFormat="1" ht="26.25" customHeight="1" thickTop="1" x14ac:dyDescent="0.2">
      <c r="A48" s="67"/>
      <c r="B48" s="5" t="s">
        <v>136</v>
      </c>
      <c r="C48" s="68">
        <f t="shared" ref="C48:AE48" si="58">AF47</f>
        <v>2621.3856770124348</v>
      </c>
      <c r="D48" s="68">
        <f t="shared" si="58"/>
        <v>2282.4336190504146</v>
      </c>
      <c r="E48" s="68">
        <f t="shared" si="58"/>
        <v>2424.9320112699174</v>
      </c>
      <c r="F48" s="68">
        <f t="shared" si="58"/>
        <v>2481.9182758482289</v>
      </c>
      <c r="G48" s="68">
        <f t="shared" si="58"/>
        <v>2412.0255460947069</v>
      </c>
      <c r="H48" s="68">
        <f t="shared" si="58"/>
        <v>2310.5101704449758</v>
      </c>
      <c r="I48" s="68">
        <f t="shared" si="58"/>
        <v>2426.90387241901</v>
      </c>
      <c r="J48" s="68">
        <f t="shared" si="58"/>
        <v>2982.0523407223559</v>
      </c>
      <c r="K48" s="68">
        <f t="shared" si="58"/>
        <v>2931.0063972941784</v>
      </c>
      <c r="L48" s="68">
        <f t="shared" si="58"/>
        <v>2709.7665038341279</v>
      </c>
      <c r="M48" s="68">
        <f t="shared" si="58"/>
        <v>2743.0987211083348</v>
      </c>
      <c r="N48" s="68">
        <f t="shared" si="58"/>
        <v>2858.6306580664968</v>
      </c>
      <c r="O48" s="68">
        <f t="shared" si="58"/>
        <v>3007.5160136563154</v>
      </c>
      <c r="P48" s="68">
        <f t="shared" si="58"/>
        <v>3335.6659562710715</v>
      </c>
      <c r="Q48" s="68">
        <f t="shared" si="58"/>
        <v>3370.3946231961445</v>
      </c>
      <c r="R48" s="68">
        <f t="shared" si="58"/>
        <v>3621.6682553714259</v>
      </c>
      <c r="S48" s="68">
        <f t="shared" si="58"/>
        <v>3496.4587378647138</v>
      </c>
      <c r="T48" s="68">
        <f t="shared" si="58"/>
        <v>2972.549741669</v>
      </c>
      <c r="U48" s="68">
        <f>AX47</f>
        <v>2848.0739549055857</v>
      </c>
      <c r="V48" s="68">
        <f t="shared" si="58"/>
        <v>2825.984526750542</v>
      </c>
      <c r="W48" s="68">
        <f t="shared" si="58"/>
        <v>2869.1591733734463</v>
      </c>
      <c r="X48" s="68">
        <f t="shared" si="58"/>
        <v>2670.1788250923519</v>
      </c>
      <c r="Y48" s="68">
        <f t="shared" si="58"/>
        <v>2517.3290990275887</v>
      </c>
      <c r="Z48" s="68">
        <f t="shared" si="58"/>
        <v>2424.7148504716938</v>
      </c>
      <c r="AA48" s="68">
        <f t="shared" si="58"/>
        <v>2467.4385002009999</v>
      </c>
      <c r="AB48" s="68">
        <f t="shared" si="58"/>
        <v>2551.6713491310593</v>
      </c>
      <c r="AC48" s="68">
        <f t="shared" si="58"/>
        <v>2491.9201946067283</v>
      </c>
      <c r="AD48" s="68">
        <f t="shared" si="58"/>
        <v>2288.4108835318148</v>
      </c>
      <c r="AE48" s="68">
        <f t="shared" si="58"/>
        <v>2379.3601762370513</v>
      </c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</row>
    <row r="49" spans="1:12" ht="22.5" customHeight="1" x14ac:dyDescent="0.2">
      <c r="A49" s="3" t="s">
        <v>95</v>
      </c>
      <c r="B49" s="39" t="s">
        <v>229</v>
      </c>
    </row>
    <row r="50" spans="1:12" x14ac:dyDescent="0.2">
      <c r="B50" s="39" t="s">
        <v>137</v>
      </c>
    </row>
    <row r="51" spans="1:12" x14ac:dyDescent="0.2">
      <c r="B51" s="39" t="s">
        <v>138</v>
      </c>
    </row>
    <row r="52" spans="1:12" x14ac:dyDescent="0.2">
      <c r="B52" s="39" t="s">
        <v>139</v>
      </c>
    </row>
    <row r="54" spans="1:12" x14ac:dyDescent="0.2">
      <c r="H54" s="1"/>
      <c r="I54" s="1"/>
      <c r="J54" s="1"/>
      <c r="K54" s="1"/>
      <c r="L54" s="1"/>
    </row>
  </sheetData>
  <phoneticPr fontId="16" type="noConversion"/>
  <printOptions horizontalCentered="1"/>
  <pageMargins left="0.25" right="0.25" top="0.75" bottom="0.75" header="0.3" footer="0.3"/>
  <pageSetup scale="83" fitToHeight="0" orientation="landscape" r:id="rId1"/>
  <headerFooter alignWithMargins="0">
    <oddFooter>&amp;L&amp;8California Department of Insurance&amp;C&amp;8Source:  Schedule T of Companies' Annual Statement&amp;R&amp;8Rate Specialist Bureau - &amp;D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">
    <pageSetUpPr fitToPage="1"/>
  </sheetPr>
  <dimension ref="A1:AE97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2.75" outlineLevelRow="1" outlineLevelCol="1" x14ac:dyDescent="0.2"/>
  <cols>
    <col min="1" max="1" width="6.5703125" style="3" customWidth="1"/>
    <col min="2" max="2" width="19.5703125" style="1" bestFit="1" customWidth="1"/>
    <col min="3" max="3" width="12" style="75" hidden="1" customWidth="1" outlineLevel="1"/>
    <col min="4" max="6" width="10.7109375" style="75" hidden="1" customWidth="1" outlineLevel="1"/>
    <col min="7" max="12" width="14.28515625" style="75" hidden="1" customWidth="1" outlineLevel="1"/>
    <col min="13" max="19" width="14.28515625" style="1" hidden="1" customWidth="1" outlineLevel="1"/>
    <col min="20" max="20" width="12.7109375" style="1" customWidth="1" collapsed="1"/>
    <col min="21" max="31" width="12.7109375" style="1" customWidth="1"/>
    <col min="32" max="16384" width="9.140625" style="1"/>
  </cols>
  <sheetData>
    <row r="1" spans="1:31" ht="18" customHeight="1" x14ac:dyDescent="0.25">
      <c r="A1" s="198" t="s">
        <v>20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</row>
    <row r="2" spans="1:31" ht="45" customHeight="1" x14ac:dyDescent="0.2">
      <c r="A2" s="199" t="s">
        <v>175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</row>
    <row r="3" spans="1:31" ht="16.5" customHeight="1" x14ac:dyDescent="0.2">
      <c r="A3" s="185" t="s">
        <v>178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</row>
    <row r="4" spans="1:31" x14ac:dyDescent="0.2">
      <c r="A4" s="4" t="s">
        <v>14</v>
      </c>
      <c r="B4" s="5" t="s">
        <v>15</v>
      </c>
      <c r="C4" s="17">
        <v>1993</v>
      </c>
      <c r="D4" s="17">
        <v>1994</v>
      </c>
      <c r="E4" s="17">
        <v>1995</v>
      </c>
      <c r="F4" s="17">
        <v>1996</v>
      </c>
      <c r="G4" s="17">
        <v>1997</v>
      </c>
      <c r="H4" s="17">
        <v>1998</v>
      </c>
      <c r="I4" s="17">
        <v>1999</v>
      </c>
      <c r="J4" s="17">
        <v>2000</v>
      </c>
      <c r="K4" s="17">
        <v>2001</v>
      </c>
      <c r="L4" s="17">
        <v>2002</v>
      </c>
      <c r="M4" s="17">
        <v>2003</v>
      </c>
      <c r="N4" s="17">
        <v>2004</v>
      </c>
      <c r="O4" s="17">
        <v>2005</v>
      </c>
      <c r="P4" s="17">
        <v>2006</v>
      </c>
      <c r="Q4" s="17">
        <v>2007</v>
      </c>
      <c r="R4" s="17">
        <v>2008</v>
      </c>
      <c r="S4" s="17">
        <v>2009</v>
      </c>
      <c r="T4" s="17">
        <v>2010</v>
      </c>
      <c r="U4" s="17">
        <v>2011</v>
      </c>
      <c r="V4" s="17">
        <v>2012</v>
      </c>
      <c r="W4" s="17">
        <v>2013</v>
      </c>
      <c r="X4" s="17">
        <v>2014</v>
      </c>
      <c r="Y4" s="17">
        <v>2015</v>
      </c>
      <c r="Z4" s="17">
        <v>2016</v>
      </c>
      <c r="AA4" s="17">
        <v>2017</v>
      </c>
      <c r="AB4" s="17">
        <v>2018</v>
      </c>
      <c r="AC4" s="17">
        <v>2019</v>
      </c>
      <c r="AD4" s="17">
        <v>2020</v>
      </c>
      <c r="AE4" s="17">
        <v>2021</v>
      </c>
    </row>
    <row r="5" spans="1:31" x14ac:dyDescent="0.2">
      <c r="A5" s="11">
        <v>670</v>
      </c>
      <c r="B5" s="11" t="s">
        <v>5</v>
      </c>
      <c r="C5" s="12">
        <v>188468910</v>
      </c>
      <c r="D5" s="12">
        <v>134708643</v>
      </c>
      <c r="E5" s="12">
        <v>125749220</v>
      </c>
      <c r="F5" s="12">
        <v>193120001</v>
      </c>
      <c r="G5" s="12">
        <v>199347721</v>
      </c>
      <c r="H5" s="12">
        <v>292396904</v>
      </c>
      <c r="I5" s="12">
        <v>282768007</v>
      </c>
      <c r="J5" s="12">
        <v>437790331</v>
      </c>
      <c r="K5" s="12">
        <v>609712267</v>
      </c>
      <c r="L5" s="12">
        <v>857711687</v>
      </c>
      <c r="M5" s="12">
        <v>1138354860</v>
      </c>
      <c r="N5" s="12">
        <v>1021173934</v>
      </c>
      <c r="O5" s="12">
        <v>1009659235</v>
      </c>
      <c r="P5" s="12">
        <v>791735216</v>
      </c>
      <c r="Q5" s="12">
        <v>608913210</v>
      </c>
      <c r="R5" s="12">
        <v>691042570</v>
      </c>
      <c r="S5" s="12">
        <v>747030173</v>
      </c>
      <c r="T5" s="12">
        <v>544168241</v>
      </c>
      <c r="U5" s="12">
        <v>552647299</v>
      </c>
      <c r="V5" s="12">
        <v>662306748</v>
      </c>
      <c r="W5" s="12">
        <v>637579019</v>
      </c>
      <c r="X5" s="12">
        <v>574811656</v>
      </c>
      <c r="Y5" s="12">
        <v>653299297</v>
      </c>
      <c r="Z5" s="12">
        <v>675981795</v>
      </c>
      <c r="AA5" s="12">
        <v>703421449</v>
      </c>
      <c r="AB5" s="42">
        <v>691276465</v>
      </c>
      <c r="AC5" s="42">
        <v>757526906</v>
      </c>
      <c r="AD5" s="42">
        <v>926985271</v>
      </c>
      <c r="AE5" s="42">
        <v>1185788155</v>
      </c>
    </row>
    <row r="6" spans="1:31" x14ac:dyDescent="0.2">
      <c r="A6" s="11">
        <v>70</v>
      </c>
      <c r="B6" s="11" t="s">
        <v>9</v>
      </c>
      <c r="C6" s="12">
        <v>325287280</v>
      </c>
      <c r="D6" s="12">
        <v>178855845</v>
      </c>
      <c r="E6" s="12">
        <v>149674926</v>
      </c>
      <c r="F6" s="12">
        <v>189090436</v>
      </c>
      <c r="G6" s="12">
        <v>231952919</v>
      </c>
      <c r="H6" s="12">
        <v>350391207</v>
      </c>
      <c r="I6" s="12">
        <v>357815146</v>
      </c>
      <c r="J6" s="12">
        <v>352217264</v>
      </c>
      <c r="K6" s="12">
        <v>510130541</v>
      </c>
      <c r="L6" s="12">
        <v>680687056</v>
      </c>
      <c r="M6" s="12">
        <v>874061675</v>
      </c>
      <c r="N6" s="12">
        <v>860306488</v>
      </c>
      <c r="O6" s="12">
        <v>1064157496</v>
      </c>
      <c r="P6" s="12">
        <v>929657625</v>
      </c>
      <c r="Q6" s="12">
        <v>739523063</v>
      </c>
      <c r="R6" s="12">
        <v>470639754</v>
      </c>
      <c r="S6" s="12">
        <v>439165920</v>
      </c>
      <c r="T6" s="12">
        <v>329577441</v>
      </c>
      <c r="U6" s="12">
        <v>303334563</v>
      </c>
      <c r="V6" s="12">
        <v>398536554</v>
      </c>
      <c r="W6" s="12">
        <v>408263830</v>
      </c>
      <c r="X6" s="12">
        <v>398414739</v>
      </c>
      <c r="Y6" s="12">
        <v>401255864</v>
      </c>
      <c r="Z6" s="12">
        <v>433326729</v>
      </c>
      <c r="AA6" s="12">
        <v>412408442</v>
      </c>
      <c r="AB6" s="42">
        <v>386672083</v>
      </c>
      <c r="AC6" s="42">
        <v>396838819</v>
      </c>
      <c r="AD6" s="42">
        <v>442512835</v>
      </c>
      <c r="AE6" s="42">
        <v>526714337</v>
      </c>
    </row>
    <row r="7" spans="1:31" x14ac:dyDescent="0.2">
      <c r="A7" s="11">
        <v>150</v>
      </c>
      <c r="B7" s="11" t="s">
        <v>8</v>
      </c>
      <c r="C7" s="12">
        <v>123208002</v>
      </c>
      <c r="D7" s="12">
        <v>82037170</v>
      </c>
      <c r="E7" s="12">
        <v>59666782</v>
      </c>
      <c r="F7" s="12">
        <v>76777662</v>
      </c>
      <c r="G7" s="12">
        <v>90542024</v>
      </c>
      <c r="H7" s="12">
        <v>135686090</v>
      </c>
      <c r="I7" s="12">
        <v>121175163</v>
      </c>
      <c r="J7" s="12">
        <v>98673529</v>
      </c>
      <c r="K7" s="12">
        <v>130600471</v>
      </c>
      <c r="L7" s="12">
        <v>159758605</v>
      </c>
      <c r="M7" s="12">
        <v>187011365</v>
      </c>
      <c r="N7" s="12">
        <v>177729648</v>
      </c>
      <c r="O7" s="12">
        <v>153856579</v>
      </c>
      <c r="P7" s="12">
        <v>100636178</v>
      </c>
      <c r="Q7" s="12">
        <v>90623370</v>
      </c>
      <c r="R7" s="12">
        <v>66888728</v>
      </c>
      <c r="S7" s="12">
        <v>99893221</v>
      </c>
      <c r="T7" s="12">
        <v>119525356</v>
      </c>
      <c r="U7" s="12">
        <v>130080527</v>
      </c>
      <c r="V7" s="12">
        <v>172125103</v>
      </c>
      <c r="W7" s="12">
        <v>180699413</v>
      </c>
      <c r="X7" s="12">
        <v>152520814</v>
      </c>
      <c r="Y7" s="12">
        <v>183364441</v>
      </c>
      <c r="Z7" s="12">
        <v>202490273</v>
      </c>
      <c r="AA7" s="12">
        <v>205532398</v>
      </c>
      <c r="AB7" s="42">
        <v>206732078</v>
      </c>
      <c r="AC7" s="42">
        <v>226883726</v>
      </c>
      <c r="AD7" s="42">
        <v>239987167</v>
      </c>
      <c r="AE7" s="42">
        <v>293461858</v>
      </c>
    </row>
    <row r="8" spans="1:31" x14ac:dyDescent="0.2">
      <c r="A8" s="11">
        <v>50050</v>
      </c>
      <c r="B8" s="11" t="s">
        <v>4</v>
      </c>
      <c r="C8" s="12"/>
      <c r="D8" s="12"/>
      <c r="E8" s="12"/>
      <c r="F8" s="12"/>
      <c r="G8" s="12"/>
      <c r="H8" s="12"/>
      <c r="I8" s="10">
        <v>730087</v>
      </c>
      <c r="J8" s="12">
        <v>8051663</v>
      </c>
      <c r="K8" s="12">
        <v>24583044</v>
      </c>
      <c r="L8" s="12">
        <v>33489605</v>
      </c>
      <c r="M8" s="12">
        <v>31881645</v>
      </c>
      <c r="N8" s="12">
        <v>32192672</v>
      </c>
      <c r="O8" s="12">
        <v>30022080</v>
      </c>
      <c r="P8" s="12">
        <v>10904761</v>
      </c>
      <c r="Q8" s="12">
        <v>17596172</v>
      </c>
      <c r="R8" s="12">
        <v>17032954</v>
      </c>
      <c r="S8" s="12">
        <v>21419876</v>
      </c>
      <c r="T8" s="12">
        <v>30488313</v>
      </c>
      <c r="U8" s="12">
        <v>35144397</v>
      </c>
      <c r="V8" s="12">
        <v>45821399</v>
      </c>
      <c r="W8" s="12">
        <v>49357536</v>
      </c>
      <c r="X8" s="12">
        <v>51688066</v>
      </c>
      <c r="Y8" s="12">
        <v>70754179</v>
      </c>
      <c r="Z8" s="12">
        <v>104373169</v>
      </c>
      <c r="AA8" s="12">
        <v>86057142</v>
      </c>
      <c r="AB8" s="42">
        <v>69873498</v>
      </c>
      <c r="AC8" s="42">
        <v>89102859</v>
      </c>
      <c r="AD8" s="42">
        <v>212697517</v>
      </c>
      <c r="AE8" s="42">
        <v>249169666</v>
      </c>
    </row>
    <row r="9" spans="1:31" x14ac:dyDescent="0.2">
      <c r="A9" s="9">
        <v>50130</v>
      </c>
      <c r="B9" s="9" t="s">
        <v>240</v>
      </c>
      <c r="C9" s="10">
        <v>44824877</v>
      </c>
      <c r="D9" s="10">
        <v>41985223</v>
      </c>
      <c r="E9" s="10">
        <v>28714930</v>
      </c>
      <c r="F9" s="10">
        <v>29544418</v>
      </c>
      <c r="G9" s="10">
        <v>31728008</v>
      </c>
      <c r="H9" s="10">
        <v>39770303</v>
      </c>
      <c r="I9" s="10">
        <v>47455788</v>
      </c>
      <c r="J9" s="10">
        <v>37745204</v>
      </c>
      <c r="K9" s="10">
        <v>45644691</v>
      </c>
      <c r="L9" s="10">
        <v>57778042</v>
      </c>
      <c r="M9" s="10">
        <v>61849979</v>
      </c>
      <c r="N9" s="10"/>
      <c r="O9" s="12">
        <v>78267092</v>
      </c>
      <c r="P9" s="12">
        <v>72664918</v>
      </c>
      <c r="Q9" s="12">
        <v>58601610</v>
      </c>
      <c r="R9" s="12">
        <v>40831451</v>
      </c>
      <c r="S9" s="12">
        <v>31530903</v>
      </c>
      <c r="T9" s="12">
        <v>38612284</v>
      </c>
      <c r="U9" s="12">
        <v>34948402</v>
      </c>
      <c r="V9" s="12">
        <v>39956548</v>
      </c>
      <c r="W9" s="12">
        <v>42342033</v>
      </c>
      <c r="X9" s="12">
        <v>56596935</v>
      </c>
      <c r="Y9" s="12">
        <v>82431123</v>
      </c>
      <c r="Z9" s="12">
        <v>97471504</v>
      </c>
      <c r="AA9" s="12">
        <v>102156820</v>
      </c>
      <c r="AB9" s="42">
        <v>93374347</v>
      </c>
      <c r="AC9" s="42">
        <v>105300517</v>
      </c>
      <c r="AD9" s="42">
        <v>136162593</v>
      </c>
      <c r="AE9" s="42">
        <v>187254490</v>
      </c>
    </row>
    <row r="10" spans="1:31" x14ac:dyDescent="0.2">
      <c r="A10" s="11">
        <v>340</v>
      </c>
      <c r="B10" s="11" t="s">
        <v>6</v>
      </c>
      <c r="C10" s="12">
        <v>145712414</v>
      </c>
      <c r="D10" s="12">
        <v>99848907</v>
      </c>
      <c r="E10" s="12">
        <v>83370655</v>
      </c>
      <c r="F10" s="12">
        <v>101729995</v>
      </c>
      <c r="G10" s="12">
        <v>106200661</v>
      </c>
      <c r="H10" s="12">
        <v>128845845</v>
      </c>
      <c r="I10" s="12">
        <v>134058193</v>
      </c>
      <c r="J10" s="12">
        <v>88788895</v>
      </c>
      <c r="K10" s="12">
        <v>155210646</v>
      </c>
      <c r="L10" s="12">
        <v>244743816</v>
      </c>
      <c r="M10" s="12">
        <v>337493499</v>
      </c>
      <c r="N10" s="12">
        <v>273882727</v>
      </c>
      <c r="O10" s="12">
        <v>283895535</v>
      </c>
      <c r="P10" s="12">
        <v>241916928</v>
      </c>
      <c r="Q10" s="12">
        <v>160795684</v>
      </c>
      <c r="R10" s="12">
        <v>120662487</v>
      </c>
      <c r="S10" s="12">
        <v>137285031</v>
      </c>
      <c r="T10" s="12">
        <v>166457177</v>
      </c>
      <c r="U10" s="12">
        <v>138141481</v>
      </c>
      <c r="V10" s="12">
        <v>156216489</v>
      </c>
      <c r="W10" s="12">
        <v>113306019</v>
      </c>
      <c r="X10" s="12">
        <v>92595477</v>
      </c>
      <c r="Y10" s="12">
        <v>108502364</v>
      </c>
      <c r="Z10" s="12">
        <v>92153262</v>
      </c>
      <c r="AA10" s="12">
        <v>100704370</v>
      </c>
      <c r="AB10" s="42">
        <v>105014746</v>
      </c>
      <c r="AC10" s="42">
        <v>104408456</v>
      </c>
      <c r="AD10" s="42">
        <v>123649888</v>
      </c>
      <c r="AE10" s="42">
        <v>138235565</v>
      </c>
    </row>
    <row r="11" spans="1:31" x14ac:dyDescent="0.2">
      <c r="A11" s="11">
        <v>51152</v>
      </c>
      <c r="B11" s="11" t="s">
        <v>183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>
        <v>38899110</v>
      </c>
      <c r="Y11" s="12">
        <v>60200320</v>
      </c>
      <c r="Z11" s="12">
        <v>67764270</v>
      </c>
      <c r="AA11" s="12">
        <v>60610506</v>
      </c>
      <c r="AB11" s="42">
        <v>39379055</v>
      </c>
      <c r="AC11" s="42">
        <v>50658878</v>
      </c>
      <c r="AD11" s="42">
        <v>88512505</v>
      </c>
      <c r="AE11" s="42">
        <v>103818065</v>
      </c>
    </row>
    <row r="12" spans="1:31" x14ac:dyDescent="0.2">
      <c r="A12" s="11">
        <v>50040</v>
      </c>
      <c r="B12" s="11" t="s">
        <v>184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>
        <v>1104515</v>
      </c>
      <c r="Y12" s="12">
        <v>5583096</v>
      </c>
      <c r="Z12" s="12">
        <v>11711970</v>
      </c>
      <c r="AA12" s="12">
        <v>22230557</v>
      </c>
      <c r="AB12" s="42">
        <v>29314690</v>
      </c>
      <c r="AC12" s="42">
        <v>41669842</v>
      </c>
      <c r="AD12" s="42">
        <v>68994911</v>
      </c>
      <c r="AE12" s="42">
        <v>71084666</v>
      </c>
    </row>
    <row r="13" spans="1:31" x14ac:dyDescent="0.2">
      <c r="A13" s="11">
        <v>50016</v>
      </c>
      <c r="B13" s="11" t="s">
        <v>164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>
        <v>7153016</v>
      </c>
      <c r="U13" s="12">
        <v>27317788</v>
      </c>
      <c r="V13" s="12">
        <v>38644310</v>
      </c>
      <c r="W13" s="12">
        <v>42159300</v>
      </c>
      <c r="X13" s="12">
        <v>33621349</v>
      </c>
      <c r="Y13" s="12">
        <v>37341411</v>
      </c>
      <c r="Z13" s="12">
        <v>35469739</v>
      </c>
      <c r="AA13" s="12">
        <v>33845782</v>
      </c>
      <c r="AB13" s="42">
        <v>27612118</v>
      </c>
      <c r="AC13" s="42">
        <v>30739381</v>
      </c>
      <c r="AD13" s="42">
        <v>35337010</v>
      </c>
      <c r="AE13" s="42">
        <v>36635280</v>
      </c>
    </row>
    <row r="14" spans="1:31" x14ac:dyDescent="0.2">
      <c r="A14" s="11">
        <v>50026</v>
      </c>
      <c r="B14" s="11" t="s">
        <v>176</v>
      </c>
      <c r="C14" s="12"/>
      <c r="D14" s="12"/>
      <c r="E14" s="12">
        <v>261162</v>
      </c>
      <c r="F14" s="12">
        <v>8714894</v>
      </c>
      <c r="G14" s="12">
        <v>8668980</v>
      </c>
      <c r="H14" s="12">
        <v>14221056</v>
      </c>
      <c r="I14" s="12">
        <v>13803309</v>
      </c>
      <c r="J14" s="12">
        <v>12900736</v>
      </c>
      <c r="K14" s="12">
        <v>23029509</v>
      </c>
      <c r="L14" s="12">
        <v>31361950</v>
      </c>
      <c r="M14" s="12">
        <v>32218731</v>
      </c>
      <c r="N14" s="12">
        <v>20694957</v>
      </c>
      <c r="O14" s="12">
        <v>17862993</v>
      </c>
      <c r="P14" s="12">
        <v>17373609</v>
      </c>
      <c r="Q14" s="12">
        <v>13631718</v>
      </c>
      <c r="R14" s="12">
        <v>6273028</v>
      </c>
      <c r="S14" s="12">
        <v>4639859</v>
      </c>
      <c r="T14" s="12">
        <v>1290532</v>
      </c>
      <c r="U14" s="12">
        <v>1002348</v>
      </c>
      <c r="V14" s="12">
        <v>1068184</v>
      </c>
      <c r="W14" s="12">
        <v>1388900</v>
      </c>
      <c r="X14" s="12">
        <v>1254980</v>
      </c>
      <c r="Y14" s="12">
        <v>1047388</v>
      </c>
      <c r="Z14" s="12">
        <v>1285697</v>
      </c>
      <c r="AA14" s="12">
        <v>1875486</v>
      </c>
      <c r="AB14" s="42">
        <v>2417380</v>
      </c>
      <c r="AC14" s="42">
        <v>2005279</v>
      </c>
      <c r="AD14" s="42">
        <v>2094215</v>
      </c>
      <c r="AE14" s="42">
        <v>1962181</v>
      </c>
    </row>
    <row r="15" spans="1:31" x14ac:dyDescent="0.2">
      <c r="A15" s="11">
        <v>15781</v>
      </c>
      <c r="B15" s="11" t="s">
        <v>189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>
        <v>66823</v>
      </c>
      <c r="Y15" s="12">
        <v>66823</v>
      </c>
      <c r="Z15" s="12">
        <v>520529</v>
      </c>
      <c r="AA15" s="12">
        <v>552126</v>
      </c>
      <c r="AB15" s="42">
        <v>968338</v>
      </c>
      <c r="AC15" s="42">
        <v>2145115</v>
      </c>
      <c r="AD15" s="42">
        <v>3491733</v>
      </c>
      <c r="AE15" s="42">
        <v>3977798</v>
      </c>
    </row>
    <row r="16" spans="1:31" x14ac:dyDescent="0.2">
      <c r="A16" s="11">
        <v>766</v>
      </c>
      <c r="B16" s="11" t="s">
        <v>201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42">
        <v>639657</v>
      </c>
      <c r="AC16" s="42">
        <v>1133668</v>
      </c>
      <c r="AD16" s="42">
        <v>1247574</v>
      </c>
      <c r="AE16" s="42">
        <v>3615786</v>
      </c>
    </row>
    <row r="17" spans="1:31" x14ac:dyDescent="0.2">
      <c r="A17" s="11">
        <v>4915</v>
      </c>
      <c r="B17" s="11" t="s">
        <v>239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42"/>
      <c r="AC17" s="42"/>
      <c r="AD17" s="42">
        <v>8670280</v>
      </c>
      <c r="AE17" s="42">
        <v>15284338</v>
      </c>
    </row>
    <row r="18" spans="1:31" x14ac:dyDescent="0.2">
      <c r="A18" s="11">
        <v>16827</v>
      </c>
      <c r="B18" s="11" t="s">
        <v>220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42"/>
      <c r="AC18" s="42"/>
      <c r="AD18" s="42">
        <v>32191</v>
      </c>
      <c r="AE18" s="42">
        <v>5121321</v>
      </c>
    </row>
    <row r="19" spans="1:31" x14ac:dyDescent="0.2">
      <c r="A19" s="11">
        <v>2538</v>
      </c>
      <c r="B19" s="11" t="s">
        <v>231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42"/>
      <c r="AC19" s="42"/>
      <c r="AD19" s="42"/>
      <c r="AE19" s="42">
        <v>13206</v>
      </c>
    </row>
    <row r="20" spans="1:31" hidden="1" outlineLevel="1" x14ac:dyDescent="0.2">
      <c r="A20" s="11">
        <v>269</v>
      </c>
      <c r="B20" s="11" t="s">
        <v>16</v>
      </c>
      <c r="C20" s="12">
        <v>224206916</v>
      </c>
      <c r="D20" s="12">
        <v>161578225</v>
      </c>
      <c r="E20" s="12">
        <v>125275265</v>
      </c>
      <c r="F20" s="12">
        <v>151488881</v>
      </c>
      <c r="G20" s="12">
        <v>170899184</v>
      </c>
      <c r="H20" s="12">
        <v>208706203</v>
      </c>
      <c r="I20" s="12">
        <v>199625165</v>
      </c>
      <c r="J20" s="12"/>
      <c r="K20" s="12"/>
      <c r="L20" s="12"/>
      <c r="M20" s="12"/>
      <c r="N20" s="12"/>
      <c r="O20" s="12"/>
      <c r="P20" s="12"/>
      <c r="Q20" s="12"/>
      <c r="R20" s="12"/>
      <c r="S20" s="12">
        <v>0</v>
      </c>
      <c r="T20" s="12">
        <v>0</v>
      </c>
      <c r="U20" s="12"/>
      <c r="V20" s="12"/>
      <c r="W20" s="12"/>
      <c r="X20" s="12"/>
      <c r="Y20" s="12"/>
      <c r="Z20" s="12"/>
      <c r="AA20" s="12"/>
    </row>
    <row r="21" spans="1:31" hidden="1" outlineLevel="1" x14ac:dyDescent="0.2">
      <c r="A21" s="11">
        <v>750</v>
      </c>
      <c r="B21" s="11" t="s">
        <v>17</v>
      </c>
      <c r="C21" s="12">
        <v>5594614</v>
      </c>
      <c r="D21" s="12">
        <v>494634</v>
      </c>
      <c r="E21" s="12">
        <v>278946</v>
      </c>
      <c r="F21" s="12"/>
      <c r="G21" s="12"/>
      <c r="H21" s="12"/>
      <c r="I21" s="12"/>
      <c r="J21" s="12">
        <v>39160669</v>
      </c>
      <c r="K21" s="12">
        <v>58613397</v>
      </c>
      <c r="L21" s="12"/>
      <c r="M21" s="12"/>
      <c r="N21" s="12"/>
      <c r="O21" s="12"/>
      <c r="P21" s="12"/>
      <c r="Q21" s="12"/>
      <c r="R21" s="12"/>
      <c r="S21" s="12">
        <v>0</v>
      </c>
      <c r="T21" s="12">
        <v>0</v>
      </c>
      <c r="U21" s="12"/>
      <c r="V21" s="12"/>
      <c r="W21" s="12"/>
      <c r="X21" s="12"/>
      <c r="Y21" s="12"/>
      <c r="Z21" s="12"/>
      <c r="AA21" s="12"/>
    </row>
    <row r="22" spans="1:31" hidden="1" outlineLevel="1" x14ac:dyDescent="0.2">
      <c r="A22" s="11">
        <v>51632</v>
      </c>
      <c r="B22" s="11" t="s">
        <v>157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>
        <v>782896</v>
      </c>
      <c r="V22" s="12">
        <v>980679</v>
      </c>
      <c r="W22" s="12"/>
      <c r="X22" s="12"/>
      <c r="Y22" s="12"/>
      <c r="Z22" s="12"/>
      <c r="AA22" s="12"/>
    </row>
    <row r="23" spans="1:31" hidden="1" outlineLevel="1" x14ac:dyDescent="0.2">
      <c r="A23" s="11">
        <v>4699</v>
      </c>
      <c r="B23" s="11" t="s">
        <v>163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>
        <v>25024615</v>
      </c>
      <c r="U23" s="12">
        <v>21746522</v>
      </c>
      <c r="V23" s="12">
        <v>43531184</v>
      </c>
      <c r="W23" s="12">
        <v>48384896</v>
      </c>
      <c r="X23" s="12"/>
      <c r="Y23" s="12"/>
      <c r="Z23" s="12"/>
      <c r="AA23" s="12"/>
    </row>
    <row r="24" spans="1:31" hidden="1" outlineLevel="1" x14ac:dyDescent="0.2">
      <c r="A24" s="40">
        <v>99</v>
      </c>
      <c r="B24" s="40" t="s">
        <v>103</v>
      </c>
      <c r="C24" s="12">
        <v>48112920</v>
      </c>
      <c r="D24" s="12">
        <v>33332417</v>
      </c>
      <c r="E24" s="12">
        <v>28196624</v>
      </c>
      <c r="F24" s="12">
        <v>31930343</v>
      </c>
      <c r="G24" s="12">
        <v>36656727</v>
      </c>
      <c r="H24" s="12">
        <v>172388461</v>
      </c>
      <c r="I24" s="12">
        <v>175553768</v>
      </c>
      <c r="J24" s="12">
        <v>148146653</v>
      </c>
      <c r="K24" s="12">
        <v>200910772</v>
      </c>
      <c r="L24" s="12">
        <v>246035361</v>
      </c>
      <c r="M24" s="12">
        <v>336555950</v>
      </c>
      <c r="N24" s="12">
        <v>374936696</v>
      </c>
      <c r="O24" s="12">
        <v>362856625</v>
      </c>
      <c r="P24" s="12">
        <v>392788754</v>
      </c>
      <c r="Q24" s="12">
        <v>282005897</v>
      </c>
      <c r="R24" s="12"/>
      <c r="S24" s="12">
        <v>0</v>
      </c>
      <c r="T24" s="12">
        <v>0</v>
      </c>
      <c r="U24" s="12"/>
      <c r="V24" s="12"/>
      <c r="W24" s="12"/>
      <c r="X24" s="12"/>
      <c r="Y24" s="12"/>
      <c r="Z24" s="12"/>
      <c r="AA24" s="12"/>
    </row>
    <row r="25" spans="1:31" hidden="1" outlineLevel="1" x14ac:dyDescent="0.2">
      <c r="A25" s="40">
        <v>51020</v>
      </c>
      <c r="B25" s="40" t="s">
        <v>60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12"/>
      <c r="P25" s="12"/>
      <c r="Q25" s="12">
        <v>9211637</v>
      </c>
      <c r="R25" s="12">
        <v>33368106</v>
      </c>
      <c r="S25" s="12">
        <v>21270225</v>
      </c>
      <c r="T25" s="12">
        <v>128860327</v>
      </c>
      <c r="U25" s="12">
        <v>100456575</v>
      </c>
      <c r="V25" s="12">
        <v>92750112</v>
      </c>
      <c r="W25" s="12">
        <v>52561155</v>
      </c>
      <c r="X25" s="12"/>
      <c r="Y25" s="12"/>
      <c r="Z25" s="12"/>
      <c r="AA25" s="12"/>
    </row>
    <row r="26" spans="1:31" hidden="1" outlineLevel="1" x14ac:dyDescent="0.2">
      <c r="A26" s="11">
        <v>1135</v>
      </c>
      <c r="B26" s="11" t="s">
        <v>12</v>
      </c>
      <c r="C26" s="12"/>
      <c r="D26" s="12"/>
      <c r="E26" s="12"/>
      <c r="F26" s="12"/>
      <c r="G26" s="12"/>
      <c r="H26" s="12"/>
      <c r="I26" s="12"/>
      <c r="J26" s="12"/>
      <c r="K26" s="12">
        <v>1736177</v>
      </c>
      <c r="L26" s="12">
        <v>4216854</v>
      </c>
      <c r="M26" s="12">
        <v>6655985</v>
      </c>
      <c r="N26" s="12"/>
      <c r="O26" s="12"/>
      <c r="P26" s="12"/>
      <c r="Q26" s="12"/>
      <c r="R26" s="12"/>
      <c r="S26" s="12">
        <v>0</v>
      </c>
      <c r="T26" s="12">
        <v>0</v>
      </c>
      <c r="U26" s="12"/>
      <c r="V26" s="12"/>
      <c r="W26" s="12"/>
      <c r="X26" s="12"/>
      <c r="Y26" s="12"/>
      <c r="Z26" s="12"/>
      <c r="AA26" s="12"/>
    </row>
    <row r="27" spans="1:31" hidden="1" outlineLevel="1" x14ac:dyDescent="0.2">
      <c r="A27" s="11">
        <v>159</v>
      </c>
      <c r="B27" s="11" t="s">
        <v>11</v>
      </c>
      <c r="C27" s="12">
        <v>130774155</v>
      </c>
      <c r="D27" s="12">
        <v>83746965</v>
      </c>
      <c r="E27" s="12">
        <v>62174076</v>
      </c>
      <c r="F27" s="12">
        <v>69334071</v>
      </c>
      <c r="G27" s="12">
        <v>81748121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>
        <v>0</v>
      </c>
      <c r="T27" s="12">
        <v>0</v>
      </c>
      <c r="U27" s="12"/>
      <c r="V27" s="12"/>
      <c r="W27" s="12"/>
      <c r="X27" s="12"/>
      <c r="Y27" s="12"/>
      <c r="Z27" s="12"/>
      <c r="AA27" s="12"/>
    </row>
    <row r="28" spans="1:31" hidden="1" outlineLevel="1" x14ac:dyDescent="0.2">
      <c r="A28" s="11">
        <v>642</v>
      </c>
      <c r="B28" s="11" t="s">
        <v>10</v>
      </c>
      <c r="C28" s="12">
        <v>19258524</v>
      </c>
      <c r="D28" s="12">
        <v>12357214</v>
      </c>
      <c r="E28" s="12">
        <v>10438631</v>
      </c>
      <c r="F28" s="12">
        <v>11737520</v>
      </c>
      <c r="G28" s="12">
        <v>9580382</v>
      </c>
      <c r="H28" s="12">
        <v>15034748</v>
      </c>
      <c r="I28" s="12">
        <v>14631809</v>
      </c>
      <c r="J28" s="12">
        <v>12911759</v>
      </c>
      <c r="K28" s="12">
        <v>20292248</v>
      </c>
      <c r="L28" s="12">
        <v>24299490</v>
      </c>
      <c r="M28" s="12">
        <v>25099090</v>
      </c>
      <c r="N28" s="12">
        <v>15111616</v>
      </c>
      <c r="O28" s="12"/>
      <c r="P28" s="12"/>
      <c r="Q28" s="12"/>
      <c r="R28" s="12"/>
      <c r="S28" s="12">
        <v>0</v>
      </c>
      <c r="T28" s="12">
        <v>0</v>
      </c>
      <c r="U28" s="12"/>
      <c r="V28" s="12"/>
      <c r="W28" s="12"/>
      <c r="X28" s="12"/>
      <c r="Y28" s="12"/>
      <c r="Z28" s="12"/>
      <c r="AA28" s="12"/>
    </row>
    <row r="29" spans="1:31" hidden="1" outlineLevel="1" x14ac:dyDescent="0.2">
      <c r="A29" s="11">
        <v>3889</v>
      </c>
      <c r="B29" s="11" t="s">
        <v>102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>
        <v>9668531</v>
      </c>
      <c r="P29" s="12">
        <v>5700230</v>
      </c>
      <c r="Q29" s="12">
        <v>1517626</v>
      </c>
      <c r="R29" s="12">
        <v>3363589</v>
      </c>
      <c r="S29" s="12">
        <v>1620650</v>
      </c>
      <c r="T29" s="12">
        <v>0</v>
      </c>
      <c r="U29" s="12"/>
      <c r="V29" s="12"/>
      <c r="W29" s="12"/>
      <c r="X29" s="12"/>
      <c r="Y29" s="12"/>
      <c r="Z29" s="12"/>
      <c r="AA29" s="12"/>
    </row>
    <row r="30" spans="1:31" hidden="1" outlineLevel="1" x14ac:dyDescent="0.2">
      <c r="A30" s="11">
        <v>50041</v>
      </c>
      <c r="B30" s="11" t="s">
        <v>98</v>
      </c>
      <c r="C30" s="12"/>
      <c r="D30" s="12"/>
      <c r="E30" s="12"/>
      <c r="F30" s="12"/>
      <c r="G30" s="12">
        <v>1765768</v>
      </c>
      <c r="H30" s="12">
        <v>29765444</v>
      </c>
      <c r="I30" s="12"/>
      <c r="J30" s="12">
        <v>24997900</v>
      </c>
      <c r="K30" s="12">
        <v>38323500</v>
      </c>
      <c r="L30" s="12">
        <v>50394036</v>
      </c>
      <c r="M30" s="12">
        <v>100050309</v>
      </c>
      <c r="N30" s="12">
        <v>97461825</v>
      </c>
      <c r="O30" s="12">
        <v>118965648</v>
      </c>
      <c r="P30" s="12"/>
      <c r="Q30" s="12"/>
      <c r="R30" s="12"/>
      <c r="S30" s="12">
        <v>0</v>
      </c>
      <c r="T30" s="12">
        <v>0</v>
      </c>
      <c r="U30" s="12"/>
      <c r="V30" s="12"/>
      <c r="W30" s="12"/>
      <c r="X30" s="12"/>
      <c r="Y30" s="12"/>
      <c r="Z30" s="12"/>
      <c r="AA30" s="12"/>
    </row>
    <row r="31" spans="1:31" hidden="1" outlineLevel="1" x14ac:dyDescent="0.2">
      <c r="A31" s="11">
        <v>947</v>
      </c>
      <c r="B31" s="11" t="s">
        <v>18</v>
      </c>
      <c r="C31" s="12">
        <v>3287485</v>
      </c>
      <c r="D31" s="12">
        <v>11748561</v>
      </c>
      <c r="E31" s="12">
        <v>4997044</v>
      </c>
      <c r="F31" s="12">
        <v>5260206</v>
      </c>
      <c r="G31" s="12">
        <v>19894940</v>
      </c>
      <c r="H31" s="12">
        <v>45024524</v>
      </c>
      <c r="I31" s="12">
        <v>49284008</v>
      </c>
      <c r="J31" s="12"/>
      <c r="K31" s="12"/>
      <c r="L31" s="12"/>
      <c r="M31" s="12"/>
      <c r="N31" s="12"/>
      <c r="O31" s="12"/>
      <c r="P31" s="12"/>
      <c r="Q31" s="12"/>
      <c r="R31" s="12"/>
      <c r="S31" s="12">
        <v>0</v>
      </c>
      <c r="T31" s="12">
        <v>0</v>
      </c>
      <c r="U31" s="12"/>
      <c r="V31" s="12"/>
      <c r="W31" s="12"/>
      <c r="X31" s="12"/>
      <c r="Y31" s="12"/>
      <c r="Z31" s="12"/>
      <c r="AA31" s="12"/>
    </row>
    <row r="32" spans="1:31" hidden="1" outlineLevel="1" x14ac:dyDescent="0.2">
      <c r="A32" s="39">
        <v>51624</v>
      </c>
      <c r="B32" s="39" t="s">
        <v>13</v>
      </c>
      <c r="C32" s="42"/>
      <c r="D32" s="42"/>
      <c r="E32" s="42"/>
      <c r="F32" s="42"/>
      <c r="G32" s="42"/>
      <c r="H32" s="42"/>
      <c r="I32" s="42"/>
      <c r="J32" s="42"/>
      <c r="K32" s="42"/>
      <c r="L32" s="42">
        <v>78861906</v>
      </c>
      <c r="M32" s="42">
        <v>93345449</v>
      </c>
      <c r="N32" s="42">
        <v>35672664</v>
      </c>
      <c r="O32" s="42"/>
      <c r="P32" s="42"/>
      <c r="Q32" s="42"/>
      <c r="R32" s="42"/>
      <c r="S32" s="12">
        <v>0</v>
      </c>
      <c r="T32" s="12">
        <v>0</v>
      </c>
      <c r="U32" s="12"/>
      <c r="V32" s="12"/>
      <c r="W32" s="12"/>
      <c r="X32" s="12"/>
      <c r="Y32" s="12"/>
      <c r="Z32" s="12"/>
      <c r="AA32" s="12"/>
    </row>
    <row r="33" spans="1:31" ht="18" customHeight="1" collapsed="1" thickBot="1" x14ac:dyDescent="0.25">
      <c r="A33" s="6"/>
      <c r="B33" s="7" t="s">
        <v>19</v>
      </c>
      <c r="C33" s="8">
        <f t="shared" ref="C33:AE33" si="0">SUM(C5:C32)</f>
        <v>1258736097</v>
      </c>
      <c r="D33" s="8">
        <f t="shared" si="0"/>
        <v>840693804</v>
      </c>
      <c r="E33" s="8">
        <f t="shared" si="0"/>
        <v>678798261</v>
      </c>
      <c r="F33" s="8">
        <f t="shared" si="0"/>
        <v>868728427</v>
      </c>
      <c r="G33" s="8">
        <f t="shared" si="0"/>
        <v>988985435</v>
      </c>
      <c r="H33" s="8">
        <f t="shared" si="0"/>
        <v>1432230785</v>
      </c>
      <c r="I33" s="8">
        <f t="shared" si="0"/>
        <v>1396900443</v>
      </c>
      <c r="J33" s="8">
        <f t="shared" si="0"/>
        <v>1261384603</v>
      </c>
      <c r="K33" s="8">
        <f t="shared" si="0"/>
        <v>1818787263</v>
      </c>
      <c r="L33" s="8">
        <f t="shared" si="0"/>
        <v>2469338408</v>
      </c>
      <c r="M33" s="8">
        <f t="shared" si="0"/>
        <v>3224578537</v>
      </c>
      <c r="N33" s="8">
        <f t="shared" si="0"/>
        <v>2909163227</v>
      </c>
      <c r="O33" s="8">
        <f t="shared" si="0"/>
        <v>3129211814</v>
      </c>
      <c r="P33" s="8">
        <f t="shared" si="0"/>
        <v>2563378219</v>
      </c>
      <c r="Q33" s="8">
        <f t="shared" si="0"/>
        <v>1982419987</v>
      </c>
      <c r="R33" s="8">
        <f t="shared" si="0"/>
        <v>1450102667</v>
      </c>
      <c r="S33" s="8">
        <f t="shared" si="0"/>
        <v>1503855858</v>
      </c>
      <c r="T33" s="8">
        <f t="shared" si="0"/>
        <v>1391157302</v>
      </c>
      <c r="U33" s="8">
        <f t="shared" si="0"/>
        <v>1345602798</v>
      </c>
      <c r="V33" s="8">
        <f t="shared" si="0"/>
        <v>1651937310</v>
      </c>
      <c r="W33" s="8">
        <f t="shared" si="0"/>
        <v>1576042101</v>
      </c>
      <c r="X33" s="8">
        <f t="shared" si="0"/>
        <v>1401574464</v>
      </c>
      <c r="Y33" s="8">
        <f t="shared" si="0"/>
        <v>1603846306</v>
      </c>
      <c r="Z33" s="8">
        <f t="shared" si="0"/>
        <v>1722548937</v>
      </c>
      <c r="AA33" s="8">
        <f t="shared" si="0"/>
        <v>1729395078</v>
      </c>
      <c r="AB33" s="8">
        <f t="shared" si="0"/>
        <v>1653274455</v>
      </c>
      <c r="AC33" s="8">
        <f t="shared" si="0"/>
        <v>1808413446</v>
      </c>
      <c r="AD33" s="8">
        <f t="shared" si="0"/>
        <v>2290375690</v>
      </c>
      <c r="AE33" s="8">
        <f t="shared" si="0"/>
        <v>2822136712</v>
      </c>
    </row>
    <row r="34" spans="1:31" ht="45" customHeight="1" thickTop="1" x14ac:dyDescent="0.2">
      <c r="A34" s="199" t="s">
        <v>44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</row>
    <row r="35" spans="1:31" ht="16.5" customHeight="1" x14ac:dyDescent="0.2">
      <c r="A35" s="185" t="s">
        <v>177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</row>
    <row r="36" spans="1:31" x14ac:dyDescent="0.2">
      <c r="A36" s="4" t="s">
        <v>14</v>
      </c>
      <c r="B36" s="5" t="s">
        <v>15</v>
      </c>
      <c r="C36" s="17">
        <v>1993</v>
      </c>
      <c r="D36" s="17">
        <v>1994</v>
      </c>
      <c r="E36" s="17">
        <v>1995</v>
      </c>
      <c r="F36" s="17">
        <v>1996</v>
      </c>
      <c r="G36" s="17">
        <v>1997</v>
      </c>
      <c r="H36" s="17">
        <v>1998</v>
      </c>
      <c r="I36" s="17">
        <v>1999</v>
      </c>
      <c r="J36" s="17">
        <v>2000</v>
      </c>
      <c r="K36" s="17">
        <v>2001</v>
      </c>
      <c r="L36" s="17">
        <v>2002</v>
      </c>
      <c r="M36" s="17">
        <v>2003</v>
      </c>
      <c r="N36" s="17">
        <v>2004</v>
      </c>
      <c r="O36" s="17">
        <v>2005</v>
      </c>
      <c r="P36" s="17">
        <v>2006</v>
      </c>
      <c r="Q36" s="17">
        <v>2007</v>
      </c>
      <c r="R36" s="17">
        <v>2008</v>
      </c>
      <c r="S36" s="17">
        <v>2009</v>
      </c>
      <c r="T36" s="17">
        <v>2010</v>
      </c>
      <c r="U36" s="17">
        <v>2011</v>
      </c>
      <c r="V36" s="17">
        <v>2012</v>
      </c>
      <c r="W36" s="17">
        <v>2013</v>
      </c>
      <c r="X36" s="17">
        <v>2014</v>
      </c>
      <c r="Y36" s="17">
        <v>2015</v>
      </c>
      <c r="Z36" s="17">
        <v>2016</v>
      </c>
      <c r="AA36" s="17">
        <v>2017</v>
      </c>
      <c r="AB36" s="17">
        <v>2018</v>
      </c>
      <c r="AC36" s="17">
        <v>2019</v>
      </c>
      <c r="AD36" s="17">
        <v>2020</v>
      </c>
      <c r="AE36" s="17">
        <v>2021</v>
      </c>
    </row>
    <row r="37" spans="1:31" x14ac:dyDescent="0.2">
      <c r="A37" s="11">
        <v>670</v>
      </c>
      <c r="B37" s="11" t="s">
        <v>5</v>
      </c>
      <c r="C37" s="173">
        <v>12280283</v>
      </c>
      <c r="D37" s="173">
        <v>9588031</v>
      </c>
      <c r="E37" s="173">
        <v>7802529</v>
      </c>
      <c r="F37" s="173">
        <v>15145613</v>
      </c>
      <c r="G37" s="173">
        <v>17006301</v>
      </c>
      <c r="H37" s="173">
        <v>7930014</v>
      </c>
      <c r="I37" s="173">
        <v>18918022</v>
      </c>
      <c r="J37" s="173">
        <v>24462358</v>
      </c>
      <c r="K37" s="173">
        <v>35046836</v>
      </c>
      <c r="L37" s="173">
        <v>41698017</v>
      </c>
      <c r="M37" s="173">
        <v>40214744</v>
      </c>
      <c r="N37" s="173">
        <v>56788298</v>
      </c>
      <c r="O37" s="173">
        <v>84875921</v>
      </c>
      <c r="P37" s="173">
        <v>40211614</v>
      </c>
      <c r="Q37" s="173">
        <v>100818257</v>
      </c>
      <c r="R37" s="173">
        <v>125641863</v>
      </c>
      <c r="S37" s="173">
        <v>96303885</v>
      </c>
      <c r="T37" s="173">
        <v>111372499</v>
      </c>
      <c r="U37" s="173">
        <v>133618051</v>
      </c>
      <c r="V37" s="173">
        <v>87928630</v>
      </c>
      <c r="W37" s="173">
        <v>80941904</v>
      </c>
      <c r="X37" s="173">
        <v>61983506</v>
      </c>
      <c r="Y37" s="173">
        <v>58678408</v>
      </c>
      <c r="Z37" s="173">
        <v>42936611</v>
      </c>
      <c r="AA37" s="173">
        <v>57945024</v>
      </c>
      <c r="AB37" s="173">
        <v>62171477</v>
      </c>
      <c r="AC37" s="173">
        <v>57255866</v>
      </c>
      <c r="AD37" s="173">
        <v>55067262</v>
      </c>
      <c r="AE37" s="173">
        <v>66288118</v>
      </c>
    </row>
    <row r="38" spans="1:31" x14ac:dyDescent="0.2">
      <c r="A38" s="11">
        <v>70</v>
      </c>
      <c r="B38" s="11" t="s">
        <v>9</v>
      </c>
      <c r="C38" s="173">
        <v>17263998</v>
      </c>
      <c r="D38" s="173">
        <v>8660898</v>
      </c>
      <c r="E38" s="173">
        <v>8793621</v>
      </c>
      <c r="F38" s="173">
        <v>9434029</v>
      </c>
      <c r="G38" s="173">
        <v>9992904</v>
      </c>
      <c r="H38" s="173">
        <v>12901955</v>
      </c>
      <c r="I38" s="173">
        <v>18729394</v>
      </c>
      <c r="J38" s="173">
        <v>10748488</v>
      </c>
      <c r="K38" s="173">
        <v>12421722</v>
      </c>
      <c r="L38" s="173">
        <v>23906228</v>
      </c>
      <c r="M38" s="173">
        <v>32637884</v>
      </c>
      <c r="N38" s="173">
        <v>28465670</v>
      </c>
      <c r="O38" s="173">
        <v>35044597</v>
      </c>
      <c r="P38" s="173">
        <v>34161664</v>
      </c>
      <c r="Q38" s="173">
        <v>76810635</v>
      </c>
      <c r="R38" s="173">
        <v>77107883</v>
      </c>
      <c r="S38" s="173">
        <v>61781765</v>
      </c>
      <c r="T38" s="173">
        <v>68628035</v>
      </c>
      <c r="U38" s="173">
        <v>66214765</v>
      </c>
      <c r="V38" s="173">
        <v>59686039</v>
      </c>
      <c r="W38" s="173">
        <v>45792760</v>
      </c>
      <c r="X38" s="173">
        <v>51031002</v>
      </c>
      <c r="Y38" s="173">
        <v>31213826</v>
      </c>
      <c r="Z38" s="173">
        <v>45198117</v>
      </c>
      <c r="AA38" s="173">
        <v>39845970</v>
      </c>
      <c r="AB38" s="173">
        <v>23850012</v>
      </c>
      <c r="AC38" s="173">
        <v>27568696</v>
      </c>
      <c r="AD38" s="173">
        <v>21684689</v>
      </c>
      <c r="AE38" s="173">
        <v>20011761</v>
      </c>
    </row>
    <row r="39" spans="1:31" x14ac:dyDescent="0.2">
      <c r="A39" s="11">
        <v>150</v>
      </c>
      <c r="B39" s="11" t="s">
        <v>8</v>
      </c>
      <c r="C39" s="173">
        <v>10988108</v>
      </c>
      <c r="D39" s="173">
        <v>3078549</v>
      </c>
      <c r="E39" s="173">
        <v>4832525</v>
      </c>
      <c r="F39" s="173">
        <v>2414876</v>
      </c>
      <c r="G39" s="173">
        <v>1507507</v>
      </c>
      <c r="H39" s="173">
        <v>2368725</v>
      </c>
      <c r="I39" s="173">
        <v>1161447</v>
      </c>
      <c r="J39" s="173">
        <v>1049289</v>
      </c>
      <c r="K39" s="173">
        <v>2188561</v>
      </c>
      <c r="L39" s="173">
        <v>3150284</v>
      </c>
      <c r="M39" s="173">
        <v>4248076</v>
      </c>
      <c r="N39" s="173">
        <v>1709455</v>
      </c>
      <c r="O39" s="173">
        <v>3408804</v>
      </c>
      <c r="P39" s="173">
        <v>2178144</v>
      </c>
      <c r="Q39" s="173">
        <v>5283316</v>
      </c>
      <c r="R39" s="173">
        <v>14094141</v>
      </c>
      <c r="S39" s="173">
        <v>7094309</v>
      </c>
      <c r="T39" s="173">
        <v>10553681</v>
      </c>
      <c r="U39" s="173">
        <v>9657420</v>
      </c>
      <c r="V39" s="173">
        <v>11730746</v>
      </c>
      <c r="W39" s="173">
        <v>14403850</v>
      </c>
      <c r="X39" s="173">
        <v>10715407</v>
      </c>
      <c r="Y39" s="173">
        <v>13395548</v>
      </c>
      <c r="Z39" s="173">
        <v>14013089</v>
      </c>
      <c r="AA39" s="173">
        <v>8375050</v>
      </c>
      <c r="AB39" s="173">
        <v>7769858</v>
      </c>
      <c r="AC39" s="173">
        <v>4119474</v>
      </c>
      <c r="AD39" s="173">
        <v>4370803</v>
      </c>
      <c r="AE39" s="173">
        <v>11135002</v>
      </c>
    </row>
    <row r="40" spans="1:31" x14ac:dyDescent="0.2">
      <c r="A40" s="11">
        <v>50050</v>
      </c>
      <c r="B40" s="11" t="s">
        <v>4</v>
      </c>
      <c r="C40" s="173"/>
      <c r="D40" s="173"/>
      <c r="E40" s="173"/>
      <c r="F40" s="173"/>
      <c r="G40" s="173"/>
      <c r="H40" s="173"/>
      <c r="I40" s="173"/>
      <c r="J40" s="173">
        <v>88676</v>
      </c>
      <c r="K40" s="173">
        <v>260735</v>
      </c>
      <c r="L40" s="173">
        <v>352333</v>
      </c>
      <c r="M40" s="173">
        <v>333732</v>
      </c>
      <c r="N40" s="173">
        <v>335374</v>
      </c>
      <c r="O40" s="173">
        <v>523980</v>
      </c>
      <c r="P40" s="173">
        <v>133804</v>
      </c>
      <c r="Q40" s="173">
        <v>8566</v>
      </c>
      <c r="R40" s="173">
        <v>-60860</v>
      </c>
      <c r="S40" s="173">
        <v>-130963</v>
      </c>
      <c r="T40" s="173">
        <v>285934</v>
      </c>
      <c r="U40" s="173">
        <v>1656989</v>
      </c>
      <c r="V40" s="173">
        <v>1114247</v>
      </c>
      <c r="W40" s="173">
        <v>1204631</v>
      </c>
      <c r="X40" s="173">
        <v>563857</v>
      </c>
      <c r="Y40" s="173">
        <v>1066510</v>
      </c>
      <c r="Z40" s="173">
        <v>1403532</v>
      </c>
      <c r="AA40" s="173">
        <v>2504102</v>
      </c>
      <c r="AB40" s="173">
        <v>2363583</v>
      </c>
      <c r="AC40" s="173">
        <v>1883835</v>
      </c>
      <c r="AD40" s="173">
        <v>1786632</v>
      </c>
      <c r="AE40" s="173">
        <v>893547</v>
      </c>
    </row>
    <row r="41" spans="1:31" x14ac:dyDescent="0.2">
      <c r="A41" s="11">
        <v>50130</v>
      </c>
      <c r="B41" s="11" t="s">
        <v>240</v>
      </c>
      <c r="C41" s="173">
        <v>288175</v>
      </c>
      <c r="D41" s="173">
        <v>1039008</v>
      </c>
      <c r="E41" s="173">
        <v>313977</v>
      </c>
      <c r="F41" s="173">
        <v>836381</v>
      </c>
      <c r="G41" s="173">
        <v>1083650</v>
      </c>
      <c r="H41" s="173">
        <v>1652604</v>
      </c>
      <c r="I41" s="173">
        <v>14562</v>
      </c>
      <c r="J41" s="173">
        <v>1516683</v>
      </c>
      <c r="K41" s="173">
        <v>1049206</v>
      </c>
      <c r="L41" s="173">
        <v>1325671</v>
      </c>
      <c r="M41" s="173">
        <v>2124719</v>
      </c>
      <c r="N41" s="173">
        <v>1017418</v>
      </c>
      <c r="O41" s="173">
        <v>1493538</v>
      </c>
      <c r="P41" s="173">
        <v>1839281</v>
      </c>
      <c r="Q41" s="173">
        <v>1277554</v>
      </c>
      <c r="R41" s="173">
        <v>3225893</v>
      </c>
      <c r="S41" s="173">
        <v>1756133</v>
      </c>
      <c r="T41" s="173">
        <v>4677663</v>
      </c>
      <c r="U41" s="173">
        <v>3231095</v>
      </c>
      <c r="V41" s="173">
        <v>2999954</v>
      </c>
      <c r="W41" s="173">
        <v>2529115</v>
      </c>
      <c r="X41" s="173">
        <v>2926910</v>
      </c>
      <c r="Y41" s="173">
        <v>4496965</v>
      </c>
      <c r="Z41" s="173">
        <v>1975730</v>
      </c>
      <c r="AA41" s="173">
        <v>3772552</v>
      </c>
      <c r="AB41" s="173">
        <v>5263390</v>
      </c>
      <c r="AC41" s="173">
        <v>3943258</v>
      </c>
      <c r="AD41" s="173">
        <v>4806354</v>
      </c>
      <c r="AE41" s="173">
        <v>7498637</v>
      </c>
    </row>
    <row r="42" spans="1:31" x14ac:dyDescent="0.2">
      <c r="A42" s="11">
        <v>340</v>
      </c>
      <c r="B42" s="11" t="s">
        <v>6</v>
      </c>
      <c r="C42" s="173">
        <v>4373400</v>
      </c>
      <c r="D42" s="173">
        <v>3742209</v>
      </c>
      <c r="E42" s="173">
        <v>5860586</v>
      </c>
      <c r="F42" s="173">
        <v>5074585</v>
      </c>
      <c r="G42" s="173">
        <v>3960043</v>
      </c>
      <c r="H42" s="173">
        <v>5129128</v>
      </c>
      <c r="I42" s="173">
        <v>6281241</v>
      </c>
      <c r="J42" s="173">
        <v>2966600</v>
      </c>
      <c r="K42" s="173">
        <v>3732803</v>
      </c>
      <c r="L42" s="173">
        <v>4642445</v>
      </c>
      <c r="M42" s="173">
        <v>6823496</v>
      </c>
      <c r="N42" s="173">
        <v>12519772</v>
      </c>
      <c r="O42" s="173">
        <v>8678837</v>
      </c>
      <c r="P42" s="173">
        <v>10531773</v>
      </c>
      <c r="Q42" s="173">
        <v>27844842</v>
      </c>
      <c r="R42" s="173">
        <v>28256093</v>
      </c>
      <c r="S42" s="173">
        <v>18481182</v>
      </c>
      <c r="T42" s="173">
        <v>16711358</v>
      </c>
      <c r="U42" s="173">
        <v>15274011</v>
      </c>
      <c r="V42" s="173">
        <v>19480158</v>
      </c>
      <c r="W42" s="173">
        <v>7648726</v>
      </c>
      <c r="X42" s="173">
        <v>5769592</v>
      </c>
      <c r="Y42" s="173">
        <v>19516586</v>
      </c>
      <c r="Z42" s="173">
        <v>10155915</v>
      </c>
      <c r="AA42" s="173">
        <v>2353937</v>
      </c>
      <c r="AB42" s="173">
        <v>5659665</v>
      </c>
      <c r="AC42" s="173">
        <v>7706373</v>
      </c>
      <c r="AD42" s="173">
        <v>8820971</v>
      </c>
      <c r="AE42" s="173">
        <v>4766925</v>
      </c>
    </row>
    <row r="43" spans="1:31" x14ac:dyDescent="0.2">
      <c r="A43" s="11">
        <v>51152</v>
      </c>
      <c r="B43" s="11" t="s">
        <v>183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2"/>
      <c r="T43" s="12"/>
      <c r="U43" s="12"/>
      <c r="V43" s="12"/>
      <c r="W43" s="12"/>
      <c r="X43" s="12">
        <v>733055</v>
      </c>
      <c r="Y43" s="173">
        <v>1373908</v>
      </c>
      <c r="Z43" s="173">
        <v>3393358</v>
      </c>
      <c r="AA43" s="173">
        <v>2796426</v>
      </c>
      <c r="AB43" s="173">
        <v>1344620</v>
      </c>
      <c r="AC43" s="173">
        <v>2575378</v>
      </c>
      <c r="AD43" s="173">
        <v>1126365</v>
      </c>
      <c r="AE43" s="173">
        <v>64416</v>
      </c>
    </row>
    <row r="44" spans="1:31" x14ac:dyDescent="0.2">
      <c r="A44" s="11">
        <v>50040</v>
      </c>
      <c r="B44" s="11" t="s">
        <v>184</v>
      </c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2"/>
      <c r="T44" s="12"/>
      <c r="U44" s="12"/>
      <c r="V44" s="12"/>
      <c r="W44" s="12"/>
      <c r="X44" s="12">
        <v>0</v>
      </c>
      <c r="Y44" s="12">
        <v>0</v>
      </c>
      <c r="Z44" s="12">
        <v>151000</v>
      </c>
      <c r="AA44" s="12">
        <v>315534</v>
      </c>
      <c r="AB44" s="12">
        <v>1839079</v>
      </c>
      <c r="AC44" s="12">
        <v>1758102</v>
      </c>
      <c r="AD44" s="12">
        <v>2581351</v>
      </c>
      <c r="AE44" s="12">
        <v>2990721</v>
      </c>
    </row>
    <row r="45" spans="1:31" x14ac:dyDescent="0.2">
      <c r="A45" s="11">
        <v>50016</v>
      </c>
      <c r="B45" s="11" t="s">
        <v>164</v>
      </c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>
        <v>0</v>
      </c>
      <c r="U45" s="173">
        <v>88464</v>
      </c>
      <c r="V45" s="173">
        <v>467683</v>
      </c>
      <c r="W45" s="173">
        <v>372476</v>
      </c>
      <c r="X45" s="173">
        <v>389545</v>
      </c>
      <c r="Y45" s="173">
        <v>765707</v>
      </c>
      <c r="Z45" s="173">
        <v>948950</v>
      </c>
      <c r="AA45" s="186">
        <v>428696</v>
      </c>
      <c r="AB45" s="186">
        <v>592726</v>
      </c>
      <c r="AC45" s="186">
        <v>762928</v>
      </c>
      <c r="AD45" s="186">
        <v>717794</v>
      </c>
      <c r="AE45" s="186">
        <v>1057813</v>
      </c>
    </row>
    <row r="46" spans="1:31" x14ac:dyDescent="0.2">
      <c r="A46" s="11">
        <v>50026</v>
      </c>
      <c r="B46" s="11" t="s">
        <v>176</v>
      </c>
      <c r="C46" s="173"/>
      <c r="D46" s="173"/>
      <c r="E46" s="173">
        <v>7075</v>
      </c>
      <c r="F46" s="173">
        <v>201703</v>
      </c>
      <c r="G46" s="173">
        <v>109208</v>
      </c>
      <c r="H46" s="173">
        <v>374627</v>
      </c>
      <c r="I46" s="173">
        <v>306562</v>
      </c>
      <c r="J46" s="173">
        <v>641025</v>
      </c>
      <c r="K46" s="173">
        <v>1624437</v>
      </c>
      <c r="L46" s="173">
        <v>654511</v>
      </c>
      <c r="M46" s="173">
        <v>489809</v>
      </c>
      <c r="N46" s="173">
        <v>546480</v>
      </c>
      <c r="O46" s="173">
        <v>253998</v>
      </c>
      <c r="P46" s="173">
        <v>596800</v>
      </c>
      <c r="Q46" s="173">
        <v>-191146</v>
      </c>
      <c r="R46" s="173">
        <v>358446</v>
      </c>
      <c r="S46" s="173">
        <v>163331</v>
      </c>
      <c r="T46" s="173">
        <v>-262716</v>
      </c>
      <c r="U46" s="173">
        <v>-7298</v>
      </c>
      <c r="V46" s="173">
        <v>104171</v>
      </c>
      <c r="W46" s="173">
        <v>290571</v>
      </c>
      <c r="X46" s="173">
        <v>52449</v>
      </c>
      <c r="Y46" s="173">
        <v>-166993</v>
      </c>
      <c r="Z46" s="173">
        <v>232887</v>
      </c>
      <c r="AA46" s="173">
        <v>37972</v>
      </c>
      <c r="AB46" s="173">
        <v>247431</v>
      </c>
      <c r="AC46" s="173">
        <v>-254052</v>
      </c>
      <c r="AD46" s="173">
        <v>-1214</v>
      </c>
      <c r="AE46" s="173">
        <v>9925</v>
      </c>
    </row>
    <row r="47" spans="1:31" x14ac:dyDescent="0.2">
      <c r="A47" s="11">
        <v>15781</v>
      </c>
      <c r="B47" s="11" t="s">
        <v>189</v>
      </c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2"/>
      <c r="T47" s="12"/>
      <c r="U47" s="12"/>
      <c r="V47" s="12"/>
      <c r="W47" s="12"/>
      <c r="X47" s="12"/>
      <c r="Y47" s="174"/>
      <c r="Z47" s="174"/>
      <c r="AA47" s="174"/>
      <c r="AB47" s="207">
        <v>0</v>
      </c>
      <c r="AC47" s="207">
        <v>0</v>
      </c>
      <c r="AD47" s="207">
        <v>0</v>
      </c>
      <c r="AE47" s="207"/>
    </row>
    <row r="48" spans="1:31" x14ac:dyDescent="0.2">
      <c r="A48" s="11">
        <v>766</v>
      </c>
      <c r="B48" s="11" t="s">
        <v>201</v>
      </c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2"/>
      <c r="T48" s="12"/>
      <c r="U48" s="12"/>
      <c r="V48" s="12"/>
      <c r="W48" s="12"/>
      <c r="X48" s="12"/>
      <c r="Y48" s="12"/>
      <c r="Z48" s="12"/>
      <c r="AA48" s="12"/>
      <c r="AB48" s="12">
        <v>179183</v>
      </c>
      <c r="AC48" s="12">
        <v>13733</v>
      </c>
      <c r="AD48" s="12">
        <v>138984</v>
      </c>
      <c r="AE48" s="12">
        <v>82424</v>
      </c>
    </row>
    <row r="49" spans="1:31" x14ac:dyDescent="0.2">
      <c r="A49" s="11">
        <v>4915</v>
      </c>
      <c r="B49" s="11" t="s">
        <v>239</v>
      </c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2"/>
      <c r="T49" s="12"/>
      <c r="U49" s="12"/>
      <c r="V49" s="12"/>
      <c r="W49" s="12"/>
      <c r="X49" s="12"/>
      <c r="Y49" s="12"/>
      <c r="Z49" s="12"/>
      <c r="AA49" s="12"/>
      <c r="AB49" s="42"/>
      <c r="AC49" s="42"/>
      <c r="AD49" s="42">
        <v>0</v>
      </c>
      <c r="AE49" s="42"/>
    </row>
    <row r="50" spans="1:31" x14ac:dyDescent="0.2">
      <c r="A50" s="11">
        <v>16827</v>
      </c>
      <c r="B50" s="11" t="s">
        <v>220</v>
      </c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2"/>
      <c r="T50" s="12"/>
      <c r="U50" s="12"/>
      <c r="V50" s="12"/>
      <c r="W50" s="12"/>
      <c r="X50" s="12"/>
      <c r="Y50" s="12"/>
      <c r="Z50" s="12"/>
      <c r="AA50" s="12"/>
      <c r="AB50" s="42"/>
      <c r="AC50" s="42"/>
      <c r="AD50" s="42">
        <v>0</v>
      </c>
      <c r="AE50" s="42"/>
    </row>
    <row r="51" spans="1:31" x14ac:dyDescent="0.2">
      <c r="A51" s="11">
        <v>2538</v>
      </c>
      <c r="B51" s="11" t="s">
        <v>231</v>
      </c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2"/>
      <c r="T51" s="12"/>
      <c r="U51" s="12"/>
      <c r="V51" s="12"/>
      <c r="W51" s="12"/>
      <c r="X51" s="12"/>
      <c r="Y51" s="12"/>
      <c r="Z51" s="12"/>
      <c r="AA51" s="12"/>
      <c r="AB51" s="42"/>
      <c r="AC51" s="42"/>
      <c r="AD51" s="42"/>
      <c r="AE51" s="42"/>
    </row>
    <row r="52" spans="1:31" hidden="1" outlineLevel="1" x14ac:dyDescent="0.2">
      <c r="A52" s="11">
        <v>269</v>
      </c>
      <c r="B52" s="11" t="s">
        <v>16</v>
      </c>
      <c r="C52" s="173">
        <v>36820632</v>
      </c>
      <c r="D52" s="173">
        <v>32935631</v>
      </c>
      <c r="E52" s="173">
        <v>27824249</v>
      </c>
      <c r="F52" s="173">
        <v>22841559</v>
      </c>
      <c r="G52" s="173">
        <v>18885180</v>
      </c>
      <c r="H52" s="173">
        <v>17232060</v>
      </c>
      <c r="I52" s="173">
        <v>12412644</v>
      </c>
      <c r="J52" s="173"/>
      <c r="K52" s="173"/>
      <c r="L52" s="173"/>
      <c r="M52" s="173"/>
      <c r="N52" s="173"/>
      <c r="O52" s="173"/>
      <c r="P52" s="173"/>
      <c r="Q52" s="173"/>
      <c r="R52" s="173"/>
      <c r="S52" s="12">
        <v>0</v>
      </c>
      <c r="T52" s="12">
        <v>0</v>
      </c>
      <c r="U52" s="12"/>
      <c r="V52" s="12"/>
      <c r="W52" s="12"/>
      <c r="X52" s="12"/>
      <c r="Y52" s="174"/>
      <c r="Z52" s="174"/>
      <c r="AA52" s="174"/>
    </row>
    <row r="53" spans="1:31" hidden="1" outlineLevel="1" x14ac:dyDescent="0.2">
      <c r="A53" s="11">
        <v>750</v>
      </c>
      <c r="B53" s="11" t="s">
        <v>17</v>
      </c>
      <c r="C53" s="173">
        <v>379734</v>
      </c>
      <c r="D53" s="173">
        <v>-225936</v>
      </c>
      <c r="E53" s="173">
        <v>-36736</v>
      </c>
      <c r="F53" s="173"/>
      <c r="G53" s="173"/>
      <c r="H53" s="173"/>
      <c r="I53" s="173"/>
      <c r="J53" s="173">
        <v>812749</v>
      </c>
      <c r="K53" s="173">
        <v>1063549</v>
      </c>
      <c r="L53" s="173"/>
      <c r="M53" s="173"/>
      <c r="N53" s="173"/>
      <c r="O53" s="173"/>
      <c r="P53" s="173"/>
      <c r="Q53" s="173"/>
      <c r="R53" s="173"/>
      <c r="S53" s="12">
        <v>0</v>
      </c>
      <c r="T53" s="12">
        <v>0</v>
      </c>
      <c r="U53" s="12"/>
      <c r="V53" s="12"/>
      <c r="W53" s="12"/>
      <c r="X53" s="12"/>
      <c r="Y53" s="174"/>
      <c r="Z53" s="174"/>
      <c r="AA53" s="174"/>
    </row>
    <row r="54" spans="1:31" hidden="1" outlineLevel="1" x14ac:dyDescent="0.2">
      <c r="A54" s="11">
        <v>51632</v>
      </c>
      <c r="B54" s="11" t="s">
        <v>157</v>
      </c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2"/>
      <c r="T54" s="12"/>
      <c r="U54" s="12">
        <v>684306</v>
      </c>
      <c r="V54" s="12">
        <v>347880</v>
      </c>
      <c r="W54" s="12"/>
      <c r="X54" s="12"/>
      <c r="Y54" s="174"/>
      <c r="Z54" s="174"/>
      <c r="AA54" s="174"/>
    </row>
    <row r="55" spans="1:31" hidden="1" outlineLevel="1" x14ac:dyDescent="0.2">
      <c r="A55" s="11">
        <v>4699</v>
      </c>
      <c r="B55" s="11" t="s">
        <v>163</v>
      </c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>
        <v>758639</v>
      </c>
      <c r="U55" s="173">
        <v>1104966</v>
      </c>
      <c r="V55" s="173">
        <v>1079682</v>
      </c>
      <c r="W55" s="173">
        <v>696369</v>
      </c>
      <c r="X55" s="173"/>
      <c r="Y55" s="174"/>
      <c r="Z55" s="174"/>
      <c r="AA55" s="174"/>
    </row>
    <row r="56" spans="1:31" hidden="1" outlineLevel="1" x14ac:dyDescent="0.2">
      <c r="A56" s="11">
        <v>99</v>
      </c>
      <c r="B56" s="11" t="s">
        <v>103</v>
      </c>
      <c r="C56" s="173">
        <v>10222447</v>
      </c>
      <c r="D56" s="173">
        <v>11687290</v>
      </c>
      <c r="E56" s="173">
        <v>8836609</v>
      </c>
      <c r="F56" s="173">
        <v>4296057</v>
      </c>
      <c r="G56" s="173">
        <v>4555494</v>
      </c>
      <c r="H56" s="173">
        <v>7311388</v>
      </c>
      <c r="I56" s="173">
        <v>12840125</v>
      </c>
      <c r="J56" s="173">
        <v>10167818</v>
      </c>
      <c r="K56" s="173">
        <v>9680932</v>
      </c>
      <c r="L56" s="173">
        <v>10732710</v>
      </c>
      <c r="M56" s="173">
        <v>10523114</v>
      </c>
      <c r="N56" s="173">
        <v>10893394</v>
      </c>
      <c r="O56" s="173">
        <v>17761033</v>
      </c>
      <c r="P56" s="173">
        <v>32558957</v>
      </c>
      <c r="Q56" s="173">
        <v>33679233</v>
      </c>
      <c r="R56" s="173"/>
      <c r="S56" s="12">
        <v>0</v>
      </c>
      <c r="T56" s="12">
        <v>0</v>
      </c>
      <c r="U56" s="12"/>
      <c r="V56" s="12"/>
      <c r="W56" s="12"/>
      <c r="X56" s="12"/>
      <c r="Y56" s="174"/>
      <c r="Z56" s="174"/>
      <c r="AA56" s="174"/>
    </row>
    <row r="57" spans="1:31" ht="12.6" hidden="1" customHeight="1" outlineLevel="1" x14ac:dyDescent="0.2">
      <c r="A57" s="11">
        <v>51020</v>
      </c>
      <c r="B57" s="11" t="s">
        <v>60</v>
      </c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>
        <v>-247948</v>
      </c>
      <c r="R57" s="173">
        <v>-118456</v>
      </c>
      <c r="S57" s="173">
        <v>303997</v>
      </c>
      <c r="T57" s="173">
        <v>999050</v>
      </c>
      <c r="U57" s="173">
        <v>1108462</v>
      </c>
      <c r="V57" s="173">
        <v>1033947</v>
      </c>
      <c r="W57" s="173">
        <v>1172899</v>
      </c>
      <c r="X57" s="173"/>
      <c r="Y57" s="174"/>
      <c r="Z57" s="174"/>
      <c r="AA57" s="174"/>
    </row>
    <row r="58" spans="1:31" ht="12" hidden="1" customHeight="1" outlineLevel="1" x14ac:dyDescent="0.2">
      <c r="A58" s="11">
        <v>1135</v>
      </c>
      <c r="B58" s="11" t="s">
        <v>12</v>
      </c>
      <c r="C58" s="173"/>
      <c r="D58" s="173"/>
      <c r="E58" s="173"/>
      <c r="F58" s="173"/>
      <c r="G58" s="173"/>
      <c r="H58" s="173"/>
      <c r="I58" s="173"/>
      <c r="J58" s="173"/>
      <c r="K58" s="173"/>
      <c r="L58" s="173">
        <v>3057</v>
      </c>
      <c r="M58" s="173">
        <v>-2203</v>
      </c>
      <c r="N58" s="173"/>
      <c r="O58" s="173"/>
      <c r="P58" s="173"/>
      <c r="Q58" s="173"/>
      <c r="R58" s="173"/>
      <c r="S58" s="12">
        <v>0</v>
      </c>
      <c r="T58" s="12">
        <v>0</v>
      </c>
      <c r="U58" s="12"/>
      <c r="V58" s="12"/>
      <c r="W58" s="12"/>
      <c r="X58" s="12"/>
      <c r="Y58" s="174"/>
      <c r="Z58" s="174"/>
      <c r="AA58" s="174"/>
    </row>
    <row r="59" spans="1:31" hidden="1" outlineLevel="1" x14ac:dyDescent="0.2">
      <c r="A59" s="11">
        <v>159</v>
      </c>
      <c r="B59" s="11" t="s">
        <v>11</v>
      </c>
      <c r="C59" s="173">
        <v>14606243</v>
      </c>
      <c r="D59" s="173">
        <v>5941990</v>
      </c>
      <c r="E59" s="173">
        <v>7339151</v>
      </c>
      <c r="F59" s="173">
        <v>7773608</v>
      </c>
      <c r="G59" s="173">
        <v>4853619</v>
      </c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2">
        <v>0</v>
      </c>
      <c r="T59" s="12">
        <v>0</v>
      </c>
      <c r="U59" s="12"/>
      <c r="V59" s="12"/>
      <c r="W59" s="12"/>
      <c r="X59" s="12"/>
      <c r="Y59" s="174"/>
      <c r="Z59" s="174"/>
      <c r="AA59" s="174"/>
    </row>
    <row r="60" spans="1:31" hidden="1" outlineLevel="1" x14ac:dyDescent="0.2">
      <c r="A60" s="11">
        <v>642</v>
      </c>
      <c r="B60" s="11" t="s">
        <v>10</v>
      </c>
      <c r="C60" s="173">
        <v>336265</v>
      </c>
      <c r="D60" s="173">
        <v>132690</v>
      </c>
      <c r="E60" s="173">
        <v>262269</v>
      </c>
      <c r="F60" s="173">
        <v>657823</v>
      </c>
      <c r="G60" s="173">
        <v>824225</v>
      </c>
      <c r="H60" s="173">
        <v>779744</v>
      </c>
      <c r="I60" s="173">
        <v>522766</v>
      </c>
      <c r="J60" s="173">
        <v>613200</v>
      </c>
      <c r="K60" s="173">
        <v>369813</v>
      </c>
      <c r="L60" s="173">
        <v>188139</v>
      </c>
      <c r="M60" s="173">
        <v>251208</v>
      </c>
      <c r="N60" s="173">
        <v>492944</v>
      </c>
      <c r="O60" s="173"/>
      <c r="P60" s="173"/>
      <c r="Q60" s="173"/>
      <c r="R60" s="173"/>
      <c r="S60" s="12">
        <v>0</v>
      </c>
      <c r="T60" s="12">
        <v>0</v>
      </c>
      <c r="U60" s="12"/>
      <c r="V60" s="12"/>
      <c r="W60" s="12"/>
      <c r="X60" s="12"/>
      <c r="Y60" s="174"/>
      <c r="Z60" s="174"/>
      <c r="AA60" s="174"/>
    </row>
    <row r="61" spans="1:31" hidden="1" outlineLevel="1" x14ac:dyDescent="0.2">
      <c r="A61" s="11">
        <v>3889</v>
      </c>
      <c r="B61" s="11" t="s">
        <v>102</v>
      </c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>
        <v>790016</v>
      </c>
      <c r="P61" s="173">
        <v>375531</v>
      </c>
      <c r="Q61" s="173">
        <v>-20659</v>
      </c>
      <c r="R61" s="173">
        <v>715124</v>
      </c>
      <c r="S61" s="173">
        <v>787314</v>
      </c>
      <c r="T61" s="173">
        <v>787314</v>
      </c>
      <c r="U61" s="173"/>
      <c r="V61" s="173"/>
      <c r="W61" s="173"/>
      <c r="X61" s="173"/>
      <c r="Y61" s="174"/>
      <c r="Z61" s="174"/>
      <c r="AA61" s="174"/>
    </row>
    <row r="62" spans="1:31" hidden="1" outlineLevel="1" x14ac:dyDescent="0.2">
      <c r="A62" s="11">
        <v>50041</v>
      </c>
      <c r="B62" s="11" t="s">
        <v>98</v>
      </c>
      <c r="C62" s="173"/>
      <c r="D62" s="173"/>
      <c r="E62" s="173"/>
      <c r="F62" s="173"/>
      <c r="G62" s="173"/>
      <c r="H62" s="173"/>
      <c r="I62" s="173"/>
      <c r="J62" s="173">
        <v>1026942</v>
      </c>
      <c r="K62" s="173">
        <v>1536114</v>
      </c>
      <c r="L62" s="173">
        <v>1270434</v>
      </c>
      <c r="M62" s="173">
        <v>362162</v>
      </c>
      <c r="N62" s="173">
        <v>809178</v>
      </c>
      <c r="O62" s="173">
        <v>2191381</v>
      </c>
      <c r="P62" s="173"/>
      <c r="Q62" s="173"/>
      <c r="R62" s="173"/>
      <c r="S62" s="12">
        <v>0</v>
      </c>
      <c r="T62" s="12">
        <v>0</v>
      </c>
      <c r="U62" s="12"/>
      <c r="V62" s="12"/>
      <c r="W62" s="12"/>
      <c r="X62" s="12"/>
      <c r="Y62" s="174"/>
      <c r="Z62" s="174"/>
      <c r="AA62" s="174"/>
    </row>
    <row r="63" spans="1:31" hidden="1" outlineLevel="1" x14ac:dyDescent="0.2">
      <c r="A63" s="11">
        <v>947</v>
      </c>
      <c r="B63" s="11" t="s">
        <v>18</v>
      </c>
      <c r="C63" s="173"/>
      <c r="D63" s="173">
        <v>1033353</v>
      </c>
      <c r="E63" s="173">
        <v>581509</v>
      </c>
      <c r="F63" s="173">
        <v>255599</v>
      </c>
      <c r="G63" s="173">
        <v>179637</v>
      </c>
      <c r="H63" s="173">
        <v>954866</v>
      </c>
      <c r="I63" s="173">
        <v>884795</v>
      </c>
      <c r="J63" s="173"/>
      <c r="K63" s="173"/>
      <c r="L63" s="173"/>
      <c r="M63" s="173"/>
      <c r="N63" s="173"/>
      <c r="O63" s="173"/>
      <c r="P63" s="173"/>
      <c r="Q63" s="173"/>
      <c r="R63" s="173"/>
      <c r="S63" s="12">
        <v>0</v>
      </c>
      <c r="T63" s="12">
        <v>0</v>
      </c>
      <c r="U63" s="12"/>
      <c r="V63" s="12"/>
      <c r="W63" s="12"/>
      <c r="X63" s="12"/>
      <c r="Y63" s="174"/>
      <c r="Z63" s="174"/>
      <c r="AA63" s="174"/>
    </row>
    <row r="64" spans="1:31" hidden="1" outlineLevel="1" x14ac:dyDescent="0.2">
      <c r="A64" s="40">
        <v>51624</v>
      </c>
      <c r="B64" s="40" t="s">
        <v>13</v>
      </c>
      <c r="C64" s="181"/>
      <c r="D64" s="181"/>
      <c r="E64" s="181"/>
      <c r="F64" s="181"/>
      <c r="G64" s="181"/>
      <c r="H64" s="181"/>
      <c r="I64" s="181"/>
      <c r="J64" s="181"/>
      <c r="K64" s="181"/>
      <c r="L64" s="181">
        <v>2763417</v>
      </c>
      <c r="M64" s="181">
        <v>2349031</v>
      </c>
      <c r="N64" s="181">
        <v>1666304</v>
      </c>
      <c r="O64" s="181"/>
      <c r="P64" s="181"/>
      <c r="Q64" s="181"/>
      <c r="R64" s="181"/>
      <c r="S64" s="41">
        <v>0</v>
      </c>
      <c r="T64" s="41">
        <v>0</v>
      </c>
      <c r="U64" s="41"/>
      <c r="V64" s="41"/>
      <c r="W64" s="41"/>
      <c r="X64" s="41"/>
      <c r="Y64" s="182"/>
      <c r="Z64" s="182"/>
      <c r="AA64" s="182"/>
    </row>
    <row r="65" spans="1:31" ht="15.75" customHeight="1" collapsed="1" thickBot="1" x14ac:dyDescent="0.25">
      <c r="A65" s="14"/>
      <c r="B65" s="15" t="s">
        <v>19</v>
      </c>
      <c r="C65" s="183">
        <f t="shared" ref="C65:AE65" si="1">SUM(C37:C64)</f>
        <v>107559285</v>
      </c>
      <c r="D65" s="183">
        <f t="shared" si="1"/>
        <v>77613713</v>
      </c>
      <c r="E65" s="183">
        <f t="shared" si="1"/>
        <v>72417364</v>
      </c>
      <c r="F65" s="183">
        <f t="shared" si="1"/>
        <v>68931833</v>
      </c>
      <c r="G65" s="183">
        <f t="shared" si="1"/>
        <v>62957768</v>
      </c>
      <c r="H65" s="183">
        <f t="shared" si="1"/>
        <v>56635111</v>
      </c>
      <c r="I65" s="183">
        <f t="shared" si="1"/>
        <v>72071558</v>
      </c>
      <c r="J65" s="183">
        <f t="shared" si="1"/>
        <v>54093828</v>
      </c>
      <c r="K65" s="183">
        <f t="shared" si="1"/>
        <v>68974708</v>
      </c>
      <c r="L65" s="183">
        <f t="shared" si="1"/>
        <v>90687246</v>
      </c>
      <c r="M65" s="183">
        <f t="shared" si="1"/>
        <v>100355772</v>
      </c>
      <c r="N65" s="183">
        <f t="shared" si="1"/>
        <v>115244287</v>
      </c>
      <c r="O65" s="183">
        <f t="shared" si="1"/>
        <v>155022105</v>
      </c>
      <c r="P65" s="183">
        <f t="shared" si="1"/>
        <v>122587568</v>
      </c>
      <c r="Q65" s="183">
        <f t="shared" si="1"/>
        <v>245262650</v>
      </c>
      <c r="R65" s="183">
        <f t="shared" si="1"/>
        <v>249220127</v>
      </c>
      <c r="S65" s="183">
        <f t="shared" si="1"/>
        <v>186540953</v>
      </c>
      <c r="T65" s="183">
        <f t="shared" si="1"/>
        <v>214511457</v>
      </c>
      <c r="U65" s="183">
        <f t="shared" si="1"/>
        <v>232631231</v>
      </c>
      <c r="V65" s="183">
        <f t="shared" si="1"/>
        <v>185973137</v>
      </c>
      <c r="W65" s="183">
        <f t="shared" si="1"/>
        <v>155053301</v>
      </c>
      <c r="X65" s="183">
        <f t="shared" si="1"/>
        <v>134165323</v>
      </c>
      <c r="Y65" s="183">
        <f t="shared" si="1"/>
        <v>130340465</v>
      </c>
      <c r="Z65" s="183">
        <f t="shared" si="1"/>
        <v>120409189</v>
      </c>
      <c r="AA65" s="183">
        <f t="shared" si="1"/>
        <v>118375263</v>
      </c>
      <c r="AB65" s="183">
        <f t="shared" si="1"/>
        <v>111281024</v>
      </c>
      <c r="AC65" s="183">
        <f t="shared" si="1"/>
        <v>107333591</v>
      </c>
      <c r="AD65" s="183">
        <f t="shared" si="1"/>
        <v>101099991</v>
      </c>
      <c r="AE65" s="183">
        <f t="shared" si="1"/>
        <v>114799289</v>
      </c>
    </row>
    <row r="66" spans="1:31" ht="47.25" customHeight="1" thickTop="1" x14ac:dyDescent="0.2">
      <c r="A66" s="199" t="s">
        <v>45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  <c r="Z66" s="199"/>
      <c r="AA66" s="199"/>
    </row>
    <row r="67" spans="1:31" ht="12.75" customHeight="1" x14ac:dyDescent="0.2">
      <c r="A67" s="4" t="s">
        <v>14</v>
      </c>
      <c r="B67" s="5" t="s">
        <v>15</v>
      </c>
      <c r="C67" s="17">
        <v>1993</v>
      </c>
      <c r="D67" s="17">
        <v>1994</v>
      </c>
      <c r="E67" s="17">
        <v>1995</v>
      </c>
      <c r="F67" s="17">
        <v>1996</v>
      </c>
      <c r="G67" s="17">
        <v>1997</v>
      </c>
      <c r="H67" s="17">
        <v>1998</v>
      </c>
      <c r="I67" s="17">
        <v>1999</v>
      </c>
      <c r="J67" s="17">
        <v>2000</v>
      </c>
      <c r="K67" s="17">
        <v>2001</v>
      </c>
      <c r="L67" s="17">
        <v>2002</v>
      </c>
      <c r="M67" s="17">
        <v>2003</v>
      </c>
      <c r="N67" s="17">
        <v>2004</v>
      </c>
      <c r="O67" s="17">
        <v>2005</v>
      </c>
      <c r="P67" s="17">
        <v>2006</v>
      </c>
      <c r="Q67" s="17">
        <v>2007</v>
      </c>
      <c r="R67" s="17">
        <v>2008</v>
      </c>
      <c r="S67" s="17">
        <v>2009</v>
      </c>
      <c r="T67" s="17">
        <v>2010</v>
      </c>
      <c r="U67" s="17">
        <v>2011</v>
      </c>
      <c r="V67" s="17">
        <v>2012</v>
      </c>
      <c r="W67" s="17">
        <v>2013</v>
      </c>
      <c r="X67" s="17">
        <v>2014</v>
      </c>
      <c r="Y67" s="17">
        <v>2015</v>
      </c>
      <c r="Z67" s="17">
        <v>2016</v>
      </c>
      <c r="AA67" s="17">
        <v>2017</v>
      </c>
      <c r="AB67" s="17">
        <v>2018</v>
      </c>
      <c r="AC67" s="17">
        <v>2019</v>
      </c>
      <c r="AD67" s="17">
        <v>2020</v>
      </c>
      <c r="AE67" s="17">
        <v>2021</v>
      </c>
    </row>
    <row r="68" spans="1:31" ht="15.75" customHeight="1" x14ac:dyDescent="0.2">
      <c r="A68" s="9">
        <v>670</v>
      </c>
      <c r="B68" s="9" t="s">
        <v>5</v>
      </c>
      <c r="C68" s="13">
        <f t="shared" ref="C68:AD68" si="2">IF(C5&lt;&gt;0,C37/C5,"")</f>
        <v>6.5158136692147262E-2</v>
      </c>
      <c r="D68" s="13">
        <f t="shared" si="2"/>
        <v>7.1176064033248415E-2</v>
      </c>
      <c r="E68" s="13">
        <f t="shared" si="2"/>
        <v>6.2048329206336232E-2</v>
      </c>
      <c r="F68" s="13">
        <f t="shared" si="2"/>
        <v>7.8425916122483869E-2</v>
      </c>
      <c r="G68" s="13">
        <f t="shared" si="2"/>
        <v>8.5309733739067931E-2</v>
      </c>
      <c r="H68" s="13">
        <f t="shared" si="2"/>
        <v>2.7120718077097015E-2</v>
      </c>
      <c r="I68" s="13">
        <f t="shared" si="2"/>
        <v>6.6902978879078076E-2</v>
      </c>
      <c r="J68" s="13">
        <f t="shared" si="2"/>
        <v>5.5876880478659997E-2</v>
      </c>
      <c r="K68" s="13">
        <f t="shared" si="2"/>
        <v>5.7480942892034675E-2</v>
      </c>
      <c r="L68" s="13">
        <f t="shared" si="2"/>
        <v>4.8615423611454184E-2</v>
      </c>
      <c r="M68" s="13">
        <f t="shared" si="2"/>
        <v>3.5327071911477589E-2</v>
      </c>
      <c r="N68" s="13">
        <f t="shared" si="2"/>
        <v>5.5610798620325926E-2</v>
      </c>
      <c r="O68" s="13">
        <f t="shared" si="2"/>
        <v>8.406392776667862E-2</v>
      </c>
      <c r="P68" s="13">
        <f t="shared" si="2"/>
        <v>5.0789219915159112E-2</v>
      </c>
      <c r="Q68" s="13">
        <f t="shared" si="2"/>
        <v>0.16557081591315781</v>
      </c>
      <c r="R68" s="13">
        <f t="shared" si="2"/>
        <v>0.18181493941827637</v>
      </c>
      <c r="S68" s="13">
        <f t="shared" si="2"/>
        <v>0.12891565626225382</v>
      </c>
      <c r="T68" s="13">
        <f t="shared" si="2"/>
        <v>0.20466556224474702</v>
      </c>
      <c r="U68" s="13">
        <f t="shared" si="2"/>
        <v>0.24177816709097857</v>
      </c>
      <c r="V68" s="13">
        <f t="shared" si="2"/>
        <v>0.13276118696589212</v>
      </c>
      <c r="W68" s="13">
        <f t="shared" si="2"/>
        <v>0.12695195667974138</v>
      </c>
      <c r="X68" s="13">
        <f t="shared" si="2"/>
        <v>0.107832722863226</v>
      </c>
      <c r="Y68" s="13">
        <f t="shared" si="2"/>
        <v>8.9818569022583838E-2</v>
      </c>
      <c r="Z68" s="13">
        <f t="shared" si="2"/>
        <v>6.3517407299408121E-2</v>
      </c>
      <c r="AA68" s="13">
        <f t="shared" si="2"/>
        <v>8.2375969743851238E-2</v>
      </c>
      <c r="AB68" s="13">
        <f t="shared" si="2"/>
        <v>8.9937210577536439E-2</v>
      </c>
      <c r="AC68" s="13">
        <f t="shared" si="2"/>
        <v>7.5582616995520949E-2</v>
      </c>
      <c r="AD68" s="13">
        <f t="shared" si="2"/>
        <v>5.9404678502167914E-2</v>
      </c>
      <c r="AE68" s="13">
        <f>IF(AE5&lt;&gt;0,AE37/AE5,"")</f>
        <v>5.5902159015916296E-2</v>
      </c>
    </row>
    <row r="69" spans="1:31" x14ac:dyDescent="0.2">
      <c r="A69" s="11">
        <v>70</v>
      </c>
      <c r="B69" s="11" t="s">
        <v>9</v>
      </c>
      <c r="C69" s="13">
        <f t="shared" ref="C69:AE69" si="3">IF(C6&lt;&gt;0,C38/C6,"")</f>
        <v>5.3073080509019599E-2</v>
      </c>
      <c r="D69" s="13">
        <f t="shared" si="3"/>
        <v>4.8423902500921899E-2</v>
      </c>
      <c r="E69" s="13">
        <f t="shared" si="3"/>
        <v>5.8751463822337216E-2</v>
      </c>
      <c r="F69" s="13">
        <f t="shared" si="3"/>
        <v>4.9891624344237058E-2</v>
      </c>
      <c r="G69" s="13">
        <f t="shared" si="3"/>
        <v>4.3081604849301333E-2</v>
      </c>
      <c r="H69" s="13">
        <f t="shared" si="3"/>
        <v>3.6821571838131201E-2</v>
      </c>
      <c r="I69" s="13">
        <f t="shared" si="3"/>
        <v>5.2343770825173511E-2</v>
      </c>
      <c r="J69" s="13">
        <f t="shared" si="3"/>
        <v>3.051664156927867E-2</v>
      </c>
      <c r="K69" s="13">
        <f t="shared" si="3"/>
        <v>2.4350084932476136E-2</v>
      </c>
      <c r="L69" s="13">
        <f t="shared" si="3"/>
        <v>3.512073248532583E-2</v>
      </c>
      <c r="M69" s="13">
        <f t="shared" si="3"/>
        <v>3.7340481722871556E-2</v>
      </c>
      <c r="N69" s="13">
        <f t="shared" si="3"/>
        <v>3.3087824394043161E-2</v>
      </c>
      <c r="O69" s="13">
        <f t="shared" si="3"/>
        <v>3.2931776670020278E-2</v>
      </c>
      <c r="P69" s="13">
        <f t="shared" si="3"/>
        <v>3.6746500089212951E-2</v>
      </c>
      <c r="Q69" s="13">
        <f t="shared" si="3"/>
        <v>0.10386509744321523</v>
      </c>
      <c r="R69" s="13">
        <f t="shared" si="3"/>
        <v>0.16383631502578083</v>
      </c>
      <c r="S69" s="13">
        <f t="shared" si="3"/>
        <v>0.14067977997928438</v>
      </c>
      <c r="T69" s="13">
        <f t="shared" si="3"/>
        <v>0.20823037763679947</v>
      </c>
      <c r="U69" s="13">
        <f t="shared" si="3"/>
        <v>0.21828954915368481</v>
      </c>
      <c r="V69" s="13">
        <f t="shared" si="3"/>
        <v>0.1497630227414472</v>
      </c>
      <c r="W69" s="13">
        <f t="shared" si="3"/>
        <v>0.11216462648675</v>
      </c>
      <c r="X69" s="13">
        <f t="shared" si="3"/>
        <v>0.12808512588687138</v>
      </c>
      <c r="Y69" s="13">
        <f t="shared" si="3"/>
        <v>7.779032981309901E-2</v>
      </c>
      <c r="Z69" s="13">
        <f t="shared" si="3"/>
        <v>0.10430493661054543</v>
      </c>
      <c r="AA69" s="13">
        <f t="shared" si="3"/>
        <v>9.6617736064675414E-2</v>
      </c>
      <c r="AB69" s="13">
        <f t="shared" si="3"/>
        <v>6.1680201515866867E-2</v>
      </c>
      <c r="AC69" s="13">
        <f t="shared" si="3"/>
        <v>6.9470764149209913E-2</v>
      </c>
      <c r="AD69" s="13">
        <f t="shared" si="3"/>
        <v>4.9003525513559396E-2</v>
      </c>
      <c r="AE69" s="13">
        <f t="shared" si="3"/>
        <v>3.7993575633389301E-2</v>
      </c>
    </row>
    <row r="70" spans="1:31" x14ac:dyDescent="0.2">
      <c r="A70" s="11">
        <v>150</v>
      </c>
      <c r="B70" s="11" t="s">
        <v>8</v>
      </c>
      <c r="C70" s="13">
        <f t="shared" ref="C70:AE70" si="4">IF(C7&lt;&gt;0,C39/C7,"")</f>
        <v>8.9183395734312776E-2</v>
      </c>
      <c r="D70" s="13">
        <f t="shared" si="4"/>
        <v>3.7526270104149134E-2</v>
      </c>
      <c r="E70" s="13">
        <f t="shared" si="4"/>
        <v>8.0991882552003555E-2</v>
      </c>
      <c r="F70" s="13">
        <f t="shared" si="4"/>
        <v>3.1452846271875279E-2</v>
      </c>
      <c r="G70" s="13">
        <f t="shared" si="4"/>
        <v>1.6649804515083515E-2</v>
      </c>
      <c r="H70" s="13">
        <f t="shared" si="4"/>
        <v>1.745739006850297E-2</v>
      </c>
      <c r="I70" s="13">
        <f t="shared" si="4"/>
        <v>9.5848602242028756E-3</v>
      </c>
      <c r="J70" s="13">
        <f t="shared" si="4"/>
        <v>1.063394621266662E-2</v>
      </c>
      <c r="K70" s="13">
        <f t="shared" si="4"/>
        <v>1.675768075905331E-2</v>
      </c>
      <c r="L70" s="13">
        <f t="shared" si="4"/>
        <v>1.9719025463448434E-2</v>
      </c>
      <c r="M70" s="13">
        <f t="shared" si="4"/>
        <v>2.2715603407311637E-2</v>
      </c>
      <c r="N70" s="13">
        <f t="shared" si="4"/>
        <v>9.6182883342007183E-3</v>
      </c>
      <c r="O70" s="13">
        <f t="shared" si="4"/>
        <v>2.2155724650552641E-2</v>
      </c>
      <c r="P70" s="13">
        <f t="shared" si="4"/>
        <v>2.1643747241672871E-2</v>
      </c>
      <c r="Q70" s="13">
        <f t="shared" si="4"/>
        <v>5.8299707900953145E-2</v>
      </c>
      <c r="R70" s="13">
        <f t="shared" si="4"/>
        <v>0.21071025599410412</v>
      </c>
      <c r="S70" s="13">
        <f t="shared" si="4"/>
        <v>7.1018923296106345E-2</v>
      </c>
      <c r="T70" s="13">
        <f t="shared" si="4"/>
        <v>8.8296587043840302E-2</v>
      </c>
      <c r="U70" s="13">
        <f t="shared" si="4"/>
        <v>7.4241857891612015E-2</v>
      </c>
      <c r="V70" s="13">
        <f t="shared" si="4"/>
        <v>6.815244142511856E-2</v>
      </c>
      <c r="W70" s="13">
        <f t="shared" si="4"/>
        <v>7.9711659052262671E-2</v>
      </c>
      <c r="X70" s="13">
        <f t="shared" si="4"/>
        <v>7.0255375112278112E-2</v>
      </c>
      <c r="Y70" s="13">
        <f t="shared" si="4"/>
        <v>7.3054229745668081E-2</v>
      </c>
      <c r="Z70" s="13">
        <f t="shared" si="4"/>
        <v>6.9203763679058297E-2</v>
      </c>
      <c r="AA70" s="13">
        <f t="shared" si="4"/>
        <v>4.0748077098774468E-2</v>
      </c>
      <c r="AB70" s="13">
        <f t="shared" si="4"/>
        <v>3.758419145769918E-2</v>
      </c>
      <c r="AC70" s="13">
        <f t="shared" si="4"/>
        <v>1.8156762816915303E-2</v>
      </c>
      <c r="AD70" s="13">
        <f t="shared" si="4"/>
        <v>1.8212653012400451E-2</v>
      </c>
      <c r="AE70" s="13">
        <f t="shared" si="4"/>
        <v>3.7943609012384839E-2</v>
      </c>
    </row>
    <row r="71" spans="1:31" x14ac:dyDescent="0.2">
      <c r="A71" s="11">
        <v>50050</v>
      </c>
      <c r="B71" s="11" t="s">
        <v>4</v>
      </c>
      <c r="C71" s="13" t="str">
        <f t="shared" ref="C71:AE71" si="5">IF(C8&lt;&gt;0,C40/C8,"")</f>
        <v/>
      </c>
      <c r="D71" s="13" t="str">
        <f t="shared" si="5"/>
        <v/>
      </c>
      <c r="E71" s="13" t="str">
        <f t="shared" si="5"/>
        <v/>
      </c>
      <c r="F71" s="13" t="str">
        <f t="shared" si="5"/>
        <v/>
      </c>
      <c r="G71" s="13" t="str">
        <f t="shared" si="5"/>
        <v/>
      </c>
      <c r="H71" s="13" t="str">
        <f t="shared" si="5"/>
        <v/>
      </c>
      <c r="I71" s="13">
        <f t="shared" si="5"/>
        <v>0</v>
      </c>
      <c r="J71" s="13">
        <f t="shared" si="5"/>
        <v>1.1013376988083082E-2</v>
      </c>
      <c r="K71" s="13">
        <f t="shared" si="5"/>
        <v>1.0606294322216565E-2</v>
      </c>
      <c r="L71" s="13">
        <f t="shared" si="5"/>
        <v>1.0520667532507475E-2</v>
      </c>
      <c r="M71" s="13">
        <f t="shared" si="5"/>
        <v>1.0467841292379989E-2</v>
      </c>
      <c r="N71" s="13">
        <f t="shared" si="5"/>
        <v>1.0417712453318569E-2</v>
      </c>
      <c r="O71" s="13">
        <f t="shared" si="5"/>
        <v>1.7453154478303968E-2</v>
      </c>
      <c r="P71" s="13">
        <f t="shared" si="5"/>
        <v>1.2270236825914846E-2</v>
      </c>
      <c r="Q71" s="13">
        <f t="shared" si="5"/>
        <v>4.8681042672235755E-4</v>
      </c>
      <c r="R71" s="13">
        <f t="shared" si="5"/>
        <v>-3.5730737017196194E-3</v>
      </c>
      <c r="S71" s="13">
        <f t="shared" si="5"/>
        <v>-6.1140876819268239E-3</v>
      </c>
      <c r="T71" s="13">
        <f t="shared" si="5"/>
        <v>9.3784788945193518E-3</v>
      </c>
      <c r="U71" s="13">
        <f t="shared" si="5"/>
        <v>4.7148027607359429E-2</v>
      </c>
      <c r="V71" s="13">
        <f t="shared" si="5"/>
        <v>2.4317175475152997E-2</v>
      </c>
      <c r="W71" s="13">
        <f t="shared" si="5"/>
        <v>2.4406222385169308E-2</v>
      </c>
      <c r="X71" s="13">
        <f t="shared" si="5"/>
        <v>1.0908843058666578E-2</v>
      </c>
      <c r="Y71" s="13">
        <f t="shared" si="5"/>
        <v>1.5073455943853153E-2</v>
      </c>
      <c r="Z71" s="13">
        <f t="shared" si="5"/>
        <v>1.344724907222085E-2</v>
      </c>
      <c r="AA71" s="13">
        <f t="shared" si="5"/>
        <v>2.9098131099914985E-2</v>
      </c>
      <c r="AB71" s="13">
        <f t="shared" si="5"/>
        <v>3.3826601897045429E-2</v>
      </c>
      <c r="AC71" s="13">
        <f t="shared" si="5"/>
        <v>2.1142250890064034E-2</v>
      </c>
      <c r="AD71" s="13">
        <f t="shared" si="5"/>
        <v>8.3998723877909687E-3</v>
      </c>
      <c r="AE71" s="13">
        <f t="shared" si="5"/>
        <v>3.5860986385076263E-3</v>
      </c>
    </row>
    <row r="72" spans="1:31" x14ac:dyDescent="0.2">
      <c r="A72" s="11">
        <v>50130</v>
      </c>
      <c r="B72" s="11" t="s">
        <v>240</v>
      </c>
      <c r="C72" s="13">
        <f t="shared" ref="C72:AE72" si="6">IF(C9&lt;&gt;0,C41/C9,"")</f>
        <v>6.4289077692282343E-3</v>
      </c>
      <c r="D72" s="13">
        <f t="shared" si="6"/>
        <v>2.4746992531157926E-2</v>
      </c>
      <c r="E72" s="13">
        <f t="shared" si="6"/>
        <v>1.0934277046818501E-2</v>
      </c>
      <c r="F72" s="13">
        <f t="shared" si="6"/>
        <v>2.8309273176408484E-2</v>
      </c>
      <c r="G72" s="13">
        <f t="shared" si="6"/>
        <v>3.4154366073029227E-2</v>
      </c>
      <c r="H72" s="13">
        <f t="shared" si="6"/>
        <v>4.1553719115491779E-2</v>
      </c>
      <c r="I72" s="13">
        <f t="shared" si="6"/>
        <v>3.0685403432769885E-4</v>
      </c>
      <c r="J72" s="13">
        <f t="shared" si="6"/>
        <v>4.0182138106870477E-2</v>
      </c>
      <c r="K72" s="13">
        <f t="shared" si="6"/>
        <v>2.2986375348668698E-2</v>
      </c>
      <c r="L72" s="13">
        <f t="shared" si="6"/>
        <v>2.2944200843635371E-2</v>
      </c>
      <c r="M72" s="13">
        <f t="shared" si="6"/>
        <v>3.4352784501349626E-2</v>
      </c>
      <c r="N72" s="13" t="str">
        <f t="shared" si="6"/>
        <v/>
      </c>
      <c r="O72" s="13">
        <f t="shared" si="6"/>
        <v>1.9082579431978896E-2</v>
      </c>
      <c r="P72" s="13">
        <f t="shared" si="6"/>
        <v>2.5311815531120534E-2</v>
      </c>
      <c r="Q72" s="13">
        <f t="shared" si="6"/>
        <v>2.1800663838416726E-2</v>
      </c>
      <c r="R72" s="13">
        <f t="shared" si="6"/>
        <v>7.9005103198512339E-2</v>
      </c>
      <c r="S72" s="13">
        <f t="shared" si="6"/>
        <v>5.5695613918827505E-2</v>
      </c>
      <c r="T72" s="13">
        <f t="shared" si="6"/>
        <v>0.12114442647319179</v>
      </c>
      <c r="U72" s="13">
        <f t="shared" si="6"/>
        <v>9.2453297292391226E-2</v>
      </c>
      <c r="V72" s="13">
        <f t="shared" si="6"/>
        <v>7.508040984921921E-2</v>
      </c>
      <c r="W72" s="13">
        <f t="shared" si="6"/>
        <v>5.9730599142464418E-2</v>
      </c>
      <c r="X72" s="13">
        <f t="shared" si="6"/>
        <v>5.1714991280004827E-2</v>
      </c>
      <c r="Y72" s="13">
        <f t="shared" si="6"/>
        <v>5.4554212490833101E-2</v>
      </c>
      <c r="Z72" s="13">
        <f t="shared" si="6"/>
        <v>2.0269821629098902E-2</v>
      </c>
      <c r="AA72" s="13">
        <f t="shared" si="6"/>
        <v>3.6929027352260967E-2</v>
      </c>
      <c r="AB72" s="13">
        <f t="shared" si="6"/>
        <v>5.6368694069689182E-2</v>
      </c>
      <c r="AC72" s="13">
        <f t="shared" si="6"/>
        <v>3.7447660394677833E-2</v>
      </c>
      <c r="AD72" s="13">
        <f t="shared" si="6"/>
        <v>3.5298637416518647E-2</v>
      </c>
      <c r="AE72" s="13">
        <f t="shared" si="6"/>
        <v>4.0045165272138465E-2</v>
      </c>
    </row>
    <row r="73" spans="1:31" x14ac:dyDescent="0.2">
      <c r="A73" s="11">
        <v>340</v>
      </c>
      <c r="B73" s="11" t="s">
        <v>6</v>
      </c>
      <c r="C73" s="13">
        <f t="shared" ref="C73:AE73" si="7">IF(C10&lt;&gt;0,C42/C10,"")</f>
        <v>3.0013914943444697E-2</v>
      </c>
      <c r="D73" s="13">
        <f t="shared" si="7"/>
        <v>3.7478717718963113E-2</v>
      </c>
      <c r="E73" s="13">
        <f t="shared" si="7"/>
        <v>7.0295549435229934E-2</v>
      </c>
      <c r="F73" s="13">
        <f t="shared" si="7"/>
        <v>4.9882878692759203E-2</v>
      </c>
      <c r="G73" s="13">
        <f t="shared" si="7"/>
        <v>3.7288308403278209E-2</v>
      </c>
      <c r="H73" s="13">
        <f t="shared" si="7"/>
        <v>3.980825303291697E-2</v>
      </c>
      <c r="I73" s="13">
        <f t="shared" si="7"/>
        <v>4.6854585008467182E-2</v>
      </c>
      <c r="J73" s="13">
        <f t="shared" si="7"/>
        <v>3.3411836018457035E-2</v>
      </c>
      <c r="K73" s="13">
        <f t="shared" si="7"/>
        <v>2.4049916008983045E-2</v>
      </c>
      <c r="L73" s="13">
        <f t="shared" si="7"/>
        <v>1.8968589588388211E-2</v>
      </c>
      <c r="M73" s="13">
        <f t="shared" si="7"/>
        <v>2.0218155372527635E-2</v>
      </c>
      <c r="N73" s="13">
        <f t="shared" si="7"/>
        <v>4.5712163512962249E-2</v>
      </c>
      <c r="O73" s="13">
        <f t="shared" si="7"/>
        <v>3.0570530107139587E-2</v>
      </c>
      <c r="P73" s="13">
        <f t="shared" si="7"/>
        <v>4.3534667404506726E-2</v>
      </c>
      <c r="Q73" s="13">
        <f t="shared" si="7"/>
        <v>0.17316908829468333</v>
      </c>
      <c r="R73" s="13">
        <f t="shared" si="7"/>
        <v>0.23417462794381158</v>
      </c>
      <c r="S73" s="13">
        <f t="shared" si="7"/>
        <v>0.13461906127260154</v>
      </c>
      <c r="T73" s="13">
        <f t="shared" si="7"/>
        <v>0.10039433745773545</v>
      </c>
      <c r="U73" s="13">
        <f t="shared" si="7"/>
        <v>0.11056788221345332</v>
      </c>
      <c r="V73" s="13">
        <f t="shared" si="7"/>
        <v>0.12469975560646482</v>
      </c>
      <c r="W73" s="13">
        <f t="shared" si="7"/>
        <v>6.7505028130941572E-2</v>
      </c>
      <c r="X73" s="13">
        <f t="shared" si="7"/>
        <v>6.2309652554627476E-2</v>
      </c>
      <c r="Y73" s="13">
        <f t="shared" si="7"/>
        <v>0.17987244959934698</v>
      </c>
      <c r="Z73" s="13">
        <f t="shared" si="7"/>
        <v>0.11020678790513135</v>
      </c>
      <c r="AA73" s="13">
        <f t="shared" si="7"/>
        <v>2.3374725446373378E-2</v>
      </c>
      <c r="AB73" s="13">
        <f t="shared" si="7"/>
        <v>5.3894002657493452E-2</v>
      </c>
      <c r="AC73" s="13">
        <f t="shared" si="7"/>
        <v>7.3809855017873266E-2</v>
      </c>
      <c r="AD73" s="13">
        <f t="shared" si="7"/>
        <v>7.1338285401439258E-2</v>
      </c>
      <c r="AE73" s="13">
        <f t="shared" si="7"/>
        <v>3.4484070723767794E-2</v>
      </c>
    </row>
    <row r="74" spans="1:31" x14ac:dyDescent="0.2">
      <c r="A74" s="11">
        <v>51152</v>
      </c>
      <c r="B74" s="11" t="s">
        <v>183</v>
      </c>
      <c r="C74" s="13" t="str">
        <f t="shared" ref="C74:AE74" si="8">IF(C11&lt;&gt;0,C43/C11,"")</f>
        <v/>
      </c>
      <c r="D74" s="13" t="str">
        <f t="shared" si="8"/>
        <v/>
      </c>
      <c r="E74" s="13" t="str">
        <f t="shared" si="8"/>
        <v/>
      </c>
      <c r="F74" s="13" t="str">
        <f t="shared" si="8"/>
        <v/>
      </c>
      <c r="G74" s="13" t="str">
        <f t="shared" si="8"/>
        <v/>
      </c>
      <c r="H74" s="13" t="str">
        <f t="shared" si="8"/>
        <v/>
      </c>
      <c r="I74" s="13" t="str">
        <f t="shared" si="8"/>
        <v/>
      </c>
      <c r="J74" s="13" t="str">
        <f t="shared" si="8"/>
        <v/>
      </c>
      <c r="K74" s="13" t="str">
        <f t="shared" si="8"/>
        <v/>
      </c>
      <c r="L74" s="13" t="str">
        <f t="shared" si="8"/>
        <v/>
      </c>
      <c r="M74" s="13" t="str">
        <f t="shared" si="8"/>
        <v/>
      </c>
      <c r="N74" s="13" t="str">
        <f t="shared" si="8"/>
        <v/>
      </c>
      <c r="O74" s="13" t="str">
        <f t="shared" si="8"/>
        <v/>
      </c>
      <c r="P74" s="13" t="str">
        <f t="shared" si="8"/>
        <v/>
      </c>
      <c r="Q74" s="13" t="str">
        <f t="shared" si="8"/>
        <v/>
      </c>
      <c r="R74" s="13" t="str">
        <f t="shared" si="8"/>
        <v/>
      </c>
      <c r="S74" s="13" t="str">
        <f t="shared" si="8"/>
        <v/>
      </c>
      <c r="T74" s="13" t="str">
        <f t="shared" si="8"/>
        <v/>
      </c>
      <c r="U74" s="13" t="str">
        <f t="shared" si="8"/>
        <v/>
      </c>
      <c r="V74" s="13" t="str">
        <f t="shared" si="8"/>
        <v/>
      </c>
      <c r="W74" s="13" t="str">
        <f t="shared" si="8"/>
        <v/>
      </c>
      <c r="X74" s="13">
        <f t="shared" si="8"/>
        <v>1.8845032701262317E-2</v>
      </c>
      <c r="Y74" s="13">
        <f t="shared" si="8"/>
        <v>2.282227071218226E-2</v>
      </c>
      <c r="Z74" s="13">
        <f t="shared" si="8"/>
        <v>5.0075917589018519E-2</v>
      </c>
      <c r="AA74" s="13">
        <f t="shared" si="8"/>
        <v>4.6137644849887909E-2</v>
      </c>
      <c r="AB74" s="13">
        <f t="shared" si="8"/>
        <v>3.4145562914092278E-2</v>
      </c>
      <c r="AC74" s="13">
        <f t="shared" si="8"/>
        <v>5.0837643897284894E-2</v>
      </c>
      <c r="AD74" s="13">
        <f t="shared" si="8"/>
        <v>1.2725490031041377E-2</v>
      </c>
      <c r="AE74" s="13">
        <f t="shared" si="8"/>
        <v>6.2047005017864664E-4</v>
      </c>
    </row>
    <row r="75" spans="1:31" x14ac:dyDescent="0.2">
      <c r="A75" s="11">
        <v>50040</v>
      </c>
      <c r="B75" s="11" t="s">
        <v>184</v>
      </c>
      <c r="C75" s="13" t="str">
        <f t="shared" ref="C75:AA75" si="9">IF(C13&lt;&gt;0,C44/C13,"")</f>
        <v/>
      </c>
      <c r="D75" s="13" t="str">
        <f t="shared" si="9"/>
        <v/>
      </c>
      <c r="E75" s="13" t="str">
        <f t="shared" si="9"/>
        <v/>
      </c>
      <c r="F75" s="13" t="str">
        <f t="shared" si="9"/>
        <v/>
      </c>
      <c r="G75" s="13" t="str">
        <f t="shared" si="9"/>
        <v/>
      </c>
      <c r="H75" s="13" t="str">
        <f t="shared" si="9"/>
        <v/>
      </c>
      <c r="I75" s="13" t="str">
        <f t="shared" si="9"/>
        <v/>
      </c>
      <c r="J75" s="13" t="str">
        <f t="shared" si="9"/>
        <v/>
      </c>
      <c r="K75" s="13" t="str">
        <f t="shared" si="9"/>
        <v/>
      </c>
      <c r="L75" s="13" t="str">
        <f t="shared" si="9"/>
        <v/>
      </c>
      <c r="M75" s="13" t="str">
        <f t="shared" si="9"/>
        <v/>
      </c>
      <c r="N75" s="13" t="str">
        <f t="shared" si="9"/>
        <v/>
      </c>
      <c r="O75" s="13" t="str">
        <f t="shared" si="9"/>
        <v/>
      </c>
      <c r="P75" s="13" t="str">
        <f t="shared" si="9"/>
        <v/>
      </c>
      <c r="Q75" s="13" t="str">
        <f t="shared" si="9"/>
        <v/>
      </c>
      <c r="R75" s="13" t="str">
        <f t="shared" si="9"/>
        <v/>
      </c>
      <c r="S75" s="13" t="str">
        <f t="shared" si="9"/>
        <v/>
      </c>
      <c r="T75" s="13">
        <f t="shared" si="9"/>
        <v>0</v>
      </c>
      <c r="U75" s="13">
        <f t="shared" si="9"/>
        <v>0</v>
      </c>
      <c r="V75" s="13">
        <f t="shared" si="9"/>
        <v>0</v>
      </c>
      <c r="W75" s="13">
        <f t="shared" si="9"/>
        <v>0</v>
      </c>
      <c r="X75" s="13">
        <f t="shared" si="9"/>
        <v>0</v>
      </c>
      <c r="Y75" s="13">
        <f t="shared" si="9"/>
        <v>0</v>
      </c>
      <c r="Z75" s="13">
        <f t="shared" si="9"/>
        <v>4.2571500173711457E-3</v>
      </c>
      <c r="AA75" s="13">
        <f t="shared" si="9"/>
        <v>9.3226978770944036E-3</v>
      </c>
      <c r="AB75" s="13">
        <f t="shared" ref="AB75:AD79" si="10">IF(AB12&lt;&gt;0,AB44/AB12,"")</f>
        <v>6.273574784519298E-2</v>
      </c>
      <c r="AC75" s="13">
        <f t="shared" si="10"/>
        <v>4.2191232690539121E-2</v>
      </c>
      <c r="AD75" s="13">
        <f t="shared" si="10"/>
        <v>3.7413643449732109E-2</v>
      </c>
      <c r="AE75" s="13">
        <f t="shared" ref="AE75:AE95" si="11">IF(AE12&lt;&gt;0,AE44/AE12,"")</f>
        <v>4.2072660227453276E-2</v>
      </c>
    </row>
    <row r="76" spans="1:31" x14ac:dyDescent="0.2">
      <c r="A76" s="11">
        <v>50016</v>
      </c>
      <c r="B76" s="11" t="s">
        <v>164</v>
      </c>
      <c r="C76" s="13" t="str">
        <f t="shared" ref="C76:AA76" si="12">IF(C12&lt;&gt;0,C45/C12,"")</f>
        <v/>
      </c>
      <c r="D76" s="13" t="str">
        <f t="shared" si="12"/>
        <v/>
      </c>
      <c r="E76" s="13" t="str">
        <f t="shared" si="12"/>
        <v/>
      </c>
      <c r="F76" s="13" t="str">
        <f t="shared" si="12"/>
        <v/>
      </c>
      <c r="G76" s="13" t="str">
        <f t="shared" si="12"/>
        <v/>
      </c>
      <c r="H76" s="13" t="str">
        <f t="shared" si="12"/>
        <v/>
      </c>
      <c r="I76" s="13" t="str">
        <f t="shared" si="12"/>
        <v/>
      </c>
      <c r="J76" s="13" t="str">
        <f t="shared" si="12"/>
        <v/>
      </c>
      <c r="K76" s="13" t="str">
        <f t="shared" si="12"/>
        <v/>
      </c>
      <c r="L76" s="13" t="str">
        <f t="shared" si="12"/>
        <v/>
      </c>
      <c r="M76" s="13" t="str">
        <f t="shared" si="12"/>
        <v/>
      </c>
      <c r="N76" s="13" t="str">
        <f t="shared" si="12"/>
        <v/>
      </c>
      <c r="O76" s="13" t="str">
        <f t="shared" si="12"/>
        <v/>
      </c>
      <c r="P76" s="13" t="str">
        <f t="shared" si="12"/>
        <v/>
      </c>
      <c r="Q76" s="13" t="str">
        <f t="shared" si="12"/>
        <v/>
      </c>
      <c r="R76" s="13" t="str">
        <f t="shared" si="12"/>
        <v/>
      </c>
      <c r="S76" s="13" t="str">
        <f t="shared" si="12"/>
        <v/>
      </c>
      <c r="T76" s="13" t="str">
        <f t="shared" si="12"/>
        <v/>
      </c>
      <c r="U76" s="13" t="str">
        <f t="shared" si="12"/>
        <v/>
      </c>
      <c r="V76" s="13" t="str">
        <f t="shared" si="12"/>
        <v/>
      </c>
      <c r="W76" s="13" t="str">
        <f t="shared" si="12"/>
        <v/>
      </c>
      <c r="X76" s="13">
        <f t="shared" si="12"/>
        <v>0.35268420981154625</v>
      </c>
      <c r="Y76" s="13">
        <f t="shared" si="12"/>
        <v>0.13714738202603</v>
      </c>
      <c r="Z76" s="13">
        <f t="shared" si="12"/>
        <v>8.1023943879637669E-2</v>
      </c>
      <c r="AA76" s="13">
        <f t="shared" si="12"/>
        <v>1.9284087213829144E-2</v>
      </c>
      <c r="AB76" s="13">
        <f t="shared" si="10"/>
        <v>2.1466154823762525E-2</v>
      </c>
      <c r="AC76" s="13">
        <f t="shared" si="10"/>
        <v>2.4819237576709823E-2</v>
      </c>
      <c r="AD76" s="13">
        <f t="shared" si="10"/>
        <v>2.0312810846192138E-2</v>
      </c>
      <c r="AE76" s="13">
        <f t="shared" si="11"/>
        <v>2.887416173699232E-2</v>
      </c>
    </row>
    <row r="77" spans="1:31" x14ac:dyDescent="0.2">
      <c r="A77" s="11">
        <v>50026</v>
      </c>
      <c r="B77" s="11" t="s">
        <v>176</v>
      </c>
      <c r="C77" s="13" t="str">
        <f t="shared" ref="C77:AA77" si="13">IF(C15&lt;&gt;0,C46/C15,"")</f>
        <v/>
      </c>
      <c r="D77" s="13" t="str">
        <f t="shared" si="13"/>
        <v/>
      </c>
      <c r="E77" s="13" t="str">
        <f t="shared" si="13"/>
        <v/>
      </c>
      <c r="F77" s="13" t="str">
        <f t="shared" si="13"/>
        <v/>
      </c>
      <c r="G77" s="13" t="str">
        <f t="shared" si="13"/>
        <v/>
      </c>
      <c r="H77" s="13" t="str">
        <f t="shared" si="13"/>
        <v/>
      </c>
      <c r="I77" s="13" t="str">
        <f t="shared" si="13"/>
        <v/>
      </c>
      <c r="J77" s="13" t="str">
        <f t="shared" si="13"/>
        <v/>
      </c>
      <c r="K77" s="13" t="str">
        <f t="shared" si="13"/>
        <v/>
      </c>
      <c r="L77" s="13" t="str">
        <f t="shared" si="13"/>
        <v/>
      </c>
      <c r="M77" s="13" t="str">
        <f t="shared" si="13"/>
        <v/>
      </c>
      <c r="N77" s="13" t="str">
        <f t="shared" si="13"/>
        <v/>
      </c>
      <c r="O77" s="13" t="str">
        <f t="shared" si="13"/>
        <v/>
      </c>
      <c r="P77" s="13" t="str">
        <f t="shared" si="13"/>
        <v/>
      </c>
      <c r="Q77" s="13" t="str">
        <f t="shared" si="13"/>
        <v/>
      </c>
      <c r="R77" s="13" t="str">
        <f t="shared" si="13"/>
        <v/>
      </c>
      <c r="S77" s="13" t="str">
        <f t="shared" si="13"/>
        <v/>
      </c>
      <c r="T77" s="13" t="str">
        <f t="shared" si="13"/>
        <v/>
      </c>
      <c r="U77" s="13" t="str">
        <f t="shared" si="13"/>
        <v/>
      </c>
      <c r="V77" s="13" t="str">
        <f t="shared" si="13"/>
        <v/>
      </c>
      <c r="W77" s="13" t="str">
        <f t="shared" si="13"/>
        <v/>
      </c>
      <c r="X77" s="13">
        <f t="shared" si="13"/>
        <v>0.78489442257905218</v>
      </c>
      <c r="Y77" s="13">
        <f t="shared" si="13"/>
        <v>-2.4990347634796404</v>
      </c>
      <c r="Z77" s="13">
        <f t="shared" si="13"/>
        <v>0.44740446737837852</v>
      </c>
      <c r="AA77" s="13">
        <f t="shared" si="13"/>
        <v>6.877415662366923E-2</v>
      </c>
      <c r="AB77" s="13">
        <f t="shared" si="10"/>
        <v>0.10235502899833704</v>
      </c>
      <c r="AC77" s="13">
        <f t="shared" si="10"/>
        <v>-0.12669159752832398</v>
      </c>
      <c r="AD77" s="13">
        <f t="shared" si="10"/>
        <v>-5.7969215195192471E-4</v>
      </c>
      <c r="AE77" s="13">
        <f t="shared" si="11"/>
        <v>5.0581470312881429E-3</v>
      </c>
    </row>
    <row r="78" spans="1:31" x14ac:dyDescent="0.2">
      <c r="A78" s="11">
        <v>15781</v>
      </c>
      <c r="B78" s="11" t="s">
        <v>189</v>
      </c>
      <c r="C78" s="13" t="str">
        <f t="shared" ref="C78:AA78" si="14">IF(C16&lt;&gt;0,C47/C16,"")</f>
        <v/>
      </c>
      <c r="D78" s="13" t="str">
        <f t="shared" si="14"/>
        <v/>
      </c>
      <c r="E78" s="13" t="str">
        <f t="shared" si="14"/>
        <v/>
      </c>
      <c r="F78" s="13" t="str">
        <f t="shared" si="14"/>
        <v/>
      </c>
      <c r="G78" s="13" t="str">
        <f t="shared" si="14"/>
        <v/>
      </c>
      <c r="H78" s="13" t="str">
        <f t="shared" si="14"/>
        <v/>
      </c>
      <c r="I78" s="13" t="str">
        <f t="shared" si="14"/>
        <v/>
      </c>
      <c r="J78" s="13" t="str">
        <f t="shared" si="14"/>
        <v/>
      </c>
      <c r="K78" s="13" t="str">
        <f t="shared" si="14"/>
        <v/>
      </c>
      <c r="L78" s="13" t="str">
        <f t="shared" si="14"/>
        <v/>
      </c>
      <c r="M78" s="13" t="str">
        <f t="shared" si="14"/>
        <v/>
      </c>
      <c r="N78" s="13" t="str">
        <f t="shared" si="14"/>
        <v/>
      </c>
      <c r="O78" s="13" t="str">
        <f t="shared" si="14"/>
        <v/>
      </c>
      <c r="P78" s="13" t="str">
        <f t="shared" si="14"/>
        <v/>
      </c>
      <c r="Q78" s="13" t="str">
        <f t="shared" si="14"/>
        <v/>
      </c>
      <c r="R78" s="13" t="str">
        <f t="shared" si="14"/>
        <v/>
      </c>
      <c r="S78" s="13" t="str">
        <f t="shared" si="14"/>
        <v/>
      </c>
      <c r="T78" s="13" t="str">
        <f t="shared" si="14"/>
        <v/>
      </c>
      <c r="U78" s="13" t="str">
        <f t="shared" si="14"/>
        <v/>
      </c>
      <c r="V78" s="13" t="str">
        <f t="shared" si="14"/>
        <v/>
      </c>
      <c r="W78" s="13" t="str">
        <f t="shared" si="14"/>
        <v/>
      </c>
      <c r="X78" s="13" t="str">
        <f t="shared" si="14"/>
        <v/>
      </c>
      <c r="Y78" s="13" t="str">
        <f t="shared" si="14"/>
        <v/>
      </c>
      <c r="Z78" s="13" t="str">
        <f t="shared" si="14"/>
        <v/>
      </c>
      <c r="AA78" s="13" t="str">
        <f t="shared" si="14"/>
        <v/>
      </c>
      <c r="AB78" s="13">
        <f t="shared" si="10"/>
        <v>0</v>
      </c>
      <c r="AC78" s="13">
        <f t="shared" si="10"/>
        <v>0</v>
      </c>
      <c r="AD78" s="13">
        <f t="shared" si="10"/>
        <v>0</v>
      </c>
      <c r="AE78" s="13">
        <f t="shared" si="11"/>
        <v>0</v>
      </c>
    </row>
    <row r="79" spans="1:31" x14ac:dyDescent="0.2">
      <c r="A79" s="11">
        <v>766</v>
      </c>
      <c r="B79" s="11" t="s">
        <v>201</v>
      </c>
      <c r="C79" s="13" t="e">
        <f>IF(#REF!&lt;&gt;0,#REF!/#REF!,"")</f>
        <v>#REF!</v>
      </c>
      <c r="D79" s="13" t="e">
        <f>IF(#REF!&lt;&gt;0,#REF!/#REF!,"")</f>
        <v>#REF!</v>
      </c>
      <c r="E79" s="13" t="e">
        <f>IF(#REF!&lt;&gt;0,#REF!/#REF!,"")</f>
        <v>#REF!</v>
      </c>
      <c r="F79" s="13" t="e">
        <f>IF(#REF!&lt;&gt;0,#REF!/#REF!,"")</f>
        <v>#REF!</v>
      </c>
      <c r="G79" s="13" t="e">
        <f>IF(#REF!&lt;&gt;0,#REF!/#REF!,"")</f>
        <v>#REF!</v>
      </c>
      <c r="H79" s="13" t="e">
        <f>IF(#REF!&lt;&gt;0,#REF!/#REF!,"")</f>
        <v>#REF!</v>
      </c>
      <c r="I79" s="13" t="e">
        <f>IF(#REF!&lt;&gt;0,#REF!/#REF!,"")</f>
        <v>#REF!</v>
      </c>
      <c r="J79" s="13" t="e">
        <f>IF(#REF!&lt;&gt;0,#REF!/#REF!,"")</f>
        <v>#REF!</v>
      </c>
      <c r="K79" s="13" t="e">
        <f>IF(#REF!&lt;&gt;0,#REF!/#REF!,"")</f>
        <v>#REF!</v>
      </c>
      <c r="L79" s="13" t="e">
        <f>IF(#REF!&lt;&gt;0,#REF!/#REF!,"")</f>
        <v>#REF!</v>
      </c>
      <c r="M79" s="13" t="e">
        <f>IF(#REF!&lt;&gt;0,#REF!/#REF!,"")</f>
        <v>#REF!</v>
      </c>
      <c r="N79" s="13" t="e">
        <f>IF(#REF!&lt;&gt;0,#REF!/#REF!,"")</f>
        <v>#REF!</v>
      </c>
      <c r="O79" s="13" t="e">
        <f>IF(#REF!&lt;&gt;0,#REF!/#REF!,"")</f>
        <v>#REF!</v>
      </c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>
        <f t="shared" si="10"/>
        <v>0.28012356622377305</v>
      </c>
      <c r="AC79" s="13">
        <f t="shared" si="10"/>
        <v>1.2113775814435972E-2</v>
      </c>
      <c r="AD79" s="13">
        <f t="shared" si="10"/>
        <v>0.11140341174150792</v>
      </c>
      <c r="AE79" s="13">
        <f t="shared" si="11"/>
        <v>2.2795596863309942E-2</v>
      </c>
    </row>
    <row r="80" spans="1:31" x14ac:dyDescent="0.2">
      <c r="A80" s="11">
        <v>4915</v>
      </c>
      <c r="B80" s="11" t="s">
        <v>239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93"/>
      <c r="AC80" s="193"/>
      <c r="AD80" s="193"/>
      <c r="AE80" s="13">
        <f t="shared" si="11"/>
        <v>0</v>
      </c>
    </row>
    <row r="81" spans="1:31" x14ac:dyDescent="0.2">
      <c r="A81" s="11">
        <v>16827</v>
      </c>
      <c r="B81" s="11" t="s">
        <v>220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93"/>
      <c r="AC81" s="193"/>
      <c r="AD81" s="193"/>
      <c r="AE81" s="13">
        <f t="shared" si="11"/>
        <v>0</v>
      </c>
    </row>
    <row r="82" spans="1:31" x14ac:dyDescent="0.2">
      <c r="A82" s="11">
        <v>2538</v>
      </c>
      <c r="B82" s="11" t="s">
        <v>231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93"/>
      <c r="AC82" s="193"/>
      <c r="AD82" s="193"/>
      <c r="AE82" s="13">
        <f t="shared" si="11"/>
        <v>0</v>
      </c>
    </row>
    <row r="83" spans="1:31" ht="13.9" hidden="1" customHeight="1" outlineLevel="1" x14ac:dyDescent="0.2">
      <c r="A83" s="11">
        <v>269</v>
      </c>
      <c r="B83" s="11" t="s">
        <v>16</v>
      </c>
      <c r="C83" s="13">
        <f t="shared" ref="C83:AA83" si="15">IF(C20&lt;&gt;0,C52/C20,"")</f>
        <v>0.16422612048238511</v>
      </c>
      <c r="D83" s="13">
        <f t="shared" si="15"/>
        <v>0.20383706405983851</v>
      </c>
      <c r="E83" s="13">
        <f t="shared" si="15"/>
        <v>0.22210489037879905</v>
      </c>
      <c r="F83" s="13">
        <f t="shared" si="15"/>
        <v>0.15078043252560563</v>
      </c>
      <c r="G83" s="13">
        <f t="shared" si="15"/>
        <v>0.11050479913350551</v>
      </c>
      <c r="H83" s="13">
        <f t="shared" si="15"/>
        <v>8.2566113284136558E-2</v>
      </c>
      <c r="I83" s="13">
        <f t="shared" si="15"/>
        <v>6.2179755743720991E-2</v>
      </c>
      <c r="J83" s="13" t="str">
        <f t="shared" si="15"/>
        <v/>
      </c>
      <c r="K83" s="13" t="str">
        <f t="shared" si="15"/>
        <v/>
      </c>
      <c r="L83" s="13" t="str">
        <f t="shared" si="15"/>
        <v/>
      </c>
      <c r="M83" s="13" t="str">
        <f t="shared" si="15"/>
        <v/>
      </c>
      <c r="N83" s="13" t="str">
        <f t="shared" si="15"/>
        <v/>
      </c>
      <c r="O83" s="13" t="str">
        <f t="shared" si="15"/>
        <v/>
      </c>
      <c r="P83" s="13" t="str">
        <f t="shared" si="15"/>
        <v/>
      </c>
      <c r="Q83" s="13" t="str">
        <f t="shared" si="15"/>
        <v/>
      </c>
      <c r="R83" s="13" t="str">
        <f t="shared" si="15"/>
        <v/>
      </c>
      <c r="S83" s="13" t="str">
        <f t="shared" si="15"/>
        <v/>
      </c>
      <c r="T83" s="13" t="str">
        <f t="shared" si="15"/>
        <v/>
      </c>
      <c r="U83" s="13" t="str">
        <f t="shared" si="15"/>
        <v/>
      </c>
      <c r="V83" s="13" t="str">
        <f t="shared" si="15"/>
        <v/>
      </c>
      <c r="W83" s="13" t="str">
        <f t="shared" si="15"/>
        <v/>
      </c>
      <c r="X83" s="13" t="str">
        <f t="shared" si="15"/>
        <v/>
      </c>
      <c r="Y83" s="13" t="str">
        <f t="shared" si="15"/>
        <v/>
      </c>
      <c r="Z83" s="13" t="str">
        <f t="shared" si="15"/>
        <v/>
      </c>
      <c r="AA83" s="13" t="str">
        <f t="shared" si="15"/>
        <v/>
      </c>
      <c r="AE83" s="13" t="str">
        <f t="shared" si="11"/>
        <v/>
      </c>
    </row>
    <row r="84" spans="1:31" hidden="1" outlineLevel="1" x14ac:dyDescent="0.2">
      <c r="A84" s="11">
        <v>750</v>
      </c>
      <c r="B84" s="11" t="s">
        <v>17</v>
      </c>
      <c r="C84" s="13">
        <f t="shared" ref="C84:AA84" si="16">IF(C21&lt;&gt;0,C53/C21,"")</f>
        <v>6.7874923989394084E-2</v>
      </c>
      <c r="D84" s="13">
        <f t="shared" si="16"/>
        <v>-0.45677409963730758</v>
      </c>
      <c r="E84" s="13">
        <f t="shared" si="16"/>
        <v>-0.13169574039419815</v>
      </c>
      <c r="F84" s="13" t="str">
        <f t="shared" si="16"/>
        <v/>
      </c>
      <c r="G84" s="13" t="str">
        <f t="shared" si="16"/>
        <v/>
      </c>
      <c r="H84" s="13" t="str">
        <f t="shared" si="16"/>
        <v/>
      </c>
      <c r="I84" s="13" t="str">
        <f t="shared" si="16"/>
        <v/>
      </c>
      <c r="J84" s="13">
        <f t="shared" si="16"/>
        <v>2.07542164307765E-2</v>
      </c>
      <c r="K84" s="13">
        <f t="shared" si="16"/>
        <v>1.8145152037511152E-2</v>
      </c>
      <c r="L84" s="13" t="str">
        <f t="shared" si="16"/>
        <v/>
      </c>
      <c r="M84" s="13" t="str">
        <f t="shared" si="16"/>
        <v/>
      </c>
      <c r="N84" s="13" t="str">
        <f t="shared" si="16"/>
        <v/>
      </c>
      <c r="O84" s="13" t="str">
        <f t="shared" si="16"/>
        <v/>
      </c>
      <c r="P84" s="13" t="str">
        <f t="shared" si="16"/>
        <v/>
      </c>
      <c r="Q84" s="13" t="str">
        <f t="shared" si="16"/>
        <v/>
      </c>
      <c r="R84" s="13" t="str">
        <f t="shared" si="16"/>
        <v/>
      </c>
      <c r="S84" s="13" t="str">
        <f t="shared" si="16"/>
        <v/>
      </c>
      <c r="T84" s="13" t="str">
        <f t="shared" si="16"/>
        <v/>
      </c>
      <c r="U84" s="13" t="str">
        <f t="shared" si="16"/>
        <v/>
      </c>
      <c r="V84" s="13" t="str">
        <f t="shared" si="16"/>
        <v/>
      </c>
      <c r="W84" s="13" t="str">
        <f t="shared" si="16"/>
        <v/>
      </c>
      <c r="X84" s="13" t="str">
        <f t="shared" si="16"/>
        <v/>
      </c>
      <c r="Y84" s="13" t="str">
        <f t="shared" si="16"/>
        <v/>
      </c>
      <c r="Z84" s="13" t="str">
        <f t="shared" si="16"/>
        <v/>
      </c>
      <c r="AA84" s="13" t="str">
        <f t="shared" si="16"/>
        <v/>
      </c>
      <c r="AE84" s="13" t="str">
        <f t="shared" si="11"/>
        <v/>
      </c>
    </row>
    <row r="85" spans="1:31" hidden="1" outlineLevel="1" x14ac:dyDescent="0.2">
      <c r="A85" s="11">
        <v>51632</v>
      </c>
      <c r="B85" s="11" t="s">
        <v>157</v>
      </c>
      <c r="C85" s="13" t="str">
        <f t="shared" ref="C85:AA85" si="17">IF(C22&lt;&gt;0,C54/C22,"")</f>
        <v/>
      </c>
      <c r="D85" s="13" t="str">
        <f t="shared" si="17"/>
        <v/>
      </c>
      <c r="E85" s="13" t="str">
        <f t="shared" si="17"/>
        <v/>
      </c>
      <c r="F85" s="13" t="str">
        <f t="shared" si="17"/>
        <v/>
      </c>
      <c r="G85" s="13" t="str">
        <f t="shared" si="17"/>
        <v/>
      </c>
      <c r="H85" s="13" t="str">
        <f t="shared" si="17"/>
        <v/>
      </c>
      <c r="I85" s="13" t="str">
        <f t="shared" si="17"/>
        <v/>
      </c>
      <c r="J85" s="13" t="str">
        <f t="shared" si="17"/>
        <v/>
      </c>
      <c r="K85" s="13" t="str">
        <f t="shared" si="17"/>
        <v/>
      </c>
      <c r="L85" s="13" t="str">
        <f t="shared" si="17"/>
        <v/>
      </c>
      <c r="M85" s="13" t="str">
        <f t="shared" si="17"/>
        <v/>
      </c>
      <c r="N85" s="13" t="str">
        <f t="shared" si="17"/>
        <v/>
      </c>
      <c r="O85" s="13" t="str">
        <f t="shared" si="17"/>
        <v/>
      </c>
      <c r="P85" s="13" t="str">
        <f t="shared" si="17"/>
        <v/>
      </c>
      <c r="Q85" s="13" t="str">
        <f t="shared" si="17"/>
        <v/>
      </c>
      <c r="R85" s="13" t="str">
        <f t="shared" si="17"/>
        <v/>
      </c>
      <c r="S85" s="13" t="str">
        <f t="shared" si="17"/>
        <v/>
      </c>
      <c r="T85" s="13" t="str">
        <f t="shared" si="17"/>
        <v/>
      </c>
      <c r="U85" s="13">
        <f t="shared" si="17"/>
        <v>0.87407011914737076</v>
      </c>
      <c r="V85" s="13">
        <f t="shared" si="17"/>
        <v>0.3547338119812905</v>
      </c>
      <c r="W85" s="13" t="str">
        <f t="shared" si="17"/>
        <v/>
      </c>
      <c r="X85" s="13" t="str">
        <f t="shared" si="17"/>
        <v/>
      </c>
      <c r="Y85" s="13" t="str">
        <f t="shared" si="17"/>
        <v/>
      </c>
      <c r="Z85" s="13" t="str">
        <f t="shared" si="17"/>
        <v/>
      </c>
      <c r="AA85" s="13" t="str">
        <f t="shared" si="17"/>
        <v/>
      </c>
      <c r="AE85" s="13" t="str">
        <f t="shared" si="11"/>
        <v/>
      </c>
    </row>
    <row r="86" spans="1:31" hidden="1" outlineLevel="1" x14ac:dyDescent="0.2">
      <c r="A86" s="11">
        <v>4699</v>
      </c>
      <c r="B86" s="11" t="s">
        <v>163</v>
      </c>
      <c r="C86" s="13" t="str">
        <f t="shared" ref="C86:AA86" si="18">IF(C23&lt;&gt;0,C55/C23,"")</f>
        <v/>
      </c>
      <c r="D86" s="13" t="str">
        <f t="shared" si="18"/>
        <v/>
      </c>
      <c r="E86" s="13" t="str">
        <f t="shared" si="18"/>
        <v/>
      </c>
      <c r="F86" s="13" t="str">
        <f t="shared" si="18"/>
        <v/>
      </c>
      <c r="G86" s="13" t="str">
        <f t="shared" si="18"/>
        <v/>
      </c>
      <c r="H86" s="13" t="str">
        <f t="shared" si="18"/>
        <v/>
      </c>
      <c r="I86" s="13" t="str">
        <f t="shared" si="18"/>
        <v/>
      </c>
      <c r="J86" s="13" t="str">
        <f t="shared" si="18"/>
        <v/>
      </c>
      <c r="K86" s="13" t="str">
        <f t="shared" si="18"/>
        <v/>
      </c>
      <c r="L86" s="13" t="str">
        <f t="shared" si="18"/>
        <v/>
      </c>
      <c r="M86" s="13" t="str">
        <f t="shared" si="18"/>
        <v/>
      </c>
      <c r="N86" s="13" t="str">
        <f t="shared" si="18"/>
        <v/>
      </c>
      <c r="O86" s="13" t="str">
        <f t="shared" si="18"/>
        <v/>
      </c>
      <c r="P86" s="13" t="str">
        <f t="shared" si="18"/>
        <v/>
      </c>
      <c r="Q86" s="13" t="str">
        <f t="shared" si="18"/>
        <v/>
      </c>
      <c r="R86" s="13" t="str">
        <f t="shared" si="18"/>
        <v/>
      </c>
      <c r="S86" s="13" t="str">
        <f t="shared" si="18"/>
        <v/>
      </c>
      <c r="T86" s="13">
        <f t="shared" si="18"/>
        <v>3.0315711150800922E-2</v>
      </c>
      <c r="U86" s="13">
        <f t="shared" si="18"/>
        <v>5.0811159596003443E-2</v>
      </c>
      <c r="V86" s="13">
        <f t="shared" si="18"/>
        <v>2.4802495608665272E-2</v>
      </c>
      <c r="W86" s="13">
        <f t="shared" si="18"/>
        <v>1.4392280599301071E-2</v>
      </c>
      <c r="X86" s="13" t="str">
        <f t="shared" si="18"/>
        <v/>
      </c>
      <c r="Y86" s="13" t="str">
        <f t="shared" si="18"/>
        <v/>
      </c>
      <c r="Z86" s="13" t="str">
        <f t="shared" si="18"/>
        <v/>
      </c>
      <c r="AA86" s="13" t="str">
        <f t="shared" si="18"/>
        <v/>
      </c>
      <c r="AE86" s="13" t="str">
        <f t="shared" si="11"/>
        <v/>
      </c>
    </row>
    <row r="87" spans="1:31" hidden="1" outlineLevel="1" x14ac:dyDescent="0.2">
      <c r="A87" s="11">
        <v>99</v>
      </c>
      <c r="B87" s="11" t="s">
        <v>103</v>
      </c>
      <c r="C87" s="13">
        <f t="shared" ref="C87:AA87" si="19">IF(C24&lt;&gt;0,C56/C24,"")</f>
        <v>0.21246781529784514</v>
      </c>
      <c r="D87" s="13">
        <f t="shared" si="19"/>
        <v>0.35062833877303284</v>
      </c>
      <c r="E87" s="13">
        <f t="shared" si="19"/>
        <v>0.31339244726602733</v>
      </c>
      <c r="F87" s="13">
        <f t="shared" si="19"/>
        <v>0.13454465553345293</v>
      </c>
      <c r="G87" s="13">
        <f t="shared" si="19"/>
        <v>0.12427443399406608</v>
      </c>
      <c r="H87" s="13">
        <f t="shared" si="19"/>
        <v>4.2412281875409283E-2</v>
      </c>
      <c r="I87" s="13">
        <f t="shared" si="19"/>
        <v>7.3140697270593469E-2</v>
      </c>
      <c r="J87" s="13">
        <f t="shared" si="19"/>
        <v>6.8633464166078725E-2</v>
      </c>
      <c r="K87" s="13">
        <f t="shared" si="19"/>
        <v>4.8185231203033752E-2</v>
      </c>
      <c r="L87" s="13">
        <f t="shared" si="19"/>
        <v>4.3622631951672992E-2</v>
      </c>
      <c r="M87" s="13">
        <f t="shared" si="19"/>
        <v>3.1267056785060553E-2</v>
      </c>
      <c r="N87" s="13">
        <f t="shared" si="19"/>
        <v>2.9053955284227502E-2</v>
      </c>
      <c r="O87" s="13">
        <f t="shared" si="19"/>
        <v>4.8947798596759809E-2</v>
      </c>
      <c r="P87" s="13">
        <f t="shared" si="19"/>
        <v>8.2891774951377548E-2</v>
      </c>
      <c r="Q87" s="13">
        <f t="shared" si="19"/>
        <v>0.119427406867311</v>
      </c>
      <c r="R87" s="13" t="str">
        <f t="shared" si="19"/>
        <v/>
      </c>
      <c r="S87" s="13" t="str">
        <f t="shared" si="19"/>
        <v/>
      </c>
      <c r="T87" s="13" t="str">
        <f t="shared" si="19"/>
        <v/>
      </c>
      <c r="U87" s="13" t="str">
        <f t="shared" si="19"/>
        <v/>
      </c>
      <c r="V87" s="13" t="str">
        <f t="shared" si="19"/>
        <v/>
      </c>
      <c r="W87" s="13" t="str">
        <f t="shared" si="19"/>
        <v/>
      </c>
      <c r="X87" s="13" t="str">
        <f t="shared" si="19"/>
        <v/>
      </c>
      <c r="Y87" s="13" t="str">
        <f t="shared" si="19"/>
        <v/>
      </c>
      <c r="Z87" s="13" t="str">
        <f t="shared" si="19"/>
        <v/>
      </c>
      <c r="AA87" s="13" t="str">
        <f t="shared" si="19"/>
        <v/>
      </c>
      <c r="AE87" s="13" t="str">
        <f t="shared" si="11"/>
        <v/>
      </c>
    </row>
    <row r="88" spans="1:31" hidden="1" outlineLevel="1" x14ac:dyDescent="0.2">
      <c r="A88" s="11">
        <v>51020</v>
      </c>
      <c r="B88" s="11" t="s">
        <v>60</v>
      </c>
      <c r="C88" s="13" t="str">
        <f t="shared" ref="C88:AA88" si="20">IF(C25&lt;&gt;0,C57/C25,"")</f>
        <v/>
      </c>
      <c r="D88" s="13" t="str">
        <f t="shared" si="20"/>
        <v/>
      </c>
      <c r="E88" s="13" t="str">
        <f t="shared" si="20"/>
        <v/>
      </c>
      <c r="F88" s="13" t="str">
        <f t="shared" si="20"/>
        <v/>
      </c>
      <c r="G88" s="13" t="str">
        <f t="shared" si="20"/>
        <v/>
      </c>
      <c r="H88" s="13" t="str">
        <f t="shared" si="20"/>
        <v/>
      </c>
      <c r="I88" s="13" t="str">
        <f t="shared" si="20"/>
        <v/>
      </c>
      <c r="J88" s="13" t="str">
        <f t="shared" si="20"/>
        <v/>
      </c>
      <c r="K88" s="13" t="str">
        <f t="shared" si="20"/>
        <v/>
      </c>
      <c r="L88" s="13" t="str">
        <f t="shared" si="20"/>
        <v/>
      </c>
      <c r="M88" s="13" t="str">
        <f t="shared" si="20"/>
        <v/>
      </c>
      <c r="N88" s="13" t="str">
        <f t="shared" si="20"/>
        <v/>
      </c>
      <c r="O88" s="13" t="str">
        <f t="shared" si="20"/>
        <v/>
      </c>
      <c r="P88" s="13" t="str">
        <f t="shared" si="20"/>
        <v/>
      </c>
      <c r="Q88" s="13">
        <f t="shared" si="20"/>
        <v>-2.6916822710230548E-2</v>
      </c>
      <c r="R88" s="13">
        <f t="shared" si="20"/>
        <v>-3.5499767352693019E-3</v>
      </c>
      <c r="S88" s="13">
        <f t="shared" si="20"/>
        <v>1.4292138423547471E-2</v>
      </c>
      <c r="T88" s="13">
        <f t="shared" si="20"/>
        <v>7.7529680644066656E-3</v>
      </c>
      <c r="U88" s="13">
        <f t="shared" si="20"/>
        <v>1.1034240416816919E-2</v>
      </c>
      <c r="V88" s="13">
        <f t="shared" si="20"/>
        <v>1.1147663088536217E-2</v>
      </c>
      <c r="W88" s="13">
        <f t="shared" si="20"/>
        <v>2.2314939616528594E-2</v>
      </c>
      <c r="X88" s="13" t="str">
        <f t="shared" si="20"/>
        <v/>
      </c>
      <c r="Y88" s="13" t="str">
        <f t="shared" si="20"/>
        <v/>
      </c>
      <c r="Z88" s="13" t="str">
        <f t="shared" si="20"/>
        <v/>
      </c>
      <c r="AA88" s="13" t="str">
        <f t="shared" si="20"/>
        <v/>
      </c>
      <c r="AE88" s="13" t="str">
        <f t="shared" si="11"/>
        <v/>
      </c>
    </row>
    <row r="89" spans="1:31" hidden="1" outlineLevel="1" x14ac:dyDescent="0.2">
      <c r="A89" s="11">
        <v>1135</v>
      </c>
      <c r="B89" s="11" t="s">
        <v>12</v>
      </c>
      <c r="C89" s="13" t="str">
        <f t="shared" ref="C89:AA89" si="21">IF(C26&lt;&gt;0,C58/C26,"")</f>
        <v/>
      </c>
      <c r="D89" s="13" t="str">
        <f t="shared" si="21"/>
        <v/>
      </c>
      <c r="E89" s="13" t="str">
        <f t="shared" si="21"/>
        <v/>
      </c>
      <c r="F89" s="13" t="str">
        <f t="shared" si="21"/>
        <v/>
      </c>
      <c r="G89" s="13" t="str">
        <f t="shared" si="21"/>
        <v/>
      </c>
      <c r="H89" s="13" t="str">
        <f t="shared" si="21"/>
        <v/>
      </c>
      <c r="I89" s="13" t="str">
        <f t="shared" si="21"/>
        <v/>
      </c>
      <c r="J89" s="13" t="str">
        <f t="shared" si="21"/>
        <v/>
      </c>
      <c r="K89" s="13">
        <f t="shared" si="21"/>
        <v>0</v>
      </c>
      <c r="L89" s="13">
        <f t="shared" si="21"/>
        <v>7.2494802997684999E-4</v>
      </c>
      <c r="M89" s="13">
        <f t="shared" si="21"/>
        <v>-3.3098031320683566E-4</v>
      </c>
      <c r="N89" s="13" t="str">
        <f t="shared" si="21"/>
        <v/>
      </c>
      <c r="O89" s="13" t="str">
        <f t="shared" si="21"/>
        <v/>
      </c>
      <c r="P89" s="13" t="str">
        <f t="shared" si="21"/>
        <v/>
      </c>
      <c r="Q89" s="13" t="str">
        <f t="shared" si="21"/>
        <v/>
      </c>
      <c r="R89" s="13" t="str">
        <f t="shared" si="21"/>
        <v/>
      </c>
      <c r="S89" s="13" t="str">
        <f t="shared" si="21"/>
        <v/>
      </c>
      <c r="T89" s="13" t="str">
        <f t="shared" si="21"/>
        <v/>
      </c>
      <c r="U89" s="13" t="str">
        <f t="shared" si="21"/>
        <v/>
      </c>
      <c r="V89" s="13" t="str">
        <f t="shared" si="21"/>
        <v/>
      </c>
      <c r="W89" s="13" t="str">
        <f t="shared" si="21"/>
        <v/>
      </c>
      <c r="X89" s="13" t="str">
        <f t="shared" si="21"/>
        <v/>
      </c>
      <c r="Y89" s="13" t="str">
        <f t="shared" si="21"/>
        <v/>
      </c>
      <c r="Z89" s="13" t="str">
        <f t="shared" si="21"/>
        <v/>
      </c>
      <c r="AA89" s="13" t="str">
        <f t="shared" si="21"/>
        <v/>
      </c>
      <c r="AE89" s="13" t="str">
        <f t="shared" si="11"/>
        <v/>
      </c>
    </row>
    <row r="90" spans="1:31" hidden="1" outlineLevel="1" x14ac:dyDescent="0.2">
      <c r="A90" s="11">
        <v>159</v>
      </c>
      <c r="B90" s="11" t="s">
        <v>11</v>
      </c>
      <c r="C90" s="13">
        <f t="shared" ref="C90:AA90" si="22">IF(C27&lt;&gt;0,C59/C27,"")</f>
        <v>0.11169059360391202</v>
      </c>
      <c r="D90" s="13">
        <f t="shared" si="22"/>
        <v>7.0951705533448289E-2</v>
      </c>
      <c r="E90" s="13">
        <f t="shared" si="22"/>
        <v>0.11804197942563714</v>
      </c>
      <c r="F90" s="13">
        <f t="shared" si="22"/>
        <v>0.11211815328137879</v>
      </c>
      <c r="G90" s="13">
        <f t="shared" si="22"/>
        <v>5.9372850906261196E-2</v>
      </c>
      <c r="H90" s="13" t="str">
        <f t="shared" si="22"/>
        <v/>
      </c>
      <c r="I90" s="13" t="str">
        <f t="shared" si="22"/>
        <v/>
      </c>
      <c r="J90" s="13" t="str">
        <f t="shared" si="22"/>
        <v/>
      </c>
      <c r="K90" s="13" t="str">
        <f t="shared" si="22"/>
        <v/>
      </c>
      <c r="L90" s="13" t="str">
        <f t="shared" si="22"/>
        <v/>
      </c>
      <c r="M90" s="13" t="str">
        <f t="shared" si="22"/>
        <v/>
      </c>
      <c r="N90" s="13" t="str">
        <f t="shared" si="22"/>
        <v/>
      </c>
      <c r="O90" s="13" t="str">
        <f t="shared" si="22"/>
        <v/>
      </c>
      <c r="P90" s="13" t="str">
        <f t="shared" si="22"/>
        <v/>
      </c>
      <c r="Q90" s="13" t="str">
        <f t="shared" si="22"/>
        <v/>
      </c>
      <c r="R90" s="13" t="str">
        <f t="shared" si="22"/>
        <v/>
      </c>
      <c r="S90" s="13" t="str">
        <f t="shared" si="22"/>
        <v/>
      </c>
      <c r="T90" s="13" t="str">
        <f t="shared" si="22"/>
        <v/>
      </c>
      <c r="U90" s="13" t="str">
        <f t="shared" si="22"/>
        <v/>
      </c>
      <c r="V90" s="13" t="str">
        <f t="shared" si="22"/>
        <v/>
      </c>
      <c r="W90" s="13" t="str">
        <f t="shared" si="22"/>
        <v/>
      </c>
      <c r="X90" s="13" t="str">
        <f t="shared" si="22"/>
        <v/>
      </c>
      <c r="Y90" s="13" t="str">
        <f t="shared" si="22"/>
        <v/>
      </c>
      <c r="Z90" s="13" t="str">
        <f t="shared" si="22"/>
        <v/>
      </c>
      <c r="AA90" s="13" t="str">
        <f t="shared" si="22"/>
        <v/>
      </c>
      <c r="AE90" s="13" t="str">
        <f t="shared" si="11"/>
        <v/>
      </c>
    </row>
    <row r="91" spans="1:31" hidden="1" outlineLevel="1" x14ac:dyDescent="0.2">
      <c r="A91" s="9">
        <v>642</v>
      </c>
      <c r="B91" s="9" t="s">
        <v>10</v>
      </c>
      <c r="C91" s="13">
        <f t="shared" ref="C91:AA91" si="23">IF(C28&lt;&gt;0,C60/C28,"")</f>
        <v>1.7460580052760015E-2</v>
      </c>
      <c r="D91" s="13">
        <f t="shared" si="23"/>
        <v>1.0737857254879619E-2</v>
      </c>
      <c r="E91" s="13">
        <f t="shared" si="23"/>
        <v>2.5124846351978529E-2</v>
      </c>
      <c r="F91" s="13">
        <f t="shared" si="23"/>
        <v>5.6044462544046783E-2</v>
      </c>
      <c r="G91" s="13">
        <f t="shared" si="23"/>
        <v>8.6032581999339899E-2</v>
      </c>
      <c r="H91" s="13">
        <f t="shared" si="23"/>
        <v>5.1862791448183898E-2</v>
      </c>
      <c r="I91" s="13">
        <f t="shared" si="23"/>
        <v>3.5728049757893912E-2</v>
      </c>
      <c r="J91" s="13">
        <f t="shared" si="23"/>
        <v>4.7491592741159432E-2</v>
      </c>
      <c r="K91" s="13">
        <f t="shared" si="23"/>
        <v>1.8224348529546849E-2</v>
      </c>
      <c r="L91" s="13">
        <f t="shared" si="23"/>
        <v>7.7425081760975232E-3</v>
      </c>
      <c r="M91" s="13">
        <f t="shared" si="23"/>
        <v>1.0008649715985718E-2</v>
      </c>
      <c r="N91" s="13">
        <f t="shared" si="23"/>
        <v>3.2620204219059035E-2</v>
      </c>
      <c r="O91" s="13" t="str">
        <f t="shared" si="23"/>
        <v/>
      </c>
      <c r="P91" s="13" t="str">
        <f t="shared" si="23"/>
        <v/>
      </c>
      <c r="Q91" s="13" t="str">
        <f t="shared" si="23"/>
        <v/>
      </c>
      <c r="R91" s="13" t="str">
        <f t="shared" si="23"/>
        <v/>
      </c>
      <c r="S91" s="13" t="str">
        <f t="shared" si="23"/>
        <v/>
      </c>
      <c r="T91" s="13" t="str">
        <f t="shared" si="23"/>
        <v/>
      </c>
      <c r="U91" s="13" t="str">
        <f t="shared" si="23"/>
        <v/>
      </c>
      <c r="V91" s="13" t="str">
        <f t="shared" si="23"/>
        <v/>
      </c>
      <c r="W91" s="13" t="str">
        <f t="shared" si="23"/>
        <v/>
      </c>
      <c r="X91" s="13" t="str">
        <f t="shared" si="23"/>
        <v/>
      </c>
      <c r="Y91" s="13" t="str">
        <f t="shared" si="23"/>
        <v/>
      </c>
      <c r="Z91" s="13" t="str">
        <f t="shared" si="23"/>
        <v/>
      </c>
      <c r="AA91" s="13" t="str">
        <f t="shared" si="23"/>
        <v/>
      </c>
      <c r="AE91" s="13" t="str">
        <f t="shared" si="11"/>
        <v/>
      </c>
    </row>
    <row r="92" spans="1:31" hidden="1" outlineLevel="1" x14ac:dyDescent="0.2">
      <c r="A92" s="11">
        <v>3889</v>
      </c>
      <c r="B92" s="11" t="s">
        <v>102</v>
      </c>
      <c r="C92" s="13" t="str">
        <f t="shared" ref="C92:AA92" si="24">IF(C29&lt;&gt;0,C61/C29,"")</f>
        <v/>
      </c>
      <c r="D92" s="13" t="str">
        <f t="shared" si="24"/>
        <v/>
      </c>
      <c r="E92" s="13" t="str">
        <f t="shared" si="24"/>
        <v/>
      </c>
      <c r="F92" s="13" t="str">
        <f t="shared" si="24"/>
        <v/>
      </c>
      <c r="G92" s="13" t="str">
        <f t="shared" si="24"/>
        <v/>
      </c>
      <c r="H92" s="13" t="str">
        <f t="shared" si="24"/>
        <v/>
      </c>
      <c r="I92" s="13" t="str">
        <f t="shared" si="24"/>
        <v/>
      </c>
      <c r="J92" s="13" t="str">
        <f t="shared" si="24"/>
        <v/>
      </c>
      <c r="K92" s="13" t="str">
        <f t="shared" si="24"/>
        <v/>
      </c>
      <c r="L92" s="13" t="str">
        <f t="shared" si="24"/>
        <v/>
      </c>
      <c r="M92" s="13" t="str">
        <f t="shared" si="24"/>
        <v/>
      </c>
      <c r="N92" s="13" t="str">
        <f t="shared" si="24"/>
        <v/>
      </c>
      <c r="O92" s="13">
        <f t="shared" si="24"/>
        <v>8.1710034337170764E-2</v>
      </c>
      <c r="P92" s="13">
        <f t="shared" si="24"/>
        <v>6.587997326423671E-2</v>
      </c>
      <c r="Q92" s="13">
        <f t="shared" si="24"/>
        <v>-1.3612708269362808E-2</v>
      </c>
      <c r="R92" s="13">
        <f t="shared" si="24"/>
        <v>0.21260742617483885</v>
      </c>
      <c r="S92" s="13">
        <f t="shared" si="24"/>
        <v>0.48580137599111467</v>
      </c>
      <c r="T92" s="13" t="str">
        <f t="shared" si="24"/>
        <v/>
      </c>
      <c r="U92" s="13" t="str">
        <f t="shared" si="24"/>
        <v/>
      </c>
      <c r="V92" s="13" t="str">
        <f t="shared" si="24"/>
        <v/>
      </c>
      <c r="W92" s="13" t="str">
        <f t="shared" si="24"/>
        <v/>
      </c>
      <c r="X92" s="13" t="str">
        <f t="shared" si="24"/>
        <v/>
      </c>
      <c r="Y92" s="13" t="str">
        <f t="shared" si="24"/>
        <v/>
      </c>
      <c r="Z92" s="13" t="str">
        <f t="shared" si="24"/>
        <v/>
      </c>
      <c r="AA92" s="13" t="str">
        <f t="shared" si="24"/>
        <v/>
      </c>
      <c r="AE92" s="13" t="str">
        <f t="shared" si="11"/>
        <v/>
      </c>
    </row>
    <row r="93" spans="1:31" hidden="1" outlineLevel="1" x14ac:dyDescent="0.2">
      <c r="A93" s="9">
        <v>50041</v>
      </c>
      <c r="B93" s="9" t="s">
        <v>98</v>
      </c>
      <c r="C93" s="13" t="str">
        <f t="shared" ref="C93:AA93" si="25">IF(C30&lt;&gt;0,C62/C30,"")</f>
        <v/>
      </c>
      <c r="D93" s="13" t="str">
        <f t="shared" si="25"/>
        <v/>
      </c>
      <c r="E93" s="13" t="str">
        <f t="shared" si="25"/>
        <v/>
      </c>
      <c r="F93" s="13" t="str">
        <f t="shared" si="25"/>
        <v/>
      </c>
      <c r="G93" s="13">
        <f t="shared" si="25"/>
        <v>0</v>
      </c>
      <c r="H93" s="13">
        <f t="shared" si="25"/>
        <v>0</v>
      </c>
      <c r="I93" s="13" t="str">
        <f t="shared" si="25"/>
        <v/>
      </c>
      <c r="J93" s="13">
        <f t="shared" si="25"/>
        <v>4.1081130814988459E-2</v>
      </c>
      <c r="K93" s="13">
        <f t="shared" si="25"/>
        <v>4.0082821245449922E-2</v>
      </c>
      <c r="L93" s="13">
        <f t="shared" si="25"/>
        <v>2.5210006993684728E-2</v>
      </c>
      <c r="M93" s="13">
        <f t="shared" si="25"/>
        <v>3.6197989153636699E-3</v>
      </c>
      <c r="N93" s="13">
        <f t="shared" si="25"/>
        <v>8.3025122913509986E-3</v>
      </c>
      <c r="O93" s="13">
        <f t="shared" si="25"/>
        <v>1.8420283811676461E-2</v>
      </c>
      <c r="P93" s="13" t="str">
        <f t="shared" si="25"/>
        <v/>
      </c>
      <c r="Q93" s="13" t="str">
        <f t="shared" si="25"/>
        <v/>
      </c>
      <c r="R93" s="13" t="str">
        <f t="shared" si="25"/>
        <v/>
      </c>
      <c r="S93" s="13" t="str">
        <f t="shared" si="25"/>
        <v/>
      </c>
      <c r="T93" s="13" t="str">
        <f t="shared" si="25"/>
        <v/>
      </c>
      <c r="U93" s="13" t="str">
        <f t="shared" si="25"/>
        <v/>
      </c>
      <c r="V93" s="13" t="str">
        <f t="shared" si="25"/>
        <v/>
      </c>
      <c r="W93" s="13" t="str">
        <f t="shared" si="25"/>
        <v/>
      </c>
      <c r="X93" s="13" t="str">
        <f t="shared" si="25"/>
        <v/>
      </c>
      <c r="Y93" s="13" t="str">
        <f t="shared" si="25"/>
        <v/>
      </c>
      <c r="Z93" s="13" t="str">
        <f t="shared" si="25"/>
        <v/>
      </c>
      <c r="AA93" s="13" t="str">
        <f t="shared" si="25"/>
        <v/>
      </c>
      <c r="AE93" s="13" t="str">
        <f t="shared" si="11"/>
        <v/>
      </c>
    </row>
    <row r="94" spans="1:31" hidden="1" outlineLevel="1" x14ac:dyDescent="0.2">
      <c r="A94" s="9">
        <v>947</v>
      </c>
      <c r="B94" s="9" t="s">
        <v>18</v>
      </c>
      <c r="C94" s="13">
        <f t="shared" ref="C94:AA94" si="26">IF(C31&lt;&gt;0,C63/C31,"")</f>
        <v>0</v>
      </c>
      <c r="D94" s="13">
        <f t="shared" si="26"/>
        <v>8.7955707937338035E-2</v>
      </c>
      <c r="E94" s="13">
        <f t="shared" si="26"/>
        <v>0.11637059829771361</v>
      </c>
      <c r="F94" s="13">
        <f t="shared" si="26"/>
        <v>4.8591062783472735E-2</v>
      </c>
      <c r="G94" s="13">
        <f t="shared" si="26"/>
        <v>9.0292808121059925E-3</v>
      </c>
      <c r="H94" s="13">
        <f t="shared" si="26"/>
        <v>2.1207686726460451E-2</v>
      </c>
      <c r="I94" s="13">
        <f t="shared" si="26"/>
        <v>1.7952983856345448E-2</v>
      </c>
      <c r="J94" s="13" t="str">
        <f t="shared" si="26"/>
        <v/>
      </c>
      <c r="K94" s="13" t="str">
        <f t="shared" si="26"/>
        <v/>
      </c>
      <c r="L94" s="13" t="str">
        <f t="shared" si="26"/>
        <v/>
      </c>
      <c r="M94" s="13" t="str">
        <f t="shared" si="26"/>
        <v/>
      </c>
      <c r="N94" s="13" t="str">
        <f t="shared" si="26"/>
        <v/>
      </c>
      <c r="O94" s="13" t="str">
        <f t="shared" si="26"/>
        <v/>
      </c>
      <c r="P94" s="13" t="str">
        <f t="shared" si="26"/>
        <v/>
      </c>
      <c r="Q94" s="13" t="str">
        <f t="shared" si="26"/>
        <v/>
      </c>
      <c r="R94" s="13" t="str">
        <f t="shared" si="26"/>
        <v/>
      </c>
      <c r="S94" s="13" t="str">
        <f t="shared" si="26"/>
        <v/>
      </c>
      <c r="T94" s="13" t="str">
        <f t="shared" si="26"/>
        <v/>
      </c>
      <c r="U94" s="13" t="str">
        <f t="shared" si="26"/>
        <v/>
      </c>
      <c r="V94" s="13" t="str">
        <f t="shared" si="26"/>
        <v/>
      </c>
      <c r="W94" s="13" t="str">
        <f t="shared" si="26"/>
        <v/>
      </c>
      <c r="X94" s="13" t="str">
        <f t="shared" si="26"/>
        <v/>
      </c>
      <c r="Y94" s="13" t="str">
        <f t="shared" si="26"/>
        <v/>
      </c>
      <c r="Z94" s="13" t="str">
        <f t="shared" si="26"/>
        <v/>
      </c>
      <c r="AA94" s="13" t="str">
        <f t="shared" si="26"/>
        <v/>
      </c>
      <c r="AE94" s="13" t="str">
        <f t="shared" si="11"/>
        <v/>
      </c>
    </row>
    <row r="95" spans="1:31" hidden="1" outlineLevel="1" x14ac:dyDescent="0.2">
      <c r="A95" s="39">
        <v>51624</v>
      </c>
      <c r="B95" s="39" t="s">
        <v>13</v>
      </c>
      <c r="C95" s="13" t="str">
        <f t="shared" ref="C95:AA95" si="27">IF(C32&lt;&gt;0,C64/C32,"")</f>
        <v/>
      </c>
      <c r="D95" s="13" t="str">
        <f t="shared" si="27"/>
        <v/>
      </c>
      <c r="E95" s="13" t="str">
        <f t="shared" si="27"/>
        <v/>
      </c>
      <c r="F95" s="13" t="str">
        <f t="shared" si="27"/>
        <v/>
      </c>
      <c r="G95" s="13" t="str">
        <f t="shared" si="27"/>
        <v/>
      </c>
      <c r="H95" s="13" t="str">
        <f t="shared" si="27"/>
        <v/>
      </c>
      <c r="I95" s="13" t="str">
        <f t="shared" si="27"/>
        <v/>
      </c>
      <c r="J95" s="13" t="str">
        <f t="shared" si="27"/>
        <v/>
      </c>
      <c r="K95" s="13" t="str">
        <f t="shared" si="27"/>
        <v/>
      </c>
      <c r="L95" s="13">
        <f t="shared" si="27"/>
        <v>3.504121495617922E-2</v>
      </c>
      <c r="M95" s="13">
        <f t="shared" si="27"/>
        <v>2.516492260913545E-2</v>
      </c>
      <c r="N95" s="13">
        <f t="shared" si="27"/>
        <v>4.6710949314018153E-2</v>
      </c>
      <c r="O95" s="13" t="str">
        <f t="shared" si="27"/>
        <v/>
      </c>
      <c r="P95" s="13" t="str">
        <f t="shared" si="27"/>
        <v/>
      </c>
      <c r="Q95" s="13" t="str">
        <f t="shared" si="27"/>
        <v/>
      </c>
      <c r="R95" s="13" t="str">
        <f t="shared" si="27"/>
        <v/>
      </c>
      <c r="S95" s="13" t="str">
        <f t="shared" si="27"/>
        <v/>
      </c>
      <c r="T95" s="13" t="str">
        <f t="shared" si="27"/>
        <v/>
      </c>
      <c r="U95" s="13" t="str">
        <f t="shared" si="27"/>
        <v/>
      </c>
      <c r="V95" s="13" t="str">
        <f t="shared" si="27"/>
        <v/>
      </c>
      <c r="W95" s="13" t="str">
        <f t="shared" si="27"/>
        <v/>
      </c>
      <c r="X95" s="13" t="str">
        <f t="shared" si="27"/>
        <v/>
      </c>
      <c r="Y95" s="13" t="str">
        <f t="shared" si="27"/>
        <v/>
      </c>
      <c r="Z95" s="13" t="str">
        <f t="shared" si="27"/>
        <v/>
      </c>
      <c r="AA95" s="13" t="str">
        <f t="shared" si="27"/>
        <v/>
      </c>
      <c r="AE95" s="13" t="str">
        <f t="shared" si="11"/>
        <v/>
      </c>
    </row>
    <row r="96" spans="1:31" ht="15" customHeight="1" collapsed="1" thickBot="1" x14ac:dyDescent="0.25">
      <c r="A96" s="14"/>
      <c r="B96" s="7" t="s">
        <v>19</v>
      </c>
      <c r="C96" s="97">
        <f t="shared" ref="C96:AA96" si="28">IF(C33&lt;&gt;0,C65/C33,"")</f>
        <v>8.5450226823835976E-2</v>
      </c>
      <c r="D96" s="97">
        <f t="shared" si="28"/>
        <v>9.2321024171601956E-2</v>
      </c>
      <c r="E96" s="97">
        <f t="shared" si="28"/>
        <v>0.10668466341283099</v>
      </c>
      <c r="F96" s="97">
        <f t="shared" si="28"/>
        <v>7.9347965207083065E-2</v>
      </c>
      <c r="G96" s="97">
        <f t="shared" si="28"/>
        <v>6.3658943571802962E-2</v>
      </c>
      <c r="H96" s="97">
        <f t="shared" si="28"/>
        <v>3.9543285616500695E-2</v>
      </c>
      <c r="I96" s="97">
        <f t="shared" si="28"/>
        <v>5.1593911621373861E-2</v>
      </c>
      <c r="J96" s="97">
        <f t="shared" si="28"/>
        <v>4.2884484138577997E-2</v>
      </c>
      <c r="K96" s="97">
        <f t="shared" si="28"/>
        <v>3.792346109034743E-2</v>
      </c>
      <c r="L96" s="97">
        <f t="shared" si="28"/>
        <v>3.6725321124961012E-2</v>
      </c>
      <c r="M96" s="97">
        <f t="shared" si="28"/>
        <v>3.1122136070956551E-2</v>
      </c>
      <c r="N96" s="97">
        <f t="shared" si="28"/>
        <v>3.9614238874744308E-2</v>
      </c>
      <c r="O96" s="97">
        <f t="shared" si="28"/>
        <v>4.9540304145099974E-2</v>
      </c>
      <c r="P96" s="97">
        <f t="shared" si="28"/>
        <v>4.7822661163057965E-2</v>
      </c>
      <c r="Q96" s="97">
        <f t="shared" si="28"/>
        <v>0.12371881418082172</v>
      </c>
      <c r="R96" s="97">
        <f t="shared" si="28"/>
        <v>0.17186378086979961</v>
      </c>
      <c r="S96" s="97">
        <f t="shared" si="28"/>
        <v>0.12404177701450959</v>
      </c>
      <c r="T96" s="97">
        <f t="shared" si="28"/>
        <v>0.15419640661168021</v>
      </c>
      <c r="U96" s="97">
        <f t="shared" si="28"/>
        <v>0.1728825410780693</v>
      </c>
      <c r="V96" s="97">
        <f t="shared" si="28"/>
        <v>0.11257881026974323</v>
      </c>
      <c r="W96" s="97">
        <f t="shared" si="28"/>
        <v>9.8381446093107894E-2</v>
      </c>
      <c r="X96" s="97">
        <f t="shared" si="28"/>
        <v>9.5724719910422112E-2</v>
      </c>
      <c r="Y96" s="97">
        <f t="shared" si="28"/>
        <v>8.1267428501344191E-2</v>
      </c>
      <c r="Z96" s="97">
        <f t="shared" si="28"/>
        <v>6.9901752231031095E-2</v>
      </c>
      <c r="AA96" s="97">
        <f t="shared" si="28"/>
        <v>6.8448941775003713E-2</v>
      </c>
      <c r="AB96" s="97">
        <f>IF(AB33&lt;&gt;0,AB65/AB33,"")</f>
        <v>6.7309467985459198E-2</v>
      </c>
      <c r="AC96" s="97">
        <f>IF(AC33&lt;&gt;0,AC65/AC33,"")</f>
        <v>5.9352351774097568E-2</v>
      </c>
      <c r="AD96" s="97">
        <f>IF(AD33&lt;&gt;0,AD65/AD33,"")</f>
        <v>4.414122601868866E-2</v>
      </c>
      <c r="AE96" s="97">
        <f>IF(AE33&lt;&gt;0,AE65/AE33,"")</f>
        <v>4.0678145928176423E-2</v>
      </c>
    </row>
    <row r="97" ht="13.5" thickTop="1" x14ac:dyDescent="0.2"/>
  </sheetData>
  <phoneticPr fontId="16" type="noConversion"/>
  <printOptions horizontalCentered="1"/>
  <pageMargins left="0.25" right="0.25" top="0.5" bottom="0.5" header="0.3" footer="0.3"/>
  <pageSetup scale="83" fitToHeight="0" orientation="landscape" r:id="rId1"/>
  <headerFooter alignWithMargins="0">
    <oddFooter>&amp;L&amp;8California Department of Insurance&amp;C&amp;8Source:  Schedule T of Companies' Annual Statement&amp;R&amp;8Rate Specialist Bureau - &amp;D</oddFooter>
  </headerFooter>
  <rowBreaks count="1" manualBreakCount="1">
    <brk id="6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zoomScale="90" zoomScaleNormal="90" workbookViewId="0">
      <selection activeCell="A3" sqref="A3:B3"/>
    </sheetView>
  </sheetViews>
  <sheetFormatPr defaultRowHeight="12.75" outlineLevelRow="2" x14ac:dyDescent="0.2"/>
  <cols>
    <col min="1" max="1" width="8.42578125" style="188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6.1406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5" t="s">
        <v>227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87">
        <v>16827</v>
      </c>
      <c r="B3" s="143" t="s">
        <v>220</v>
      </c>
      <c r="C3" s="144">
        <v>16827</v>
      </c>
      <c r="D3" s="143" t="s">
        <v>220</v>
      </c>
      <c r="E3" s="145">
        <v>0</v>
      </c>
      <c r="F3" s="145">
        <v>0</v>
      </c>
      <c r="G3" s="145">
        <v>33550</v>
      </c>
      <c r="H3" s="145">
        <f>SUM(E3:G3)</f>
        <v>33550</v>
      </c>
      <c r="I3" s="145">
        <v>32191</v>
      </c>
      <c r="J3" s="145">
        <v>0</v>
      </c>
      <c r="K3" s="236">
        <f>IF(I3&lt;&gt;0,J3/I3,"")</f>
        <v>0</v>
      </c>
      <c r="L3" s="143"/>
    </row>
    <row r="4" spans="1:12" ht="15" outlineLevel="1" x14ac:dyDescent="0.25">
      <c r="A4" s="219"/>
      <c r="B4" s="220" t="s">
        <v>225</v>
      </c>
      <c r="C4" s="221"/>
      <c r="D4" s="222"/>
      <c r="E4" s="223">
        <f t="shared" ref="E4:K4" si="0">SUBTOTAL(9,E3:E3)</f>
        <v>0</v>
      </c>
      <c r="F4" s="223">
        <f t="shared" si="0"/>
        <v>0</v>
      </c>
      <c r="G4" s="223">
        <f t="shared" si="0"/>
        <v>33550</v>
      </c>
      <c r="H4" s="223">
        <f t="shared" si="0"/>
        <v>33550</v>
      </c>
      <c r="I4" s="223">
        <f t="shared" si="0"/>
        <v>32191</v>
      </c>
      <c r="J4" s="223">
        <f t="shared" si="0"/>
        <v>0</v>
      </c>
      <c r="K4" s="237">
        <f t="shared" si="0"/>
        <v>0</v>
      </c>
      <c r="L4" s="143"/>
    </row>
    <row r="5" spans="1:12" ht="15" outlineLevel="2" x14ac:dyDescent="0.25">
      <c r="A5" s="229">
        <v>15781</v>
      </c>
      <c r="B5" s="230" t="s">
        <v>189</v>
      </c>
      <c r="C5" s="230">
        <v>15781</v>
      </c>
      <c r="D5" s="230" t="s">
        <v>189</v>
      </c>
      <c r="E5" s="230">
        <v>0</v>
      </c>
      <c r="F5" s="231">
        <v>0</v>
      </c>
      <c r="G5" s="231">
        <v>3640847</v>
      </c>
      <c r="H5" s="224">
        <f>SUM(E5:G5)</f>
        <v>3640847</v>
      </c>
      <c r="I5" s="231">
        <v>3491733</v>
      </c>
      <c r="J5" s="231">
        <v>0</v>
      </c>
      <c r="K5" s="236">
        <f t="shared" ref="K5:K36" si="1">IF(I5&lt;&gt;0,J5/I5,"")</f>
        <v>0</v>
      </c>
      <c r="L5" s="143"/>
    </row>
    <row r="6" spans="1:12" ht="15" outlineLevel="1" x14ac:dyDescent="0.25">
      <c r="A6" s="232"/>
      <c r="B6" s="233" t="s">
        <v>193</v>
      </c>
      <c r="C6" s="234"/>
      <c r="D6" s="234"/>
      <c r="E6" s="234">
        <f t="shared" ref="E6:K6" si="2">SUBTOTAL(9,E5:E5)</f>
        <v>0</v>
      </c>
      <c r="F6" s="234">
        <f t="shared" si="2"/>
        <v>0</v>
      </c>
      <c r="G6" s="235">
        <f t="shared" si="2"/>
        <v>3640847</v>
      </c>
      <c r="H6" s="235">
        <f t="shared" si="2"/>
        <v>3640847</v>
      </c>
      <c r="I6" s="235">
        <f t="shared" si="2"/>
        <v>3491733</v>
      </c>
      <c r="J6" s="234">
        <f t="shared" si="2"/>
        <v>0</v>
      </c>
      <c r="K6" s="238">
        <f t="shared" si="2"/>
        <v>0</v>
      </c>
      <c r="L6" s="143"/>
    </row>
    <row r="7" spans="1:12" ht="15" outlineLevel="2" x14ac:dyDescent="0.25">
      <c r="A7" s="226">
        <v>626</v>
      </c>
      <c r="B7" s="227" t="s">
        <v>188</v>
      </c>
      <c r="C7" s="228">
        <v>50028</v>
      </c>
      <c r="D7" s="227" t="s">
        <v>63</v>
      </c>
      <c r="E7" s="224">
        <v>0</v>
      </c>
      <c r="F7" s="224">
        <v>0</v>
      </c>
      <c r="G7" s="224">
        <v>0</v>
      </c>
      <c r="H7" s="224">
        <f>SUM(E7:G7)</f>
        <v>0</v>
      </c>
      <c r="I7" s="224">
        <v>0</v>
      </c>
      <c r="J7" s="224">
        <v>0</v>
      </c>
      <c r="K7" s="225" t="str">
        <f t="shared" si="1"/>
        <v/>
      </c>
      <c r="L7" s="143"/>
    </row>
    <row r="8" spans="1:12" ht="15" outlineLevel="1" x14ac:dyDescent="0.25">
      <c r="A8" s="219"/>
      <c r="B8" s="220" t="s">
        <v>192</v>
      </c>
      <c r="C8" s="221"/>
      <c r="D8" s="222"/>
      <c r="E8" s="223">
        <f t="shared" ref="E8:K8" si="3">SUBTOTAL(9,E7:E7)</f>
        <v>0</v>
      </c>
      <c r="F8" s="223">
        <f t="shared" si="3"/>
        <v>0</v>
      </c>
      <c r="G8" s="223">
        <f t="shared" si="3"/>
        <v>0</v>
      </c>
      <c r="H8" s="223">
        <f t="shared" si="3"/>
        <v>0</v>
      </c>
      <c r="I8" s="223">
        <f t="shared" si="3"/>
        <v>0</v>
      </c>
      <c r="J8" s="223">
        <f t="shared" si="3"/>
        <v>0</v>
      </c>
      <c r="K8" s="237">
        <f t="shared" si="3"/>
        <v>0</v>
      </c>
      <c r="L8" s="143"/>
    </row>
    <row r="9" spans="1:12" ht="15" outlineLevel="2" x14ac:dyDescent="0.25">
      <c r="A9" s="226">
        <v>670</v>
      </c>
      <c r="B9" s="227" t="s">
        <v>205</v>
      </c>
      <c r="C9" s="228">
        <v>50083</v>
      </c>
      <c r="D9" s="227" t="s">
        <v>24</v>
      </c>
      <c r="E9" s="224">
        <v>609671</v>
      </c>
      <c r="F9" s="224">
        <v>0</v>
      </c>
      <c r="G9" s="224">
        <v>170997635</v>
      </c>
      <c r="H9" s="224">
        <f>SUM(E9:G9)</f>
        <v>171607306</v>
      </c>
      <c r="I9" s="224">
        <v>168846022</v>
      </c>
      <c r="J9" s="224">
        <v>11829211</v>
      </c>
      <c r="K9" s="236">
        <f t="shared" si="1"/>
        <v>7.0059163135036726E-2</v>
      </c>
      <c r="L9" s="143"/>
    </row>
    <row r="10" spans="1:12" ht="15" outlineLevel="2" x14ac:dyDescent="0.25">
      <c r="A10" s="226">
        <v>670</v>
      </c>
      <c r="B10" s="227" t="s">
        <v>205</v>
      </c>
      <c r="C10" s="228">
        <v>51586</v>
      </c>
      <c r="D10" s="227" t="s">
        <v>32</v>
      </c>
      <c r="E10" s="224">
        <v>6381870</v>
      </c>
      <c r="F10" s="224">
        <v>5756212</v>
      </c>
      <c r="G10" s="224">
        <v>298500460</v>
      </c>
      <c r="H10" s="224">
        <f>SUM(E10:G10)</f>
        <v>310638542</v>
      </c>
      <c r="I10" s="224">
        <v>306785224</v>
      </c>
      <c r="J10" s="224">
        <v>20078628</v>
      </c>
      <c r="K10" s="236">
        <f t="shared" si="1"/>
        <v>6.5448484572386056E-2</v>
      </c>
      <c r="L10" s="143"/>
    </row>
    <row r="11" spans="1:12" ht="15" outlineLevel="2" x14ac:dyDescent="0.25">
      <c r="A11" s="226">
        <v>670</v>
      </c>
      <c r="B11" s="227" t="s">
        <v>205</v>
      </c>
      <c r="C11" s="228">
        <v>50229</v>
      </c>
      <c r="D11" s="227" t="s">
        <v>27</v>
      </c>
      <c r="E11" s="224">
        <v>5864002</v>
      </c>
      <c r="F11" s="224">
        <v>2040265</v>
      </c>
      <c r="G11" s="224">
        <v>410812718</v>
      </c>
      <c r="H11" s="224">
        <f>SUM(E11:G11)</f>
        <v>418716985</v>
      </c>
      <c r="I11" s="224">
        <v>411589817</v>
      </c>
      <c r="J11" s="224">
        <v>22919218</v>
      </c>
      <c r="K11" s="236">
        <f t="shared" si="1"/>
        <v>5.568460893190659E-2</v>
      </c>
      <c r="L11" s="143"/>
    </row>
    <row r="12" spans="1:12" ht="15" outlineLevel="2" x14ac:dyDescent="0.25">
      <c r="A12" s="226">
        <v>670</v>
      </c>
      <c r="B12" s="227" t="s">
        <v>205</v>
      </c>
      <c r="C12" s="228">
        <v>51020</v>
      </c>
      <c r="D12" s="227" t="s">
        <v>60</v>
      </c>
      <c r="E12" s="224">
        <v>7881024</v>
      </c>
      <c r="F12" s="224">
        <v>7449132</v>
      </c>
      <c r="G12" s="224">
        <v>27081374</v>
      </c>
      <c r="H12" s="224">
        <f>SUM(E12:G12)</f>
        <v>42411530</v>
      </c>
      <c r="I12" s="224">
        <v>39764208</v>
      </c>
      <c r="J12" s="224">
        <v>240205</v>
      </c>
      <c r="K12" s="236">
        <f t="shared" si="1"/>
        <v>6.0407339183016044E-3</v>
      </c>
      <c r="L12" s="143"/>
    </row>
    <row r="13" spans="1:12" ht="15" outlineLevel="1" x14ac:dyDescent="0.25">
      <c r="A13" s="219"/>
      <c r="B13" s="220" t="s">
        <v>207</v>
      </c>
      <c r="C13" s="221"/>
      <c r="D13" s="222"/>
      <c r="E13" s="223">
        <f>SUBTOTAL(9,E9:E12)</f>
        <v>20736567</v>
      </c>
      <c r="F13" s="223">
        <f t="shared" ref="F13:K13" si="4">SUBTOTAL(9,F9:F12)</f>
        <v>15245609</v>
      </c>
      <c r="G13" s="223">
        <f t="shared" si="4"/>
        <v>907392187</v>
      </c>
      <c r="H13" s="223">
        <f t="shared" si="4"/>
        <v>943374363</v>
      </c>
      <c r="I13" s="223">
        <f t="shared" si="4"/>
        <v>926985271</v>
      </c>
      <c r="J13" s="223">
        <f t="shared" si="4"/>
        <v>55067262</v>
      </c>
      <c r="K13" s="237">
        <f t="shared" si="4"/>
        <v>0.19723299055763097</v>
      </c>
      <c r="L13" s="143"/>
    </row>
    <row r="14" spans="1:12" ht="15" outlineLevel="2" x14ac:dyDescent="0.25">
      <c r="A14" s="226">
        <v>70</v>
      </c>
      <c r="B14" s="227" t="s">
        <v>145</v>
      </c>
      <c r="C14" s="228">
        <v>51624</v>
      </c>
      <c r="D14" s="227" t="s">
        <v>190</v>
      </c>
      <c r="E14" s="224">
        <v>0</v>
      </c>
      <c r="F14" s="224">
        <v>0</v>
      </c>
      <c r="G14" s="224">
        <v>0</v>
      </c>
      <c r="H14" s="224">
        <f>SUM(E14:G14)</f>
        <v>0</v>
      </c>
      <c r="I14" s="224">
        <v>0</v>
      </c>
      <c r="J14" s="224">
        <v>0</v>
      </c>
      <c r="K14" s="225" t="str">
        <f t="shared" si="1"/>
        <v/>
      </c>
      <c r="L14" s="143"/>
    </row>
    <row r="15" spans="1:12" ht="15" outlineLevel="2" x14ac:dyDescent="0.25">
      <c r="A15" s="226">
        <v>70</v>
      </c>
      <c r="B15" s="227" t="s">
        <v>145</v>
      </c>
      <c r="C15" s="228">
        <v>50814</v>
      </c>
      <c r="D15" s="227" t="s">
        <v>148</v>
      </c>
      <c r="E15" s="224">
        <v>103876710</v>
      </c>
      <c r="F15" s="224">
        <v>40307657</v>
      </c>
      <c r="G15" s="224">
        <v>308529527</v>
      </c>
      <c r="H15" s="224">
        <f>SUM(E15:G15)</f>
        <v>452713894</v>
      </c>
      <c r="I15" s="224">
        <v>442512835</v>
      </c>
      <c r="J15" s="224">
        <v>21684689</v>
      </c>
      <c r="K15" s="236">
        <f t="shared" si="1"/>
        <v>4.9003525513559396E-2</v>
      </c>
      <c r="L15" s="143"/>
    </row>
    <row r="16" spans="1:12" ht="15" outlineLevel="1" x14ac:dyDescent="0.25">
      <c r="A16" s="219"/>
      <c r="B16" s="220" t="s">
        <v>151</v>
      </c>
      <c r="C16" s="221"/>
      <c r="D16" s="222"/>
      <c r="E16" s="223">
        <f>SUBTOTAL(9,E14:E15)</f>
        <v>103876710</v>
      </c>
      <c r="F16" s="223">
        <f t="shared" ref="F16:K16" si="5">SUBTOTAL(9,F14:F15)</f>
        <v>40307657</v>
      </c>
      <c r="G16" s="223">
        <f t="shared" si="5"/>
        <v>308529527</v>
      </c>
      <c r="H16" s="223">
        <f t="shared" si="5"/>
        <v>452713894</v>
      </c>
      <c r="I16" s="223">
        <f t="shared" si="5"/>
        <v>442512835</v>
      </c>
      <c r="J16" s="223">
        <f t="shared" si="5"/>
        <v>21684689</v>
      </c>
      <c r="K16" s="237">
        <f t="shared" si="5"/>
        <v>4.9003525513559396E-2</v>
      </c>
      <c r="L16" s="143"/>
    </row>
    <row r="17" spans="1:12" ht="15" outlineLevel="2" x14ac:dyDescent="0.25">
      <c r="A17" s="226">
        <v>4736</v>
      </c>
      <c r="B17" s="227" t="s">
        <v>196</v>
      </c>
      <c r="C17" s="228">
        <v>51152</v>
      </c>
      <c r="D17" s="227" t="s">
        <v>183</v>
      </c>
      <c r="E17" s="224">
        <v>33229546</v>
      </c>
      <c r="F17" s="224">
        <v>4053725</v>
      </c>
      <c r="G17" s="224">
        <v>54150958</v>
      </c>
      <c r="H17" s="224">
        <f>SUM(E17:G17)</f>
        <v>91434229</v>
      </c>
      <c r="I17" s="224">
        <v>88512505</v>
      </c>
      <c r="J17" s="224">
        <v>1126365</v>
      </c>
      <c r="K17" s="236">
        <f t="shared" si="1"/>
        <v>1.2725490031041377E-2</v>
      </c>
      <c r="L17" s="143"/>
    </row>
    <row r="18" spans="1:12" ht="15" outlineLevel="1" x14ac:dyDescent="0.25">
      <c r="A18" s="219"/>
      <c r="B18" s="220" t="s">
        <v>198</v>
      </c>
      <c r="C18" s="221"/>
      <c r="D18" s="222"/>
      <c r="E18" s="223">
        <f t="shared" ref="E18:K18" si="6">SUBTOTAL(9,E17:E17)</f>
        <v>33229546</v>
      </c>
      <c r="F18" s="223">
        <f t="shared" si="6"/>
        <v>4053725</v>
      </c>
      <c r="G18" s="223">
        <f t="shared" si="6"/>
        <v>54150958</v>
      </c>
      <c r="H18" s="223">
        <f t="shared" si="6"/>
        <v>91434229</v>
      </c>
      <c r="I18" s="223">
        <f t="shared" si="6"/>
        <v>88512505</v>
      </c>
      <c r="J18" s="223">
        <f t="shared" si="6"/>
        <v>1126365</v>
      </c>
      <c r="K18" s="237">
        <f t="shared" si="6"/>
        <v>1.2725490031041377E-2</v>
      </c>
      <c r="L18" s="143"/>
    </row>
    <row r="19" spans="1:12" ht="15" outlineLevel="2" x14ac:dyDescent="0.25">
      <c r="A19" s="226">
        <v>50130</v>
      </c>
      <c r="B19" s="227" t="s">
        <v>144</v>
      </c>
      <c r="C19" s="228">
        <v>50130</v>
      </c>
      <c r="D19" s="227" t="s">
        <v>144</v>
      </c>
      <c r="E19" s="224">
        <v>0</v>
      </c>
      <c r="F19" s="224">
        <v>69414956</v>
      </c>
      <c r="G19" s="224">
        <v>71968612</v>
      </c>
      <c r="H19" s="224">
        <f>SUM(E19:G19)</f>
        <v>141383568</v>
      </c>
      <c r="I19" s="224">
        <v>136162593</v>
      </c>
      <c r="J19" s="224">
        <v>4806354</v>
      </c>
      <c r="K19" s="236">
        <f t="shared" si="1"/>
        <v>3.5298637416518647E-2</v>
      </c>
      <c r="L19" s="143"/>
    </row>
    <row r="20" spans="1:12" ht="15" outlineLevel="1" x14ac:dyDescent="0.25">
      <c r="A20" s="219"/>
      <c r="B20" s="220" t="s">
        <v>154</v>
      </c>
      <c r="C20" s="221"/>
      <c r="D20" s="222"/>
      <c r="E20" s="223">
        <f t="shared" ref="E20:K20" si="7">SUBTOTAL(9,E19:E19)</f>
        <v>0</v>
      </c>
      <c r="F20" s="223">
        <f t="shared" si="7"/>
        <v>69414956</v>
      </c>
      <c r="G20" s="223">
        <f t="shared" si="7"/>
        <v>71968612</v>
      </c>
      <c r="H20" s="223">
        <f t="shared" si="7"/>
        <v>141383568</v>
      </c>
      <c r="I20" s="223">
        <f t="shared" si="7"/>
        <v>136162593</v>
      </c>
      <c r="J20" s="223">
        <f t="shared" si="7"/>
        <v>4806354</v>
      </c>
      <c r="K20" s="237">
        <f t="shared" si="7"/>
        <v>3.5298637416518647E-2</v>
      </c>
      <c r="L20" s="143"/>
    </row>
    <row r="21" spans="1:12" ht="15" outlineLevel="2" x14ac:dyDescent="0.25">
      <c r="A21" s="226">
        <v>150</v>
      </c>
      <c r="B21" s="227" t="s">
        <v>8</v>
      </c>
      <c r="C21" s="228">
        <v>50520</v>
      </c>
      <c r="D21" s="227" t="s">
        <v>25</v>
      </c>
      <c r="E21" s="224">
        <v>2954904</v>
      </c>
      <c r="F21" s="224">
        <v>61930179</v>
      </c>
      <c r="G21" s="224">
        <v>170073857</v>
      </c>
      <c r="H21" s="224">
        <f>SUM(E21:G21)</f>
        <v>234958940</v>
      </c>
      <c r="I21" s="224">
        <v>231597676</v>
      </c>
      <c r="J21" s="224">
        <v>4370803</v>
      </c>
      <c r="K21" s="236">
        <f t="shared" si="1"/>
        <v>1.8872395766182042E-2</v>
      </c>
      <c r="L21" s="143"/>
    </row>
    <row r="22" spans="1:12" ht="15" outlineLevel="2" x14ac:dyDescent="0.25">
      <c r="A22" s="226">
        <v>150</v>
      </c>
      <c r="B22" s="227" t="s">
        <v>8</v>
      </c>
      <c r="C22" s="228">
        <v>51411</v>
      </c>
      <c r="D22" s="227" t="s">
        <v>142</v>
      </c>
      <c r="E22" s="224">
        <v>2060905</v>
      </c>
      <c r="F22" s="224">
        <v>6357210</v>
      </c>
      <c r="G22" s="224">
        <v>0</v>
      </c>
      <c r="H22" s="224">
        <f>SUM(E22:G22)</f>
        <v>8418115</v>
      </c>
      <c r="I22" s="224">
        <v>8389491</v>
      </c>
      <c r="J22" s="224">
        <v>0</v>
      </c>
      <c r="K22" s="236">
        <f t="shared" si="1"/>
        <v>0</v>
      </c>
      <c r="L22" s="143"/>
    </row>
    <row r="23" spans="1:12" ht="15" outlineLevel="1" x14ac:dyDescent="0.25">
      <c r="A23" s="219"/>
      <c r="B23" s="220" t="s">
        <v>107</v>
      </c>
      <c r="C23" s="221"/>
      <c r="D23" s="222"/>
      <c r="E23" s="223">
        <f>SUBTOTAL(9,E21:E22)</f>
        <v>5015809</v>
      </c>
      <c r="F23" s="223">
        <f t="shared" ref="F23:K23" si="8">SUBTOTAL(9,F21:F22)</f>
        <v>68287389</v>
      </c>
      <c r="G23" s="223">
        <f t="shared" si="8"/>
        <v>170073857</v>
      </c>
      <c r="H23" s="223">
        <f t="shared" si="8"/>
        <v>243377055</v>
      </c>
      <c r="I23" s="223">
        <f t="shared" si="8"/>
        <v>239987167</v>
      </c>
      <c r="J23" s="223">
        <f t="shared" si="8"/>
        <v>4370803</v>
      </c>
      <c r="K23" s="237">
        <f t="shared" si="8"/>
        <v>1.8872395766182042E-2</v>
      </c>
      <c r="L23" s="143"/>
    </row>
    <row r="24" spans="1:12" ht="15" outlineLevel="2" x14ac:dyDescent="0.25">
      <c r="A24" s="226">
        <v>50026</v>
      </c>
      <c r="B24" s="227" t="s">
        <v>170</v>
      </c>
      <c r="C24" s="228">
        <v>50026</v>
      </c>
      <c r="D24" s="227" t="s">
        <v>170</v>
      </c>
      <c r="E24" s="224">
        <v>0</v>
      </c>
      <c r="F24" s="224">
        <v>2136704</v>
      </c>
      <c r="G24" s="224">
        <v>0</v>
      </c>
      <c r="H24" s="224">
        <f>SUM(E24:G24)</f>
        <v>2136704</v>
      </c>
      <c r="I24" s="224">
        <v>2094215</v>
      </c>
      <c r="J24" s="224">
        <v>-1214</v>
      </c>
      <c r="K24" s="236">
        <f t="shared" si="1"/>
        <v>-5.7969215195192471E-4</v>
      </c>
      <c r="L24" s="143"/>
    </row>
    <row r="25" spans="1:12" ht="15" outlineLevel="1" x14ac:dyDescent="0.25">
      <c r="A25" s="219"/>
      <c r="B25" s="220" t="s">
        <v>173</v>
      </c>
      <c r="C25" s="221"/>
      <c r="D25" s="222"/>
      <c r="E25" s="223">
        <f t="shared" ref="E25:K25" si="9">SUBTOTAL(9,E24:E24)</f>
        <v>0</v>
      </c>
      <c r="F25" s="223">
        <f t="shared" si="9"/>
        <v>2136704</v>
      </c>
      <c r="G25" s="223">
        <f t="shared" si="9"/>
        <v>0</v>
      </c>
      <c r="H25" s="223">
        <f t="shared" si="9"/>
        <v>2136704</v>
      </c>
      <c r="I25" s="223">
        <f t="shared" si="9"/>
        <v>2094215</v>
      </c>
      <c r="J25" s="223">
        <f t="shared" si="9"/>
        <v>-1214</v>
      </c>
      <c r="K25" s="237">
        <f t="shared" si="9"/>
        <v>-5.7969215195192471E-4</v>
      </c>
      <c r="L25" s="143"/>
    </row>
    <row r="26" spans="1:12" ht="15" outlineLevel="2" x14ac:dyDescent="0.25">
      <c r="A26" s="226">
        <v>766</v>
      </c>
      <c r="B26" s="227" t="s">
        <v>201</v>
      </c>
      <c r="C26" s="228">
        <v>51632</v>
      </c>
      <c r="D26" s="227" t="s">
        <v>206</v>
      </c>
      <c r="E26" s="224">
        <v>1288279</v>
      </c>
      <c r="F26" s="224">
        <v>0</v>
      </c>
      <c r="G26" s="224">
        <v>0</v>
      </c>
      <c r="H26" s="224">
        <f t="shared" ref="H26:H36" si="10">SUM(E26:G26)</f>
        <v>1288279</v>
      </c>
      <c r="I26" s="224">
        <v>1247574</v>
      </c>
      <c r="J26" s="224">
        <v>138984</v>
      </c>
      <c r="K26" s="236">
        <f t="shared" si="1"/>
        <v>0.11140341174150792</v>
      </c>
    </row>
    <row r="27" spans="1:12" ht="15" outlineLevel="1" x14ac:dyDescent="0.25">
      <c r="A27" s="219"/>
      <c r="B27" s="220" t="s">
        <v>203</v>
      </c>
      <c r="C27" s="221"/>
      <c r="D27" s="222"/>
      <c r="E27" s="223">
        <f t="shared" ref="E27:K27" si="11">SUBTOTAL(9,E26:E26)</f>
        <v>1288279</v>
      </c>
      <c r="F27" s="223">
        <f t="shared" si="11"/>
        <v>0</v>
      </c>
      <c r="G27" s="223">
        <f t="shared" si="11"/>
        <v>0</v>
      </c>
      <c r="H27" s="223">
        <f t="shared" si="11"/>
        <v>1288279</v>
      </c>
      <c r="I27" s="223">
        <f t="shared" si="11"/>
        <v>1247574</v>
      </c>
      <c r="J27" s="223">
        <f t="shared" si="11"/>
        <v>138984</v>
      </c>
      <c r="K27" s="237">
        <f t="shared" si="11"/>
        <v>0.11140341174150792</v>
      </c>
    </row>
    <row r="28" spans="1:12" ht="15" outlineLevel="2" x14ac:dyDescent="0.25">
      <c r="A28" s="226">
        <v>50440</v>
      </c>
      <c r="B28" s="227" t="s">
        <v>184</v>
      </c>
      <c r="C28" s="228">
        <v>50440</v>
      </c>
      <c r="D28" s="227" t="s">
        <v>184</v>
      </c>
      <c r="E28" s="224">
        <v>0</v>
      </c>
      <c r="F28" s="224">
        <v>0</v>
      </c>
      <c r="G28" s="224">
        <v>72245937</v>
      </c>
      <c r="H28" s="224">
        <f>SUM(E28:G28)</f>
        <v>72245937</v>
      </c>
      <c r="I28" s="224">
        <v>68994911</v>
      </c>
      <c r="J28" s="224">
        <v>2581351</v>
      </c>
      <c r="K28" s="236">
        <f t="shared" si="1"/>
        <v>3.7413643449732109E-2</v>
      </c>
      <c r="L28" s="143"/>
    </row>
    <row r="29" spans="1:12" ht="15" outlineLevel="1" x14ac:dyDescent="0.25">
      <c r="A29" s="219"/>
      <c r="B29" s="220" t="s">
        <v>194</v>
      </c>
      <c r="C29" s="221"/>
      <c r="D29" s="222"/>
      <c r="E29" s="223">
        <f t="shared" ref="E29:K29" si="12">SUBTOTAL(9,E28:E28)</f>
        <v>0</v>
      </c>
      <c r="F29" s="223">
        <f t="shared" si="12"/>
        <v>0</v>
      </c>
      <c r="G29" s="223">
        <f t="shared" si="12"/>
        <v>72245937</v>
      </c>
      <c r="H29" s="223">
        <f t="shared" si="12"/>
        <v>72245937</v>
      </c>
      <c r="I29" s="223">
        <f t="shared" si="12"/>
        <v>68994911</v>
      </c>
      <c r="J29" s="223">
        <f t="shared" si="12"/>
        <v>2581351</v>
      </c>
      <c r="K29" s="237">
        <f t="shared" si="12"/>
        <v>3.7413643449732109E-2</v>
      </c>
      <c r="L29" s="143"/>
    </row>
    <row r="30" spans="1:12" ht="15" outlineLevel="2" x14ac:dyDescent="0.25">
      <c r="A30" s="229">
        <v>340</v>
      </c>
      <c r="B30" s="230" t="s">
        <v>147</v>
      </c>
      <c r="C30" s="230">
        <v>50121</v>
      </c>
      <c r="D30" s="230" t="s">
        <v>159</v>
      </c>
      <c r="E30" s="231">
        <v>24780771</v>
      </c>
      <c r="F30" s="231">
        <v>24877764</v>
      </c>
      <c r="G30" s="231">
        <v>70463187</v>
      </c>
      <c r="H30" s="224">
        <f t="shared" si="10"/>
        <v>120121722</v>
      </c>
      <c r="I30" s="224">
        <v>123649888</v>
      </c>
      <c r="J30" s="224">
        <v>8820971</v>
      </c>
      <c r="K30" s="225">
        <f t="shared" si="1"/>
        <v>7.1338285401439258E-2</v>
      </c>
      <c r="L30" s="143"/>
    </row>
    <row r="31" spans="1:12" ht="15" outlineLevel="1" x14ac:dyDescent="0.25">
      <c r="A31" s="232"/>
      <c r="B31" s="233" t="s">
        <v>155</v>
      </c>
      <c r="C31" s="234"/>
      <c r="D31" s="234"/>
      <c r="E31" s="235">
        <f t="shared" ref="E31:K31" si="13">SUBTOTAL(9,E30:E30)</f>
        <v>24780771</v>
      </c>
      <c r="F31" s="235">
        <f t="shared" si="13"/>
        <v>24877764</v>
      </c>
      <c r="G31" s="235">
        <f t="shared" si="13"/>
        <v>70463187</v>
      </c>
      <c r="H31" s="235">
        <f t="shared" si="13"/>
        <v>120121722</v>
      </c>
      <c r="I31" s="235">
        <f t="shared" si="13"/>
        <v>123649888</v>
      </c>
      <c r="J31" s="235">
        <f t="shared" si="13"/>
        <v>8820971</v>
      </c>
      <c r="K31" s="239">
        <f t="shared" si="13"/>
        <v>7.1338285401439258E-2</v>
      </c>
      <c r="L31" s="143"/>
    </row>
    <row r="32" spans="1:12" ht="15" outlineLevel="2" x14ac:dyDescent="0.25">
      <c r="A32" s="229">
        <v>50016</v>
      </c>
      <c r="B32" s="230" t="s">
        <v>164</v>
      </c>
      <c r="C32" s="230">
        <v>50016</v>
      </c>
      <c r="D32" s="230" t="s">
        <v>164</v>
      </c>
      <c r="E32" s="231">
        <v>2328167</v>
      </c>
      <c r="F32" s="231">
        <v>6057018</v>
      </c>
      <c r="G32" s="231">
        <v>28295866</v>
      </c>
      <c r="H32" s="224">
        <f>SUM(E32:G32)</f>
        <v>36681051</v>
      </c>
      <c r="I32" s="231">
        <v>35337010</v>
      </c>
      <c r="J32" s="231">
        <v>717794</v>
      </c>
      <c r="K32" s="225">
        <f t="shared" si="1"/>
        <v>2.0312810846192138E-2</v>
      </c>
      <c r="L32" s="143"/>
    </row>
    <row r="33" spans="1:13" ht="15" outlineLevel="1" x14ac:dyDescent="0.25">
      <c r="A33" s="232"/>
      <c r="B33" s="233" t="s">
        <v>168</v>
      </c>
      <c r="C33" s="234"/>
      <c r="D33" s="234"/>
      <c r="E33" s="235">
        <f t="shared" ref="E33:K33" si="14">SUBTOTAL(9,E32:E32)</f>
        <v>2328167</v>
      </c>
      <c r="F33" s="235">
        <f t="shared" si="14"/>
        <v>6057018</v>
      </c>
      <c r="G33" s="235">
        <f t="shared" si="14"/>
        <v>28295866</v>
      </c>
      <c r="H33" s="223">
        <f t="shared" si="14"/>
        <v>36681051</v>
      </c>
      <c r="I33" s="235">
        <f t="shared" si="14"/>
        <v>35337010</v>
      </c>
      <c r="J33" s="235">
        <f t="shared" si="14"/>
        <v>717794</v>
      </c>
      <c r="K33" s="241">
        <f t="shared" si="14"/>
        <v>2.0312810846192138E-2</v>
      </c>
      <c r="L33" s="143"/>
    </row>
    <row r="34" spans="1:13" ht="15" outlineLevel="2" x14ac:dyDescent="0.25">
      <c r="A34" s="226">
        <v>4915</v>
      </c>
      <c r="B34" s="227" t="s">
        <v>223</v>
      </c>
      <c r="C34" s="228">
        <v>12522</v>
      </c>
      <c r="D34" s="227" t="s">
        <v>224</v>
      </c>
      <c r="E34" s="224">
        <v>0</v>
      </c>
      <c r="F34" s="224">
        <v>0</v>
      </c>
      <c r="G34" s="224">
        <v>9453923</v>
      </c>
      <c r="H34" s="224">
        <f t="shared" si="10"/>
        <v>9453923</v>
      </c>
      <c r="I34" s="224">
        <v>8670280</v>
      </c>
      <c r="J34" s="224">
        <v>0</v>
      </c>
      <c r="K34" s="225">
        <f t="shared" si="1"/>
        <v>0</v>
      </c>
      <c r="L34" s="143"/>
    </row>
    <row r="35" spans="1:13" ht="15" outlineLevel="1" x14ac:dyDescent="0.25">
      <c r="A35" s="219"/>
      <c r="B35" s="220" t="s">
        <v>226</v>
      </c>
      <c r="C35" s="221"/>
      <c r="D35" s="222"/>
      <c r="E35" s="223">
        <f t="shared" ref="E35:K35" si="15">SUBTOTAL(9,E34:E34)</f>
        <v>0</v>
      </c>
      <c r="F35" s="223">
        <f t="shared" si="15"/>
        <v>0</v>
      </c>
      <c r="G35" s="223">
        <f t="shared" si="15"/>
        <v>9453923</v>
      </c>
      <c r="H35" s="223">
        <f t="shared" si="15"/>
        <v>9453923</v>
      </c>
      <c r="I35" s="223">
        <f t="shared" si="15"/>
        <v>8670280</v>
      </c>
      <c r="J35" s="223">
        <f t="shared" si="15"/>
        <v>0</v>
      </c>
      <c r="K35" s="237">
        <f t="shared" si="15"/>
        <v>0</v>
      </c>
      <c r="L35" s="143"/>
    </row>
    <row r="36" spans="1:13" ht="15" outlineLevel="2" x14ac:dyDescent="0.25">
      <c r="A36" s="229">
        <v>50050</v>
      </c>
      <c r="B36" s="230" t="s">
        <v>4</v>
      </c>
      <c r="C36" s="230">
        <v>50050</v>
      </c>
      <c r="D36" s="230" t="s">
        <v>4</v>
      </c>
      <c r="E36" s="231">
        <v>6483181</v>
      </c>
      <c r="F36" s="231">
        <v>159662221</v>
      </c>
      <c r="G36" s="231">
        <v>55782519</v>
      </c>
      <c r="H36" s="224">
        <f t="shared" si="10"/>
        <v>221927921</v>
      </c>
      <c r="I36" s="231">
        <v>212697517</v>
      </c>
      <c r="J36" s="231">
        <v>1786632</v>
      </c>
      <c r="K36" s="225">
        <f t="shared" si="1"/>
        <v>8.3998723877909687E-3</v>
      </c>
    </row>
    <row r="37" spans="1:13" ht="15" outlineLevel="1" x14ac:dyDescent="0.25">
      <c r="A37" s="232"/>
      <c r="B37" s="233" t="s">
        <v>114</v>
      </c>
      <c r="C37" s="234"/>
      <c r="D37" s="234"/>
      <c r="E37" s="235">
        <f t="shared" ref="E37:K37" si="16">SUBTOTAL(9,E36:E36)</f>
        <v>6483181</v>
      </c>
      <c r="F37" s="235">
        <f t="shared" si="16"/>
        <v>159662221</v>
      </c>
      <c r="G37" s="235">
        <f t="shared" si="16"/>
        <v>55782519</v>
      </c>
      <c r="H37" s="235">
        <f t="shared" si="16"/>
        <v>221927921</v>
      </c>
      <c r="I37" s="235">
        <f t="shared" si="16"/>
        <v>212697517</v>
      </c>
      <c r="J37" s="235">
        <f t="shared" si="16"/>
        <v>1786632</v>
      </c>
      <c r="K37" s="239">
        <f t="shared" si="16"/>
        <v>8.3998723877909687E-3</v>
      </c>
    </row>
    <row r="38" spans="1:13" ht="30" customHeight="1" thickBot="1" x14ac:dyDescent="0.25">
      <c r="A38" s="216"/>
      <c r="B38" s="7" t="s">
        <v>104</v>
      </c>
      <c r="C38" s="15"/>
      <c r="D38" s="15"/>
      <c r="E38" s="217">
        <f>SUBTOTAL(9,E3:E37)</f>
        <v>197739030</v>
      </c>
      <c r="F38" s="217">
        <f t="shared" ref="F38:J38" si="17">SUBTOTAL(9,F3:F37)</f>
        <v>390043043</v>
      </c>
      <c r="G38" s="217">
        <f t="shared" si="17"/>
        <v>1752030970</v>
      </c>
      <c r="H38" s="217">
        <f>SUBTOTAL(9,H3:H37)</f>
        <v>2339813043</v>
      </c>
      <c r="I38" s="217">
        <f t="shared" si="17"/>
        <v>2290375690</v>
      </c>
      <c r="J38" s="217">
        <f t="shared" si="17"/>
        <v>101099991</v>
      </c>
      <c r="K38" s="240">
        <f>IF(I38&lt;&gt;0,J38/I38,"")</f>
        <v>4.414122601868866E-2</v>
      </c>
    </row>
    <row r="39" spans="1:13" ht="13.5" thickTop="1" x14ac:dyDescent="0.2"/>
    <row r="40" spans="1:13" x14ac:dyDescent="0.2">
      <c r="E40" s="218"/>
      <c r="F40" s="218"/>
      <c r="G40" s="218"/>
      <c r="H40" s="218"/>
      <c r="I40" s="218"/>
    </row>
    <row r="41" spans="1:13" x14ac:dyDescent="0.2">
      <c r="F41" s="1"/>
      <c r="G41" s="1"/>
      <c r="H41" s="1"/>
      <c r="I41" s="218"/>
    </row>
    <row r="42" spans="1:13" x14ac:dyDescent="0.2">
      <c r="E42" s="218"/>
      <c r="F42" s="218"/>
      <c r="G42" s="218"/>
      <c r="H42" s="218"/>
      <c r="I42" s="218"/>
      <c r="K42" s="164"/>
      <c r="L42" s="164"/>
      <c r="M42" s="164"/>
    </row>
    <row r="43" spans="1:13" x14ac:dyDescent="0.2">
      <c r="K43" s="164"/>
      <c r="L43" s="164"/>
      <c r="M43" s="164"/>
    </row>
  </sheetData>
  <sortState ref="A3:K31">
    <sortCondition ref="B3:B31"/>
    <sortCondition ref="D3:D31"/>
  </sortState>
  <pageMargins left="0.25" right="0.25" top="0.75" bottom="0.75" header="0.3" footer="0.3"/>
  <pageSetup scale="68" orientation="landscape" r:id="rId1"/>
  <headerFooter>
    <oddFooter>&amp;LCalifornia Department of Insurance&amp;RRate Specialist Bureau - 6/23/2015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>
      <selection activeCell="M47" sqref="M47"/>
    </sheetView>
  </sheetViews>
  <sheetFormatPr defaultRowHeight="12.75" x14ac:dyDescent="0.2"/>
  <sheetData/>
  <phoneticPr fontId="16" type="noConversion"/>
  <pageMargins left="0.15" right="0.08" top="0.69" bottom="0.75" header="0.44" footer="0.5"/>
  <pageSetup orientation="portrait" r:id="rId1"/>
  <headerFooter alignWithMargins="0">
    <oddHeader>&amp;C&amp;"Arial,Bold Italic"&amp;12CA Licensed Title Insurers</oddHeader>
    <oddFooter>&amp;LCalifornia Department of Insurance&amp;RRate Specialist Bureau - 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pageSetUpPr fitToPage="1"/>
  </sheetPr>
  <dimension ref="A1:J35"/>
  <sheetViews>
    <sheetView workbookViewId="0">
      <selection sqref="A1:H1"/>
    </sheetView>
  </sheetViews>
  <sheetFormatPr defaultRowHeight="12" outlineLevelRow="2" x14ac:dyDescent="0.2"/>
  <cols>
    <col min="1" max="1" width="6.28515625" style="22" bestFit="1" customWidth="1"/>
    <col min="2" max="2" width="28.140625" style="21" bestFit="1" customWidth="1"/>
    <col min="3" max="3" width="7.28515625" style="22" bestFit="1" customWidth="1"/>
    <col min="4" max="4" width="27.85546875" style="22" bestFit="1" customWidth="1"/>
    <col min="5" max="5" width="13.42578125" style="24" bestFit="1" customWidth="1"/>
    <col min="6" max="6" width="16.140625" style="24" customWidth="1"/>
    <col min="7" max="7" width="12.42578125" style="24" bestFit="1" customWidth="1"/>
    <col min="8" max="9" width="9.140625" style="20"/>
    <col min="10" max="10" width="11" style="20" bestFit="1" customWidth="1"/>
    <col min="11" max="16384" width="9.140625" style="20"/>
  </cols>
  <sheetData>
    <row r="1" spans="1:8" ht="24" customHeight="1" x14ac:dyDescent="0.2">
      <c r="A1" s="268" t="s">
        <v>46</v>
      </c>
      <c r="B1" s="268"/>
      <c r="C1" s="268"/>
      <c r="D1" s="268"/>
      <c r="E1" s="268"/>
      <c r="F1" s="268"/>
      <c r="G1" s="268"/>
      <c r="H1" s="268"/>
    </row>
    <row r="2" spans="1:8" ht="8.25" customHeight="1" x14ac:dyDescent="0.2">
      <c r="A2" s="25"/>
      <c r="B2" s="25"/>
      <c r="C2" s="25"/>
      <c r="D2" s="25"/>
      <c r="E2" s="25"/>
      <c r="F2" s="25"/>
      <c r="G2" s="25"/>
      <c r="H2" s="25"/>
    </row>
    <row r="3" spans="1:8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42</v>
      </c>
      <c r="F3" s="27" t="s">
        <v>43</v>
      </c>
      <c r="G3" s="27" t="s">
        <v>44</v>
      </c>
      <c r="H3" s="28" t="s">
        <v>45</v>
      </c>
    </row>
    <row r="4" spans="1:8" ht="18.75" customHeight="1" outlineLevel="2" x14ac:dyDescent="0.2">
      <c r="A4" s="30">
        <v>70</v>
      </c>
      <c r="B4" s="30" t="s">
        <v>9</v>
      </c>
      <c r="C4" s="30">
        <v>50814</v>
      </c>
      <c r="D4" s="30" t="s">
        <v>38</v>
      </c>
      <c r="E4" s="31">
        <v>226546409</v>
      </c>
      <c r="F4" s="31">
        <v>218885611</v>
      </c>
      <c r="G4" s="31">
        <v>15902785</v>
      </c>
      <c r="H4" s="32">
        <f>G4/F4</f>
        <v>7.2653405252846887E-2</v>
      </c>
    </row>
    <row r="5" spans="1:8" outlineLevel="2" x14ac:dyDescent="0.2">
      <c r="A5" s="33">
        <v>70</v>
      </c>
      <c r="B5" s="33" t="s">
        <v>9</v>
      </c>
      <c r="C5" s="33">
        <v>50318</v>
      </c>
      <c r="D5" s="33" t="s">
        <v>37</v>
      </c>
      <c r="E5" s="34">
        <v>109968476</v>
      </c>
      <c r="F5" s="34">
        <v>106401669</v>
      </c>
      <c r="G5" s="34">
        <v>1361213</v>
      </c>
      <c r="H5" s="35">
        <f>G5/F5</f>
        <v>1.2793154588580749E-2</v>
      </c>
    </row>
    <row r="6" spans="1:8" outlineLevel="1" x14ac:dyDescent="0.2">
      <c r="A6" s="56"/>
      <c r="B6" s="55" t="s">
        <v>105</v>
      </c>
      <c r="C6" s="56"/>
      <c r="D6" s="56"/>
      <c r="E6" s="76">
        <f>SUBTOTAL(9,E4:E5)</f>
        <v>336514885</v>
      </c>
      <c r="F6" s="76">
        <f>SUBTOTAL(9,F4:F5)</f>
        <v>325287280</v>
      </c>
      <c r="G6" s="76">
        <f>SUBTOTAL(9,G4:G5)</f>
        <v>17263998</v>
      </c>
      <c r="H6" s="77">
        <f t="shared" ref="H6:H34" si="0">G6/F6</f>
        <v>5.3073080509019599E-2</v>
      </c>
    </row>
    <row r="7" spans="1:8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2385067</v>
      </c>
      <c r="F7" s="34">
        <v>2651921</v>
      </c>
      <c r="G7" s="34">
        <v>1870013</v>
      </c>
      <c r="H7" s="35">
        <f t="shared" si="0"/>
        <v>0.70515411281105278</v>
      </c>
    </row>
    <row r="8" spans="1:8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45660261</v>
      </c>
      <c r="F8" s="34">
        <v>45460999</v>
      </c>
      <c r="G8" s="34">
        <v>8352434</v>
      </c>
      <c r="H8" s="35">
        <f t="shared" si="0"/>
        <v>0.18372746274229476</v>
      </c>
    </row>
    <row r="9" spans="1:8" outlineLevel="1" x14ac:dyDescent="0.2">
      <c r="A9" s="56"/>
      <c r="B9" s="56" t="s">
        <v>123</v>
      </c>
      <c r="C9" s="56"/>
      <c r="D9" s="56"/>
      <c r="E9" s="76">
        <f>SUBTOTAL(9,E7:E8)</f>
        <v>48045328</v>
      </c>
      <c r="F9" s="76">
        <f>SUBTOTAL(9,F7:F8)</f>
        <v>48112920</v>
      </c>
      <c r="G9" s="76">
        <f>SUBTOTAL(9,G7:G8)</f>
        <v>10222447</v>
      </c>
      <c r="H9" s="77">
        <f t="shared" si="0"/>
        <v>0.21246781529784514</v>
      </c>
    </row>
    <row r="10" spans="1:8" outlineLevel="2" x14ac:dyDescent="0.2">
      <c r="A10" s="33">
        <v>150</v>
      </c>
      <c r="B10" s="33" t="s">
        <v>8</v>
      </c>
      <c r="C10" s="33">
        <v>50520</v>
      </c>
      <c r="D10" s="33" t="s">
        <v>25</v>
      </c>
      <c r="E10" s="34">
        <v>122545602</v>
      </c>
      <c r="F10" s="34">
        <v>123208002</v>
      </c>
      <c r="G10" s="34">
        <v>10988108</v>
      </c>
      <c r="H10" s="35">
        <f t="shared" si="0"/>
        <v>8.9183395734312776E-2</v>
      </c>
    </row>
    <row r="11" spans="1:8" outlineLevel="1" x14ac:dyDescent="0.2">
      <c r="A11" s="62"/>
      <c r="B11" s="62" t="s">
        <v>107</v>
      </c>
      <c r="C11" s="62"/>
      <c r="D11" s="62"/>
      <c r="E11" s="78">
        <f>SUBTOTAL(9,E10:E10)</f>
        <v>122545602</v>
      </c>
      <c r="F11" s="78">
        <f>SUBTOTAL(9,F10:F10)</f>
        <v>123208002</v>
      </c>
      <c r="G11" s="78">
        <f>SUBTOTAL(9,G10:G10)</f>
        <v>10988108</v>
      </c>
      <c r="H11" s="77">
        <f t="shared" si="0"/>
        <v>8.9183395734312776E-2</v>
      </c>
    </row>
    <row r="12" spans="1:8" outlineLevel="2" x14ac:dyDescent="0.2">
      <c r="A12" s="33">
        <v>159</v>
      </c>
      <c r="B12" s="33" t="s">
        <v>11</v>
      </c>
      <c r="C12" s="33">
        <v>50083</v>
      </c>
      <c r="D12" s="33" t="s">
        <v>24</v>
      </c>
      <c r="E12" s="34">
        <v>96827485</v>
      </c>
      <c r="F12" s="34">
        <v>93813304</v>
      </c>
      <c r="G12" s="34">
        <v>6161148</v>
      </c>
      <c r="H12" s="35">
        <f t="shared" si="0"/>
        <v>6.5674565731103557E-2</v>
      </c>
    </row>
    <row r="13" spans="1:8" outlineLevel="2" x14ac:dyDescent="0.2">
      <c r="A13" s="33">
        <v>159</v>
      </c>
      <c r="B13" s="33" t="s">
        <v>11</v>
      </c>
      <c r="C13" s="33">
        <v>50881</v>
      </c>
      <c r="D13" s="33" t="s">
        <v>23</v>
      </c>
      <c r="E13" s="34">
        <v>36728272</v>
      </c>
      <c r="F13" s="34">
        <v>36960851</v>
      </c>
      <c r="G13" s="34">
        <v>8445095</v>
      </c>
      <c r="H13" s="35">
        <f t="shared" si="0"/>
        <v>0.22848756918502769</v>
      </c>
    </row>
    <row r="14" spans="1:8" outlineLevel="1" x14ac:dyDescent="0.2">
      <c r="A14" s="56"/>
      <c r="B14" s="56" t="s">
        <v>132</v>
      </c>
      <c r="C14" s="56"/>
      <c r="D14" s="56"/>
      <c r="E14" s="76">
        <f>SUBTOTAL(9,E12:E13)</f>
        <v>133555757</v>
      </c>
      <c r="F14" s="76">
        <f>SUBTOTAL(9,F12:F13)</f>
        <v>130774155</v>
      </c>
      <c r="G14" s="76">
        <f>SUBTOTAL(9,G12:G13)</f>
        <v>14606243</v>
      </c>
      <c r="H14" s="77">
        <f t="shared" si="0"/>
        <v>0.11169059360391202</v>
      </c>
    </row>
    <row r="15" spans="1:8" outlineLevel="2" x14ac:dyDescent="0.2">
      <c r="A15" s="33">
        <v>269</v>
      </c>
      <c r="B15" s="33" t="s">
        <v>16</v>
      </c>
      <c r="C15" s="33">
        <v>50229</v>
      </c>
      <c r="D15" s="33" t="s">
        <v>27</v>
      </c>
      <c r="E15" s="34">
        <v>209937971</v>
      </c>
      <c r="F15" s="34">
        <v>204464407</v>
      </c>
      <c r="G15" s="34">
        <v>31786783</v>
      </c>
      <c r="H15" s="35">
        <f t="shared" si="0"/>
        <v>0.15546364996426981</v>
      </c>
    </row>
    <row r="16" spans="1:8" outlineLevel="2" x14ac:dyDescent="0.2">
      <c r="A16" s="33">
        <v>269</v>
      </c>
      <c r="B16" s="33" t="s">
        <v>16</v>
      </c>
      <c r="C16" s="33">
        <v>50857</v>
      </c>
      <c r="D16" s="33" t="s">
        <v>26</v>
      </c>
      <c r="E16" s="34">
        <v>7517402</v>
      </c>
      <c r="F16" s="34">
        <v>9634828</v>
      </c>
      <c r="G16" s="34">
        <v>5014440</v>
      </c>
      <c r="H16" s="35">
        <f t="shared" si="0"/>
        <v>0.52044935311766849</v>
      </c>
    </row>
    <row r="17" spans="1:8" outlineLevel="2" x14ac:dyDescent="0.2">
      <c r="A17" s="33">
        <v>269</v>
      </c>
      <c r="B17" s="33" t="s">
        <v>16</v>
      </c>
      <c r="C17" s="33">
        <v>50067</v>
      </c>
      <c r="D17" s="33" t="s">
        <v>28</v>
      </c>
      <c r="E17" s="34">
        <v>9714168</v>
      </c>
      <c r="F17" s="34">
        <v>10107681</v>
      </c>
      <c r="G17" s="34">
        <v>19409</v>
      </c>
      <c r="H17" s="35">
        <f t="shared" si="0"/>
        <v>1.9202228483467176E-3</v>
      </c>
    </row>
    <row r="18" spans="1:8" outlineLevel="1" x14ac:dyDescent="0.2">
      <c r="A18" s="56"/>
      <c r="B18" s="56" t="s">
        <v>131</v>
      </c>
      <c r="C18" s="56"/>
      <c r="D18" s="56"/>
      <c r="E18" s="76">
        <f>SUBTOTAL(9,E15:E17)</f>
        <v>227169541</v>
      </c>
      <c r="F18" s="76">
        <f>SUBTOTAL(9,F15:F17)</f>
        <v>224206916</v>
      </c>
      <c r="G18" s="76">
        <f>SUBTOTAL(9,G15:G17)</f>
        <v>36820632</v>
      </c>
      <c r="H18" s="77">
        <f t="shared" si="0"/>
        <v>0.16422612048238511</v>
      </c>
    </row>
    <row r="19" spans="1:8" outlineLevel="2" x14ac:dyDescent="0.2">
      <c r="A19" s="33">
        <v>340</v>
      </c>
      <c r="B19" s="33" t="s">
        <v>6</v>
      </c>
      <c r="C19" s="33">
        <v>50121</v>
      </c>
      <c r="D19" s="33" t="s">
        <v>31</v>
      </c>
      <c r="E19" s="34">
        <v>147867749</v>
      </c>
      <c r="F19" s="34">
        <v>144346759</v>
      </c>
      <c r="G19" s="34">
        <v>4373400</v>
      </c>
      <c r="H19" s="35">
        <f t="shared" si="0"/>
        <v>3.0297874578534875E-2</v>
      </c>
    </row>
    <row r="20" spans="1:8" outlineLevel="2" x14ac:dyDescent="0.2">
      <c r="A20" s="33">
        <v>340</v>
      </c>
      <c r="B20" s="33" t="s">
        <v>6</v>
      </c>
      <c r="C20" s="33">
        <v>51420</v>
      </c>
      <c r="D20" s="33" t="s">
        <v>30</v>
      </c>
      <c r="E20" s="34">
        <v>1420911</v>
      </c>
      <c r="F20" s="34">
        <v>1365655</v>
      </c>
      <c r="G20" s="34">
        <v>0</v>
      </c>
      <c r="H20" s="35">
        <f t="shared" si="0"/>
        <v>0</v>
      </c>
    </row>
    <row r="21" spans="1:8" outlineLevel="1" x14ac:dyDescent="0.2">
      <c r="A21" s="56"/>
      <c r="B21" s="56" t="s">
        <v>108</v>
      </c>
      <c r="C21" s="56"/>
      <c r="D21" s="56"/>
      <c r="E21" s="76">
        <f>SUBTOTAL(9,E19:E20)</f>
        <v>149288660</v>
      </c>
      <c r="F21" s="76">
        <f>SUBTOTAL(9,F19:F20)</f>
        <v>145712414</v>
      </c>
      <c r="G21" s="76">
        <f>SUBTOTAL(9,G19:G20)</f>
        <v>4373400</v>
      </c>
      <c r="H21" s="77">
        <f t="shared" si="0"/>
        <v>3.0013914943444697E-2</v>
      </c>
    </row>
    <row r="22" spans="1:8" outlineLevel="2" x14ac:dyDescent="0.2">
      <c r="A22" s="33">
        <v>642</v>
      </c>
      <c r="B22" s="33" t="s">
        <v>10</v>
      </c>
      <c r="C22" s="33">
        <v>50849</v>
      </c>
      <c r="D22" s="33" t="s">
        <v>39</v>
      </c>
      <c r="E22" s="34">
        <v>19723347</v>
      </c>
      <c r="F22" s="34">
        <v>19258524</v>
      </c>
      <c r="G22" s="34">
        <v>336265</v>
      </c>
      <c r="H22" s="35">
        <f t="shared" si="0"/>
        <v>1.7460580052760015E-2</v>
      </c>
    </row>
    <row r="23" spans="1:8" outlineLevel="1" x14ac:dyDescent="0.2">
      <c r="A23" s="56"/>
      <c r="B23" s="56" t="s">
        <v>124</v>
      </c>
      <c r="C23" s="56"/>
      <c r="D23" s="56"/>
      <c r="E23" s="76">
        <f>SUBTOTAL(9,E22:E22)</f>
        <v>19723347</v>
      </c>
      <c r="F23" s="76">
        <f>SUBTOTAL(9,F22:F22)</f>
        <v>19258524</v>
      </c>
      <c r="G23" s="76">
        <f>SUBTOTAL(9,G22:G22)</f>
        <v>336265</v>
      </c>
      <c r="H23" s="77">
        <f t="shared" si="0"/>
        <v>1.7460580052760015E-2</v>
      </c>
    </row>
    <row r="24" spans="1:8" outlineLevel="2" x14ac:dyDescent="0.2">
      <c r="A24" s="33">
        <v>670</v>
      </c>
      <c r="B24" s="33" t="s">
        <v>5</v>
      </c>
      <c r="C24" s="33">
        <v>50075</v>
      </c>
      <c r="D24" s="33" t="s">
        <v>34</v>
      </c>
      <c r="E24" s="34">
        <v>0</v>
      </c>
      <c r="F24" s="34">
        <v>-590085</v>
      </c>
      <c r="G24" s="34">
        <v>2148577</v>
      </c>
      <c r="H24" s="35">
        <f t="shared" si="0"/>
        <v>-3.6411313624308361</v>
      </c>
    </row>
    <row r="25" spans="1:8" outlineLevel="2" x14ac:dyDescent="0.2">
      <c r="A25" s="33">
        <v>670</v>
      </c>
      <c r="B25" s="33" t="s">
        <v>5</v>
      </c>
      <c r="C25" s="33">
        <v>51586</v>
      </c>
      <c r="D25" s="33" t="s">
        <v>32</v>
      </c>
      <c r="E25" s="34">
        <v>149887501</v>
      </c>
      <c r="F25" s="34">
        <v>144894668</v>
      </c>
      <c r="G25" s="34">
        <v>5732333</v>
      </c>
      <c r="H25" s="35">
        <f t="shared" si="0"/>
        <v>3.9562070013508019E-2</v>
      </c>
    </row>
    <row r="26" spans="1:8" outlineLevel="2" x14ac:dyDescent="0.2">
      <c r="A26" s="33">
        <v>670</v>
      </c>
      <c r="B26" s="33" t="s">
        <v>5</v>
      </c>
      <c r="C26" s="33">
        <v>50903</v>
      </c>
      <c r="D26" s="33" t="s">
        <v>33</v>
      </c>
      <c r="E26" s="34">
        <v>45644877</v>
      </c>
      <c r="F26" s="34">
        <v>44164327</v>
      </c>
      <c r="G26" s="34">
        <v>4399373</v>
      </c>
      <c r="H26" s="35">
        <f t="shared" si="0"/>
        <v>9.9613722178988479E-2</v>
      </c>
    </row>
    <row r="27" spans="1:8" outlineLevel="1" x14ac:dyDescent="0.2">
      <c r="A27" s="56"/>
      <c r="B27" s="56" t="s">
        <v>110</v>
      </c>
      <c r="C27" s="56"/>
      <c r="D27" s="56"/>
      <c r="E27" s="76">
        <f>SUBTOTAL(9,E24:E26)</f>
        <v>195532378</v>
      </c>
      <c r="F27" s="76">
        <f>SUBTOTAL(9,F24:F26)</f>
        <v>188468910</v>
      </c>
      <c r="G27" s="76">
        <f>SUBTOTAL(9,G24:G26)</f>
        <v>12280283</v>
      </c>
      <c r="H27" s="77">
        <f t="shared" si="0"/>
        <v>6.5158136692147262E-2</v>
      </c>
    </row>
    <row r="28" spans="1:8" outlineLevel="2" x14ac:dyDescent="0.2">
      <c r="A28" s="33">
        <v>750</v>
      </c>
      <c r="B28" s="33" t="s">
        <v>17</v>
      </c>
      <c r="C28" s="33">
        <v>51020</v>
      </c>
      <c r="D28" s="33" t="s">
        <v>29</v>
      </c>
      <c r="E28" s="34">
        <v>5689293</v>
      </c>
      <c r="F28" s="34">
        <v>5594614</v>
      </c>
      <c r="G28" s="34">
        <v>379734</v>
      </c>
      <c r="H28" s="35">
        <f t="shared" si="0"/>
        <v>6.7874923989394084E-2</v>
      </c>
    </row>
    <row r="29" spans="1:8" outlineLevel="1" x14ac:dyDescent="0.2">
      <c r="A29" s="56"/>
      <c r="B29" s="56" t="s">
        <v>129</v>
      </c>
      <c r="C29" s="56"/>
      <c r="D29" s="56"/>
      <c r="E29" s="76">
        <f>SUBTOTAL(9,E28:E28)</f>
        <v>5689293</v>
      </c>
      <c r="F29" s="76">
        <f>SUBTOTAL(9,F28:F28)</f>
        <v>5594614</v>
      </c>
      <c r="G29" s="76">
        <f>SUBTOTAL(9,G28:G28)</f>
        <v>379734</v>
      </c>
      <c r="H29" s="77">
        <f t="shared" si="0"/>
        <v>6.7874923989394084E-2</v>
      </c>
    </row>
    <row r="30" spans="1:8" outlineLevel="2" x14ac:dyDescent="0.2">
      <c r="A30" s="33">
        <v>947</v>
      </c>
      <c r="B30" s="33" t="s">
        <v>18</v>
      </c>
      <c r="C30" s="33">
        <v>51624</v>
      </c>
      <c r="D30" s="33" t="s">
        <v>13</v>
      </c>
      <c r="E30" s="34">
        <v>3412395</v>
      </c>
      <c r="F30" s="34">
        <v>3287485</v>
      </c>
      <c r="G30" s="34">
        <v>0</v>
      </c>
      <c r="H30" s="35">
        <f t="shared" si="0"/>
        <v>0</v>
      </c>
    </row>
    <row r="31" spans="1:8" outlineLevel="1" x14ac:dyDescent="0.2">
      <c r="A31" s="56"/>
      <c r="B31" s="56" t="s">
        <v>130</v>
      </c>
      <c r="C31" s="56"/>
      <c r="D31" s="56"/>
      <c r="E31" s="76">
        <f>SUBTOTAL(9,E30:E30)</f>
        <v>3412395</v>
      </c>
      <c r="F31" s="76">
        <f>SUBTOTAL(9,F30:F30)</f>
        <v>3287485</v>
      </c>
      <c r="G31" s="76">
        <f>SUBTOTAL(9,G30:G30)</f>
        <v>0</v>
      </c>
      <c r="H31" s="77">
        <f t="shared" si="0"/>
        <v>0</v>
      </c>
    </row>
    <row r="32" spans="1:8" outlineLevel="2" x14ac:dyDescent="0.2">
      <c r="A32" s="33">
        <v>50130</v>
      </c>
      <c r="B32" s="33" t="s">
        <v>7</v>
      </c>
      <c r="C32" s="33">
        <v>50130</v>
      </c>
      <c r="D32" s="33" t="s">
        <v>7</v>
      </c>
      <c r="E32" s="34">
        <v>46116823</v>
      </c>
      <c r="F32" s="34">
        <v>44824877</v>
      </c>
      <c r="G32" s="34">
        <v>288175</v>
      </c>
      <c r="H32" s="35">
        <f t="shared" si="0"/>
        <v>6.4289077692282343E-3</v>
      </c>
    </row>
    <row r="33" spans="1:10" outlineLevel="1" x14ac:dyDescent="0.2">
      <c r="A33" s="57"/>
      <c r="B33" s="57" t="s">
        <v>115</v>
      </c>
      <c r="C33" s="57"/>
      <c r="D33" s="57"/>
      <c r="E33" s="79">
        <f>SUBTOTAL(9,E32:E32)</f>
        <v>46116823</v>
      </c>
      <c r="F33" s="79">
        <f>SUBTOTAL(9,F32:F32)</f>
        <v>44824877</v>
      </c>
      <c r="G33" s="79">
        <f>SUBTOTAL(9,G32:G32)</f>
        <v>288175</v>
      </c>
      <c r="H33" s="66">
        <f t="shared" si="0"/>
        <v>6.4289077692282343E-3</v>
      </c>
      <c r="J33" s="80"/>
    </row>
    <row r="34" spans="1:10" ht="27" customHeight="1" thickBot="1" x14ac:dyDescent="0.25">
      <c r="A34" s="54"/>
      <c r="B34" s="43" t="s">
        <v>104</v>
      </c>
      <c r="C34" s="54"/>
      <c r="D34" s="54"/>
      <c r="E34" s="44">
        <f>SUBTOTAL(9,E4:E32)</f>
        <v>1287594009</v>
      </c>
      <c r="F34" s="44">
        <f>SUBTOTAL(9,F4:F32)</f>
        <v>1258736097</v>
      </c>
      <c r="G34" s="44">
        <f>SUBTOTAL(9,G4:G32)</f>
        <v>107559285</v>
      </c>
      <c r="H34" s="98">
        <f t="shared" si="0"/>
        <v>8.5450226823835976E-2</v>
      </c>
    </row>
    <row r="35" spans="1:10" ht="12.75" thickTop="1" x14ac:dyDescent="0.2"/>
  </sheetData>
  <mergeCells count="1">
    <mergeCell ref="A1:H1"/>
  </mergeCells>
  <phoneticPr fontId="16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5">
    <pageSetUpPr fitToPage="1"/>
  </sheetPr>
  <dimension ref="A1:H34"/>
  <sheetViews>
    <sheetView workbookViewId="0">
      <selection sqref="A1:H1"/>
    </sheetView>
  </sheetViews>
  <sheetFormatPr defaultRowHeight="12" outlineLevelRow="2" x14ac:dyDescent="0.2"/>
  <cols>
    <col min="1" max="1" width="6.28515625" style="22" bestFit="1" customWidth="1"/>
    <col min="2" max="2" width="28.140625" style="21" bestFit="1" customWidth="1"/>
    <col min="3" max="3" width="7.28515625" style="22" bestFit="1" customWidth="1"/>
    <col min="4" max="4" width="22.42578125" style="22" bestFit="1" customWidth="1"/>
    <col min="5" max="5" width="13.42578125" style="24" bestFit="1" customWidth="1"/>
    <col min="6" max="6" width="16.140625" style="24" customWidth="1"/>
    <col min="7" max="7" width="12.42578125" style="24" bestFit="1" customWidth="1"/>
    <col min="8" max="16384" width="9.140625" style="20"/>
  </cols>
  <sheetData>
    <row r="1" spans="1:8" ht="24" customHeight="1" x14ac:dyDescent="0.2">
      <c r="A1" s="268" t="s">
        <v>47</v>
      </c>
      <c r="B1" s="268"/>
      <c r="C1" s="268"/>
      <c r="D1" s="268"/>
      <c r="E1" s="268"/>
      <c r="F1" s="268"/>
      <c r="G1" s="268"/>
      <c r="H1" s="268"/>
    </row>
    <row r="2" spans="1:8" ht="8.25" customHeight="1" x14ac:dyDescent="0.2">
      <c r="A2" s="25"/>
      <c r="B2" s="25"/>
      <c r="C2" s="25"/>
      <c r="D2" s="25"/>
      <c r="E2" s="25"/>
      <c r="F2" s="25"/>
      <c r="G2" s="25"/>
      <c r="H2" s="25"/>
    </row>
    <row r="3" spans="1:8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42</v>
      </c>
      <c r="F3" s="27" t="s">
        <v>43</v>
      </c>
      <c r="G3" s="27" t="s">
        <v>44</v>
      </c>
      <c r="H3" s="28" t="s">
        <v>45</v>
      </c>
    </row>
    <row r="4" spans="1:8" ht="18.75" customHeight="1" outlineLevel="2" x14ac:dyDescent="0.2">
      <c r="A4" s="30">
        <v>70</v>
      </c>
      <c r="B4" s="30" t="s">
        <v>9</v>
      </c>
      <c r="C4" s="30">
        <v>50814</v>
      </c>
      <c r="D4" s="30" t="s">
        <v>38</v>
      </c>
      <c r="E4" s="31">
        <v>184804613</v>
      </c>
      <c r="F4" s="31">
        <v>178855845</v>
      </c>
      <c r="G4" s="31">
        <v>8660898</v>
      </c>
      <c r="H4" s="32">
        <f>G4/F4</f>
        <v>4.8423902500921899E-2</v>
      </c>
    </row>
    <row r="5" spans="1:8" ht="18.75" customHeight="1" outlineLevel="1" x14ac:dyDescent="0.2">
      <c r="A5" s="81"/>
      <c r="B5" s="64" t="s">
        <v>105</v>
      </c>
      <c r="C5" s="81"/>
      <c r="D5" s="81"/>
      <c r="E5" s="82">
        <f>SUBTOTAL(9,E4:E4)</f>
        <v>184804613</v>
      </c>
      <c r="F5" s="82">
        <f>SUBTOTAL(9,F4:F4)</f>
        <v>178855845</v>
      </c>
      <c r="G5" s="82">
        <f>SUBTOTAL(9,G4:G4)</f>
        <v>8660898</v>
      </c>
      <c r="H5" s="83">
        <f t="shared" ref="H5:H33" si="0">G5/F5</f>
        <v>4.8423902500921899E-2</v>
      </c>
    </row>
    <row r="6" spans="1:8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30775</v>
      </c>
      <c r="F6" s="34">
        <v>91829</v>
      </c>
      <c r="G6" s="34">
        <v>3775384</v>
      </c>
      <c r="H6" s="32">
        <f t="shared" si="0"/>
        <v>41.113199533916301</v>
      </c>
    </row>
    <row r="7" spans="1:8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33188001</v>
      </c>
      <c r="F7" s="34">
        <v>33240588</v>
      </c>
      <c r="G7" s="34">
        <v>7911906</v>
      </c>
      <c r="H7" s="32">
        <f t="shared" si="0"/>
        <v>0.23801943575727361</v>
      </c>
    </row>
    <row r="8" spans="1:8" outlineLevel="1" x14ac:dyDescent="0.2">
      <c r="A8" s="56"/>
      <c r="B8" s="56" t="s">
        <v>123</v>
      </c>
      <c r="C8" s="56"/>
      <c r="D8" s="56"/>
      <c r="E8" s="76">
        <f>SUBTOTAL(9,E6:E7)</f>
        <v>33218776</v>
      </c>
      <c r="F8" s="76">
        <f>SUBTOTAL(9,F6:F7)</f>
        <v>33332417</v>
      </c>
      <c r="G8" s="76">
        <f>SUBTOTAL(9,G6:G7)</f>
        <v>11687290</v>
      </c>
      <c r="H8" s="83">
        <f t="shared" si="0"/>
        <v>0.35062833877303284</v>
      </c>
    </row>
    <row r="9" spans="1:8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81616265</v>
      </c>
      <c r="F9" s="34">
        <v>82037170</v>
      </c>
      <c r="G9" s="34">
        <v>3078549</v>
      </c>
      <c r="H9" s="32">
        <f t="shared" si="0"/>
        <v>3.7526270104149134E-2</v>
      </c>
    </row>
    <row r="10" spans="1:8" outlineLevel="1" x14ac:dyDescent="0.2">
      <c r="A10" s="56"/>
      <c r="B10" s="56" t="s">
        <v>107</v>
      </c>
      <c r="C10" s="56"/>
      <c r="D10" s="56"/>
      <c r="E10" s="76">
        <f>SUBTOTAL(9,E9:E9)</f>
        <v>81616265</v>
      </c>
      <c r="F10" s="76">
        <f>SUBTOTAL(9,F9:F9)</f>
        <v>82037170</v>
      </c>
      <c r="G10" s="76">
        <f>SUBTOTAL(9,G9:G9)</f>
        <v>3078549</v>
      </c>
      <c r="H10" s="83">
        <f t="shared" si="0"/>
        <v>3.7526270104149134E-2</v>
      </c>
    </row>
    <row r="11" spans="1:8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70389005</v>
      </c>
      <c r="F11" s="34">
        <v>68917966</v>
      </c>
      <c r="G11" s="34">
        <v>4054819</v>
      </c>
      <c r="H11" s="32">
        <f t="shared" si="0"/>
        <v>5.8835442125497434E-2</v>
      </c>
    </row>
    <row r="12" spans="1:8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15101185</v>
      </c>
      <c r="F12" s="34">
        <v>14828999</v>
      </c>
      <c r="G12" s="34">
        <v>1887171</v>
      </c>
      <c r="H12" s="32">
        <f t="shared" si="0"/>
        <v>0.12726219753605755</v>
      </c>
    </row>
    <row r="13" spans="1:8" outlineLevel="1" x14ac:dyDescent="0.2">
      <c r="A13" s="56"/>
      <c r="B13" s="56" t="s">
        <v>132</v>
      </c>
      <c r="C13" s="56"/>
      <c r="D13" s="56"/>
      <c r="E13" s="76">
        <f>SUBTOTAL(9,E11:E12)</f>
        <v>85490190</v>
      </c>
      <c r="F13" s="76">
        <f>SUBTOTAL(9,F11:F12)</f>
        <v>83746965</v>
      </c>
      <c r="G13" s="76">
        <f>SUBTOTAL(9,G11:G12)</f>
        <v>5941990</v>
      </c>
      <c r="H13" s="83">
        <f t="shared" si="0"/>
        <v>7.0951705533448289E-2</v>
      </c>
    </row>
    <row r="14" spans="1:8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150487407</v>
      </c>
      <c r="F14" s="34">
        <v>148772125</v>
      </c>
      <c r="G14" s="34">
        <v>27367171</v>
      </c>
      <c r="H14" s="32">
        <f t="shared" si="0"/>
        <v>0.18395362034386481</v>
      </c>
    </row>
    <row r="15" spans="1:8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4273530</v>
      </c>
      <c r="F15" s="34">
        <v>5811577</v>
      </c>
      <c r="G15" s="34">
        <v>5520481</v>
      </c>
      <c r="H15" s="32">
        <f t="shared" si="0"/>
        <v>0.94991101382636756</v>
      </c>
    </row>
    <row r="16" spans="1:8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6528283</v>
      </c>
      <c r="F16" s="34">
        <v>6994523</v>
      </c>
      <c r="G16" s="34">
        <v>47979</v>
      </c>
      <c r="H16" s="32">
        <f t="shared" si="0"/>
        <v>6.8595099337009826E-3</v>
      </c>
    </row>
    <row r="17" spans="1:8" outlineLevel="1" x14ac:dyDescent="0.2">
      <c r="A17" s="56"/>
      <c r="B17" s="56" t="s">
        <v>131</v>
      </c>
      <c r="C17" s="56"/>
      <c r="D17" s="56"/>
      <c r="E17" s="76">
        <f>SUBTOTAL(9,E14:E16)</f>
        <v>161289220</v>
      </c>
      <c r="F17" s="76">
        <f>SUBTOTAL(9,F14:F16)</f>
        <v>161578225</v>
      </c>
      <c r="G17" s="76">
        <f>SUBTOTAL(9,G14:G16)</f>
        <v>32935631</v>
      </c>
      <c r="H17" s="83">
        <f t="shared" si="0"/>
        <v>0.20383706405983851</v>
      </c>
    </row>
    <row r="18" spans="1:8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100093013</v>
      </c>
      <c r="F18" s="34">
        <v>98109772</v>
      </c>
      <c r="G18" s="34">
        <v>3734708</v>
      </c>
      <c r="H18" s="32">
        <f t="shared" si="0"/>
        <v>3.8066626023756329E-2</v>
      </c>
    </row>
    <row r="19" spans="1:8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1869732</v>
      </c>
      <c r="F19" s="34">
        <v>1739135</v>
      </c>
      <c r="G19" s="34">
        <v>7501</v>
      </c>
      <c r="H19" s="32">
        <f t="shared" si="0"/>
        <v>4.3130636782078447E-3</v>
      </c>
    </row>
    <row r="20" spans="1:8" outlineLevel="1" x14ac:dyDescent="0.2">
      <c r="A20" s="56"/>
      <c r="B20" s="56" t="s">
        <v>108</v>
      </c>
      <c r="C20" s="56"/>
      <c r="D20" s="56"/>
      <c r="E20" s="76">
        <f>SUBTOTAL(9,E18:E19)</f>
        <v>101962745</v>
      </c>
      <c r="F20" s="76">
        <f>SUBTOTAL(9,F18:F19)</f>
        <v>99848907</v>
      </c>
      <c r="G20" s="76">
        <f>SUBTOTAL(9,G18:G19)</f>
        <v>3742209</v>
      </c>
      <c r="H20" s="83">
        <f t="shared" si="0"/>
        <v>3.7478717718963113E-2</v>
      </c>
    </row>
    <row r="21" spans="1:8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12859315</v>
      </c>
      <c r="F21" s="34">
        <v>12357214</v>
      </c>
      <c r="G21" s="34">
        <v>132690</v>
      </c>
      <c r="H21" s="32">
        <f t="shared" si="0"/>
        <v>1.0737857254879619E-2</v>
      </c>
    </row>
    <row r="22" spans="1:8" outlineLevel="1" x14ac:dyDescent="0.2">
      <c r="A22" s="56"/>
      <c r="B22" s="56" t="s">
        <v>124</v>
      </c>
      <c r="C22" s="56"/>
      <c r="D22" s="56"/>
      <c r="E22" s="76">
        <f>SUBTOTAL(9,E21:E21)</f>
        <v>12859315</v>
      </c>
      <c r="F22" s="76">
        <f>SUBTOTAL(9,F21:F21)</f>
        <v>12357214</v>
      </c>
      <c r="G22" s="76">
        <f>SUBTOTAL(9,G21:G21)</f>
        <v>132690</v>
      </c>
      <c r="H22" s="83">
        <f t="shared" si="0"/>
        <v>1.0737857254879619E-2</v>
      </c>
    </row>
    <row r="23" spans="1:8" outlineLevel="2" x14ac:dyDescent="0.2">
      <c r="A23" s="33">
        <v>670</v>
      </c>
      <c r="B23" s="33" t="s">
        <v>5</v>
      </c>
      <c r="C23" s="33">
        <v>50075</v>
      </c>
      <c r="D23" s="33" t="s">
        <v>34</v>
      </c>
      <c r="E23" s="34">
        <v>7089563</v>
      </c>
      <c r="F23" s="34">
        <v>8178369</v>
      </c>
      <c r="G23" s="34">
        <v>1225164</v>
      </c>
      <c r="H23" s="32">
        <f t="shared" si="0"/>
        <v>0.14980541963807209</v>
      </c>
    </row>
    <row r="24" spans="1:8" outlineLevel="2" x14ac:dyDescent="0.2">
      <c r="A24" s="33">
        <v>670</v>
      </c>
      <c r="B24" s="33" t="s">
        <v>5</v>
      </c>
      <c r="C24" s="33">
        <v>51586</v>
      </c>
      <c r="D24" s="33" t="s">
        <v>32</v>
      </c>
      <c r="E24" s="34">
        <v>99361534</v>
      </c>
      <c r="F24" s="34">
        <v>97375410</v>
      </c>
      <c r="G24" s="34">
        <v>6523163</v>
      </c>
      <c r="H24" s="32">
        <f t="shared" si="0"/>
        <v>6.6989838605044122E-2</v>
      </c>
    </row>
    <row r="25" spans="1:8" outlineLevel="2" x14ac:dyDescent="0.2">
      <c r="A25" s="33">
        <v>670</v>
      </c>
      <c r="B25" s="33" t="s">
        <v>5</v>
      </c>
      <c r="C25" s="33">
        <v>50903</v>
      </c>
      <c r="D25" s="33" t="s">
        <v>33</v>
      </c>
      <c r="E25" s="34">
        <v>31134866</v>
      </c>
      <c r="F25" s="34">
        <v>29154864</v>
      </c>
      <c r="G25" s="34">
        <v>1839704</v>
      </c>
      <c r="H25" s="32">
        <f t="shared" si="0"/>
        <v>6.3101100385856715E-2</v>
      </c>
    </row>
    <row r="26" spans="1:8" outlineLevel="1" x14ac:dyDescent="0.2">
      <c r="A26" s="56"/>
      <c r="B26" s="56" t="s">
        <v>110</v>
      </c>
      <c r="C26" s="56"/>
      <c r="D26" s="56"/>
      <c r="E26" s="76">
        <f>SUBTOTAL(9,E23:E25)</f>
        <v>137585963</v>
      </c>
      <c r="F26" s="76">
        <f>SUBTOTAL(9,F23:F25)</f>
        <v>134708643</v>
      </c>
      <c r="G26" s="76">
        <f>SUBTOTAL(9,G23:G25)</f>
        <v>9588031</v>
      </c>
      <c r="H26" s="83">
        <f t="shared" si="0"/>
        <v>7.1176064033248415E-2</v>
      </c>
    </row>
    <row r="27" spans="1:8" outlineLevel="2" x14ac:dyDescent="0.2">
      <c r="A27" s="33">
        <v>750</v>
      </c>
      <c r="B27" s="33" t="s">
        <v>17</v>
      </c>
      <c r="C27" s="33">
        <v>51020</v>
      </c>
      <c r="D27" s="33" t="s">
        <v>29</v>
      </c>
      <c r="E27" s="34">
        <v>405112</v>
      </c>
      <c r="F27" s="34">
        <v>494634</v>
      </c>
      <c r="G27" s="34">
        <v>-225936</v>
      </c>
      <c r="H27" s="32">
        <f t="shared" si="0"/>
        <v>-0.45677409963730758</v>
      </c>
    </row>
    <row r="28" spans="1:8" outlineLevel="1" x14ac:dyDescent="0.2">
      <c r="A28" s="56"/>
      <c r="B28" s="56" t="s">
        <v>129</v>
      </c>
      <c r="C28" s="56"/>
      <c r="D28" s="56"/>
      <c r="E28" s="76">
        <f>SUBTOTAL(9,E27:E27)</f>
        <v>405112</v>
      </c>
      <c r="F28" s="76">
        <f>SUBTOTAL(9,F27:F27)</f>
        <v>494634</v>
      </c>
      <c r="G28" s="76">
        <f>SUBTOTAL(9,G27:G27)</f>
        <v>-225936</v>
      </c>
      <c r="H28" s="83">
        <f t="shared" si="0"/>
        <v>-0.45677409963730758</v>
      </c>
    </row>
    <row r="29" spans="1:8" outlineLevel="2" x14ac:dyDescent="0.2">
      <c r="A29" s="33">
        <v>947</v>
      </c>
      <c r="B29" s="33" t="s">
        <v>18</v>
      </c>
      <c r="C29" s="33">
        <v>51624</v>
      </c>
      <c r="D29" s="33" t="s">
        <v>13</v>
      </c>
      <c r="E29" s="34">
        <v>12378153</v>
      </c>
      <c r="F29" s="34">
        <v>11748561</v>
      </c>
      <c r="G29" s="34">
        <v>1033353</v>
      </c>
      <c r="H29" s="32">
        <f t="shared" si="0"/>
        <v>8.7955707937338035E-2</v>
      </c>
    </row>
    <row r="30" spans="1:8" outlineLevel="1" x14ac:dyDescent="0.2">
      <c r="A30" s="56"/>
      <c r="B30" s="56" t="s">
        <v>130</v>
      </c>
      <c r="C30" s="56"/>
      <c r="D30" s="56"/>
      <c r="E30" s="76">
        <f>SUBTOTAL(9,E29:E29)</f>
        <v>12378153</v>
      </c>
      <c r="F30" s="76">
        <f>SUBTOTAL(9,F29:F29)</f>
        <v>11748561</v>
      </c>
      <c r="G30" s="76">
        <f>SUBTOTAL(9,G29:G29)</f>
        <v>1033353</v>
      </c>
      <c r="H30" s="83">
        <f t="shared" si="0"/>
        <v>8.7955707937338035E-2</v>
      </c>
    </row>
    <row r="31" spans="1:8" outlineLevel="2" x14ac:dyDescent="0.2">
      <c r="A31" s="33">
        <v>50130</v>
      </c>
      <c r="B31" s="33" t="s">
        <v>7</v>
      </c>
      <c r="C31" s="33">
        <v>50130</v>
      </c>
      <c r="D31" s="33" t="s">
        <v>7</v>
      </c>
      <c r="E31" s="34">
        <v>44302379</v>
      </c>
      <c r="F31" s="34">
        <v>41985223</v>
      </c>
      <c r="G31" s="34">
        <v>1039008</v>
      </c>
      <c r="H31" s="32">
        <f t="shared" si="0"/>
        <v>2.4746992531157926E-2</v>
      </c>
    </row>
    <row r="32" spans="1:8" outlineLevel="1" x14ac:dyDescent="0.2">
      <c r="A32" s="57"/>
      <c r="B32" s="57" t="s">
        <v>115</v>
      </c>
      <c r="C32" s="57"/>
      <c r="D32" s="57"/>
      <c r="E32" s="79">
        <f>SUBTOTAL(9,E31:E31)</f>
        <v>44302379</v>
      </c>
      <c r="F32" s="79">
        <f>SUBTOTAL(9,F31:F31)</f>
        <v>41985223</v>
      </c>
      <c r="G32" s="79">
        <f>SUBTOTAL(9,G31:G31)</f>
        <v>1039008</v>
      </c>
      <c r="H32" s="84">
        <f t="shared" si="0"/>
        <v>2.4746992531157926E-2</v>
      </c>
    </row>
    <row r="33" spans="1:8" ht="29.25" customHeight="1" thickBot="1" x14ac:dyDescent="0.25">
      <c r="A33" s="54"/>
      <c r="B33" s="43" t="s">
        <v>104</v>
      </c>
      <c r="C33" s="54"/>
      <c r="D33" s="54"/>
      <c r="E33" s="44">
        <f>SUBTOTAL(9,E4:E31)</f>
        <v>855912731</v>
      </c>
      <c r="F33" s="44">
        <f>SUBTOTAL(9,F4:F31)</f>
        <v>840693804</v>
      </c>
      <c r="G33" s="44">
        <f>SUBTOTAL(9,G4:G31)</f>
        <v>77613713</v>
      </c>
      <c r="H33" s="29">
        <f t="shared" si="0"/>
        <v>9.2321024171601956E-2</v>
      </c>
    </row>
    <row r="34" spans="1:8" ht="12.75" thickTop="1" x14ac:dyDescent="0.2"/>
  </sheetData>
  <mergeCells count="1">
    <mergeCell ref="A1:H1"/>
  </mergeCells>
  <phoneticPr fontId="16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6">
    <pageSetUpPr fitToPage="1"/>
  </sheetPr>
  <dimension ref="A1:K36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6.140625" style="21" customWidth="1"/>
    <col min="3" max="3" width="6.28515625" style="22" customWidth="1"/>
    <col min="4" max="4" width="27.85546875" style="22" bestFit="1" customWidth="1"/>
    <col min="5" max="5" width="12.140625" style="24" customWidth="1"/>
    <col min="6" max="6" width="13.42578125" style="24" customWidth="1"/>
    <col min="7" max="8" width="12" style="24" customWidth="1"/>
    <col min="9" max="9" width="12" style="24" bestFit="1" customWidth="1"/>
    <col min="10" max="10" width="11" style="20" bestFit="1" customWidth="1"/>
    <col min="11" max="16384" width="9.140625" style="20"/>
  </cols>
  <sheetData>
    <row r="1" spans="1:11" ht="24" customHeight="1" x14ac:dyDescent="0.2">
      <c r="A1" s="268" t="s">
        <v>49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60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87414554</v>
      </c>
      <c r="F4" s="34">
        <v>14198851</v>
      </c>
      <c r="G4" s="34">
        <v>52140628</v>
      </c>
      <c r="H4" s="31">
        <f>SUM(E4:G4)</f>
        <v>153754033</v>
      </c>
      <c r="I4" s="34">
        <v>149674926</v>
      </c>
      <c r="J4" s="34">
        <v>8793621</v>
      </c>
      <c r="K4" s="32">
        <f>IF(I4&lt;&gt;0,J4/I4,"")</f>
        <v>5.8751463822337216E-2</v>
      </c>
    </row>
    <row r="5" spans="1:11" outlineLevel="1" x14ac:dyDescent="0.2">
      <c r="A5" s="56"/>
      <c r="B5" s="55" t="s">
        <v>105</v>
      </c>
      <c r="C5" s="56"/>
      <c r="D5" s="56"/>
      <c r="E5" s="82">
        <f t="shared" ref="E5:J5" si="0">SUBTOTAL(9,E4:E4)</f>
        <v>87414554</v>
      </c>
      <c r="F5" s="82">
        <f t="shared" si="0"/>
        <v>14198851</v>
      </c>
      <c r="G5" s="82">
        <f t="shared" si="0"/>
        <v>52140628</v>
      </c>
      <c r="H5" s="82">
        <f t="shared" si="0"/>
        <v>153754033</v>
      </c>
      <c r="I5" s="76">
        <f t="shared" si="0"/>
        <v>149674926</v>
      </c>
      <c r="J5" s="76">
        <f t="shared" si="0"/>
        <v>8793621</v>
      </c>
      <c r="K5" s="83">
        <f t="shared" ref="K5:K35" si="1">IF(I5&lt;&gt;0,J5/I5,"")</f>
        <v>5.8751463822337216E-2</v>
      </c>
    </row>
    <row r="6" spans="1:11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0</v>
      </c>
      <c r="F6" s="34">
        <v>0</v>
      </c>
      <c r="G6" s="34">
        <v>0</v>
      </c>
      <c r="H6" s="31">
        <f>SUM(E6:G6)</f>
        <v>0</v>
      </c>
      <c r="I6" s="34">
        <v>62541</v>
      </c>
      <c r="J6" s="34">
        <v>1231478</v>
      </c>
      <c r="K6" s="32">
        <f t="shared" si="1"/>
        <v>19.690730880542365</v>
      </c>
    </row>
    <row r="7" spans="1:11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205474</v>
      </c>
      <c r="F7" s="34">
        <v>14296</v>
      </c>
      <c r="G7" s="34">
        <v>27792864</v>
      </c>
      <c r="H7" s="31">
        <f>SUM(E7:G7)</f>
        <v>28012634</v>
      </c>
      <c r="I7" s="34">
        <v>28134083</v>
      </c>
      <c r="J7" s="34">
        <v>7605131</v>
      </c>
      <c r="K7" s="32">
        <f t="shared" si="1"/>
        <v>0.27031735848650196</v>
      </c>
    </row>
    <row r="8" spans="1:11" outlineLevel="1" x14ac:dyDescent="0.2">
      <c r="A8" s="56"/>
      <c r="B8" s="56" t="s">
        <v>123</v>
      </c>
      <c r="C8" s="56"/>
      <c r="D8" s="56"/>
      <c r="E8" s="82">
        <f t="shared" ref="E8:J8" si="2">SUBTOTAL(9,E6:E7)</f>
        <v>205474</v>
      </c>
      <c r="F8" s="82">
        <f t="shared" si="2"/>
        <v>14296</v>
      </c>
      <c r="G8" s="82">
        <f t="shared" si="2"/>
        <v>27792864</v>
      </c>
      <c r="H8" s="82">
        <f t="shared" si="2"/>
        <v>28012634</v>
      </c>
      <c r="I8" s="76">
        <f t="shared" si="2"/>
        <v>28196624</v>
      </c>
      <c r="J8" s="76">
        <f t="shared" si="2"/>
        <v>8836609</v>
      </c>
      <c r="K8" s="83">
        <f t="shared" si="1"/>
        <v>0.31339244726602733</v>
      </c>
    </row>
    <row r="9" spans="1:11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0</v>
      </c>
      <c r="F9" s="34">
        <v>3698250</v>
      </c>
      <c r="G9" s="34">
        <v>55050868</v>
      </c>
      <c r="H9" s="31">
        <f>SUM(E9:G9)</f>
        <v>58749118</v>
      </c>
      <c r="I9" s="34">
        <v>59666782</v>
      </c>
      <c r="J9" s="34">
        <v>4832525</v>
      </c>
      <c r="K9" s="32">
        <f t="shared" si="1"/>
        <v>8.0991882552003555E-2</v>
      </c>
    </row>
    <row r="10" spans="1:11" outlineLevel="1" x14ac:dyDescent="0.2">
      <c r="A10" s="56"/>
      <c r="B10" s="56" t="s">
        <v>107</v>
      </c>
      <c r="C10" s="56"/>
      <c r="D10" s="56"/>
      <c r="E10" s="82">
        <f t="shared" ref="E10:J10" si="3">SUBTOTAL(9,E9:E9)</f>
        <v>0</v>
      </c>
      <c r="F10" s="82">
        <f t="shared" si="3"/>
        <v>3698250</v>
      </c>
      <c r="G10" s="82">
        <f t="shared" si="3"/>
        <v>55050868</v>
      </c>
      <c r="H10" s="82">
        <f t="shared" si="3"/>
        <v>58749118</v>
      </c>
      <c r="I10" s="76">
        <f t="shared" si="3"/>
        <v>59666782</v>
      </c>
      <c r="J10" s="76">
        <f t="shared" si="3"/>
        <v>4832525</v>
      </c>
      <c r="K10" s="83">
        <f t="shared" si="1"/>
        <v>8.0991882552003555E-2</v>
      </c>
    </row>
    <row r="11" spans="1:11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5682479</v>
      </c>
      <c r="F11" s="34">
        <v>16039179</v>
      </c>
      <c r="G11" s="34">
        <v>32018525</v>
      </c>
      <c r="H11" s="31">
        <f>SUM(E11:G11)</f>
        <v>53740183</v>
      </c>
      <c r="I11" s="34">
        <v>52703069</v>
      </c>
      <c r="J11" s="34">
        <v>5238403</v>
      </c>
      <c r="K11" s="32">
        <f t="shared" si="1"/>
        <v>9.939464815606848E-2</v>
      </c>
    </row>
    <row r="12" spans="1:11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30207</v>
      </c>
      <c r="F12" s="34">
        <v>8408776</v>
      </c>
      <c r="G12" s="34">
        <v>0</v>
      </c>
      <c r="H12" s="31">
        <f>SUM(E12:G12)</f>
        <v>8438983</v>
      </c>
      <c r="I12" s="34">
        <v>9471007</v>
      </c>
      <c r="J12" s="34">
        <v>2100748</v>
      </c>
      <c r="K12" s="32">
        <f t="shared" si="1"/>
        <v>0.22180830401666898</v>
      </c>
    </row>
    <row r="13" spans="1:11" outlineLevel="1" x14ac:dyDescent="0.2">
      <c r="A13" s="56"/>
      <c r="B13" s="56" t="s">
        <v>132</v>
      </c>
      <c r="C13" s="56"/>
      <c r="D13" s="56"/>
      <c r="E13" s="82">
        <f t="shared" ref="E13:J13" si="4">SUBTOTAL(9,E11:E12)</f>
        <v>5712686</v>
      </c>
      <c r="F13" s="82">
        <f t="shared" si="4"/>
        <v>24447955</v>
      </c>
      <c r="G13" s="82">
        <f t="shared" si="4"/>
        <v>32018525</v>
      </c>
      <c r="H13" s="82">
        <f t="shared" si="4"/>
        <v>62179166</v>
      </c>
      <c r="I13" s="76">
        <f t="shared" si="4"/>
        <v>62174076</v>
      </c>
      <c r="J13" s="76">
        <f t="shared" si="4"/>
        <v>7339151</v>
      </c>
      <c r="K13" s="83">
        <f t="shared" si="1"/>
        <v>0.11804197942563714</v>
      </c>
    </row>
    <row r="14" spans="1:11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57072</v>
      </c>
      <c r="F14" s="34">
        <v>21254924</v>
      </c>
      <c r="G14" s="34">
        <v>102195684</v>
      </c>
      <c r="H14" s="31">
        <f>SUM(E14:G14)</f>
        <v>123507680</v>
      </c>
      <c r="I14" s="34">
        <v>119196996</v>
      </c>
      <c r="J14" s="34">
        <v>25332957</v>
      </c>
      <c r="K14" s="32">
        <f t="shared" si="1"/>
        <v>0.21253016309236519</v>
      </c>
    </row>
    <row r="15" spans="1:11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17613</v>
      </c>
      <c r="F15" s="34">
        <v>2073598</v>
      </c>
      <c r="G15" s="34">
        <v>0</v>
      </c>
      <c r="H15" s="31">
        <f>SUM(E15:G15)</f>
        <v>2091211</v>
      </c>
      <c r="I15" s="34">
        <v>1850167</v>
      </c>
      <c r="J15" s="34">
        <v>2439268</v>
      </c>
      <c r="K15" s="32">
        <f t="shared" si="1"/>
        <v>1.3184042305370272</v>
      </c>
    </row>
    <row r="16" spans="1:11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0</v>
      </c>
      <c r="F16" s="34">
        <v>3716305</v>
      </c>
      <c r="G16" s="34">
        <v>0</v>
      </c>
      <c r="H16" s="31">
        <f>SUM(E16:G16)</f>
        <v>3716305</v>
      </c>
      <c r="I16" s="34">
        <v>4228102</v>
      </c>
      <c r="J16" s="34">
        <v>52024</v>
      </c>
      <c r="K16" s="32">
        <f t="shared" si="1"/>
        <v>1.230433892086804E-2</v>
      </c>
    </row>
    <row r="17" spans="1:11" outlineLevel="1" x14ac:dyDescent="0.2">
      <c r="A17" s="56"/>
      <c r="B17" s="56" t="s">
        <v>131</v>
      </c>
      <c r="C17" s="56"/>
      <c r="D17" s="56"/>
      <c r="E17" s="82">
        <f t="shared" ref="E17:J17" si="5">SUBTOTAL(9,E14:E16)</f>
        <v>74685</v>
      </c>
      <c r="F17" s="82">
        <f t="shared" si="5"/>
        <v>27044827</v>
      </c>
      <c r="G17" s="82">
        <f t="shared" si="5"/>
        <v>102195684</v>
      </c>
      <c r="H17" s="82">
        <f t="shared" si="5"/>
        <v>129315196</v>
      </c>
      <c r="I17" s="76">
        <f t="shared" si="5"/>
        <v>125275265</v>
      </c>
      <c r="J17" s="76">
        <f t="shared" si="5"/>
        <v>27824249</v>
      </c>
      <c r="K17" s="83">
        <f t="shared" si="1"/>
        <v>0.22210489037879905</v>
      </c>
    </row>
    <row r="18" spans="1:1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37318</v>
      </c>
      <c r="F18" s="34">
        <v>38450712</v>
      </c>
      <c r="G18" s="34">
        <v>43404643</v>
      </c>
      <c r="H18" s="31">
        <f>SUM(E18:G18)</f>
        <v>81892673</v>
      </c>
      <c r="I18" s="34">
        <v>81787930</v>
      </c>
      <c r="J18" s="34">
        <v>5850945</v>
      </c>
      <c r="K18" s="32">
        <f t="shared" si="1"/>
        <v>7.1538000778354455E-2</v>
      </c>
    </row>
    <row r="19" spans="1:11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0</v>
      </c>
      <c r="F19" s="34">
        <v>747984</v>
      </c>
      <c r="G19" s="34">
        <v>885626</v>
      </c>
      <c r="H19" s="31">
        <f>SUM(E19:G19)</f>
        <v>1633610</v>
      </c>
      <c r="I19" s="34">
        <v>1582725</v>
      </c>
      <c r="J19" s="34">
        <v>9641</v>
      </c>
      <c r="K19" s="32">
        <f t="shared" si="1"/>
        <v>6.0913930088928904E-3</v>
      </c>
    </row>
    <row r="20" spans="1:11" outlineLevel="1" x14ac:dyDescent="0.2">
      <c r="A20" s="56"/>
      <c r="B20" s="56" t="s">
        <v>108</v>
      </c>
      <c r="C20" s="56"/>
      <c r="D20" s="56"/>
      <c r="E20" s="82">
        <f t="shared" ref="E20:J20" si="6">SUBTOTAL(9,E18:E19)</f>
        <v>37318</v>
      </c>
      <c r="F20" s="82">
        <f t="shared" si="6"/>
        <v>39198696</v>
      </c>
      <c r="G20" s="82">
        <f t="shared" si="6"/>
        <v>44290269</v>
      </c>
      <c r="H20" s="82">
        <f t="shared" si="6"/>
        <v>83526283</v>
      </c>
      <c r="I20" s="76">
        <f t="shared" si="6"/>
        <v>83370655</v>
      </c>
      <c r="J20" s="76">
        <f t="shared" si="6"/>
        <v>5860586</v>
      </c>
      <c r="K20" s="83">
        <f t="shared" si="1"/>
        <v>7.0295549435229934E-2</v>
      </c>
    </row>
    <row r="21" spans="1:11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3139932</v>
      </c>
      <c r="F21" s="34">
        <v>18600</v>
      </c>
      <c r="G21" s="34">
        <v>7619588</v>
      </c>
      <c r="H21" s="31">
        <f>SUM(E21:G21)</f>
        <v>10778120</v>
      </c>
      <c r="I21" s="34">
        <v>10438631</v>
      </c>
      <c r="J21" s="34">
        <v>262269</v>
      </c>
      <c r="K21" s="32">
        <f t="shared" si="1"/>
        <v>2.5124846351978529E-2</v>
      </c>
    </row>
    <row r="22" spans="1:11" outlineLevel="1" x14ac:dyDescent="0.2">
      <c r="A22" s="56"/>
      <c r="B22" s="56" t="s">
        <v>124</v>
      </c>
      <c r="C22" s="56"/>
      <c r="D22" s="56"/>
      <c r="E22" s="82">
        <f t="shared" ref="E22:J22" si="7">SUBTOTAL(9,E21:E21)</f>
        <v>3139932</v>
      </c>
      <c r="F22" s="82">
        <f t="shared" si="7"/>
        <v>18600</v>
      </c>
      <c r="G22" s="82">
        <f t="shared" si="7"/>
        <v>7619588</v>
      </c>
      <c r="H22" s="82">
        <f t="shared" si="7"/>
        <v>10778120</v>
      </c>
      <c r="I22" s="76">
        <f t="shared" si="7"/>
        <v>10438631</v>
      </c>
      <c r="J22" s="76">
        <f t="shared" si="7"/>
        <v>262269</v>
      </c>
      <c r="K22" s="83">
        <f t="shared" si="1"/>
        <v>2.5124846351978529E-2</v>
      </c>
    </row>
    <row r="23" spans="1:11" outlineLevel="2" x14ac:dyDescent="0.2">
      <c r="A23" s="33">
        <v>670</v>
      </c>
      <c r="B23" s="33" t="s">
        <v>5</v>
      </c>
      <c r="C23" s="33">
        <v>50075</v>
      </c>
      <c r="D23" s="33" t="s">
        <v>34</v>
      </c>
      <c r="E23" s="34">
        <v>2731078</v>
      </c>
      <c r="F23" s="34">
        <v>0</v>
      </c>
      <c r="G23" s="34">
        <v>0</v>
      </c>
      <c r="H23" s="31">
        <f>SUM(E23:G23)</f>
        <v>2731078</v>
      </c>
      <c r="I23" s="34">
        <v>5615533</v>
      </c>
      <c r="J23" s="34">
        <v>236034</v>
      </c>
      <c r="K23" s="32">
        <f t="shared" si="1"/>
        <v>4.2032341364568598E-2</v>
      </c>
    </row>
    <row r="24" spans="1:11" outlineLevel="2" x14ac:dyDescent="0.2">
      <c r="A24" s="33">
        <v>670</v>
      </c>
      <c r="B24" s="33" t="s">
        <v>5</v>
      </c>
      <c r="C24" s="33">
        <v>51586</v>
      </c>
      <c r="D24" s="33" t="s">
        <v>32</v>
      </c>
      <c r="E24" s="34">
        <v>68637663</v>
      </c>
      <c r="F24" s="34">
        <v>2877281</v>
      </c>
      <c r="G24" s="34">
        <v>28946541</v>
      </c>
      <c r="H24" s="31">
        <f>SUM(E24:G24)</f>
        <v>100461485</v>
      </c>
      <c r="I24" s="34">
        <v>100670630</v>
      </c>
      <c r="J24" s="34">
        <v>5328349</v>
      </c>
      <c r="K24" s="32">
        <f t="shared" si="1"/>
        <v>5.2928535363293144E-2</v>
      </c>
    </row>
    <row r="25" spans="1:11" outlineLevel="2" x14ac:dyDescent="0.2">
      <c r="A25" s="33">
        <v>670</v>
      </c>
      <c r="B25" s="33" t="s">
        <v>5</v>
      </c>
      <c r="C25" s="33">
        <v>50903</v>
      </c>
      <c r="D25" s="33" t="s">
        <v>50</v>
      </c>
      <c r="E25" s="34">
        <v>12030167</v>
      </c>
      <c r="F25" s="34">
        <v>6951468</v>
      </c>
      <c r="G25" s="34">
        <v>1694151</v>
      </c>
      <c r="H25" s="31">
        <f>SUM(E25:G25)</f>
        <v>20675786</v>
      </c>
      <c r="I25" s="34">
        <v>19463057</v>
      </c>
      <c r="J25" s="34">
        <v>2238146</v>
      </c>
      <c r="K25" s="32">
        <f t="shared" si="1"/>
        <v>0.11499457664846792</v>
      </c>
    </row>
    <row r="26" spans="1:11" outlineLevel="1" x14ac:dyDescent="0.2">
      <c r="A26" s="56"/>
      <c r="B26" s="56" t="s">
        <v>110</v>
      </c>
      <c r="C26" s="56"/>
      <c r="D26" s="56"/>
      <c r="E26" s="82">
        <f t="shared" ref="E26:J26" si="8">SUBTOTAL(9,E23:E25)</f>
        <v>83398908</v>
      </c>
      <c r="F26" s="82">
        <f t="shared" si="8"/>
        <v>9828749</v>
      </c>
      <c r="G26" s="82">
        <f t="shared" si="8"/>
        <v>30640692</v>
      </c>
      <c r="H26" s="82">
        <f t="shared" si="8"/>
        <v>123868349</v>
      </c>
      <c r="I26" s="76">
        <f t="shared" si="8"/>
        <v>125749220</v>
      </c>
      <c r="J26" s="76">
        <f t="shared" si="8"/>
        <v>7802529</v>
      </c>
      <c r="K26" s="83">
        <f t="shared" si="1"/>
        <v>6.2048329206336232E-2</v>
      </c>
    </row>
    <row r="27" spans="1:11" outlineLevel="2" x14ac:dyDescent="0.2">
      <c r="A27" s="33">
        <v>750</v>
      </c>
      <c r="B27" s="33" t="s">
        <v>17</v>
      </c>
      <c r="C27" s="33">
        <v>51020</v>
      </c>
      <c r="D27" s="33" t="s">
        <v>29</v>
      </c>
      <c r="E27" s="34">
        <v>0</v>
      </c>
      <c r="F27" s="34">
        <v>187242</v>
      </c>
      <c r="G27" s="34">
        <v>0</v>
      </c>
      <c r="H27" s="31">
        <f>SUM(E27:G27)</f>
        <v>187242</v>
      </c>
      <c r="I27" s="34">
        <v>278946</v>
      </c>
      <c r="J27" s="34">
        <v>-36736</v>
      </c>
      <c r="K27" s="32">
        <f t="shared" si="1"/>
        <v>-0.13169574039419815</v>
      </c>
    </row>
    <row r="28" spans="1:11" outlineLevel="1" x14ac:dyDescent="0.2">
      <c r="A28" s="56"/>
      <c r="B28" s="56" t="s">
        <v>129</v>
      </c>
      <c r="C28" s="56"/>
      <c r="D28" s="56"/>
      <c r="E28" s="82">
        <f t="shared" ref="E28:J28" si="9">SUBTOTAL(9,E27:E27)</f>
        <v>0</v>
      </c>
      <c r="F28" s="82">
        <f t="shared" si="9"/>
        <v>187242</v>
      </c>
      <c r="G28" s="82">
        <f t="shared" si="9"/>
        <v>0</v>
      </c>
      <c r="H28" s="82">
        <f t="shared" si="9"/>
        <v>187242</v>
      </c>
      <c r="I28" s="76">
        <f t="shared" si="9"/>
        <v>278946</v>
      </c>
      <c r="J28" s="76">
        <f t="shared" si="9"/>
        <v>-36736</v>
      </c>
      <c r="K28" s="83">
        <f t="shared" si="1"/>
        <v>-0.13169574039419815</v>
      </c>
    </row>
    <row r="29" spans="1:11" outlineLevel="2" x14ac:dyDescent="0.2">
      <c r="A29" s="33">
        <v>947</v>
      </c>
      <c r="B29" s="33" t="s">
        <v>18</v>
      </c>
      <c r="C29" s="33">
        <v>51624</v>
      </c>
      <c r="D29" s="33" t="s">
        <v>13</v>
      </c>
      <c r="E29" s="34">
        <v>0</v>
      </c>
      <c r="F29" s="34">
        <v>5222075</v>
      </c>
      <c r="G29" s="34">
        <v>0</v>
      </c>
      <c r="H29" s="31">
        <f>SUM(E29:G29)</f>
        <v>5222075</v>
      </c>
      <c r="I29" s="34">
        <v>4997044</v>
      </c>
      <c r="J29" s="34">
        <v>581509</v>
      </c>
      <c r="K29" s="32">
        <f t="shared" si="1"/>
        <v>0.11637059829771361</v>
      </c>
    </row>
    <row r="30" spans="1:11" outlineLevel="1" x14ac:dyDescent="0.2">
      <c r="A30" s="56"/>
      <c r="B30" s="56" t="s">
        <v>130</v>
      </c>
      <c r="C30" s="56"/>
      <c r="D30" s="56"/>
      <c r="E30" s="82">
        <f t="shared" ref="E30:J30" si="10">SUBTOTAL(9,E29:E29)</f>
        <v>0</v>
      </c>
      <c r="F30" s="82">
        <f t="shared" si="10"/>
        <v>5222075</v>
      </c>
      <c r="G30" s="82">
        <f t="shared" si="10"/>
        <v>0</v>
      </c>
      <c r="H30" s="82">
        <f t="shared" si="10"/>
        <v>5222075</v>
      </c>
      <c r="I30" s="76">
        <f t="shared" si="10"/>
        <v>4997044</v>
      </c>
      <c r="J30" s="76">
        <f t="shared" si="10"/>
        <v>581509</v>
      </c>
      <c r="K30" s="83">
        <f t="shared" si="1"/>
        <v>0.11637059829771361</v>
      </c>
    </row>
    <row r="31" spans="1:11" outlineLevel="2" x14ac:dyDescent="0.2">
      <c r="A31" s="33">
        <v>50026</v>
      </c>
      <c r="B31" s="33" t="s">
        <v>1</v>
      </c>
      <c r="C31" s="33">
        <v>50026</v>
      </c>
      <c r="D31" s="33" t="s">
        <v>1</v>
      </c>
      <c r="E31" s="34">
        <v>273468</v>
      </c>
      <c r="F31" s="34">
        <v>0</v>
      </c>
      <c r="G31" s="34">
        <v>0</v>
      </c>
      <c r="H31" s="31">
        <f>SUM(E31:G31)</f>
        <v>273468</v>
      </c>
      <c r="I31" s="34">
        <v>261162</v>
      </c>
      <c r="J31" s="34">
        <v>7075</v>
      </c>
      <c r="K31" s="32">
        <f t="shared" si="1"/>
        <v>2.7090464922155597E-2</v>
      </c>
    </row>
    <row r="32" spans="1:11" outlineLevel="1" x14ac:dyDescent="0.2">
      <c r="A32" s="57"/>
      <c r="B32" s="57" t="s">
        <v>128</v>
      </c>
      <c r="C32" s="57"/>
      <c r="D32" s="57"/>
      <c r="E32" s="82">
        <f t="shared" ref="E32:J32" si="11">SUBTOTAL(9,E31:E31)</f>
        <v>273468</v>
      </c>
      <c r="F32" s="82">
        <f t="shared" si="11"/>
        <v>0</v>
      </c>
      <c r="G32" s="82">
        <f t="shared" si="11"/>
        <v>0</v>
      </c>
      <c r="H32" s="82">
        <f t="shared" si="11"/>
        <v>273468</v>
      </c>
      <c r="I32" s="79">
        <f t="shared" si="11"/>
        <v>261162</v>
      </c>
      <c r="J32" s="79">
        <f t="shared" si="11"/>
        <v>7075</v>
      </c>
      <c r="K32" s="83">
        <f t="shared" si="1"/>
        <v>2.7090464922155597E-2</v>
      </c>
    </row>
    <row r="33" spans="1:11" outlineLevel="2" x14ac:dyDescent="0.2">
      <c r="A33" s="18">
        <v>50130</v>
      </c>
      <c r="B33" s="18" t="s">
        <v>7</v>
      </c>
      <c r="C33" s="18">
        <v>50130</v>
      </c>
      <c r="D33" s="18" t="s">
        <v>7</v>
      </c>
      <c r="E33" s="19">
        <v>8572735</v>
      </c>
      <c r="F33" s="19">
        <v>0</v>
      </c>
      <c r="G33" s="19">
        <v>21739343</v>
      </c>
      <c r="H33" s="31">
        <f>SUM(E33:G33)</f>
        <v>30312078</v>
      </c>
      <c r="I33" s="19">
        <v>28714930</v>
      </c>
      <c r="J33" s="19">
        <v>313977</v>
      </c>
      <c r="K33" s="32">
        <f t="shared" si="1"/>
        <v>1.0934277046818501E-2</v>
      </c>
    </row>
    <row r="34" spans="1:11" outlineLevel="1" x14ac:dyDescent="0.2">
      <c r="A34" s="57"/>
      <c r="B34" s="57" t="s">
        <v>115</v>
      </c>
      <c r="C34" s="57"/>
      <c r="D34" s="57"/>
      <c r="E34" s="79">
        <f t="shared" ref="E34:J34" si="12">SUBTOTAL(9,E33:E33)</f>
        <v>8572735</v>
      </c>
      <c r="F34" s="79">
        <f t="shared" si="12"/>
        <v>0</v>
      </c>
      <c r="G34" s="79">
        <f t="shared" si="12"/>
        <v>21739343</v>
      </c>
      <c r="H34" s="79">
        <f t="shared" si="12"/>
        <v>30312078</v>
      </c>
      <c r="I34" s="79">
        <f t="shared" si="12"/>
        <v>28714930</v>
      </c>
      <c r="J34" s="79">
        <f t="shared" si="12"/>
        <v>313977</v>
      </c>
      <c r="K34" s="84">
        <f t="shared" si="1"/>
        <v>1.0934277046818501E-2</v>
      </c>
    </row>
    <row r="35" spans="1:11" ht="21" customHeight="1" thickBot="1" x14ac:dyDescent="0.25">
      <c r="A35" s="54"/>
      <c r="B35" s="43" t="s">
        <v>104</v>
      </c>
      <c r="C35" s="54"/>
      <c r="D35" s="54"/>
      <c r="E35" s="44">
        <f t="shared" ref="E35:J35" si="13">SUBTOTAL(9,E4:E33)</f>
        <v>188829760</v>
      </c>
      <c r="F35" s="44">
        <f t="shared" si="13"/>
        <v>123859541</v>
      </c>
      <c r="G35" s="44">
        <f t="shared" si="13"/>
        <v>373488461</v>
      </c>
      <c r="H35" s="44">
        <f t="shared" si="13"/>
        <v>686177762</v>
      </c>
      <c r="I35" s="44">
        <f t="shared" si="13"/>
        <v>678798261</v>
      </c>
      <c r="J35" s="44">
        <f t="shared" si="13"/>
        <v>72417364</v>
      </c>
      <c r="K35" s="29">
        <f t="shared" si="1"/>
        <v>0.10668466341283099</v>
      </c>
    </row>
    <row r="36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7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customWidth="1"/>
    <col min="4" max="4" width="27.85546875" style="22" bestFit="1" customWidth="1"/>
    <col min="5" max="5" width="12.140625" style="24" customWidth="1"/>
    <col min="6" max="6" width="13.42578125" style="24" customWidth="1"/>
    <col min="7" max="7" width="12" style="24" customWidth="1"/>
    <col min="8" max="8" width="13" style="24" customWidth="1"/>
    <col min="9" max="9" width="12" style="24" bestFit="1" customWidth="1"/>
    <col min="10" max="10" width="11" style="20" bestFit="1" customWidth="1"/>
    <col min="11" max="16384" width="9.140625" style="20"/>
  </cols>
  <sheetData>
    <row r="1" spans="1:11" ht="24" customHeight="1" x14ac:dyDescent="0.2">
      <c r="A1" s="268" t="s">
        <v>51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102295036</v>
      </c>
      <c r="F4" s="34">
        <v>26202645</v>
      </c>
      <c r="G4" s="34">
        <v>65257570</v>
      </c>
      <c r="H4" s="31">
        <f>SUM(E4:G4)</f>
        <v>193755251</v>
      </c>
      <c r="I4" s="34">
        <v>189090436</v>
      </c>
      <c r="J4" s="34">
        <v>9434029</v>
      </c>
      <c r="K4" s="32">
        <f>IF(I4&lt;&gt;0,J4/I4,"")</f>
        <v>4.9891624344237058E-2</v>
      </c>
    </row>
    <row r="5" spans="1:11" outlineLevel="1" x14ac:dyDescent="0.2">
      <c r="A5" s="56"/>
      <c r="B5" s="55" t="s">
        <v>105</v>
      </c>
      <c r="C5" s="56"/>
      <c r="D5" s="56"/>
      <c r="E5" s="82">
        <f t="shared" ref="E5:J5" si="0">SUBTOTAL(9,E4:E4)</f>
        <v>102295036</v>
      </c>
      <c r="F5" s="82">
        <f t="shared" si="0"/>
        <v>26202645</v>
      </c>
      <c r="G5" s="82">
        <f t="shared" si="0"/>
        <v>65257570</v>
      </c>
      <c r="H5" s="82">
        <f t="shared" si="0"/>
        <v>193755251</v>
      </c>
      <c r="I5" s="76">
        <f t="shared" si="0"/>
        <v>189090436</v>
      </c>
      <c r="J5" s="76">
        <f t="shared" si="0"/>
        <v>9434029</v>
      </c>
      <c r="K5" s="83">
        <f t="shared" ref="K5:K34" si="1">IF(I5&lt;&gt;0,J5/I5,"")</f>
        <v>4.9891624344237058E-2</v>
      </c>
    </row>
    <row r="6" spans="1:11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0</v>
      </c>
      <c r="F6" s="34">
        <v>0</v>
      </c>
      <c r="G6" s="34">
        <v>0</v>
      </c>
      <c r="H6" s="31">
        <f>SUM(E6:G6)</f>
        <v>0</v>
      </c>
      <c r="I6" s="34">
        <v>112546</v>
      </c>
      <c r="J6" s="34">
        <v>857742</v>
      </c>
      <c r="K6" s="32">
        <f t="shared" si="1"/>
        <v>7.6212570859915054</v>
      </c>
    </row>
    <row r="7" spans="1:11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304077</v>
      </c>
      <c r="F7" s="34">
        <v>87837</v>
      </c>
      <c r="G7" s="34">
        <v>31346674</v>
      </c>
      <c r="H7" s="31">
        <f>SUM(E7:G7)</f>
        <v>31738588</v>
      </c>
      <c r="I7" s="34">
        <v>31817797</v>
      </c>
      <c r="J7" s="34">
        <v>3438315</v>
      </c>
      <c r="K7" s="32">
        <f t="shared" si="1"/>
        <v>0.1080626355118175</v>
      </c>
    </row>
    <row r="8" spans="1:11" outlineLevel="1" x14ac:dyDescent="0.2">
      <c r="A8" s="56"/>
      <c r="B8" s="56" t="s">
        <v>123</v>
      </c>
      <c r="C8" s="56"/>
      <c r="D8" s="56"/>
      <c r="E8" s="82">
        <f>SUBTOTAL(9,E6:E7)</f>
        <v>304077</v>
      </c>
      <c r="F8" s="82">
        <f>SUBTOTAL(9,F7:F7)</f>
        <v>87837</v>
      </c>
      <c r="G8" s="82">
        <f>SUBTOTAL(9,G7:G7)</f>
        <v>31346674</v>
      </c>
      <c r="H8" s="82">
        <f>SUBTOTAL(9,H6:H7)</f>
        <v>31738588</v>
      </c>
      <c r="I8" s="76">
        <f>SUBTOTAL(9,I6:I7)</f>
        <v>31930343</v>
      </c>
      <c r="J8" s="76">
        <f>SUBTOTAL(9,J6:J7)</f>
        <v>4296057</v>
      </c>
      <c r="K8" s="83">
        <f t="shared" si="1"/>
        <v>0.13454465553345293</v>
      </c>
    </row>
    <row r="9" spans="1:11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0</v>
      </c>
      <c r="F9" s="34">
        <v>9272289</v>
      </c>
      <c r="G9" s="34">
        <v>66710721</v>
      </c>
      <c r="H9" s="31">
        <f>SUM(E9:G9)</f>
        <v>75983010</v>
      </c>
      <c r="I9" s="34">
        <v>76777662</v>
      </c>
      <c r="J9" s="34">
        <v>2414876</v>
      </c>
      <c r="K9" s="32">
        <f t="shared" si="1"/>
        <v>3.1452846271875279E-2</v>
      </c>
    </row>
    <row r="10" spans="1:11" outlineLevel="1" x14ac:dyDescent="0.2">
      <c r="A10" s="56"/>
      <c r="B10" s="56" t="s">
        <v>107</v>
      </c>
      <c r="C10" s="56"/>
      <c r="D10" s="56"/>
      <c r="E10" s="82">
        <f t="shared" ref="E10:J10" si="2">SUBTOTAL(9,E9:E9)</f>
        <v>0</v>
      </c>
      <c r="F10" s="82">
        <f t="shared" si="2"/>
        <v>9272289</v>
      </c>
      <c r="G10" s="82">
        <f t="shared" si="2"/>
        <v>66710721</v>
      </c>
      <c r="H10" s="82">
        <f t="shared" si="2"/>
        <v>75983010</v>
      </c>
      <c r="I10" s="76">
        <f t="shared" si="2"/>
        <v>76777662</v>
      </c>
      <c r="J10" s="76">
        <f t="shared" si="2"/>
        <v>2414876</v>
      </c>
      <c r="K10" s="83">
        <f t="shared" si="1"/>
        <v>3.1452846271875279E-2</v>
      </c>
    </row>
    <row r="11" spans="1:11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3356792</v>
      </c>
      <c r="F11" s="34">
        <v>18156102</v>
      </c>
      <c r="G11" s="34">
        <v>38630592</v>
      </c>
      <c r="H11" s="31">
        <f>SUM(E11:G11)</f>
        <v>60143486</v>
      </c>
      <c r="I11" s="34">
        <v>59634110</v>
      </c>
      <c r="J11" s="34">
        <v>7554048</v>
      </c>
      <c r="K11" s="32">
        <f t="shared" si="1"/>
        <v>0.12667327474158666</v>
      </c>
    </row>
    <row r="12" spans="1:11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0</v>
      </c>
      <c r="F12" s="34">
        <v>8658140</v>
      </c>
      <c r="G12" s="34">
        <v>0</v>
      </c>
      <c r="H12" s="31">
        <f>SUM(E12:G12)</f>
        <v>8658140</v>
      </c>
      <c r="I12" s="34">
        <v>9699961</v>
      </c>
      <c r="J12" s="34">
        <v>219560</v>
      </c>
      <c r="K12" s="32">
        <f t="shared" si="1"/>
        <v>2.2635142553665936E-2</v>
      </c>
    </row>
    <row r="13" spans="1:11" outlineLevel="1" x14ac:dyDescent="0.2">
      <c r="A13" s="56"/>
      <c r="B13" s="56" t="s">
        <v>132</v>
      </c>
      <c r="C13" s="56"/>
      <c r="D13" s="56"/>
      <c r="E13" s="82">
        <f t="shared" ref="E13:J13" si="3">SUBTOTAL(9,E11:E12)</f>
        <v>3356792</v>
      </c>
      <c r="F13" s="82">
        <f t="shared" si="3"/>
        <v>26814242</v>
      </c>
      <c r="G13" s="82">
        <f t="shared" si="3"/>
        <v>38630592</v>
      </c>
      <c r="H13" s="82">
        <f t="shared" si="3"/>
        <v>68801626</v>
      </c>
      <c r="I13" s="76">
        <f t="shared" si="3"/>
        <v>69334071</v>
      </c>
      <c r="J13" s="76">
        <f t="shared" si="3"/>
        <v>7773608</v>
      </c>
      <c r="K13" s="83">
        <f t="shared" si="1"/>
        <v>0.11211815328137879</v>
      </c>
    </row>
    <row r="14" spans="1:11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274163</v>
      </c>
      <c r="F14" s="34">
        <v>26222548</v>
      </c>
      <c r="G14" s="34">
        <v>122400479</v>
      </c>
      <c r="H14" s="31">
        <f>SUM(E14:G14)</f>
        <v>148897190</v>
      </c>
      <c r="I14" s="34">
        <v>147408654</v>
      </c>
      <c r="J14" s="34">
        <v>20076636</v>
      </c>
      <c r="K14" s="32">
        <f t="shared" si="1"/>
        <v>0.13619713263238942</v>
      </c>
    </row>
    <row r="15" spans="1:11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4620</v>
      </c>
      <c r="F15" s="34">
        <v>1847502</v>
      </c>
      <c r="G15" s="34">
        <v>0</v>
      </c>
      <c r="H15" s="31">
        <f>SUM(E15:G15)</f>
        <v>1852122</v>
      </c>
      <c r="I15" s="34">
        <v>1444121</v>
      </c>
      <c r="J15" s="34">
        <v>2763464</v>
      </c>
      <c r="K15" s="32">
        <f t="shared" si="1"/>
        <v>1.9135958828934694</v>
      </c>
    </row>
    <row r="16" spans="1:11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31871</v>
      </c>
      <c r="F16" s="34">
        <v>2427003</v>
      </c>
      <c r="G16" s="34">
        <v>0</v>
      </c>
      <c r="H16" s="31">
        <f>SUM(E16:G16)</f>
        <v>2458874</v>
      </c>
      <c r="I16" s="34">
        <v>2636106</v>
      </c>
      <c r="J16" s="34">
        <v>1459</v>
      </c>
      <c r="K16" s="32">
        <f t="shared" si="1"/>
        <v>5.5346788027492064E-4</v>
      </c>
    </row>
    <row r="17" spans="1:11" outlineLevel="1" x14ac:dyDescent="0.2">
      <c r="A17" s="56"/>
      <c r="B17" s="56" t="s">
        <v>131</v>
      </c>
      <c r="C17" s="56"/>
      <c r="D17" s="56"/>
      <c r="E17" s="82">
        <f t="shared" ref="E17:J17" si="4">SUBTOTAL(9,E14:E16)</f>
        <v>310654</v>
      </c>
      <c r="F17" s="82">
        <f t="shared" si="4"/>
        <v>30497053</v>
      </c>
      <c r="G17" s="82">
        <f t="shared" si="4"/>
        <v>122400479</v>
      </c>
      <c r="H17" s="82">
        <f t="shared" si="4"/>
        <v>153208186</v>
      </c>
      <c r="I17" s="76">
        <f t="shared" si="4"/>
        <v>151488881</v>
      </c>
      <c r="J17" s="76">
        <f t="shared" si="4"/>
        <v>22841559</v>
      </c>
      <c r="K17" s="83">
        <f t="shared" si="1"/>
        <v>0.15078043252560563</v>
      </c>
    </row>
    <row r="18" spans="1:1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256</v>
      </c>
      <c r="F18" s="34">
        <v>56707041</v>
      </c>
      <c r="G18" s="34">
        <v>44733997</v>
      </c>
      <c r="H18" s="31">
        <f>SUM(E18:G18)</f>
        <v>101441294</v>
      </c>
      <c r="I18" s="34">
        <v>100312024</v>
      </c>
      <c r="J18" s="34">
        <v>4931070</v>
      </c>
      <c r="K18" s="32">
        <f t="shared" si="1"/>
        <v>4.9157317372043055E-2</v>
      </c>
    </row>
    <row r="19" spans="1:11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0</v>
      </c>
      <c r="F19" s="34">
        <v>580034</v>
      </c>
      <c r="G19" s="34">
        <v>840600</v>
      </c>
      <c r="H19" s="31">
        <f>SUM(E19:G19)</f>
        <v>1420634</v>
      </c>
      <c r="I19" s="34">
        <v>1417971</v>
      </c>
      <c r="J19" s="34">
        <v>143515</v>
      </c>
      <c r="K19" s="32">
        <f t="shared" si="1"/>
        <v>0.10121151984067375</v>
      </c>
    </row>
    <row r="20" spans="1:11" outlineLevel="1" x14ac:dyDescent="0.2">
      <c r="A20" s="56"/>
      <c r="B20" s="56" t="s">
        <v>108</v>
      </c>
      <c r="C20" s="56"/>
      <c r="D20" s="56"/>
      <c r="E20" s="82">
        <f t="shared" ref="E20:J20" si="5">SUBTOTAL(9,E18:E19)</f>
        <v>256</v>
      </c>
      <c r="F20" s="82">
        <f t="shared" si="5"/>
        <v>57287075</v>
      </c>
      <c r="G20" s="82">
        <f t="shared" si="5"/>
        <v>45574597</v>
      </c>
      <c r="H20" s="82">
        <f t="shared" si="5"/>
        <v>102861928</v>
      </c>
      <c r="I20" s="76">
        <f t="shared" si="5"/>
        <v>101729995</v>
      </c>
      <c r="J20" s="76">
        <f t="shared" si="5"/>
        <v>5074585</v>
      </c>
      <c r="K20" s="83">
        <f t="shared" si="1"/>
        <v>4.9882878692759203E-2</v>
      </c>
    </row>
    <row r="21" spans="1:11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3269940</v>
      </c>
      <c r="F21" s="34">
        <v>0</v>
      </c>
      <c r="G21" s="34">
        <v>8814450</v>
      </c>
      <c r="H21" s="31">
        <f>SUM(E21:G21)</f>
        <v>12084390</v>
      </c>
      <c r="I21" s="34">
        <v>11737520</v>
      </c>
      <c r="J21" s="34">
        <v>657823</v>
      </c>
      <c r="K21" s="32">
        <f t="shared" si="1"/>
        <v>5.6044462544046783E-2</v>
      </c>
    </row>
    <row r="22" spans="1:11" outlineLevel="1" x14ac:dyDescent="0.2">
      <c r="A22" s="56"/>
      <c r="B22" s="56" t="s">
        <v>124</v>
      </c>
      <c r="C22" s="56"/>
      <c r="D22" s="56"/>
      <c r="E22" s="82">
        <f t="shared" ref="E22:J22" si="6">SUBTOTAL(9,E21:E21)</f>
        <v>3269940</v>
      </c>
      <c r="F22" s="82">
        <f t="shared" si="6"/>
        <v>0</v>
      </c>
      <c r="G22" s="82">
        <f t="shared" si="6"/>
        <v>8814450</v>
      </c>
      <c r="H22" s="82">
        <f t="shared" si="6"/>
        <v>12084390</v>
      </c>
      <c r="I22" s="76">
        <f t="shared" si="6"/>
        <v>11737520</v>
      </c>
      <c r="J22" s="76">
        <f t="shared" si="6"/>
        <v>657823</v>
      </c>
      <c r="K22" s="83">
        <f t="shared" si="1"/>
        <v>5.6044462544046783E-2</v>
      </c>
    </row>
    <row r="23" spans="1:11" outlineLevel="2" x14ac:dyDescent="0.2">
      <c r="A23" s="33">
        <v>670</v>
      </c>
      <c r="B23" s="33" t="s">
        <v>5</v>
      </c>
      <c r="C23" s="33">
        <v>51586</v>
      </c>
      <c r="D23" s="33" t="s">
        <v>32</v>
      </c>
      <c r="E23" s="34">
        <v>53076</v>
      </c>
      <c r="F23" s="34">
        <v>9304942</v>
      </c>
      <c r="G23" s="34">
        <v>135511429</v>
      </c>
      <c r="H23" s="31">
        <f>SUM(E23:G23)</f>
        <v>144869447</v>
      </c>
      <c r="I23" s="34">
        <v>140909210</v>
      </c>
      <c r="J23" s="34">
        <v>6249756</v>
      </c>
      <c r="K23" s="32">
        <f t="shared" si="1"/>
        <v>4.4353069611276649E-2</v>
      </c>
    </row>
    <row r="24" spans="1:11" outlineLevel="2" x14ac:dyDescent="0.2">
      <c r="A24" s="33">
        <v>670</v>
      </c>
      <c r="B24" s="33" t="s">
        <v>5</v>
      </c>
      <c r="C24" s="33">
        <v>50903</v>
      </c>
      <c r="D24" s="33" t="s">
        <v>50</v>
      </c>
      <c r="E24" s="34">
        <v>0</v>
      </c>
      <c r="F24" s="34">
        <v>6174684</v>
      </c>
      <c r="G24" s="34">
        <v>20062885</v>
      </c>
      <c r="H24" s="31">
        <f>SUM(E24:G24)</f>
        <v>26237569</v>
      </c>
      <c r="I24" s="34">
        <v>25315413</v>
      </c>
      <c r="J24" s="34">
        <v>2723593</v>
      </c>
      <c r="K24" s="32">
        <f t="shared" si="1"/>
        <v>0.10758635460539395</v>
      </c>
    </row>
    <row r="25" spans="1:11" outlineLevel="2" x14ac:dyDescent="0.2">
      <c r="A25" s="33">
        <v>670</v>
      </c>
      <c r="B25" s="33" t="s">
        <v>5</v>
      </c>
      <c r="C25" s="33">
        <v>51020</v>
      </c>
      <c r="D25" s="33" t="s">
        <v>29</v>
      </c>
      <c r="E25" s="34">
        <v>0</v>
      </c>
      <c r="F25" s="34">
        <v>12892</v>
      </c>
      <c r="G25" s="34">
        <v>0</v>
      </c>
      <c r="H25" s="31">
        <f>SUM(E25:G25)</f>
        <v>12892</v>
      </c>
      <c r="I25" s="34">
        <v>-128181</v>
      </c>
      <c r="J25" s="34">
        <v>337876</v>
      </c>
      <c r="K25" s="32">
        <f t="shared" si="1"/>
        <v>-2.6359288818155577</v>
      </c>
    </row>
    <row r="26" spans="1:11" outlineLevel="2" x14ac:dyDescent="0.2">
      <c r="A26" s="33">
        <v>670</v>
      </c>
      <c r="B26" s="33" t="s">
        <v>5</v>
      </c>
      <c r="C26" s="33">
        <v>50318</v>
      </c>
      <c r="D26" s="33" t="s">
        <v>37</v>
      </c>
      <c r="E26" s="34">
        <v>0</v>
      </c>
      <c r="F26" s="34">
        <v>27432026</v>
      </c>
      <c r="G26" s="34">
        <v>0</v>
      </c>
      <c r="H26" s="31">
        <f>SUM(E26:G26)</f>
        <v>27432026</v>
      </c>
      <c r="I26" s="34">
        <v>27023559</v>
      </c>
      <c r="J26" s="34">
        <v>5834388</v>
      </c>
      <c r="K26" s="32">
        <f t="shared" si="1"/>
        <v>0.21590005964795383</v>
      </c>
    </row>
    <row r="27" spans="1:11" outlineLevel="1" x14ac:dyDescent="0.2">
      <c r="A27" s="56"/>
      <c r="B27" s="56" t="s">
        <v>110</v>
      </c>
      <c r="C27" s="56"/>
      <c r="D27" s="56"/>
      <c r="E27" s="82">
        <f t="shared" ref="E27:J27" si="7">SUBTOTAL(9,E23:E26)</f>
        <v>53076</v>
      </c>
      <c r="F27" s="82">
        <f t="shared" si="7"/>
        <v>42924544</v>
      </c>
      <c r="G27" s="82">
        <f t="shared" si="7"/>
        <v>155574314</v>
      </c>
      <c r="H27" s="82">
        <f t="shared" si="7"/>
        <v>198551934</v>
      </c>
      <c r="I27" s="76">
        <f t="shared" si="7"/>
        <v>193120001</v>
      </c>
      <c r="J27" s="76">
        <f t="shared" si="7"/>
        <v>15145613</v>
      </c>
      <c r="K27" s="83">
        <f t="shared" si="1"/>
        <v>7.8425916122483869E-2</v>
      </c>
    </row>
    <row r="28" spans="1:11" outlineLevel="2" x14ac:dyDescent="0.2">
      <c r="A28" s="33">
        <v>947</v>
      </c>
      <c r="B28" s="33" t="s">
        <v>18</v>
      </c>
      <c r="C28" s="33">
        <v>51624</v>
      </c>
      <c r="D28" s="33" t="s">
        <v>13</v>
      </c>
      <c r="E28" s="34">
        <v>623231</v>
      </c>
      <c r="F28" s="34">
        <v>4798292</v>
      </c>
      <c r="G28" s="34">
        <v>0</v>
      </c>
      <c r="H28" s="31">
        <f>SUM(E28:G28)</f>
        <v>5421523</v>
      </c>
      <c r="I28" s="34">
        <v>5260206</v>
      </c>
      <c r="J28" s="34">
        <v>255599</v>
      </c>
      <c r="K28" s="32">
        <f t="shared" si="1"/>
        <v>4.8591062783472735E-2</v>
      </c>
    </row>
    <row r="29" spans="1:11" outlineLevel="1" x14ac:dyDescent="0.2">
      <c r="A29" s="56"/>
      <c r="B29" s="56" t="s">
        <v>130</v>
      </c>
      <c r="C29" s="56"/>
      <c r="D29" s="56"/>
      <c r="E29" s="82">
        <f t="shared" ref="E29:J29" si="8">SUBTOTAL(9,E28:E28)</f>
        <v>623231</v>
      </c>
      <c r="F29" s="82">
        <f t="shared" si="8"/>
        <v>4798292</v>
      </c>
      <c r="G29" s="82">
        <f t="shared" si="8"/>
        <v>0</v>
      </c>
      <c r="H29" s="82">
        <f t="shared" si="8"/>
        <v>5421523</v>
      </c>
      <c r="I29" s="76">
        <f t="shared" si="8"/>
        <v>5260206</v>
      </c>
      <c r="J29" s="76">
        <f t="shared" si="8"/>
        <v>255599</v>
      </c>
      <c r="K29" s="83">
        <f t="shared" si="1"/>
        <v>4.8591062783472735E-2</v>
      </c>
    </row>
    <row r="30" spans="1:11" outlineLevel="2" x14ac:dyDescent="0.2">
      <c r="A30" s="33">
        <v>50026</v>
      </c>
      <c r="B30" s="33" t="s">
        <v>1</v>
      </c>
      <c r="C30" s="33">
        <v>50026</v>
      </c>
      <c r="D30" s="33" t="s">
        <v>1</v>
      </c>
      <c r="E30" s="34">
        <v>2671014</v>
      </c>
      <c r="F30" s="34">
        <v>0</v>
      </c>
      <c r="G30" s="34">
        <v>6561234</v>
      </c>
      <c r="H30" s="31">
        <f>SUM(E30:G30)</f>
        <v>9232248</v>
      </c>
      <c r="I30" s="34">
        <v>8714894</v>
      </c>
      <c r="J30" s="34">
        <v>201703</v>
      </c>
      <c r="K30" s="32">
        <f t="shared" si="1"/>
        <v>2.3144630330558236E-2</v>
      </c>
    </row>
    <row r="31" spans="1:11" outlineLevel="1" x14ac:dyDescent="0.2">
      <c r="A31" s="57"/>
      <c r="B31" s="57" t="s">
        <v>128</v>
      </c>
      <c r="C31" s="57"/>
      <c r="D31" s="57"/>
      <c r="E31" s="82">
        <f t="shared" ref="E31:J31" si="9">SUBTOTAL(9,E30:E30)</f>
        <v>2671014</v>
      </c>
      <c r="F31" s="82">
        <f t="shared" si="9"/>
        <v>0</v>
      </c>
      <c r="G31" s="82">
        <f t="shared" si="9"/>
        <v>6561234</v>
      </c>
      <c r="H31" s="82">
        <f t="shared" si="9"/>
        <v>9232248</v>
      </c>
      <c r="I31" s="79">
        <f t="shared" si="9"/>
        <v>8714894</v>
      </c>
      <c r="J31" s="79">
        <f t="shared" si="9"/>
        <v>201703</v>
      </c>
      <c r="K31" s="83">
        <f t="shared" si="1"/>
        <v>2.3144630330558236E-2</v>
      </c>
    </row>
    <row r="32" spans="1:11" outlineLevel="2" x14ac:dyDescent="0.2">
      <c r="A32" s="18">
        <v>50130</v>
      </c>
      <c r="B32" s="18" t="s">
        <v>7</v>
      </c>
      <c r="C32" s="18">
        <v>50130</v>
      </c>
      <c r="D32" s="18" t="s">
        <v>7</v>
      </c>
      <c r="E32" s="19">
        <v>1245322</v>
      </c>
      <c r="F32" s="19">
        <v>0</v>
      </c>
      <c r="G32" s="19">
        <v>29628299</v>
      </c>
      <c r="H32" s="31">
        <f>SUM(E32:G32)</f>
        <v>30873621</v>
      </c>
      <c r="I32" s="19">
        <v>29544418</v>
      </c>
      <c r="J32" s="19">
        <v>836381</v>
      </c>
      <c r="K32" s="32">
        <f t="shared" si="1"/>
        <v>2.8309273176408484E-2</v>
      </c>
    </row>
    <row r="33" spans="1:11" outlineLevel="1" x14ac:dyDescent="0.2">
      <c r="A33" s="57"/>
      <c r="B33" s="57" t="s">
        <v>115</v>
      </c>
      <c r="C33" s="57"/>
      <c r="D33" s="57"/>
      <c r="E33" s="79">
        <f t="shared" ref="E33:J33" si="10">SUBTOTAL(9,E32:E32)</f>
        <v>1245322</v>
      </c>
      <c r="F33" s="79">
        <f t="shared" si="10"/>
        <v>0</v>
      </c>
      <c r="G33" s="79">
        <f t="shared" si="10"/>
        <v>29628299</v>
      </c>
      <c r="H33" s="79">
        <f t="shared" si="10"/>
        <v>30873621</v>
      </c>
      <c r="I33" s="79">
        <f t="shared" si="10"/>
        <v>29544418</v>
      </c>
      <c r="J33" s="79">
        <f t="shared" si="10"/>
        <v>836381</v>
      </c>
      <c r="K33" s="84">
        <f t="shared" si="1"/>
        <v>2.8309273176408484E-2</v>
      </c>
    </row>
    <row r="34" spans="1:11" ht="23.25" customHeight="1" thickBot="1" x14ac:dyDescent="0.25">
      <c r="A34" s="54"/>
      <c r="B34" s="43" t="s">
        <v>104</v>
      </c>
      <c r="C34" s="54"/>
      <c r="D34" s="54"/>
      <c r="E34" s="44">
        <f t="shared" ref="E34:J34" si="11">SUBTOTAL(9,E4:E32)</f>
        <v>114129398</v>
      </c>
      <c r="F34" s="44">
        <f t="shared" si="11"/>
        <v>197883977</v>
      </c>
      <c r="G34" s="44">
        <f t="shared" si="11"/>
        <v>570498930</v>
      </c>
      <c r="H34" s="44">
        <f t="shared" si="11"/>
        <v>882512305</v>
      </c>
      <c r="I34" s="44">
        <f t="shared" si="11"/>
        <v>868728427</v>
      </c>
      <c r="J34" s="44">
        <f t="shared" si="11"/>
        <v>68931833</v>
      </c>
      <c r="K34" s="29">
        <f t="shared" si="1"/>
        <v>7.9347965207083065E-2</v>
      </c>
    </row>
    <row r="35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8">
    <pageSetUpPr fitToPage="1"/>
  </sheetPr>
  <dimension ref="A1:K37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customWidth="1"/>
    <col min="4" max="4" width="27.85546875" style="22" bestFit="1" customWidth="1"/>
    <col min="5" max="5" width="12.140625" style="24" customWidth="1"/>
    <col min="6" max="6" width="13.42578125" style="24" customWidth="1"/>
    <col min="7" max="7" width="12" style="24" customWidth="1"/>
    <col min="8" max="8" width="13.5703125" style="24" bestFit="1" customWidth="1"/>
    <col min="9" max="9" width="12" style="24" customWidth="1"/>
    <col min="10" max="10" width="11" style="24" customWidth="1"/>
    <col min="11" max="11" width="9.5703125" style="20" bestFit="1" customWidth="1"/>
    <col min="12" max="16384" width="9.140625" style="20"/>
  </cols>
  <sheetData>
    <row r="1" spans="1:11" ht="24" customHeight="1" x14ac:dyDescent="0.2">
      <c r="A1" s="268" t="s">
        <v>52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0">
        <v>70</v>
      </c>
      <c r="B4" s="30" t="s">
        <v>9</v>
      </c>
      <c r="C4" s="30">
        <v>50814</v>
      </c>
      <c r="D4" s="30" t="s">
        <v>38</v>
      </c>
      <c r="E4" s="31">
        <v>56048023</v>
      </c>
      <c r="F4" s="31">
        <v>49333005</v>
      </c>
      <c r="G4" s="31">
        <v>132408277</v>
      </c>
      <c r="H4" s="31">
        <f>SUM(E4:G4)</f>
        <v>237789305</v>
      </c>
      <c r="I4" s="31">
        <v>231952919</v>
      </c>
      <c r="J4" s="31">
        <v>9992904</v>
      </c>
      <c r="K4" s="32">
        <f>IF(I4&lt;&gt;0,J4/I4,"")</f>
        <v>4.3081604849301333E-2</v>
      </c>
    </row>
    <row r="5" spans="1:11" outlineLevel="1" x14ac:dyDescent="0.2">
      <c r="A5" s="81"/>
      <c r="B5" s="64" t="s">
        <v>105</v>
      </c>
      <c r="C5" s="81"/>
      <c r="D5" s="81"/>
      <c r="E5" s="82">
        <f t="shared" ref="E5:J5" si="0">SUBTOTAL(9,E4:E4)</f>
        <v>56048023</v>
      </c>
      <c r="F5" s="82">
        <f t="shared" si="0"/>
        <v>49333005</v>
      </c>
      <c r="G5" s="82">
        <f t="shared" si="0"/>
        <v>132408277</v>
      </c>
      <c r="H5" s="82">
        <f t="shared" si="0"/>
        <v>237789305</v>
      </c>
      <c r="I5" s="82">
        <f t="shared" si="0"/>
        <v>231952919</v>
      </c>
      <c r="J5" s="82">
        <f t="shared" si="0"/>
        <v>9992904</v>
      </c>
      <c r="K5" s="83">
        <f t="shared" ref="K5:K36" si="1">IF(I5&lt;&gt;0,J5/I5,"")</f>
        <v>4.3081604849301333E-2</v>
      </c>
    </row>
    <row r="6" spans="1:11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0</v>
      </c>
      <c r="F6" s="34">
        <v>0</v>
      </c>
      <c r="G6" s="34">
        <v>0</v>
      </c>
      <c r="H6" s="34">
        <f>SUM(E6:G6)</f>
        <v>0</v>
      </c>
      <c r="I6" s="34">
        <v>203500</v>
      </c>
      <c r="J6" s="34">
        <v>384557</v>
      </c>
      <c r="K6" s="32">
        <f t="shared" si="1"/>
        <v>1.8897149877149877</v>
      </c>
    </row>
    <row r="7" spans="1:11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605069</v>
      </c>
      <c r="F7" s="34">
        <v>498908</v>
      </c>
      <c r="G7" s="34">
        <v>35304383</v>
      </c>
      <c r="H7" s="34">
        <f>SUM(E7:G7)</f>
        <v>36408360</v>
      </c>
      <c r="I7" s="34">
        <v>36453227</v>
      </c>
      <c r="J7" s="34">
        <v>4170937</v>
      </c>
      <c r="K7" s="32">
        <f t="shared" si="1"/>
        <v>0.11441886886996315</v>
      </c>
    </row>
    <row r="8" spans="1:11" outlineLevel="1" x14ac:dyDescent="0.2">
      <c r="A8" s="56"/>
      <c r="B8" s="56" t="s">
        <v>123</v>
      </c>
      <c r="C8" s="56"/>
      <c r="D8" s="56"/>
      <c r="E8" s="76">
        <f t="shared" ref="E8:J8" si="2">SUBTOTAL(9,E6:E7)</f>
        <v>605069</v>
      </c>
      <c r="F8" s="76">
        <f t="shared" si="2"/>
        <v>498908</v>
      </c>
      <c r="G8" s="76">
        <f t="shared" si="2"/>
        <v>35304383</v>
      </c>
      <c r="H8" s="76">
        <f t="shared" si="2"/>
        <v>36408360</v>
      </c>
      <c r="I8" s="76">
        <f t="shared" si="2"/>
        <v>36656727</v>
      </c>
      <c r="J8" s="76">
        <f t="shared" si="2"/>
        <v>4555494</v>
      </c>
      <c r="K8" s="83">
        <f t="shared" si="1"/>
        <v>0.12427443399406608</v>
      </c>
    </row>
    <row r="9" spans="1:11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0</v>
      </c>
      <c r="F9" s="34">
        <v>14008506</v>
      </c>
      <c r="G9" s="34">
        <v>75800135</v>
      </c>
      <c r="H9" s="34">
        <f>SUM(E9:G9)</f>
        <v>89808641</v>
      </c>
      <c r="I9" s="34">
        <v>90542024</v>
      </c>
      <c r="J9" s="34">
        <v>1507507</v>
      </c>
      <c r="K9" s="32">
        <f t="shared" si="1"/>
        <v>1.6649804515083515E-2</v>
      </c>
    </row>
    <row r="10" spans="1:11" outlineLevel="1" x14ac:dyDescent="0.2">
      <c r="A10" s="56"/>
      <c r="B10" s="56" t="s">
        <v>107</v>
      </c>
      <c r="C10" s="56"/>
      <c r="D10" s="56"/>
      <c r="E10" s="76">
        <f t="shared" ref="E10:J10" si="3">SUBTOTAL(9,E9:E9)</f>
        <v>0</v>
      </c>
      <c r="F10" s="76">
        <f t="shared" si="3"/>
        <v>14008506</v>
      </c>
      <c r="G10" s="76">
        <f t="shared" si="3"/>
        <v>75800135</v>
      </c>
      <c r="H10" s="76">
        <f t="shared" si="3"/>
        <v>89808641</v>
      </c>
      <c r="I10" s="76">
        <f t="shared" si="3"/>
        <v>90542024</v>
      </c>
      <c r="J10" s="76">
        <f t="shared" si="3"/>
        <v>1507507</v>
      </c>
      <c r="K10" s="83">
        <f t="shared" si="1"/>
        <v>1.6649804515083515E-2</v>
      </c>
    </row>
    <row r="11" spans="1:11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3830079</v>
      </c>
      <c r="F11" s="34">
        <v>20765997</v>
      </c>
      <c r="G11" s="34">
        <v>49503882</v>
      </c>
      <c r="H11" s="34">
        <f>SUM(E11:G11)</f>
        <v>74099958</v>
      </c>
      <c r="I11" s="34">
        <v>72221423</v>
      </c>
      <c r="J11" s="34">
        <v>3044092</v>
      </c>
      <c r="K11" s="32">
        <f t="shared" si="1"/>
        <v>4.2149432585951677E-2</v>
      </c>
    </row>
    <row r="12" spans="1:11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0</v>
      </c>
      <c r="F12" s="34">
        <v>9582567</v>
      </c>
      <c r="G12" s="34">
        <v>0</v>
      </c>
      <c r="H12" s="34">
        <f>SUM(E12:G12)</f>
        <v>9582567</v>
      </c>
      <c r="I12" s="34">
        <v>9526698</v>
      </c>
      <c r="J12" s="34">
        <v>1809527</v>
      </c>
      <c r="K12" s="32">
        <f t="shared" si="1"/>
        <v>0.18994272727024622</v>
      </c>
    </row>
    <row r="13" spans="1:11" s="85" customFormat="1" outlineLevel="1" x14ac:dyDescent="0.2">
      <c r="A13" s="62"/>
      <c r="B13" s="62" t="s">
        <v>132</v>
      </c>
      <c r="C13" s="62"/>
      <c r="D13" s="62"/>
      <c r="E13" s="78">
        <f t="shared" ref="E13:J13" si="4">SUBTOTAL(9,E11:E12)</f>
        <v>3830079</v>
      </c>
      <c r="F13" s="78">
        <f t="shared" si="4"/>
        <v>30348564</v>
      </c>
      <c r="G13" s="78">
        <f t="shared" si="4"/>
        <v>49503882</v>
      </c>
      <c r="H13" s="78">
        <f t="shared" si="4"/>
        <v>83682525</v>
      </c>
      <c r="I13" s="78">
        <f t="shared" si="4"/>
        <v>81748121</v>
      </c>
      <c r="J13" s="78">
        <f t="shared" si="4"/>
        <v>4853619</v>
      </c>
      <c r="K13" s="83">
        <f t="shared" si="1"/>
        <v>5.9372850906261196E-2</v>
      </c>
    </row>
    <row r="14" spans="1:11" s="85" customFormat="1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211552</v>
      </c>
      <c r="F14" s="34">
        <v>35274515</v>
      </c>
      <c r="G14" s="34">
        <v>136576075</v>
      </c>
      <c r="H14" s="34">
        <f>SUM(E14:G14)</f>
        <v>172062142</v>
      </c>
      <c r="I14" s="34">
        <v>167967349</v>
      </c>
      <c r="J14" s="34">
        <v>17606854</v>
      </c>
      <c r="K14" s="86">
        <f t="shared" si="1"/>
        <v>0.1048230748703428</v>
      </c>
    </row>
    <row r="15" spans="1:11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0</v>
      </c>
      <c r="F15" s="34">
        <v>1363606</v>
      </c>
      <c r="G15" s="34">
        <v>0</v>
      </c>
      <c r="H15" s="34">
        <f>SUM(E15:G15)</f>
        <v>1363606</v>
      </c>
      <c r="I15" s="34">
        <v>1266676</v>
      </c>
      <c r="J15" s="34">
        <v>1276264</v>
      </c>
      <c r="K15" s="32">
        <f t="shared" si="1"/>
        <v>1.0075694179095522</v>
      </c>
    </row>
    <row r="16" spans="1:11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75600</v>
      </c>
      <c r="F16" s="34">
        <v>1292426</v>
      </c>
      <c r="G16" s="34">
        <v>0</v>
      </c>
      <c r="H16" s="34">
        <f>SUM(E16:G16)</f>
        <v>1368026</v>
      </c>
      <c r="I16" s="34">
        <v>1665159</v>
      </c>
      <c r="J16" s="34">
        <v>2062</v>
      </c>
      <c r="K16" s="32">
        <f t="shared" si="1"/>
        <v>1.2383201844388433E-3</v>
      </c>
    </row>
    <row r="17" spans="1:11" outlineLevel="1" x14ac:dyDescent="0.2">
      <c r="A17" s="56"/>
      <c r="B17" s="56" t="s">
        <v>131</v>
      </c>
      <c r="C17" s="56"/>
      <c r="D17" s="56"/>
      <c r="E17" s="76">
        <f t="shared" ref="E17:J17" si="5">SUBTOTAL(9,E14:E16)</f>
        <v>287152</v>
      </c>
      <c r="F17" s="76">
        <f t="shared" si="5"/>
        <v>37930547</v>
      </c>
      <c r="G17" s="76">
        <f t="shared" si="5"/>
        <v>136576075</v>
      </c>
      <c r="H17" s="76">
        <f t="shared" si="5"/>
        <v>174793774</v>
      </c>
      <c r="I17" s="76">
        <f t="shared" si="5"/>
        <v>170899184</v>
      </c>
      <c r="J17" s="76">
        <f t="shared" si="5"/>
        <v>18885180</v>
      </c>
      <c r="K17" s="83">
        <f t="shared" si="1"/>
        <v>0.11050479913350551</v>
      </c>
    </row>
    <row r="18" spans="1:1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367272</v>
      </c>
      <c r="F18" s="34">
        <v>63808124</v>
      </c>
      <c r="G18" s="34">
        <v>41740679</v>
      </c>
      <c r="H18" s="34">
        <f>SUM(E18:G18)</f>
        <v>105916075</v>
      </c>
      <c r="I18" s="34">
        <v>105169161</v>
      </c>
      <c r="J18" s="34">
        <v>3836772</v>
      </c>
      <c r="K18" s="32">
        <f t="shared" si="1"/>
        <v>3.6481911270548215E-2</v>
      </c>
    </row>
    <row r="19" spans="1:11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0</v>
      </c>
      <c r="F19" s="34">
        <v>580461</v>
      </c>
      <c r="G19" s="34">
        <v>484460</v>
      </c>
      <c r="H19" s="34">
        <f>SUM(E19:G19)</f>
        <v>1064921</v>
      </c>
      <c r="I19" s="34">
        <v>1031500</v>
      </c>
      <c r="J19" s="34">
        <v>123271</v>
      </c>
      <c r="K19" s="32">
        <f t="shared" si="1"/>
        <v>0.11950654386815318</v>
      </c>
    </row>
    <row r="20" spans="1:11" outlineLevel="1" x14ac:dyDescent="0.2">
      <c r="A20" s="56"/>
      <c r="B20" s="56" t="s">
        <v>108</v>
      </c>
      <c r="C20" s="56"/>
      <c r="D20" s="56"/>
      <c r="E20" s="76">
        <f t="shared" ref="E20:J20" si="6">SUBTOTAL(9,E18:E19)</f>
        <v>367272</v>
      </c>
      <c r="F20" s="76">
        <f t="shared" si="6"/>
        <v>64388585</v>
      </c>
      <c r="G20" s="76">
        <f t="shared" si="6"/>
        <v>42225139</v>
      </c>
      <c r="H20" s="76">
        <f t="shared" si="6"/>
        <v>106980996</v>
      </c>
      <c r="I20" s="76">
        <f t="shared" si="6"/>
        <v>106200661</v>
      </c>
      <c r="J20" s="76">
        <f t="shared" si="6"/>
        <v>3960043</v>
      </c>
      <c r="K20" s="83">
        <f t="shared" si="1"/>
        <v>3.7288308403278209E-2</v>
      </c>
    </row>
    <row r="21" spans="1:11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2777121</v>
      </c>
      <c r="F21" s="34">
        <v>0</v>
      </c>
      <c r="G21" s="34">
        <v>7005944</v>
      </c>
      <c r="H21" s="34">
        <f>SUM(E21:G21)</f>
        <v>9783065</v>
      </c>
      <c r="I21" s="34">
        <v>9580382</v>
      </c>
      <c r="J21" s="34">
        <v>824225</v>
      </c>
      <c r="K21" s="32">
        <f t="shared" si="1"/>
        <v>8.6032581999339899E-2</v>
      </c>
    </row>
    <row r="22" spans="1:11" outlineLevel="1" x14ac:dyDescent="0.2">
      <c r="A22" s="56"/>
      <c r="B22" s="56" t="s">
        <v>124</v>
      </c>
      <c r="C22" s="56"/>
      <c r="D22" s="56"/>
      <c r="E22" s="76">
        <f t="shared" ref="E22:J22" si="7">SUBTOTAL(9,E21:E21)</f>
        <v>2777121</v>
      </c>
      <c r="F22" s="76">
        <f t="shared" si="7"/>
        <v>0</v>
      </c>
      <c r="G22" s="76">
        <f t="shared" si="7"/>
        <v>7005944</v>
      </c>
      <c r="H22" s="76">
        <f t="shared" si="7"/>
        <v>9783065</v>
      </c>
      <c r="I22" s="76">
        <f t="shared" si="7"/>
        <v>9580382</v>
      </c>
      <c r="J22" s="76">
        <f t="shared" si="7"/>
        <v>824225</v>
      </c>
      <c r="K22" s="83">
        <f t="shared" si="1"/>
        <v>8.6032581999339899E-2</v>
      </c>
    </row>
    <row r="23" spans="1:11" outlineLevel="2" x14ac:dyDescent="0.2">
      <c r="A23" s="33">
        <v>670</v>
      </c>
      <c r="B23" s="33" t="s">
        <v>5</v>
      </c>
      <c r="C23" s="33">
        <v>51586</v>
      </c>
      <c r="D23" s="33" t="s">
        <v>32</v>
      </c>
      <c r="E23" s="34">
        <v>87342</v>
      </c>
      <c r="F23" s="34">
        <v>42559057</v>
      </c>
      <c r="G23" s="34">
        <v>155578273</v>
      </c>
      <c r="H23" s="34">
        <f>SUM(E23:G23)</f>
        <v>198224672</v>
      </c>
      <c r="I23" s="34">
        <v>194511260</v>
      </c>
      <c r="J23" s="34">
        <v>13336634</v>
      </c>
      <c r="K23" s="32">
        <f t="shared" si="1"/>
        <v>6.8564842981326632E-2</v>
      </c>
    </row>
    <row r="24" spans="1:11" outlineLevel="2" x14ac:dyDescent="0.2">
      <c r="A24" s="33">
        <v>670</v>
      </c>
      <c r="B24" s="33" t="s">
        <v>5</v>
      </c>
      <c r="C24" s="33">
        <v>51071</v>
      </c>
      <c r="D24" s="33" t="s">
        <v>53</v>
      </c>
      <c r="E24" s="34">
        <v>0</v>
      </c>
      <c r="F24" s="34">
        <v>0</v>
      </c>
      <c r="G24" s="34">
        <v>0</v>
      </c>
      <c r="H24" s="34">
        <f>SUM(E24:G24)</f>
        <v>0</v>
      </c>
      <c r="I24" s="34">
        <v>0</v>
      </c>
      <c r="J24" s="34">
        <v>290326</v>
      </c>
      <c r="K24" s="32" t="str">
        <f t="shared" si="1"/>
        <v/>
      </c>
    </row>
    <row r="25" spans="1:11" outlineLevel="2" x14ac:dyDescent="0.2">
      <c r="A25" s="33">
        <v>670</v>
      </c>
      <c r="B25" s="33" t="s">
        <v>5</v>
      </c>
      <c r="C25" s="33">
        <v>51020</v>
      </c>
      <c r="D25" s="33" t="s">
        <v>29</v>
      </c>
      <c r="E25" s="34">
        <v>0</v>
      </c>
      <c r="F25" s="34">
        <v>4623158</v>
      </c>
      <c r="G25" s="34">
        <v>0</v>
      </c>
      <c r="H25" s="34">
        <f>SUM(E25:G25)</f>
        <v>4623158</v>
      </c>
      <c r="I25" s="34">
        <v>4941573</v>
      </c>
      <c r="J25" s="34">
        <v>257912</v>
      </c>
      <c r="K25" s="32">
        <f t="shared" si="1"/>
        <v>5.2192287759383497E-2</v>
      </c>
    </row>
    <row r="26" spans="1:11" outlineLevel="2" x14ac:dyDescent="0.2">
      <c r="A26" s="33">
        <v>670</v>
      </c>
      <c r="B26" s="33" t="s">
        <v>5</v>
      </c>
      <c r="C26" s="33">
        <v>50318</v>
      </c>
      <c r="D26" s="33" t="s">
        <v>37</v>
      </c>
      <c r="E26" s="34">
        <v>0</v>
      </c>
      <c r="F26" s="34">
        <v>-796500</v>
      </c>
      <c r="G26" s="34">
        <v>0</v>
      </c>
      <c r="H26" s="34">
        <f>SUM(E26:G26)</f>
        <v>-796500</v>
      </c>
      <c r="I26" s="34">
        <v>-105112</v>
      </c>
      <c r="J26" s="34">
        <v>3121429</v>
      </c>
      <c r="K26" s="32">
        <f t="shared" si="1"/>
        <v>-29.696219270872973</v>
      </c>
    </row>
    <row r="27" spans="1:11" outlineLevel="1" x14ac:dyDescent="0.2">
      <c r="A27" s="56"/>
      <c r="B27" s="56" t="s">
        <v>110</v>
      </c>
      <c r="C27" s="56"/>
      <c r="D27" s="56"/>
      <c r="E27" s="76">
        <f t="shared" ref="E27:J27" si="8">SUBTOTAL(9,E23:E26)</f>
        <v>87342</v>
      </c>
      <c r="F27" s="76">
        <f t="shared" si="8"/>
        <v>46385715</v>
      </c>
      <c r="G27" s="76">
        <f t="shared" si="8"/>
        <v>155578273</v>
      </c>
      <c r="H27" s="76">
        <f t="shared" si="8"/>
        <v>202051330</v>
      </c>
      <c r="I27" s="76">
        <f t="shared" si="8"/>
        <v>199347721</v>
      </c>
      <c r="J27" s="76">
        <f t="shared" si="8"/>
        <v>17006301</v>
      </c>
      <c r="K27" s="83">
        <f t="shared" si="1"/>
        <v>8.5309733739067931E-2</v>
      </c>
    </row>
    <row r="28" spans="1:11" outlineLevel="2" x14ac:dyDescent="0.2">
      <c r="A28" s="33">
        <v>947</v>
      </c>
      <c r="B28" s="33" t="s">
        <v>18</v>
      </c>
      <c r="C28" s="33">
        <v>51624</v>
      </c>
      <c r="D28" s="33" t="s">
        <v>13</v>
      </c>
      <c r="E28" s="34">
        <v>1046813</v>
      </c>
      <c r="F28" s="34">
        <v>19276012</v>
      </c>
      <c r="G28" s="34">
        <v>0</v>
      </c>
      <c r="H28" s="34">
        <f>SUM(E28:G28)</f>
        <v>20322825</v>
      </c>
      <c r="I28" s="34">
        <v>19894940</v>
      </c>
      <c r="J28" s="34">
        <v>179637</v>
      </c>
      <c r="K28" s="32">
        <f t="shared" si="1"/>
        <v>9.0292808121059925E-3</v>
      </c>
    </row>
    <row r="29" spans="1:11" outlineLevel="1" x14ac:dyDescent="0.2">
      <c r="A29" s="56"/>
      <c r="B29" s="56" t="s">
        <v>130</v>
      </c>
      <c r="C29" s="56"/>
      <c r="D29" s="56"/>
      <c r="E29" s="76">
        <f t="shared" ref="E29:J29" si="9">SUBTOTAL(9,E28:E28)</f>
        <v>1046813</v>
      </c>
      <c r="F29" s="76">
        <f t="shared" si="9"/>
        <v>19276012</v>
      </c>
      <c r="G29" s="76">
        <f t="shared" si="9"/>
        <v>0</v>
      </c>
      <c r="H29" s="76">
        <f t="shared" si="9"/>
        <v>20322825</v>
      </c>
      <c r="I29" s="76">
        <f t="shared" si="9"/>
        <v>19894940</v>
      </c>
      <c r="J29" s="76">
        <f t="shared" si="9"/>
        <v>179637</v>
      </c>
      <c r="K29" s="83">
        <f t="shared" si="1"/>
        <v>9.0292808121059925E-3</v>
      </c>
    </row>
    <row r="30" spans="1:11" outlineLevel="2" x14ac:dyDescent="0.2">
      <c r="A30" s="33">
        <v>50026</v>
      </c>
      <c r="B30" s="33" t="s">
        <v>1</v>
      </c>
      <c r="C30" s="33">
        <v>50026</v>
      </c>
      <c r="D30" s="33" t="s">
        <v>1</v>
      </c>
      <c r="E30" s="34">
        <v>1357934</v>
      </c>
      <c r="F30" s="34">
        <v>261361</v>
      </c>
      <c r="G30" s="34">
        <v>7569059</v>
      </c>
      <c r="H30" s="34">
        <f>SUM(E30:G30)</f>
        <v>9188354</v>
      </c>
      <c r="I30" s="34">
        <v>8668980</v>
      </c>
      <c r="J30" s="34">
        <v>109208</v>
      </c>
      <c r="K30" s="32">
        <f t="shared" si="1"/>
        <v>1.259756049731341E-2</v>
      </c>
    </row>
    <row r="31" spans="1:11" outlineLevel="1" x14ac:dyDescent="0.2">
      <c r="A31" s="56"/>
      <c r="B31" s="56" t="s">
        <v>128</v>
      </c>
      <c r="C31" s="56"/>
      <c r="D31" s="56"/>
      <c r="E31" s="76">
        <f t="shared" ref="E31:J31" si="10">SUBTOTAL(9,E30:E30)</f>
        <v>1357934</v>
      </c>
      <c r="F31" s="76">
        <f t="shared" si="10"/>
        <v>261361</v>
      </c>
      <c r="G31" s="76">
        <f t="shared" si="10"/>
        <v>7569059</v>
      </c>
      <c r="H31" s="76">
        <f t="shared" si="10"/>
        <v>9188354</v>
      </c>
      <c r="I31" s="76">
        <f t="shared" si="10"/>
        <v>8668980</v>
      </c>
      <c r="J31" s="76">
        <f t="shared" si="10"/>
        <v>109208</v>
      </c>
      <c r="K31" s="83">
        <f t="shared" si="1"/>
        <v>1.259756049731341E-2</v>
      </c>
    </row>
    <row r="32" spans="1:11" outlineLevel="2" x14ac:dyDescent="0.2">
      <c r="A32" s="33">
        <v>50041</v>
      </c>
      <c r="B32" s="33" t="s">
        <v>3</v>
      </c>
      <c r="C32" s="33">
        <v>50041</v>
      </c>
      <c r="D32" s="33" t="s">
        <v>3</v>
      </c>
      <c r="E32" s="34">
        <v>0</v>
      </c>
      <c r="F32" s="34">
        <v>0</v>
      </c>
      <c r="G32" s="34">
        <v>1854775</v>
      </c>
      <c r="H32" s="34">
        <f>SUM(E32:G32)</f>
        <v>1854775</v>
      </c>
      <c r="I32" s="34">
        <v>1765768</v>
      </c>
      <c r="J32" s="34">
        <v>0</v>
      </c>
      <c r="K32" s="32">
        <f t="shared" si="1"/>
        <v>0</v>
      </c>
    </row>
    <row r="33" spans="1:11" outlineLevel="1" x14ac:dyDescent="0.2">
      <c r="A33" s="56"/>
      <c r="B33" s="56" t="s">
        <v>127</v>
      </c>
      <c r="C33" s="56"/>
      <c r="D33" s="56"/>
      <c r="E33" s="76">
        <f t="shared" ref="E33:J33" si="11">SUBTOTAL(9,E32:E32)</f>
        <v>0</v>
      </c>
      <c r="F33" s="76">
        <f t="shared" si="11"/>
        <v>0</v>
      </c>
      <c r="G33" s="76">
        <f t="shared" si="11"/>
        <v>1854775</v>
      </c>
      <c r="H33" s="76">
        <f t="shared" si="11"/>
        <v>1854775</v>
      </c>
      <c r="I33" s="76">
        <f t="shared" si="11"/>
        <v>1765768</v>
      </c>
      <c r="J33" s="76">
        <f t="shared" si="11"/>
        <v>0</v>
      </c>
      <c r="K33" s="83">
        <f t="shared" si="1"/>
        <v>0</v>
      </c>
    </row>
    <row r="34" spans="1:11" outlineLevel="2" x14ac:dyDescent="0.2">
      <c r="A34" s="33">
        <v>50130</v>
      </c>
      <c r="B34" s="33" t="s">
        <v>7</v>
      </c>
      <c r="C34" s="33">
        <v>50130</v>
      </c>
      <c r="D34" s="33" t="s">
        <v>7</v>
      </c>
      <c r="E34" s="34">
        <v>561008</v>
      </c>
      <c r="F34" s="34">
        <v>362277</v>
      </c>
      <c r="G34" s="34">
        <v>31867412</v>
      </c>
      <c r="H34" s="34">
        <f>SUM(E34:G34)</f>
        <v>32790697</v>
      </c>
      <c r="I34" s="34">
        <v>31728008</v>
      </c>
      <c r="J34" s="34">
        <v>1083650</v>
      </c>
      <c r="K34" s="32">
        <f t="shared" si="1"/>
        <v>3.4154366073029227E-2</v>
      </c>
    </row>
    <row r="35" spans="1:11" outlineLevel="1" x14ac:dyDescent="0.2">
      <c r="A35" s="57"/>
      <c r="B35" s="57" t="s">
        <v>115</v>
      </c>
      <c r="C35" s="57"/>
      <c r="D35" s="57"/>
      <c r="E35" s="79">
        <f t="shared" ref="E35:J35" si="12">SUBTOTAL(9,E34:E34)</f>
        <v>561008</v>
      </c>
      <c r="F35" s="79">
        <f t="shared" si="12"/>
        <v>362277</v>
      </c>
      <c r="G35" s="79">
        <f t="shared" si="12"/>
        <v>31867412</v>
      </c>
      <c r="H35" s="79">
        <f t="shared" si="12"/>
        <v>32790697</v>
      </c>
      <c r="I35" s="79">
        <f t="shared" si="12"/>
        <v>31728008</v>
      </c>
      <c r="J35" s="79">
        <f t="shared" si="12"/>
        <v>1083650</v>
      </c>
      <c r="K35" s="84">
        <f t="shared" si="1"/>
        <v>3.4154366073029227E-2</v>
      </c>
    </row>
    <row r="36" spans="1:11" ht="25.5" customHeight="1" thickBot="1" x14ac:dyDescent="0.25">
      <c r="A36" s="54"/>
      <c r="B36" s="43" t="s">
        <v>104</v>
      </c>
      <c r="C36" s="54"/>
      <c r="D36" s="54"/>
      <c r="E36" s="44">
        <f t="shared" ref="E36:J36" si="13">SUBTOTAL(9,E4:E34)</f>
        <v>66967813</v>
      </c>
      <c r="F36" s="44">
        <f t="shared" si="13"/>
        <v>262793480</v>
      </c>
      <c r="G36" s="44">
        <f t="shared" si="13"/>
        <v>675693354</v>
      </c>
      <c r="H36" s="44">
        <f t="shared" si="13"/>
        <v>1005454647</v>
      </c>
      <c r="I36" s="44">
        <f t="shared" si="13"/>
        <v>988985435</v>
      </c>
      <c r="J36" s="44">
        <f t="shared" si="13"/>
        <v>62957768</v>
      </c>
      <c r="K36" s="29">
        <f t="shared" si="1"/>
        <v>6.3658943571802962E-2</v>
      </c>
    </row>
    <row r="37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1" bottom="1" header="0.5" footer="0.5"/>
  <pageSetup scale="88" orientation="landscape" r:id="rId1"/>
  <headerFooter alignWithMargins="0">
    <oddFooter>&amp;LCalifornia Department of Insurance&amp;RRate Specialist Bureau - 4/18/03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9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customWidth="1"/>
    <col min="4" max="4" width="27.85546875" style="22" bestFit="1" customWidth="1"/>
    <col min="5" max="5" width="12.140625" style="24" customWidth="1"/>
    <col min="6" max="8" width="13.42578125" style="24" customWidth="1"/>
    <col min="9" max="9" width="13.5703125" style="24" bestFit="1" customWidth="1"/>
    <col min="10" max="10" width="11" style="20" bestFit="1" customWidth="1"/>
    <col min="11" max="11" width="9.5703125" style="20" bestFit="1" customWidth="1"/>
    <col min="12" max="16384" width="9.140625" style="20"/>
  </cols>
  <sheetData>
    <row r="1" spans="1:11" ht="24" customHeight="1" x14ac:dyDescent="0.2">
      <c r="A1" s="268" t="s">
        <v>54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2711255</v>
      </c>
      <c r="F4" s="34">
        <v>58553187</v>
      </c>
      <c r="G4" s="34">
        <v>297880982</v>
      </c>
      <c r="H4" s="34">
        <f>SUM(E4:G4)</f>
        <v>359145424</v>
      </c>
      <c r="I4" s="34">
        <v>350391207</v>
      </c>
      <c r="J4" s="34">
        <v>12901955</v>
      </c>
      <c r="K4" s="35">
        <f>IF(I4&lt;&gt;0,J4/I4,"")</f>
        <v>3.6821571838131201E-2</v>
      </c>
    </row>
    <row r="5" spans="1:11" outlineLevel="1" x14ac:dyDescent="0.2">
      <c r="A5" s="56"/>
      <c r="B5" s="55" t="s">
        <v>105</v>
      </c>
      <c r="C5" s="56"/>
      <c r="D5" s="56"/>
      <c r="E5" s="76">
        <f t="shared" ref="E5:J5" si="0">SUBTOTAL(9,E4:E4)</f>
        <v>2711255</v>
      </c>
      <c r="F5" s="76">
        <f t="shared" si="0"/>
        <v>58553187</v>
      </c>
      <c r="G5" s="76">
        <f t="shared" si="0"/>
        <v>297880982</v>
      </c>
      <c r="H5" s="76">
        <f t="shared" si="0"/>
        <v>359145424</v>
      </c>
      <c r="I5" s="76">
        <f t="shared" si="0"/>
        <v>350391207</v>
      </c>
      <c r="J5" s="76">
        <f t="shared" si="0"/>
        <v>12901955</v>
      </c>
      <c r="K5" s="77">
        <f t="shared" ref="K5:K34" si="1">IF(I5&lt;&gt;0,J5/I5,"")</f>
        <v>3.6821571838131201E-2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5531196</v>
      </c>
      <c r="F6" s="34">
        <v>34669724</v>
      </c>
      <c r="G6" s="34">
        <v>72274288</v>
      </c>
      <c r="H6" s="34">
        <f>SUM(E6:G6)</f>
        <v>112475208</v>
      </c>
      <c r="I6" s="34">
        <v>107696885</v>
      </c>
      <c r="J6" s="34">
        <v>3654435</v>
      </c>
      <c r="K6" s="35">
        <f t="shared" si="1"/>
        <v>3.3932597029152703E-2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0</v>
      </c>
      <c r="H7" s="34">
        <f>SUM(E7:G7)</f>
        <v>0</v>
      </c>
      <c r="I7" s="34">
        <v>0</v>
      </c>
      <c r="J7" s="34">
        <v>0</v>
      </c>
      <c r="K7" s="35" t="str">
        <f t="shared" si="1"/>
        <v/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1015304</v>
      </c>
      <c r="F8" s="34">
        <v>557922</v>
      </c>
      <c r="G8" s="34">
        <v>51310582</v>
      </c>
      <c r="H8" s="34">
        <f>SUM(E8:G8)</f>
        <v>52883808</v>
      </c>
      <c r="I8" s="34">
        <v>51877863</v>
      </c>
      <c r="J8" s="34">
        <v>2392178</v>
      </c>
      <c r="K8" s="35">
        <f t="shared" si="1"/>
        <v>4.6111729775761966E-2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11881019</v>
      </c>
      <c r="G9" s="34">
        <v>0</v>
      </c>
      <c r="H9" s="34">
        <f>SUM(E9:G9)</f>
        <v>11881019</v>
      </c>
      <c r="I9" s="34">
        <v>12813713</v>
      </c>
      <c r="J9" s="34">
        <v>1264775</v>
      </c>
      <c r="K9" s="35">
        <f t="shared" si="1"/>
        <v>9.8704801644925247E-2</v>
      </c>
    </row>
    <row r="10" spans="1:11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6546500</v>
      </c>
      <c r="F10" s="76">
        <f t="shared" si="2"/>
        <v>47108665</v>
      </c>
      <c r="G10" s="76">
        <f t="shared" si="2"/>
        <v>123584870</v>
      </c>
      <c r="H10" s="76">
        <f t="shared" si="2"/>
        <v>177240035</v>
      </c>
      <c r="I10" s="76">
        <f t="shared" si="2"/>
        <v>172388461</v>
      </c>
      <c r="J10" s="76">
        <f t="shared" si="2"/>
        <v>7311388</v>
      </c>
      <c r="K10" s="77">
        <f t="shared" si="1"/>
        <v>4.2412281875409283E-2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0</v>
      </c>
      <c r="F11" s="34">
        <v>20175812</v>
      </c>
      <c r="G11" s="34">
        <v>114842015</v>
      </c>
      <c r="H11" s="34">
        <f>SUM(E11:G11)</f>
        <v>135017827</v>
      </c>
      <c r="I11" s="34">
        <v>135686090</v>
      </c>
      <c r="J11" s="34">
        <v>2368725</v>
      </c>
      <c r="K11" s="35">
        <f t="shared" si="1"/>
        <v>1.745739006850297E-2</v>
      </c>
    </row>
    <row r="12" spans="1:11" outlineLevel="1" x14ac:dyDescent="0.2">
      <c r="A12" s="56"/>
      <c r="B12" s="56" t="s">
        <v>107</v>
      </c>
      <c r="C12" s="56"/>
      <c r="D12" s="56"/>
      <c r="E12" s="76">
        <f t="shared" ref="E12:J12" si="3">SUBTOTAL(9,E11:E11)</f>
        <v>0</v>
      </c>
      <c r="F12" s="76">
        <f t="shared" si="3"/>
        <v>20175812</v>
      </c>
      <c r="G12" s="76">
        <f t="shared" si="3"/>
        <v>114842015</v>
      </c>
      <c r="H12" s="76">
        <f t="shared" si="3"/>
        <v>135017827</v>
      </c>
      <c r="I12" s="76">
        <f t="shared" si="3"/>
        <v>135686090</v>
      </c>
      <c r="J12" s="76">
        <f t="shared" si="3"/>
        <v>2368725</v>
      </c>
      <c r="K12" s="77">
        <f t="shared" si="1"/>
        <v>1.745739006850297E-2</v>
      </c>
    </row>
    <row r="13" spans="1:11" outlineLevel="2" x14ac:dyDescent="0.2">
      <c r="A13" s="33">
        <v>269</v>
      </c>
      <c r="B13" s="33" t="s">
        <v>16</v>
      </c>
      <c r="C13" s="33">
        <v>50229</v>
      </c>
      <c r="D13" s="33" t="s">
        <v>27</v>
      </c>
      <c r="E13" s="34">
        <v>326695</v>
      </c>
      <c r="F13" s="34">
        <v>33481450</v>
      </c>
      <c r="G13" s="34">
        <v>178737168</v>
      </c>
      <c r="H13" s="34">
        <f>SUM(E13:G13)</f>
        <v>212545313</v>
      </c>
      <c r="I13" s="34">
        <v>205326073</v>
      </c>
      <c r="J13" s="34">
        <v>16327822</v>
      </c>
      <c r="K13" s="35">
        <f t="shared" si="1"/>
        <v>7.9521425415855496E-2</v>
      </c>
    </row>
    <row r="14" spans="1:11" outlineLevel="2" x14ac:dyDescent="0.2">
      <c r="A14" s="33">
        <v>269</v>
      </c>
      <c r="B14" s="33" t="s">
        <v>16</v>
      </c>
      <c r="C14" s="33">
        <v>50857</v>
      </c>
      <c r="D14" s="33" t="s">
        <v>26</v>
      </c>
      <c r="E14" s="34">
        <v>0</v>
      </c>
      <c r="F14" s="34">
        <v>1463370</v>
      </c>
      <c r="G14" s="34">
        <v>0</v>
      </c>
      <c r="H14" s="34">
        <f>SUM(E14:G14)</f>
        <v>1463370</v>
      </c>
      <c r="I14" s="34">
        <v>1397955</v>
      </c>
      <c r="J14" s="34">
        <v>901166</v>
      </c>
      <c r="K14" s="35">
        <f t="shared" si="1"/>
        <v>0.64463162262018447</v>
      </c>
    </row>
    <row r="15" spans="1:11" outlineLevel="2" x14ac:dyDescent="0.2">
      <c r="A15" s="33">
        <v>269</v>
      </c>
      <c r="B15" s="33" t="s">
        <v>16</v>
      </c>
      <c r="C15" s="33">
        <v>50067</v>
      </c>
      <c r="D15" s="33" t="s">
        <v>28</v>
      </c>
      <c r="E15" s="34">
        <v>0</v>
      </c>
      <c r="F15" s="34">
        <v>1424599</v>
      </c>
      <c r="G15" s="34">
        <v>0</v>
      </c>
      <c r="H15" s="34">
        <f>SUM(E15:G15)</f>
        <v>1424599</v>
      </c>
      <c r="I15" s="34">
        <v>1982175</v>
      </c>
      <c r="J15" s="34">
        <v>3072</v>
      </c>
      <c r="K15" s="35">
        <f t="shared" si="1"/>
        <v>1.5498127057399069E-3</v>
      </c>
    </row>
    <row r="16" spans="1:11" outlineLevel="1" x14ac:dyDescent="0.2">
      <c r="A16" s="56"/>
      <c r="B16" s="56" t="s">
        <v>131</v>
      </c>
      <c r="C16" s="56"/>
      <c r="D16" s="56"/>
      <c r="E16" s="76">
        <f t="shared" ref="E16:J16" si="4">SUBTOTAL(9,E13:E15)</f>
        <v>326695</v>
      </c>
      <c r="F16" s="76">
        <f t="shared" si="4"/>
        <v>36369419</v>
      </c>
      <c r="G16" s="76">
        <f t="shared" si="4"/>
        <v>178737168</v>
      </c>
      <c r="H16" s="76">
        <f t="shared" si="4"/>
        <v>215433282</v>
      </c>
      <c r="I16" s="76">
        <f t="shared" si="4"/>
        <v>208706203</v>
      </c>
      <c r="J16" s="76">
        <f t="shared" si="4"/>
        <v>17232060</v>
      </c>
      <c r="K16" s="77">
        <f t="shared" si="1"/>
        <v>8.2566113284136558E-2</v>
      </c>
    </row>
    <row r="17" spans="1:11" outlineLevel="2" x14ac:dyDescent="0.2">
      <c r="A17" s="33">
        <v>340</v>
      </c>
      <c r="B17" s="33" t="s">
        <v>6</v>
      </c>
      <c r="C17" s="33">
        <v>50121</v>
      </c>
      <c r="D17" s="33" t="s">
        <v>31</v>
      </c>
      <c r="E17" s="34">
        <v>214803</v>
      </c>
      <c r="F17" s="34">
        <v>76369762</v>
      </c>
      <c r="G17" s="34">
        <v>56514855</v>
      </c>
      <c r="H17" s="34">
        <f>SUM(E17:G17)</f>
        <v>133099420</v>
      </c>
      <c r="I17" s="34">
        <v>128796406</v>
      </c>
      <c r="J17" s="34">
        <v>5126677</v>
      </c>
      <c r="K17" s="35">
        <f t="shared" si="1"/>
        <v>3.9804503551131701E-2</v>
      </c>
    </row>
    <row r="18" spans="1:11" outlineLevel="2" x14ac:dyDescent="0.2">
      <c r="A18" s="33">
        <v>340</v>
      </c>
      <c r="B18" s="33" t="s">
        <v>6</v>
      </c>
      <c r="C18" s="33">
        <v>51420</v>
      </c>
      <c r="D18" s="33" t="s">
        <v>30</v>
      </c>
      <c r="E18" s="34">
        <v>0</v>
      </c>
      <c r="F18" s="34">
        <v>37740</v>
      </c>
      <c r="G18" s="34">
        <v>0</v>
      </c>
      <c r="H18" s="34">
        <f>SUM(E18:G18)</f>
        <v>37740</v>
      </c>
      <c r="I18" s="34">
        <v>49439</v>
      </c>
      <c r="J18" s="34">
        <v>2451</v>
      </c>
      <c r="K18" s="35">
        <f t="shared" si="1"/>
        <v>4.9576245474220758E-2</v>
      </c>
    </row>
    <row r="19" spans="1:11" outlineLevel="1" x14ac:dyDescent="0.2">
      <c r="A19" s="56"/>
      <c r="B19" s="56" t="s">
        <v>108</v>
      </c>
      <c r="C19" s="56"/>
      <c r="D19" s="56"/>
      <c r="E19" s="76">
        <f t="shared" ref="E19:J19" si="5">SUBTOTAL(9,E17:E18)</f>
        <v>214803</v>
      </c>
      <c r="F19" s="76">
        <f t="shared" si="5"/>
        <v>76407502</v>
      </c>
      <c r="G19" s="76">
        <f t="shared" si="5"/>
        <v>56514855</v>
      </c>
      <c r="H19" s="76">
        <f t="shared" si="5"/>
        <v>133137160</v>
      </c>
      <c r="I19" s="76">
        <f t="shared" si="5"/>
        <v>128845845</v>
      </c>
      <c r="J19" s="76">
        <f t="shared" si="5"/>
        <v>5129128</v>
      </c>
      <c r="K19" s="77">
        <f t="shared" si="1"/>
        <v>3.980825303291697E-2</v>
      </c>
    </row>
    <row r="20" spans="1:11" outlineLevel="2" x14ac:dyDescent="0.2">
      <c r="A20" s="33">
        <v>642</v>
      </c>
      <c r="B20" s="33" t="s">
        <v>10</v>
      </c>
      <c r="C20" s="33">
        <v>50849</v>
      </c>
      <c r="D20" s="33" t="s">
        <v>39</v>
      </c>
      <c r="E20" s="34">
        <v>4073842</v>
      </c>
      <c r="F20" s="34">
        <v>0</v>
      </c>
      <c r="G20" s="34">
        <v>11341403</v>
      </c>
      <c r="H20" s="34">
        <f>SUM(E20:G20)</f>
        <v>15415245</v>
      </c>
      <c r="I20" s="34">
        <v>15034748</v>
      </c>
      <c r="J20" s="34">
        <v>779744</v>
      </c>
      <c r="K20" s="35">
        <f t="shared" si="1"/>
        <v>5.1862791448183898E-2</v>
      </c>
    </row>
    <row r="21" spans="1:11" outlineLevel="1" x14ac:dyDescent="0.2">
      <c r="A21" s="56"/>
      <c r="B21" s="56" t="s">
        <v>124</v>
      </c>
      <c r="C21" s="56"/>
      <c r="D21" s="56"/>
      <c r="E21" s="76">
        <f t="shared" ref="E21:J21" si="6">SUBTOTAL(9,E20:E20)</f>
        <v>4073842</v>
      </c>
      <c r="F21" s="76">
        <f t="shared" si="6"/>
        <v>0</v>
      </c>
      <c r="G21" s="76">
        <f t="shared" si="6"/>
        <v>11341403</v>
      </c>
      <c r="H21" s="76">
        <f t="shared" si="6"/>
        <v>15415245</v>
      </c>
      <c r="I21" s="76">
        <f t="shared" si="6"/>
        <v>15034748</v>
      </c>
      <c r="J21" s="76">
        <f t="shared" si="6"/>
        <v>779744</v>
      </c>
      <c r="K21" s="77">
        <f t="shared" si="1"/>
        <v>5.1862791448183898E-2</v>
      </c>
    </row>
    <row r="22" spans="1:11" outlineLevel="2" x14ac:dyDescent="0.2">
      <c r="A22" s="33">
        <v>670</v>
      </c>
      <c r="B22" s="33" t="s">
        <v>5</v>
      </c>
      <c r="C22" s="33">
        <v>51586</v>
      </c>
      <c r="D22" s="33" t="s">
        <v>32</v>
      </c>
      <c r="E22" s="34">
        <v>159583</v>
      </c>
      <c r="F22" s="34">
        <v>71570882</v>
      </c>
      <c r="G22" s="34">
        <v>229671360</v>
      </c>
      <c r="H22" s="34">
        <f>SUM(E22:G22)</f>
        <v>301401825</v>
      </c>
      <c r="I22" s="34">
        <v>292309101</v>
      </c>
      <c r="J22" s="34">
        <v>8628435</v>
      </c>
      <c r="K22" s="35">
        <f t="shared" si="1"/>
        <v>2.9518188008795524E-2</v>
      </c>
    </row>
    <row r="23" spans="1:11" outlineLevel="2" x14ac:dyDescent="0.2">
      <c r="A23" s="33">
        <v>670</v>
      </c>
      <c r="B23" s="33" t="s">
        <v>5</v>
      </c>
      <c r="C23" s="33">
        <v>51071</v>
      </c>
      <c r="D23" s="33" t="s">
        <v>53</v>
      </c>
      <c r="E23" s="34">
        <v>0</v>
      </c>
      <c r="F23" s="34">
        <v>0</v>
      </c>
      <c r="G23" s="34">
        <v>0</v>
      </c>
      <c r="H23" s="34">
        <f>SUM(E23:G23)</f>
        <v>0</v>
      </c>
      <c r="I23" s="34">
        <v>75353</v>
      </c>
      <c r="J23" s="34">
        <v>-1421164</v>
      </c>
      <c r="K23" s="35">
        <f t="shared" si="1"/>
        <v>-18.860085198996721</v>
      </c>
    </row>
    <row r="24" spans="1:11" outlineLevel="2" x14ac:dyDescent="0.2">
      <c r="A24" s="33">
        <v>670</v>
      </c>
      <c r="B24" s="33" t="s">
        <v>5</v>
      </c>
      <c r="C24" s="33">
        <v>51020</v>
      </c>
      <c r="D24" s="33" t="s">
        <v>29</v>
      </c>
      <c r="E24" s="34">
        <v>0</v>
      </c>
      <c r="F24" s="34">
        <v>4496</v>
      </c>
      <c r="G24" s="34">
        <v>0</v>
      </c>
      <c r="H24" s="34">
        <f>SUM(E24:G24)</f>
        <v>4496</v>
      </c>
      <c r="I24" s="34">
        <v>12450</v>
      </c>
      <c r="J24" s="34">
        <v>722743</v>
      </c>
      <c r="K24" s="35">
        <f t="shared" si="1"/>
        <v>58.051646586345385</v>
      </c>
    </row>
    <row r="25" spans="1:11" outlineLevel="1" x14ac:dyDescent="0.2">
      <c r="A25" s="56"/>
      <c r="B25" s="56" t="s">
        <v>110</v>
      </c>
      <c r="C25" s="56"/>
      <c r="D25" s="56"/>
      <c r="E25" s="76">
        <f t="shared" ref="E25:J25" si="7">SUBTOTAL(9,E22:E24)</f>
        <v>159583</v>
      </c>
      <c r="F25" s="76">
        <f t="shared" si="7"/>
        <v>71575378</v>
      </c>
      <c r="G25" s="76">
        <f t="shared" si="7"/>
        <v>229671360</v>
      </c>
      <c r="H25" s="76">
        <f t="shared" si="7"/>
        <v>301406321</v>
      </c>
      <c r="I25" s="76">
        <f t="shared" si="7"/>
        <v>292396904</v>
      </c>
      <c r="J25" s="76">
        <f t="shared" si="7"/>
        <v>7930014</v>
      </c>
      <c r="K25" s="77">
        <f t="shared" si="1"/>
        <v>2.7120718077097015E-2</v>
      </c>
    </row>
    <row r="26" spans="1:11" outlineLevel="2" x14ac:dyDescent="0.2">
      <c r="A26" s="33">
        <v>947</v>
      </c>
      <c r="B26" s="33" t="s">
        <v>18</v>
      </c>
      <c r="C26" s="33">
        <v>51624</v>
      </c>
      <c r="D26" s="33" t="s">
        <v>13</v>
      </c>
      <c r="E26" s="34">
        <v>33333</v>
      </c>
      <c r="F26" s="34">
        <v>46636036</v>
      </c>
      <c r="G26" s="34">
        <v>0</v>
      </c>
      <c r="H26" s="34">
        <f>SUM(E26:G26)</f>
        <v>46669369</v>
      </c>
      <c r="I26" s="34">
        <v>45024524</v>
      </c>
      <c r="J26" s="34">
        <v>954866</v>
      </c>
      <c r="K26" s="35">
        <f t="shared" si="1"/>
        <v>2.1207686726460451E-2</v>
      </c>
    </row>
    <row r="27" spans="1:11" outlineLevel="1" x14ac:dyDescent="0.2">
      <c r="A27" s="56"/>
      <c r="B27" s="56" t="s">
        <v>130</v>
      </c>
      <c r="C27" s="56"/>
      <c r="D27" s="56"/>
      <c r="E27" s="76">
        <f t="shared" ref="E27:J27" si="8">SUBTOTAL(9,E26:E26)</f>
        <v>33333</v>
      </c>
      <c r="F27" s="76">
        <f t="shared" si="8"/>
        <v>46636036</v>
      </c>
      <c r="G27" s="76">
        <f t="shared" si="8"/>
        <v>0</v>
      </c>
      <c r="H27" s="76">
        <f t="shared" si="8"/>
        <v>46669369</v>
      </c>
      <c r="I27" s="76">
        <f t="shared" si="8"/>
        <v>45024524</v>
      </c>
      <c r="J27" s="76">
        <f t="shared" si="8"/>
        <v>954866</v>
      </c>
      <c r="K27" s="77">
        <f t="shared" si="1"/>
        <v>2.1207686726460451E-2</v>
      </c>
    </row>
    <row r="28" spans="1:11" outlineLevel="2" x14ac:dyDescent="0.2">
      <c r="A28" s="33">
        <v>50026</v>
      </c>
      <c r="B28" s="33" t="s">
        <v>1</v>
      </c>
      <c r="C28" s="33">
        <v>50026</v>
      </c>
      <c r="D28" s="33" t="s">
        <v>1</v>
      </c>
      <c r="E28" s="34">
        <v>3034069</v>
      </c>
      <c r="F28" s="34">
        <v>431047</v>
      </c>
      <c r="G28" s="34">
        <v>11448517</v>
      </c>
      <c r="H28" s="34">
        <f>SUM(E28:G28)</f>
        <v>14913633</v>
      </c>
      <c r="I28" s="34">
        <v>14221056</v>
      </c>
      <c r="J28" s="34">
        <v>374627</v>
      </c>
      <c r="K28" s="35">
        <f t="shared" si="1"/>
        <v>2.6343121073428021E-2</v>
      </c>
    </row>
    <row r="29" spans="1:11" outlineLevel="1" x14ac:dyDescent="0.2">
      <c r="A29" s="56"/>
      <c r="B29" s="56" t="s">
        <v>128</v>
      </c>
      <c r="C29" s="56"/>
      <c r="D29" s="56"/>
      <c r="E29" s="76">
        <f t="shared" ref="E29:J29" si="9">SUBTOTAL(9,E28:E28)</f>
        <v>3034069</v>
      </c>
      <c r="F29" s="76">
        <f t="shared" si="9"/>
        <v>431047</v>
      </c>
      <c r="G29" s="76">
        <f t="shared" si="9"/>
        <v>11448517</v>
      </c>
      <c r="H29" s="76">
        <f t="shared" si="9"/>
        <v>14913633</v>
      </c>
      <c r="I29" s="76">
        <f t="shared" si="9"/>
        <v>14221056</v>
      </c>
      <c r="J29" s="76">
        <f t="shared" si="9"/>
        <v>374627</v>
      </c>
      <c r="K29" s="77">
        <f t="shared" si="1"/>
        <v>2.6343121073428021E-2</v>
      </c>
    </row>
    <row r="30" spans="1:11" outlineLevel="2" x14ac:dyDescent="0.2">
      <c r="A30" s="33">
        <v>50041</v>
      </c>
      <c r="B30" s="33" t="s">
        <v>3</v>
      </c>
      <c r="C30" s="33">
        <v>50041</v>
      </c>
      <c r="D30" s="33" t="s">
        <v>3</v>
      </c>
      <c r="E30" s="34">
        <v>0</v>
      </c>
      <c r="F30" s="34">
        <v>0</v>
      </c>
      <c r="G30" s="34">
        <v>31233930</v>
      </c>
      <c r="H30" s="34">
        <f>SUM(E30:G30)</f>
        <v>31233930</v>
      </c>
      <c r="I30" s="34">
        <v>29765444</v>
      </c>
      <c r="J30" s="34">
        <v>0</v>
      </c>
      <c r="K30" s="35">
        <f t="shared" si="1"/>
        <v>0</v>
      </c>
    </row>
    <row r="31" spans="1:11" outlineLevel="1" x14ac:dyDescent="0.2">
      <c r="A31" s="56"/>
      <c r="B31" s="56" t="s">
        <v>127</v>
      </c>
      <c r="C31" s="56"/>
      <c r="D31" s="56"/>
      <c r="E31" s="76">
        <f t="shared" ref="E31:J31" si="10">SUBTOTAL(9,E30:E30)</f>
        <v>0</v>
      </c>
      <c r="F31" s="76">
        <f t="shared" si="10"/>
        <v>0</v>
      </c>
      <c r="G31" s="76">
        <f t="shared" si="10"/>
        <v>31233930</v>
      </c>
      <c r="H31" s="76">
        <f t="shared" si="10"/>
        <v>31233930</v>
      </c>
      <c r="I31" s="76">
        <f t="shared" si="10"/>
        <v>29765444</v>
      </c>
      <c r="J31" s="76">
        <f t="shared" si="10"/>
        <v>0</v>
      </c>
      <c r="K31" s="77">
        <f t="shared" si="1"/>
        <v>0</v>
      </c>
    </row>
    <row r="32" spans="1:11" outlineLevel="2" x14ac:dyDescent="0.2">
      <c r="A32" s="33">
        <v>50130</v>
      </c>
      <c r="B32" s="33" t="s">
        <v>7</v>
      </c>
      <c r="C32" s="33">
        <v>50130</v>
      </c>
      <c r="D32" s="33" t="s">
        <v>7</v>
      </c>
      <c r="E32" s="34">
        <v>60600</v>
      </c>
      <c r="F32" s="34">
        <v>1278238</v>
      </c>
      <c r="G32" s="34">
        <v>39653758</v>
      </c>
      <c r="H32" s="34">
        <f>SUM(E32:G32)</f>
        <v>40992596</v>
      </c>
      <c r="I32" s="34">
        <v>39770303</v>
      </c>
      <c r="J32" s="34">
        <v>1652604</v>
      </c>
      <c r="K32" s="35">
        <f t="shared" si="1"/>
        <v>4.1553719115491779E-2</v>
      </c>
    </row>
    <row r="33" spans="1:11" outlineLevel="1" x14ac:dyDescent="0.2">
      <c r="A33" s="57"/>
      <c r="B33" s="57" t="s">
        <v>115</v>
      </c>
      <c r="C33" s="57"/>
      <c r="D33" s="57"/>
      <c r="E33" s="79">
        <f t="shared" ref="E33:J33" si="11">SUBTOTAL(9,E32:E32)</f>
        <v>60600</v>
      </c>
      <c r="F33" s="79">
        <f t="shared" si="11"/>
        <v>1278238</v>
      </c>
      <c r="G33" s="79">
        <f t="shared" si="11"/>
        <v>39653758</v>
      </c>
      <c r="H33" s="79">
        <f t="shared" si="11"/>
        <v>40992596</v>
      </c>
      <c r="I33" s="79">
        <f t="shared" si="11"/>
        <v>39770303</v>
      </c>
      <c r="J33" s="79">
        <f t="shared" si="11"/>
        <v>1652604</v>
      </c>
      <c r="K33" s="66">
        <f t="shared" si="1"/>
        <v>4.1553719115491779E-2</v>
      </c>
    </row>
    <row r="34" spans="1:11" ht="25.5" customHeight="1" thickBot="1" x14ac:dyDescent="0.25">
      <c r="A34" s="54"/>
      <c r="B34" s="43" t="s">
        <v>104</v>
      </c>
      <c r="C34" s="54"/>
      <c r="D34" s="54"/>
      <c r="E34" s="44">
        <f t="shared" ref="E34:J34" si="12">SUBTOTAL(9,E4:E32)</f>
        <v>17160680</v>
      </c>
      <c r="F34" s="44">
        <f t="shared" si="12"/>
        <v>358535284</v>
      </c>
      <c r="G34" s="44">
        <f t="shared" si="12"/>
        <v>1094908858</v>
      </c>
      <c r="H34" s="44">
        <f t="shared" si="12"/>
        <v>1470604822</v>
      </c>
      <c r="I34" s="44">
        <f t="shared" si="12"/>
        <v>1432230785</v>
      </c>
      <c r="J34" s="44">
        <f t="shared" si="12"/>
        <v>56635111</v>
      </c>
      <c r="K34" s="29">
        <f t="shared" si="1"/>
        <v>3.9543285616500695E-2</v>
      </c>
    </row>
    <row r="35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0.69" bottom="1" header="0.4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0">
    <pageSetUpPr fitToPage="1"/>
  </sheetPr>
  <dimension ref="A1:L35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3" style="21" customWidth="1"/>
    <col min="3" max="3" width="6.28515625" style="22" customWidth="1"/>
    <col min="4" max="4" width="27.85546875" style="22" bestFit="1" customWidth="1"/>
    <col min="5" max="5" width="12.140625" style="24" customWidth="1"/>
    <col min="6" max="9" width="13.42578125" style="24" customWidth="1"/>
    <col min="10" max="10" width="11" style="24" customWidth="1"/>
    <col min="11" max="11" width="11.140625" style="20" customWidth="1"/>
    <col min="12" max="16384" width="9.140625" style="20"/>
  </cols>
  <sheetData>
    <row r="1" spans="1:11" ht="24" customHeight="1" x14ac:dyDescent="0.2">
      <c r="A1" s="268" t="s">
        <v>55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36" t="s">
        <v>14</v>
      </c>
      <c r="B3" s="36" t="s">
        <v>15</v>
      </c>
      <c r="C3" s="36" t="s">
        <v>40</v>
      </c>
      <c r="D3" s="36" t="s">
        <v>41</v>
      </c>
      <c r="E3" s="37" t="s">
        <v>116</v>
      </c>
      <c r="F3" s="37" t="s">
        <v>117</v>
      </c>
      <c r="G3" s="37" t="s">
        <v>118</v>
      </c>
      <c r="H3" s="37" t="s">
        <v>119</v>
      </c>
      <c r="I3" s="37" t="s">
        <v>120</v>
      </c>
      <c r="J3" s="37" t="s">
        <v>121</v>
      </c>
      <c r="K3" s="38" t="s">
        <v>122</v>
      </c>
    </row>
    <row r="4" spans="1:11" ht="21" customHeight="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0</v>
      </c>
      <c r="F4" s="34">
        <v>97370104</v>
      </c>
      <c r="G4" s="34">
        <v>269095298</v>
      </c>
      <c r="H4" s="34">
        <f>SUM(E4:G4)</f>
        <v>366465402</v>
      </c>
      <c r="I4" s="34">
        <v>357815146</v>
      </c>
      <c r="J4" s="34">
        <v>18729394</v>
      </c>
      <c r="K4" s="35">
        <f>IF(I4&lt;&gt;0,J4/I4,"")</f>
        <v>5.2343770825173511E-2</v>
      </c>
    </row>
    <row r="5" spans="1:11" ht="21" customHeight="1" outlineLevel="1" x14ac:dyDescent="0.2">
      <c r="A5" s="56"/>
      <c r="B5" s="55" t="s">
        <v>105</v>
      </c>
      <c r="C5" s="56"/>
      <c r="D5" s="56"/>
      <c r="E5" s="76">
        <f t="shared" ref="E5:J5" si="0">SUBTOTAL(9,E4:E4)</f>
        <v>0</v>
      </c>
      <c r="F5" s="76">
        <f t="shared" si="0"/>
        <v>97370104</v>
      </c>
      <c r="G5" s="76">
        <f t="shared" si="0"/>
        <v>269095298</v>
      </c>
      <c r="H5" s="76">
        <f t="shared" si="0"/>
        <v>366465402</v>
      </c>
      <c r="I5" s="76">
        <f t="shared" si="0"/>
        <v>357815146</v>
      </c>
      <c r="J5" s="76">
        <f t="shared" si="0"/>
        <v>18729394</v>
      </c>
      <c r="K5" s="77">
        <f t="shared" ref="K5:K34" si="1">IF(I5&lt;&gt;0,J5/I5,"")</f>
        <v>5.2343770825173511E-2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5242551</v>
      </c>
      <c r="F6" s="34">
        <v>42107327</v>
      </c>
      <c r="G6" s="34">
        <v>66527262</v>
      </c>
      <c r="H6" s="34">
        <f>SUM(E6:G6)</f>
        <v>113877140</v>
      </c>
      <c r="I6" s="34">
        <v>109847231</v>
      </c>
      <c r="J6" s="34">
        <v>5702724</v>
      </c>
      <c r="K6" s="35">
        <f t="shared" si="1"/>
        <v>5.1915045541748792E-2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327000</v>
      </c>
      <c r="H7" s="34">
        <f>SUM(E7:G7)</f>
        <v>327000</v>
      </c>
      <c r="I7" s="34">
        <v>312285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1114826</v>
      </c>
      <c r="F8" s="34">
        <v>526021</v>
      </c>
      <c r="G8" s="34">
        <v>44811012</v>
      </c>
      <c r="H8" s="34">
        <f>SUM(E8:G8)</f>
        <v>46451859</v>
      </c>
      <c r="I8" s="34">
        <v>45768929</v>
      </c>
      <c r="J8" s="34">
        <v>5932291</v>
      </c>
      <c r="K8" s="35">
        <f t="shared" si="1"/>
        <v>0.12961393525288739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18765069</v>
      </c>
      <c r="G9" s="34">
        <v>0</v>
      </c>
      <c r="H9" s="34">
        <f>SUM(E9:G9)</f>
        <v>18765069</v>
      </c>
      <c r="I9" s="34">
        <v>19625323</v>
      </c>
      <c r="J9" s="34">
        <v>1205110</v>
      </c>
      <c r="K9" s="35">
        <f t="shared" si="1"/>
        <v>6.1405868326345509E-2</v>
      </c>
    </row>
    <row r="10" spans="1:11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6357377</v>
      </c>
      <c r="F10" s="76">
        <f t="shared" si="2"/>
        <v>61398417</v>
      </c>
      <c r="G10" s="76">
        <f t="shared" si="2"/>
        <v>111665274</v>
      </c>
      <c r="H10" s="76">
        <f t="shared" si="2"/>
        <v>179421068</v>
      </c>
      <c r="I10" s="76">
        <f t="shared" si="2"/>
        <v>175553768</v>
      </c>
      <c r="J10" s="76">
        <f t="shared" si="2"/>
        <v>12840125</v>
      </c>
      <c r="K10" s="77">
        <f t="shared" si="1"/>
        <v>7.3140697270593469E-2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0</v>
      </c>
      <c r="F11" s="34">
        <v>22313597</v>
      </c>
      <c r="G11" s="34">
        <v>98267125</v>
      </c>
      <c r="H11" s="34">
        <f>SUM(E11:G11)</f>
        <v>120580722</v>
      </c>
      <c r="I11" s="34">
        <v>121175163</v>
      </c>
      <c r="J11" s="34">
        <v>1161447</v>
      </c>
      <c r="K11" s="35">
        <f t="shared" si="1"/>
        <v>9.5848602242028756E-3</v>
      </c>
    </row>
    <row r="12" spans="1:11" outlineLevel="1" x14ac:dyDescent="0.2">
      <c r="A12" s="56"/>
      <c r="B12" s="56" t="s">
        <v>107</v>
      </c>
      <c r="C12" s="56"/>
      <c r="D12" s="56"/>
      <c r="E12" s="76">
        <f t="shared" ref="E12:J12" si="3">SUBTOTAL(9,E11:E11)</f>
        <v>0</v>
      </c>
      <c r="F12" s="76">
        <f t="shared" si="3"/>
        <v>22313597</v>
      </c>
      <c r="G12" s="76">
        <f t="shared" si="3"/>
        <v>98267125</v>
      </c>
      <c r="H12" s="76">
        <f t="shared" si="3"/>
        <v>120580722</v>
      </c>
      <c r="I12" s="76">
        <f t="shared" si="3"/>
        <v>121175163</v>
      </c>
      <c r="J12" s="76">
        <f t="shared" si="3"/>
        <v>1161447</v>
      </c>
      <c r="K12" s="77">
        <f t="shared" si="1"/>
        <v>9.5848602242028756E-3</v>
      </c>
    </row>
    <row r="13" spans="1:11" outlineLevel="2" x14ac:dyDescent="0.2">
      <c r="A13" s="33">
        <v>269</v>
      </c>
      <c r="B13" s="33" t="s">
        <v>16</v>
      </c>
      <c r="C13" s="33">
        <v>50229</v>
      </c>
      <c r="D13" s="33" t="s">
        <v>27</v>
      </c>
      <c r="E13" s="34">
        <v>230215</v>
      </c>
      <c r="F13" s="34">
        <v>22999127</v>
      </c>
      <c r="G13" s="34">
        <v>179836262</v>
      </c>
      <c r="H13" s="34">
        <f>SUM(E13:G13)</f>
        <v>203065604</v>
      </c>
      <c r="I13" s="34">
        <v>195577447</v>
      </c>
      <c r="J13" s="34">
        <v>11402804</v>
      </c>
      <c r="K13" s="35">
        <f t="shared" si="1"/>
        <v>5.8303266429283129E-2</v>
      </c>
    </row>
    <row r="14" spans="1:11" outlineLevel="2" x14ac:dyDescent="0.2">
      <c r="A14" s="33">
        <v>269</v>
      </c>
      <c r="B14" s="33" t="s">
        <v>16</v>
      </c>
      <c r="C14" s="33">
        <v>50857</v>
      </c>
      <c r="D14" s="33" t="s">
        <v>26</v>
      </c>
      <c r="E14" s="34">
        <v>0</v>
      </c>
      <c r="F14" s="34">
        <v>1895339</v>
      </c>
      <c r="G14" s="34">
        <v>0</v>
      </c>
      <c r="H14" s="34">
        <f>SUM(E14:G14)</f>
        <v>1895339</v>
      </c>
      <c r="I14" s="34">
        <v>1894877</v>
      </c>
      <c r="J14" s="34">
        <v>1002363</v>
      </c>
      <c r="K14" s="35">
        <f t="shared" si="1"/>
        <v>0.52898578641252181</v>
      </c>
    </row>
    <row r="15" spans="1:11" outlineLevel="2" x14ac:dyDescent="0.2">
      <c r="A15" s="33">
        <v>269</v>
      </c>
      <c r="B15" s="33" t="s">
        <v>16</v>
      </c>
      <c r="C15" s="33">
        <v>50067</v>
      </c>
      <c r="D15" s="33" t="s">
        <v>28</v>
      </c>
      <c r="E15" s="34">
        <v>0</v>
      </c>
      <c r="F15" s="34">
        <v>1513804</v>
      </c>
      <c r="G15" s="34">
        <v>0</v>
      </c>
      <c r="H15" s="34">
        <f>SUM(E15:G15)</f>
        <v>1513804</v>
      </c>
      <c r="I15" s="34">
        <v>2152841</v>
      </c>
      <c r="J15" s="34">
        <v>7477</v>
      </c>
      <c r="K15" s="35">
        <f t="shared" si="1"/>
        <v>3.4730851001072535E-3</v>
      </c>
    </row>
    <row r="16" spans="1:11" outlineLevel="1" x14ac:dyDescent="0.2">
      <c r="A16" s="56"/>
      <c r="B16" s="56" t="s">
        <v>131</v>
      </c>
      <c r="C16" s="56"/>
      <c r="D16" s="56"/>
      <c r="E16" s="76">
        <f t="shared" ref="E16:J16" si="4">SUBTOTAL(9,E13:E15)</f>
        <v>230215</v>
      </c>
      <c r="F16" s="76">
        <f t="shared" si="4"/>
        <v>26408270</v>
      </c>
      <c r="G16" s="76">
        <f t="shared" si="4"/>
        <v>179836262</v>
      </c>
      <c r="H16" s="76">
        <f t="shared" si="4"/>
        <v>206474747</v>
      </c>
      <c r="I16" s="76">
        <f t="shared" si="4"/>
        <v>199625165</v>
      </c>
      <c r="J16" s="76">
        <f t="shared" si="4"/>
        <v>12412644</v>
      </c>
      <c r="K16" s="77">
        <f t="shared" si="1"/>
        <v>6.2179755743720991E-2</v>
      </c>
    </row>
    <row r="17" spans="1:12" outlineLevel="2" x14ac:dyDescent="0.2">
      <c r="A17" s="33">
        <v>340</v>
      </c>
      <c r="B17" s="33" t="s">
        <v>6</v>
      </c>
      <c r="C17" s="33">
        <v>50121</v>
      </c>
      <c r="D17" s="33" t="s">
        <v>31</v>
      </c>
      <c r="E17" s="34">
        <v>39938</v>
      </c>
      <c r="F17" s="34">
        <v>84930401</v>
      </c>
      <c r="G17" s="34">
        <v>52271908</v>
      </c>
      <c r="H17" s="34">
        <f>SUM(E17:G17)</f>
        <v>137242247</v>
      </c>
      <c r="I17" s="34">
        <v>134058193</v>
      </c>
      <c r="J17" s="34">
        <v>6297813</v>
      </c>
      <c r="K17" s="35">
        <f t="shared" si="1"/>
        <v>4.6978202965931373E-2</v>
      </c>
    </row>
    <row r="18" spans="1:12" outlineLevel="2" x14ac:dyDescent="0.2">
      <c r="A18" s="33">
        <v>340</v>
      </c>
      <c r="B18" s="33" t="s">
        <v>6</v>
      </c>
      <c r="C18" s="33">
        <v>51420</v>
      </c>
      <c r="D18" s="33" t="s">
        <v>30</v>
      </c>
      <c r="E18" s="34">
        <v>0</v>
      </c>
      <c r="F18" s="34">
        <v>0</v>
      </c>
      <c r="G18" s="34">
        <v>0</v>
      </c>
      <c r="H18" s="34">
        <f>SUM(E18:G18)</f>
        <v>0</v>
      </c>
      <c r="I18" s="34">
        <v>0</v>
      </c>
      <c r="J18" s="34">
        <v>-16572</v>
      </c>
      <c r="K18" s="35" t="str">
        <f t="shared" si="1"/>
        <v/>
      </c>
    </row>
    <row r="19" spans="1:12" outlineLevel="1" x14ac:dyDescent="0.2">
      <c r="A19" s="56"/>
      <c r="B19" s="56" t="s">
        <v>108</v>
      </c>
      <c r="C19" s="56"/>
      <c r="D19" s="56"/>
      <c r="E19" s="76">
        <f t="shared" ref="E19:J19" si="5">SUBTOTAL(9,E17:E18)</f>
        <v>39938</v>
      </c>
      <c r="F19" s="76">
        <f t="shared" si="5"/>
        <v>84930401</v>
      </c>
      <c r="G19" s="76">
        <f t="shared" si="5"/>
        <v>52271908</v>
      </c>
      <c r="H19" s="76">
        <f t="shared" si="5"/>
        <v>137242247</v>
      </c>
      <c r="I19" s="76">
        <f t="shared" si="5"/>
        <v>134058193</v>
      </c>
      <c r="J19" s="76">
        <f t="shared" si="5"/>
        <v>6281241</v>
      </c>
      <c r="K19" s="77">
        <f t="shared" si="1"/>
        <v>4.6854585008467182E-2</v>
      </c>
      <c r="L19" s="85"/>
    </row>
    <row r="20" spans="1:12" outlineLevel="2" x14ac:dyDescent="0.2">
      <c r="A20" s="33">
        <v>642</v>
      </c>
      <c r="B20" s="33" t="s">
        <v>10</v>
      </c>
      <c r="C20" s="33">
        <v>50849</v>
      </c>
      <c r="D20" s="33" t="s">
        <v>39</v>
      </c>
      <c r="E20" s="34">
        <v>2996905</v>
      </c>
      <c r="F20" s="34">
        <v>27</v>
      </c>
      <c r="G20" s="34">
        <v>12138977</v>
      </c>
      <c r="H20" s="34">
        <f>SUM(E20:G20)</f>
        <v>15135909</v>
      </c>
      <c r="I20" s="34">
        <v>14631809</v>
      </c>
      <c r="J20" s="34">
        <v>522766</v>
      </c>
      <c r="K20" s="35">
        <f t="shared" si="1"/>
        <v>3.5728049757893912E-2</v>
      </c>
    </row>
    <row r="21" spans="1:12" outlineLevel="1" x14ac:dyDescent="0.2">
      <c r="A21" s="56"/>
      <c r="B21" s="56" t="s">
        <v>124</v>
      </c>
      <c r="C21" s="56"/>
      <c r="D21" s="56"/>
      <c r="E21" s="76">
        <f t="shared" ref="E21:J21" si="6">SUBTOTAL(9,E20:E20)</f>
        <v>2996905</v>
      </c>
      <c r="F21" s="76">
        <f t="shared" si="6"/>
        <v>27</v>
      </c>
      <c r="G21" s="76">
        <f t="shared" si="6"/>
        <v>12138977</v>
      </c>
      <c r="H21" s="76">
        <f t="shared" si="6"/>
        <v>15135909</v>
      </c>
      <c r="I21" s="76">
        <f t="shared" si="6"/>
        <v>14631809</v>
      </c>
      <c r="J21" s="76">
        <f t="shared" si="6"/>
        <v>522766</v>
      </c>
      <c r="K21" s="77">
        <f t="shared" si="1"/>
        <v>3.5728049757893912E-2</v>
      </c>
    </row>
    <row r="22" spans="1:12" outlineLevel="2" x14ac:dyDescent="0.2">
      <c r="A22" s="33">
        <v>670</v>
      </c>
      <c r="B22" s="33" t="s">
        <v>5</v>
      </c>
      <c r="C22" s="33">
        <v>51586</v>
      </c>
      <c r="D22" s="33" t="s">
        <v>32</v>
      </c>
      <c r="E22" s="34">
        <v>229485</v>
      </c>
      <c r="F22" s="34">
        <v>21684125</v>
      </c>
      <c r="G22" s="34">
        <v>267371254</v>
      </c>
      <c r="H22" s="34">
        <f>SUM(E22:G22)</f>
        <v>289284864</v>
      </c>
      <c r="I22" s="34">
        <v>282689304</v>
      </c>
      <c r="J22" s="34">
        <v>18606160</v>
      </c>
      <c r="K22" s="35">
        <f t="shared" si="1"/>
        <v>6.581840818427287E-2</v>
      </c>
    </row>
    <row r="23" spans="1:12" outlineLevel="2" x14ac:dyDescent="0.2">
      <c r="A23" s="33">
        <v>670</v>
      </c>
      <c r="B23" s="33" t="s">
        <v>5</v>
      </c>
      <c r="C23" s="33">
        <v>51071</v>
      </c>
      <c r="D23" s="33" t="s">
        <v>53</v>
      </c>
      <c r="E23" s="34">
        <v>150</v>
      </c>
      <c r="F23" s="34">
        <v>0</v>
      </c>
      <c r="G23" s="34">
        <v>0</v>
      </c>
      <c r="H23" s="34">
        <f>SUM(E23:G23)</f>
        <v>150</v>
      </c>
      <c r="I23" s="34">
        <v>77881</v>
      </c>
      <c r="J23" s="34">
        <v>26022</v>
      </c>
      <c r="K23" s="35">
        <f t="shared" si="1"/>
        <v>0.33412513963611151</v>
      </c>
    </row>
    <row r="24" spans="1:12" outlineLevel="2" x14ac:dyDescent="0.2">
      <c r="A24" s="33">
        <v>670</v>
      </c>
      <c r="B24" s="33" t="s">
        <v>5</v>
      </c>
      <c r="C24" s="33">
        <v>51020</v>
      </c>
      <c r="D24" s="33" t="s">
        <v>29</v>
      </c>
      <c r="E24" s="34">
        <v>0</v>
      </c>
      <c r="F24" s="34">
        <v>0</v>
      </c>
      <c r="G24" s="34">
        <v>0</v>
      </c>
      <c r="H24" s="34">
        <f>SUM(E24:G24)</f>
        <v>0</v>
      </c>
      <c r="I24" s="34">
        <v>822</v>
      </c>
      <c r="J24" s="34">
        <v>285840</v>
      </c>
      <c r="K24" s="35">
        <f t="shared" si="1"/>
        <v>347.73722627737226</v>
      </c>
    </row>
    <row r="25" spans="1:12" outlineLevel="1" x14ac:dyDescent="0.2">
      <c r="A25" s="56"/>
      <c r="B25" s="56" t="s">
        <v>110</v>
      </c>
      <c r="C25" s="56"/>
      <c r="D25" s="56"/>
      <c r="E25" s="76">
        <f t="shared" ref="E25:J25" si="7">SUBTOTAL(9,E22:E24)</f>
        <v>229635</v>
      </c>
      <c r="F25" s="76">
        <f t="shared" si="7"/>
        <v>21684125</v>
      </c>
      <c r="G25" s="76">
        <f t="shared" si="7"/>
        <v>267371254</v>
      </c>
      <c r="H25" s="76">
        <f t="shared" si="7"/>
        <v>289285014</v>
      </c>
      <c r="I25" s="76">
        <f t="shared" si="7"/>
        <v>282768007</v>
      </c>
      <c r="J25" s="76">
        <f t="shared" si="7"/>
        <v>18918022</v>
      </c>
      <c r="K25" s="77">
        <f t="shared" si="1"/>
        <v>6.6902978879078076E-2</v>
      </c>
    </row>
    <row r="26" spans="1:12" outlineLevel="2" x14ac:dyDescent="0.2">
      <c r="A26" s="33">
        <v>947</v>
      </c>
      <c r="B26" s="33" t="s">
        <v>18</v>
      </c>
      <c r="C26" s="33">
        <v>51624</v>
      </c>
      <c r="D26" s="33" t="s">
        <v>13</v>
      </c>
      <c r="E26" s="34">
        <v>0</v>
      </c>
      <c r="F26" s="34">
        <v>49875386</v>
      </c>
      <c r="G26" s="34">
        <v>0</v>
      </c>
      <c r="H26" s="34">
        <f>SUM(E26:G26)</f>
        <v>49875386</v>
      </c>
      <c r="I26" s="34">
        <v>49284008</v>
      </c>
      <c r="J26" s="34">
        <v>884795</v>
      </c>
      <c r="K26" s="35">
        <f t="shared" si="1"/>
        <v>1.7952983856345448E-2</v>
      </c>
    </row>
    <row r="27" spans="1:12" outlineLevel="1" x14ac:dyDescent="0.2">
      <c r="A27" s="56"/>
      <c r="B27" s="56" t="s">
        <v>130</v>
      </c>
      <c r="C27" s="56"/>
      <c r="D27" s="56"/>
      <c r="E27" s="76">
        <f t="shared" ref="E27:J27" si="8">SUBTOTAL(9,E26:E26)</f>
        <v>0</v>
      </c>
      <c r="F27" s="76">
        <f t="shared" si="8"/>
        <v>49875386</v>
      </c>
      <c r="G27" s="76">
        <f t="shared" si="8"/>
        <v>0</v>
      </c>
      <c r="H27" s="76">
        <f t="shared" si="8"/>
        <v>49875386</v>
      </c>
      <c r="I27" s="76">
        <f t="shared" si="8"/>
        <v>49284008</v>
      </c>
      <c r="J27" s="76">
        <f t="shared" si="8"/>
        <v>884795</v>
      </c>
      <c r="K27" s="77">
        <f t="shared" si="1"/>
        <v>1.7952983856345448E-2</v>
      </c>
    </row>
    <row r="28" spans="1:12" outlineLevel="2" x14ac:dyDescent="0.2">
      <c r="A28" s="33">
        <v>50026</v>
      </c>
      <c r="B28" s="33" t="s">
        <v>1</v>
      </c>
      <c r="C28" s="33">
        <v>50026</v>
      </c>
      <c r="D28" s="33" t="s">
        <v>1</v>
      </c>
      <c r="E28" s="34">
        <v>4525545</v>
      </c>
      <c r="F28" s="34">
        <v>66072</v>
      </c>
      <c r="G28" s="34">
        <v>10062939</v>
      </c>
      <c r="H28" s="34">
        <f>SUM(E28:G28)</f>
        <v>14654556</v>
      </c>
      <c r="I28" s="34">
        <v>13803309</v>
      </c>
      <c r="J28" s="34">
        <v>306562</v>
      </c>
      <c r="K28" s="35">
        <f t="shared" si="1"/>
        <v>2.2209312274324947E-2</v>
      </c>
    </row>
    <row r="29" spans="1:12" outlineLevel="1" x14ac:dyDescent="0.2">
      <c r="A29" s="56"/>
      <c r="B29" s="56" t="s">
        <v>128</v>
      </c>
      <c r="C29" s="56"/>
      <c r="D29" s="56"/>
      <c r="E29" s="76">
        <f t="shared" ref="E29:J29" si="9">SUBTOTAL(9,E28:E28)</f>
        <v>4525545</v>
      </c>
      <c r="F29" s="76">
        <f t="shared" si="9"/>
        <v>66072</v>
      </c>
      <c r="G29" s="76">
        <f t="shared" si="9"/>
        <v>10062939</v>
      </c>
      <c r="H29" s="76">
        <f t="shared" si="9"/>
        <v>14654556</v>
      </c>
      <c r="I29" s="76">
        <f t="shared" si="9"/>
        <v>13803309</v>
      </c>
      <c r="J29" s="76">
        <f t="shared" si="9"/>
        <v>306562</v>
      </c>
      <c r="K29" s="77">
        <f t="shared" si="1"/>
        <v>2.2209312274324947E-2</v>
      </c>
    </row>
    <row r="30" spans="1:12" outlineLevel="2" x14ac:dyDescent="0.2">
      <c r="A30" s="33">
        <v>50050</v>
      </c>
      <c r="B30" s="33" t="s">
        <v>4</v>
      </c>
      <c r="C30" s="33">
        <v>50050</v>
      </c>
      <c r="D30" s="33" t="s">
        <v>4</v>
      </c>
      <c r="E30" s="34">
        <v>0</v>
      </c>
      <c r="F30" s="34">
        <v>0</v>
      </c>
      <c r="G30" s="34">
        <v>1139507</v>
      </c>
      <c r="H30" s="34">
        <f>SUM(E30:G30)</f>
        <v>1139507</v>
      </c>
      <c r="I30" s="34">
        <v>730087</v>
      </c>
      <c r="J30" s="34">
        <v>0</v>
      </c>
      <c r="K30" s="35">
        <f t="shared" si="1"/>
        <v>0</v>
      </c>
    </row>
    <row r="31" spans="1:12" outlineLevel="1" x14ac:dyDescent="0.2">
      <c r="A31" s="57"/>
      <c r="B31" s="57" t="s">
        <v>114</v>
      </c>
      <c r="C31" s="57"/>
      <c r="D31" s="57"/>
      <c r="E31" s="79">
        <f t="shared" ref="E31:J31" si="10">SUBTOTAL(9,E30:E30)</f>
        <v>0</v>
      </c>
      <c r="F31" s="79">
        <f t="shared" si="10"/>
        <v>0</v>
      </c>
      <c r="G31" s="79">
        <f t="shared" si="10"/>
        <v>1139507</v>
      </c>
      <c r="H31" s="76">
        <f t="shared" si="10"/>
        <v>1139507</v>
      </c>
      <c r="I31" s="79">
        <f t="shared" si="10"/>
        <v>730087</v>
      </c>
      <c r="J31" s="79">
        <f t="shared" si="10"/>
        <v>0</v>
      </c>
      <c r="K31" s="77">
        <f t="shared" si="1"/>
        <v>0</v>
      </c>
    </row>
    <row r="32" spans="1:12" outlineLevel="2" x14ac:dyDescent="0.2">
      <c r="A32" s="18">
        <v>50130</v>
      </c>
      <c r="B32" s="18" t="s">
        <v>7</v>
      </c>
      <c r="C32" s="18">
        <v>50130</v>
      </c>
      <c r="D32" s="18" t="s">
        <v>7</v>
      </c>
      <c r="E32" s="19">
        <v>40149</v>
      </c>
      <c r="F32" s="19">
        <v>1584809</v>
      </c>
      <c r="G32" s="19">
        <v>47051033</v>
      </c>
      <c r="H32" s="34">
        <f>SUM(E32:G32)</f>
        <v>48675991</v>
      </c>
      <c r="I32" s="19">
        <v>47455788</v>
      </c>
      <c r="J32" s="19">
        <v>14562</v>
      </c>
      <c r="K32" s="63">
        <f t="shared" si="1"/>
        <v>3.0685403432769885E-4</v>
      </c>
    </row>
    <row r="33" spans="1:11" outlineLevel="1" x14ac:dyDescent="0.2">
      <c r="A33" s="57"/>
      <c r="B33" s="57" t="s">
        <v>115</v>
      </c>
      <c r="C33" s="57"/>
      <c r="D33" s="57"/>
      <c r="E33" s="79">
        <f t="shared" ref="E33:J33" si="11">SUBTOTAL(9,E32:E32)</f>
        <v>40149</v>
      </c>
      <c r="F33" s="79">
        <f t="shared" si="11"/>
        <v>1584809</v>
      </c>
      <c r="G33" s="79">
        <f t="shared" si="11"/>
        <v>47051033</v>
      </c>
      <c r="H33" s="79">
        <f t="shared" si="11"/>
        <v>48675991</v>
      </c>
      <c r="I33" s="79">
        <f t="shared" si="11"/>
        <v>47455788</v>
      </c>
      <c r="J33" s="79">
        <f t="shared" si="11"/>
        <v>14562</v>
      </c>
      <c r="K33" s="66">
        <f t="shared" si="1"/>
        <v>3.0685403432769885E-4</v>
      </c>
    </row>
    <row r="34" spans="1:11" ht="26.25" customHeight="1" thickBot="1" x14ac:dyDescent="0.25">
      <c r="A34" s="43"/>
      <c r="B34" s="43" t="s">
        <v>104</v>
      </c>
      <c r="C34" s="43"/>
      <c r="D34" s="43"/>
      <c r="E34" s="44">
        <f t="shared" ref="E34:J34" si="12">SUBTOTAL(9,E4:E32)</f>
        <v>14419764</v>
      </c>
      <c r="F34" s="44">
        <f t="shared" si="12"/>
        <v>365631208</v>
      </c>
      <c r="G34" s="44">
        <f t="shared" si="12"/>
        <v>1048899577</v>
      </c>
      <c r="H34" s="44">
        <f t="shared" si="12"/>
        <v>1428950549</v>
      </c>
      <c r="I34" s="44">
        <f t="shared" si="12"/>
        <v>1396900443</v>
      </c>
      <c r="J34" s="44">
        <f t="shared" si="12"/>
        <v>72071558</v>
      </c>
      <c r="K34" s="29">
        <f t="shared" si="1"/>
        <v>5.1593911621373861E-2</v>
      </c>
    </row>
    <row r="35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0.71" bottom="0.88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1">
    <pageSetUpPr fitToPage="1"/>
  </sheetPr>
  <dimension ref="A1:K37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6.140625" style="21" customWidth="1"/>
    <col min="3" max="3" width="6.28515625" style="22" customWidth="1"/>
    <col min="4" max="4" width="27.85546875" style="22" bestFit="1" customWidth="1"/>
    <col min="5" max="5" width="10" style="24" customWidth="1"/>
    <col min="6" max="8" width="13.42578125" style="24" customWidth="1"/>
    <col min="9" max="9" width="13.5703125" style="24" bestFit="1" customWidth="1"/>
    <col min="10" max="10" width="11" style="20" bestFit="1" customWidth="1"/>
    <col min="11" max="16384" width="9.140625" style="20"/>
  </cols>
  <sheetData>
    <row r="1" spans="1:11" ht="24" customHeight="1" x14ac:dyDescent="0.2">
      <c r="A1" s="268" t="s">
        <v>56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1173825</v>
      </c>
      <c r="F4" s="34">
        <v>79884691</v>
      </c>
      <c r="G4" s="34">
        <v>278372865</v>
      </c>
      <c r="H4" s="34">
        <f>SUM(E4:G4)</f>
        <v>359431381</v>
      </c>
      <c r="I4" s="34">
        <v>352217264</v>
      </c>
      <c r="J4" s="34">
        <v>10748488</v>
      </c>
      <c r="K4" s="35">
        <f>IF(I4&lt;&gt;0,J4/I4,"")</f>
        <v>3.051664156927867E-2</v>
      </c>
    </row>
    <row r="5" spans="1:11" outlineLevel="1" x14ac:dyDescent="0.2">
      <c r="A5" s="56"/>
      <c r="B5" s="87" t="s">
        <v>105</v>
      </c>
      <c r="C5" s="56"/>
      <c r="D5" s="56"/>
      <c r="E5" s="76">
        <f t="shared" ref="E5:J5" si="0">SUBTOTAL(9,E4:E4)</f>
        <v>1173825</v>
      </c>
      <c r="F5" s="76">
        <f t="shared" si="0"/>
        <v>79884691</v>
      </c>
      <c r="G5" s="76">
        <f t="shared" si="0"/>
        <v>278372865</v>
      </c>
      <c r="H5" s="76">
        <f t="shared" si="0"/>
        <v>359431381</v>
      </c>
      <c r="I5" s="76">
        <f t="shared" si="0"/>
        <v>352217264</v>
      </c>
      <c r="J5" s="76">
        <f t="shared" si="0"/>
        <v>10748488</v>
      </c>
      <c r="K5" s="77">
        <f t="shared" ref="K5:K37" si="1">IF(I5&lt;&gt;0,J5/I5,"")</f>
        <v>3.051664156927867E-2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14931</v>
      </c>
      <c r="F6" s="34">
        <v>29706175</v>
      </c>
      <c r="G6" s="34">
        <v>62388664</v>
      </c>
      <c r="H6" s="34">
        <f>SUM(E6:G6)</f>
        <v>92109770</v>
      </c>
      <c r="I6" s="34">
        <v>89433263</v>
      </c>
      <c r="J6" s="34">
        <v>9540036</v>
      </c>
      <c r="K6" s="35">
        <f t="shared" si="1"/>
        <v>0.10667212265306701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507819</v>
      </c>
      <c r="H7" s="34">
        <f>SUM(E7:G7)</f>
        <v>507819</v>
      </c>
      <c r="I7" s="34">
        <v>463586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315760</v>
      </c>
      <c r="F8" s="34">
        <v>1009544</v>
      </c>
      <c r="G8" s="34">
        <v>39928718</v>
      </c>
      <c r="H8" s="34">
        <f>SUM(E8:G8)</f>
        <v>41254022</v>
      </c>
      <c r="I8" s="34">
        <v>40982266</v>
      </c>
      <c r="J8" s="34">
        <v>26136</v>
      </c>
      <c r="K8" s="35">
        <f t="shared" si="1"/>
        <v>6.3773926019610534E-4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17209455</v>
      </c>
      <c r="G9" s="34">
        <v>0</v>
      </c>
      <c r="H9" s="34">
        <f>SUM(E9:G9)</f>
        <v>17209455</v>
      </c>
      <c r="I9" s="34">
        <v>17267538</v>
      </c>
      <c r="J9" s="34">
        <v>601646</v>
      </c>
      <c r="K9" s="35">
        <f t="shared" si="1"/>
        <v>3.4842604660838154E-2</v>
      </c>
    </row>
    <row r="10" spans="1:11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330691</v>
      </c>
      <c r="F10" s="76">
        <f t="shared" si="2"/>
        <v>47925174</v>
      </c>
      <c r="G10" s="76">
        <f t="shared" si="2"/>
        <v>102825201</v>
      </c>
      <c r="H10" s="76">
        <f t="shared" si="2"/>
        <v>151081066</v>
      </c>
      <c r="I10" s="76">
        <f t="shared" si="2"/>
        <v>148146653</v>
      </c>
      <c r="J10" s="76">
        <f t="shared" si="2"/>
        <v>10167818</v>
      </c>
      <c r="K10" s="77">
        <f t="shared" si="1"/>
        <v>6.8633464166078725E-2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0</v>
      </c>
      <c r="F11" s="34">
        <v>15597257</v>
      </c>
      <c r="G11" s="34">
        <v>82995059</v>
      </c>
      <c r="H11" s="34">
        <f>SUM(E11:G11)</f>
        <v>98592316</v>
      </c>
      <c r="I11" s="34">
        <v>98673529</v>
      </c>
      <c r="J11" s="34">
        <v>1049289</v>
      </c>
      <c r="K11" s="35">
        <f t="shared" si="1"/>
        <v>1.063394621266662E-2</v>
      </c>
    </row>
    <row r="12" spans="1:11" outlineLevel="1" x14ac:dyDescent="0.2">
      <c r="A12" s="56"/>
      <c r="B12" s="56" t="s">
        <v>107</v>
      </c>
      <c r="C12" s="56"/>
      <c r="D12" s="56"/>
      <c r="E12" s="76">
        <f t="shared" ref="E12:J12" si="3">SUBTOTAL(9,E11:E11)</f>
        <v>0</v>
      </c>
      <c r="F12" s="76">
        <f t="shared" si="3"/>
        <v>15597257</v>
      </c>
      <c r="G12" s="76">
        <f t="shared" si="3"/>
        <v>82995059</v>
      </c>
      <c r="H12" s="76">
        <f t="shared" si="3"/>
        <v>98592316</v>
      </c>
      <c r="I12" s="76">
        <f t="shared" si="3"/>
        <v>98673529</v>
      </c>
      <c r="J12" s="76">
        <f t="shared" si="3"/>
        <v>1049289</v>
      </c>
      <c r="K12" s="77">
        <f t="shared" si="1"/>
        <v>1.063394621266662E-2</v>
      </c>
    </row>
    <row r="13" spans="1:11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640924</v>
      </c>
      <c r="F13" s="34">
        <v>39266253</v>
      </c>
      <c r="G13" s="34">
        <v>49528434</v>
      </c>
      <c r="H13" s="34">
        <f>SUM(E13:G13)</f>
        <v>89435611</v>
      </c>
      <c r="I13" s="34">
        <v>88788895</v>
      </c>
      <c r="J13" s="34">
        <v>2966816</v>
      </c>
      <c r="K13" s="35">
        <f t="shared" si="1"/>
        <v>3.3414268755118534E-2</v>
      </c>
    </row>
    <row r="14" spans="1:11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-216</v>
      </c>
      <c r="K14" s="35" t="str">
        <f t="shared" si="1"/>
        <v/>
      </c>
    </row>
    <row r="15" spans="1:11" outlineLevel="1" x14ac:dyDescent="0.2">
      <c r="A15" s="56"/>
      <c r="B15" s="56" t="s">
        <v>108</v>
      </c>
      <c r="C15" s="56"/>
      <c r="D15" s="56"/>
      <c r="E15" s="76">
        <f t="shared" ref="E15:J15" si="4">SUBTOTAL(9,E13:E14)</f>
        <v>640924</v>
      </c>
      <c r="F15" s="76">
        <f t="shared" si="4"/>
        <v>39266253</v>
      </c>
      <c r="G15" s="76">
        <f t="shared" si="4"/>
        <v>49528434</v>
      </c>
      <c r="H15" s="76">
        <f t="shared" si="4"/>
        <v>89435611</v>
      </c>
      <c r="I15" s="76">
        <f t="shared" si="4"/>
        <v>88788895</v>
      </c>
      <c r="J15" s="76">
        <f t="shared" si="4"/>
        <v>2966600</v>
      </c>
      <c r="K15" s="77">
        <f t="shared" si="1"/>
        <v>3.3411836018457035E-2</v>
      </c>
    </row>
    <row r="16" spans="1:11" outlineLevel="2" x14ac:dyDescent="0.2">
      <c r="A16" s="33">
        <v>642</v>
      </c>
      <c r="B16" s="33" t="s">
        <v>10</v>
      </c>
      <c r="C16" s="33">
        <v>50849</v>
      </c>
      <c r="D16" s="33" t="s">
        <v>39</v>
      </c>
      <c r="E16" s="34">
        <v>1972568</v>
      </c>
      <c r="F16" s="34">
        <v>34327</v>
      </c>
      <c r="G16" s="34">
        <v>11076260</v>
      </c>
      <c r="H16" s="34">
        <f>SUM(E16:G16)</f>
        <v>13083155</v>
      </c>
      <c r="I16" s="34">
        <v>12911759</v>
      </c>
      <c r="J16" s="34">
        <v>613200</v>
      </c>
      <c r="K16" s="35">
        <f t="shared" si="1"/>
        <v>4.7491592741159432E-2</v>
      </c>
    </row>
    <row r="17" spans="1:11" outlineLevel="1" x14ac:dyDescent="0.2">
      <c r="A17" s="56"/>
      <c r="B17" s="56" t="s">
        <v>124</v>
      </c>
      <c r="C17" s="56"/>
      <c r="D17" s="56"/>
      <c r="E17" s="76">
        <f t="shared" ref="E17:J17" si="5">SUBTOTAL(9,E16:E16)</f>
        <v>1972568</v>
      </c>
      <c r="F17" s="76">
        <f t="shared" si="5"/>
        <v>34327</v>
      </c>
      <c r="G17" s="76">
        <f t="shared" si="5"/>
        <v>11076260</v>
      </c>
      <c r="H17" s="76">
        <f t="shared" si="5"/>
        <v>13083155</v>
      </c>
      <c r="I17" s="76">
        <f t="shared" si="5"/>
        <v>12911759</v>
      </c>
      <c r="J17" s="76">
        <f t="shared" si="5"/>
        <v>613200</v>
      </c>
      <c r="K17" s="77">
        <f t="shared" si="1"/>
        <v>4.7491592741159432E-2</v>
      </c>
    </row>
    <row r="18" spans="1:11" outlineLevel="2" x14ac:dyDescent="0.2">
      <c r="A18" s="33">
        <v>670</v>
      </c>
      <c r="B18" s="33" t="s">
        <v>5</v>
      </c>
      <c r="C18" s="33">
        <v>50229</v>
      </c>
      <c r="D18" s="33" t="s">
        <v>27</v>
      </c>
      <c r="E18" s="34">
        <v>45123</v>
      </c>
      <c r="F18" s="34">
        <v>28489325</v>
      </c>
      <c r="G18" s="34">
        <v>162672063</v>
      </c>
      <c r="H18" s="34">
        <f t="shared" ref="H18:H23" si="6">SUM(E18:G18)</f>
        <v>191206511</v>
      </c>
      <c r="I18" s="34">
        <v>186588865</v>
      </c>
      <c r="J18" s="34">
        <v>13987515</v>
      </c>
      <c r="K18" s="35">
        <f t="shared" si="1"/>
        <v>7.4964360815421655E-2</v>
      </c>
    </row>
    <row r="19" spans="1:11" outlineLevel="2" x14ac:dyDescent="0.2">
      <c r="A19" s="33">
        <v>670</v>
      </c>
      <c r="B19" s="33" t="s">
        <v>5</v>
      </c>
      <c r="C19" s="33">
        <v>51586</v>
      </c>
      <c r="D19" s="33" t="s">
        <v>32</v>
      </c>
      <c r="E19" s="34">
        <v>4075</v>
      </c>
      <c r="F19" s="34">
        <v>15840501</v>
      </c>
      <c r="G19" s="34">
        <v>234136511</v>
      </c>
      <c r="H19" s="34">
        <f t="shared" si="6"/>
        <v>249981087</v>
      </c>
      <c r="I19" s="34">
        <v>246170300</v>
      </c>
      <c r="J19" s="34">
        <v>9382697</v>
      </c>
      <c r="K19" s="35">
        <f t="shared" si="1"/>
        <v>3.8114658835773446E-2</v>
      </c>
    </row>
    <row r="20" spans="1:11" outlineLevel="2" x14ac:dyDescent="0.2">
      <c r="A20" s="33">
        <v>670</v>
      </c>
      <c r="B20" s="33" t="s">
        <v>5</v>
      </c>
      <c r="C20" s="33">
        <v>51071</v>
      </c>
      <c r="D20" s="33" t="s">
        <v>53</v>
      </c>
      <c r="E20" s="34">
        <v>0</v>
      </c>
      <c r="F20" s="34">
        <v>0</v>
      </c>
      <c r="G20" s="34">
        <v>0</v>
      </c>
      <c r="H20" s="34">
        <f t="shared" si="6"/>
        <v>0</v>
      </c>
      <c r="I20" s="34">
        <v>38992</v>
      </c>
      <c r="J20" s="34">
        <v>255240</v>
      </c>
      <c r="K20" s="35">
        <f t="shared" si="1"/>
        <v>6.545958145260566</v>
      </c>
    </row>
    <row r="21" spans="1:11" outlineLevel="2" x14ac:dyDescent="0.2">
      <c r="A21" s="33">
        <v>670</v>
      </c>
      <c r="B21" s="33" t="s">
        <v>5</v>
      </c>
      <c r="C21" s="33">
        <v>51020</v>
      </c>
      <c r="D21" s="33" t="s">
        <v>29</v>
      </c>
      <c r="E21" s="34">
        <v>0</v>
      </c>
      <c r="F21" s="34">
        <v>0</v>
      </c>
      <c r="G21" s="34">
        <v>634427</v>
      </c>
      <c r="H21" s="34">
        <f t="shared" si="6"/>
        <v>634427</v>
      </c>
      <c r="I21" s="34">
        <v>723733</v>
      </c>
      <c r="J21" s="34">
        <v>-37141</v>
      </c>
      <c r="K21" s="35">
        <f t="shared" si="1"/>
        <v>-5.1318649280881208E-2</v>
      </c>
    </row>
    <row r="22" spans="1:11" outlineLevel="2" x14ac:dyDescent="0.2">
      <c r="A22" s="33">
        <v>670</v>
      </c>
      <c r="B22" s="33" t="s">
        <v>5</v>
      </c>
      <c r="C22" s="33">
        <v>50857</v>
      </c>
      <c r="D22" s="33" t="s">
        <v>26</v>
      </c>
      <c r="E22" s="34">
        <v>0</v>
      </c>
      <c r="F22" s="34">
        <v>1568989</v>
      </c>
      <c r="G22" s="34">
        <v>0</v>
      </c>
      <c r="H22" s="34">
        <f t="shared" si="6"/>
        <v>1568989</v>
      </c>
      <c r="I22" s="34">
        <v>1842856</v>
      </c>
      <c r="J22" s="34">
        <v>793428</v>
      </c>
      <c r="K22" s="35">
        <f t="shared" si="1"/>
        <v>0.43054259258455352</v>
      </c>
    </row>
    <row r="23" spans="1:1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0</v>
      </c>
      <c r="F23" s="34">
        <v>1255672</v>
      </c>
      <c r="G23" s="34">
        <v>0</v>
      </c>
      <c r="H23" s="34">
        <f t="shared" si="6"/>
        <v>1255672</v>
      </c>
      <c r="I23" s="34">
        <v>2425585</v>
      </c>
      <c r="J23" s="34">
        <v>80619</v>
      </c>
      <c r="K23" s="35">
        <f t="shared" si="1"/>
        <v>3.3236930472442729E-2</v>
      </c>
    </row>
    <row r="24" spans="1:11" outlineLevel="1" x14ac:dyDescent="0.2">
      <c r="A24" s="56"/>
      <c r="B24" s="56" t="s">
        <v>110</v>
      </c>
      <c r="C24" s="56"/>
      <c r="D24" s="56"/>
      <c r="E24" s="76">
        <f t="shared" ref="E24:J24" si="7">SUBTOTAL(9,E18:E23)</f>
        <v>49198</v>
      </c>
      <c r="F24" s="76">
        <f t="shared" si="7"/>
        <v>47154487</v>
      </c>
      <c r="G24" s="76">
        <f t="shared" si="7"/>
        <v>397443001</v>
      </c>
      <c r="H24" s="76">
        <f t="shared" si="7"/>
        <v>444646686</v>
      </c>
      <c r="I24" s="76">
        <f t="shared" si="7"/>
        <v>437790331</v>
      </c>
      <c r="J24" s="76">
        <f t="shared" si="7"/>
        <v>24462358</v>
      </c>
      <c r="K24" s="77">
        <f t="shared" si="1"/>
        <v>5.5876880478659997E-2</v>
      </c>
    </row>
    <row r="25" spans="1:11" outlineLevel="2" x14ac:dyDescent="0.2">
      <c r="A25" s="33">
        <v>750</v>
      </c>
      <c r="B25" s="33" t="s">
        <v>17</v>
      </c>
      <c r="C25" s="33">
        <v>51624</v>
      </c>
      <c r="D25" s="33" t="s">
        <v>13</v>
      </c>
      <c r="E25" s="34">
        <v>0</v>
      </c>
      <c r="F25" s="34">
        <v>40783007</v>
      </c>
      <c r="G25" s="34">
        <v>0</v>
      </c>
      <c r="H25" s="34">
        <f>SUM(E25:G25)</f>
        <v>40783007</v>
      </c>
      <c r="I25" s="34">
        <v>39160669</v>
      </c>
      <c r="J25" s="34">
        <v>812749</v>
      </c>
      <c r="K25" s="35">
        <f t="shared" si="1"/>
        <v>2.07542164307765E-2</v>
      </c>
    </row>
    <row r="26" spans="1:11" outlineLevel="1" x14ac:dyDescent="0.2">
      <c r="A26" s="56"/>
      <c r="B26" s="56" t="s">
        <v>129</v>
      </c>
      <c r="C26" s="56"/>
      <c r="D26" s="56"/>
      <c r="E26" s="76">
        <f t="shared" ref="E26:J26" si="8">SUBTOTAL(9,E25:E25)</f>
        <v>0</v>
      </c>
      <c r="F26" s="76">
        <f t="shared" si="8"/>
        <v>40783007</v>
      </c>
      <c r="G26" s="76">
        <f t="shared" si="8"/>
        <v>0</v>
      </c>
      <c r="H26" s="76">
        <f t="shared" si="8"/>
        <v>40783007</v>
      </c>
      <c r="I26" s="76">
        <f t="shared" si="8"/>
        <v>39160669</v>
      </c>
      <c r="J26" s="76">
        <f t="shared" si="8"/>
        <v>812749</v>
      </c>
      <c r="K26" s="77">
        <f t="shared" si="1"/>
        <v>2.07542164307765E-2</v>
      </c>
    </row>
    <row r="27" spans="1:11" outlineLevel="2" x14ac:dyDescent="0.2">
      <c r="A27" s="33">
        <v>1135</v>
      </c>
      <c r="B27" s="33" t="s">
        <v>12</v>
      </c>
      <c r="C27" s="33">
        <v>51535</v>
      </c>
      <c r="D27" s="33" t="s">
        <v>57</v>
      </c>
      <c r="E27" s="34">
        <v>0</v>
      </c>
      <c r="F27" s="34">
        <v>0</v>
      </c>
      <c r="G27" s="34">
        <v>0</v>
      </c>
      <c r="H27" s="34">
        <f>SUM(E27:G27)</f>
        <v>0</v>
      </c>
      <c r="I27" s="34">
        <v>0</v>
      </c>
      <c r="J27" s="34">
        <v>0</v>
      </c>
      <c r="K27" s="35" t="str">
        <f t="shared" si="1"/>
        <v/>
      </c>
    </row>
    <row r="28" spans="1:11" outlineLevel="1" x14ac:dyDescent="0.2">
      <c r="A28" s="56"/>
      <c r="B28" s="56" t="s">
        <v>126</v>
      </c>
      <c r="C28" s="56"/>
      <c r="D28" s="56"/>
      <c r="E28" s="76">
        <f t="shared" ref="E28:J28" si="9">SUBTOTAL(9,E27:E27)</f>
        <v>0</v>
      </c>
      <c r="F28" s="76">
        <f t="shared" si="9"/>
        <v>0</v>
      </c>
      <c r="G28" s="76">
        <f t="shared" si="9"/>
        <v>0</v>
      </c>
      <c r="H28" s="76">
        <f t="shared" si="9"/>
        <v>0</v>
      </c>
      <c r="I28" s="76">
        <f t="shared" si="9"/>
        <v>0</v>
      </c>
      <c r="J28" s="76">
        <f t="shared" si="9"/>
        <v>0</v>
      </c>
      <c r="K28" s="77" t="str">
        <f t="shared" si="1"/>
        <v/>
      </c>
    </row>
    <row r="29" spans="1:11" outlineLevel="2" x14ac:dyDescent="0.2">
      <c r="A29" s="33">
        <v>50026</v>
      </c>
      <c r="B29" s="33" t="s">
        <v>1</v>
      </c>
      <c r="C29" s="33">
        <v>50026</v>
      </c>
      <c r="D29" s="33" t="s">
        <v>1</v>
      </c>
      <c r="E29" s="34">
        <v>849311</v>
      </c>
      <c r="F29" s="34">
        <v>321922</v>
      </c>
      <c r="G29" s="34">
        <v>12342471</v>
      </c>
      <c r="H29" s="34">
        <f>SUM(E29:G29)</f>
        <v>13513704</v>
      </c>
      <c r="I29" s="34">
        <v>12900736</v>
      </c>
      <c r="J29" s="34">
        <v>641025</v>
      </c>
      <c r="K29" s="35">
        <f t="shared" si="1"/>
        <v>4.9689025494359391E-2</v>
      </c>
    </row>
    <row r="30" spans="1:11" outlineLevel="1" x14ac:dyDescent="0.2">
      <c r="A30" s="56"/>
      <c r="B30" s="56" t="s">
        <v>128</v>
      </c>
      <c r="C30" s="56"/>
      <c r="D30" s="56"/>
      <c r="E30" s="76">
        <f t="shared" ref="E30:J30" si="10">SUBTOTAL(9,E29:E29)</f>
        <v>849311</v>
      </c>
      <c r="F30" s="76">
        <f t="shared" si="10"/>
        <v>321922</v>
      </c>
      <c r="G30" s="76">
        <f t="shared" si="10"/>
        <v>12342471</v>
      </c>
      <c r="H30" s="76">
        <f t="shared" si="10"/>
        <v>13513704</v>
      </c>
      <c r="I30" s="76">
        <f t="shared" si="10"/>
        <v>12900736</v>
      </c>
      <c r="J30" s="76">
        <f t="shared" si="10"/>
        <v>641025</v>
      </c>
      <c r="K30" s="77">
        <f t="shared" si="1"/>
        <v>4.9689025494359391E-2</v>
      </c>
    </row>
    <row r="31" spans="1:11" outlineLevel="2" x14ac:dyDescent="0.2">
      <c r="A31" s="33">
        <v>50041</v>
      </c>
      <c r="B31" s="33" t="s">
        <v>3</v>
      </c>
      <c r="C31" s="33">
        <v>50041</v>
      </c>
      <c r="D31" s="33" t="s">
        <v>3</v>
      </c>
      <c r="E31" s="34">
        <v>0</v>
      </c>
      <c r="F31" s="34">
        <v>397374</v>
      </c>
      <c r="G31" s="34">
        <v>25630818</v>
      </c>
      <c r="H31" s="34">
        <f>SUM(E31:G31)</f>
        <v>26028192</v>
      </c>
      <c r="I31" s="34">
        <v>24997900</v>
      </c>
      <c r="J31" s="34">
        <v>1026942</v>
      </c>
      <c r="K31" s="35">
        <f t="shared" si="1"/>
        <v>4.1081130814988459E-2</v>
      </c>
    </row>
    <row r="32" spans="1:11" outlineLevel="1" x14ac:dyDescent="0.2">
      <c r="A32" s="56"/>
      <c r="B32" s="56" t="s">
        <v>127</v>
      </c>
      <c r="C32" s="56"/>
      <c r="D32" s="56"/>
      <c r="E32" s="76">
        <f t="shared" ref="E32:J32" si="11">SUBTOTAL(9,E31:E31)</f>
        <v>0</v>
      </c>
      <c r="F32" s="76">
        <f t="shared" si="11"/>
        <v>397374</v>
      </c>
      <c r="G32" s="76">
        <f t="shared" si="11"/>
        <v>25630818</v>
      </c>
      <c r="H32" s="76">
        <f t="shared" si="11"/>
        <v>26028192</v>
      </c>
      <c r="I32" s="76">
        <f t="shared" si="11"/>
        <v>24997900</v>
      </c>
      <c r="J32" s="76">
        <f t="shared" si="11"/>
        <v>1026942</v>
      </c>
      <c r="K32" s="77">
        <f t="shared" si="1"/>
        <v>4.1081130814988459E-2</v>
      </c>
    </row>
    <row r="33" spans="1:1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8868049</v>
      </c>
      <c r="H33" s="34">
        <f>SUM(E33:G33)</f>
        <v>8868049</v>
      </c>
      <c r="I33" s="34">
        <v>8051663</v>
      </c>
      <c r="J33" s="34">
        <v>88676</v>
      </c>
      <c r="K33" s="35">
        <f t="shared" si="1"/>
        <v>1.1013376988083082E-2</v>
      </c>
    </row>
    <row r="34" spans="1:11" outlineLevel="1" x14ac:dyDescent="0.2">
      <c r="A34" s="56"/>
      <c r="B34" s="56" t="s">
        <v>114</v>
      </c>
      <c r="C34" s="56"/>
      <c r="D34" s="56"/>
      <c r="E34" s="76">
        <f t="shared" ref="E34:J34" si="12">SUBTOTAL(9,E33:E33)</f>
        <v>0</v>
      </c>
      <c r="F34" s="76">
        <f t="shared" si="12"/>
        <v>0</v>
      </c>
      <c r="G34" s="76">
        <f t="shared" si="12"/>
        <v>8868049</v>
      </c>
      <c r="H34" s="76">
        <f t="shared" si="12"/>
        <v>8868049</v>
      </c>
      <c r="I34" s="76">
        <f t="shared" si="12"/>
        <v>8051663</v>
      </c>
      <c r="J34" s="76">
        <f t="shared" si="12"/>
        <v>88676</v>
      </c>
      <c r="K34" s="77">
        <f t="shared" si="1"/>
        <v>1.1013376988083082E-2</v>
      </c>
    </row>
    <row r="35" spans="1:1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75355</v>
      </c>
      <c r="F35" s="34">
        <v>436964</v>
      </c>
      <c r="G35" s="34">
        <v>37720758</v>
      </c>
      <c r="H35" s="34">
        <f>SUM(E35:G35)</f>
        <v>38233077</v>
      </c>
      <c r="I35" s="34">
        <v>37745204</v>
      </c>
      <c r="J35" s="34">
        <v>1516683</v>
      </c>
      <c r="K35" s="35">
        <f t="shared" si="1"/>
        <v>4.0182138106870477E-2</v>
      </c>
    </row>
    <row r="36" spans="1:11" outlineLevel="1" x14ac:dyDescent="0.2">
      <c r="A36" s="57"/>
      <c r="B36" s="57" t="s">
        <v>115</v>
      </c>
      <c r="C36" s="57"/>
      <c r="D36" s="57"/>
      <c r="E36" s="79">
        <f t="shared" ref="E36:J36" si="13">SUBTOTAL(9,E35:E35)</f>
        <v>75355</v>
      </c>
      <c r="F36" s="79">
        <f t="shared" si="13"/>
        <v>436964</v>
      </c>
      <c r="G36" s="79">
        <f t="shared" si="13"/>
        <v>37720758</v>
      </c>
      <c r="H36" s="79">
        <f t="shared" si="13"/>
        <v>38233077</v>
      </c>
      <c r="I36" s="79">
        <f t="shared" si="13"/>
        <v>37745204</v>
      </c>
      <c r="J36" s="79">
        <f t="shared" si="13"/>
        <v>1516683</v>
      </c>
      <c r="K36" s="77">
        <f t="shared" si="1"/>
        <v>4.0182138106870477E-2</v>
      </c>
    </row>
    <row r="37" spans="1:11" ht="25.5" customHeight="1" x14ac:dyDescent="0.2">
      <c r="A37" s="88"/>
      <c r="B37" s="88" t="s">
        <v>104</v>
      </c>
      <c r="C37" s="88"/>
      <c r="D37" s="88"/>
      <c r="E37" s="89">
        <f t="shared" ref="E37:J37" si="14">SUBTOTAL(9,E4:E35)</f>
        <v>5091872</v>
      </c>
      <c r="F37" s="89">
        <f t="shared" si="14"/>
        <v>271801456</v>
      </c>
      <c r="G37" s="89">
        <f t="shared" si="14"/>
        <v>1006802916</v>
      </c>
      <c r="H37" s="89">
        <f t="shared" si="14"/>
        <v>1283696244</v>
      </c>
      <c r="I37" s="89">
        <f t="shared" si="14"/>
        <v>1261384603</v>
      </c>
      <c r="J37" s="89">
        <f t="shared" si="14"/>
        <v>54093828</v>
      </c>
      <c r="K37" s="90">
        <f t="shared" si="1"/>
        <v>4.2884484138577997E-2</v>
      </c>
    </row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2"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42578125" style="22" bestFit="1" customWidth="1"/>
    <col min="2" max="2" width="23.85546875" style="21" customWidth="1"/>
    <col min="3" max="3" width="6.28515625" style="22" customWidth="1"/>
    <col min="4" max="4" width="27.85546875" style="22" bestFit="1" customWidth="1"/>
    <col min="5" max="5" width="11" style="24" customWidth="1"/>
    <col min="6" max="8" width="13.42578125" style="24" customWidth="1"/>
    <col min="9" max="9" width="13.7109375" style="24" bestFit="1" customWidth="1"/>
    <col min="10" max="10" width="12.7109375" style="20" bestFit="1" customWidth="1"/>
    <col min="11" max="11" width="9.28515625" style="20" bestFit="1" customWidth="1"/>
    <col min="12" max="16384" width="9.140625" style="20"/>
  </cols>
  <sheetData>
    <row r="1" spans="1:11" ht="24" customHeight="1" x14ac:dyDescent="0.2">
      <c r="A1" s="268" t="s">
        <v>58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3211028</v>
      </c>
      <c r="F4" s="34">
        <v>143582625</v>
      </c>
      <c r="G4" s="34">
        <v>375553247</v>
      </c>
      <c r="H4" s="34">
        <f>SUM(E4:G4)</f>
        <v>522346900</v>
      </c>
      <c r="I4" s="34">
        <v>510130541</v>
      </c>
      <c r="J4" s="34">
        <v>12421722</v>
      </c>
      <c r="K4" s="35">
        <f>IF(I4&lt;&gt;0,J4/I4,"")</f>
        <v>2.4350084932476136E-2</v>
      </c>
    </row>
    <row r="5" spans="1:11" outlineLevel="1" x14ac:dyDescent="0.2">
      <c r="A5" s="56"/>
      <c r="B5" s="87" t="s">
        <v>105</v>
      </c>
      <c r="C5" s="56"/>
      <c r="D5" s="56"/>
      <c r="E5" s="76">
        <f t="shared" ref="E5:J5" si="0">SUBTOTAL(9,E4:E4)</f>
        <v>3211028</v>
      </c>
      <c r="F5" s="76">
        <f t="shared" si="0"/>
        <v>143582625</v>
      </c>
      <c r="G5" s="76">
        <f t="shared" si="0"/>
        <v>375553247</v>
      </c>
      <c r="H5" s="76">
        <f t="shared" si="0"/>
        <v>522346900</v>
      </c>
      <c r="I5" s="76">
        <f t="shared" si="0"/>
        <v>510130541</v>
      </c>
      <c r="J5" s="76">
        <f t="shared" si="0"/>
        <v>12421722</v>
      </c>
      <c r="K5" s="77">
        <f t="shared" ref="K5:K37" si="1">IF(I5&lt;&gt;0,J5/I5,"")</f>
        <v>2.4350084932476136E-2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1242</v>
      </c>
      <c r="F6" s="34">
        <v>43295070</v>
      </c>
      <c r="G6" s="34">
        <v>87113004</v>
      </c>
      <c r="H6" s="34">
        <f>SUM(E6:G6)</f>
        <v>130409316</v>
      </c>
      <c r="I6" s="34">
        <v>125933617</v>
      </c>
      <c r="J6" s="34">
        <v>4221833</v>
      </c>
      <c r="K6" s="35">
        <f t="shared" si="1"/>
        <v>3.3524273347917896E-2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817648</v>
      </c>
      <c r="H7" s="34">
        <f>SUM(E7:G7)</f>
        <v>817648</v>
      </c>
      <c r="I7" s="34">
        <v>770877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1068975</v>
      </c>
      <c r="F8" s="34">
        <v>1074809</v>
      </c>
      <c r="G8" s="34">
        <v>58025176</v>
      </c>
      <c r="H8" s="34">
        <f>SUM(E8:G8)</f>
        <v>60168960</v>
      </c>
      <c r="I8" s="34">
        <v>59142179</v>
      </c>
      <c r="J8" s="34">
        <v>4467843</v>
      </c>
      <c r="K8" s="35">
        <f t="shared" si="1"/>
        <v>7.5544105333014533E-2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543</v>
      </c>
      <c r="F9" s="34">
        <v>15034001</v>
      </c>
      <c r="G9" s="34">
        <v>0</v>
      </c>
      <c r="H9" s="34">
        <f>SUM(E9:G9)</f>
        <v>15034544</v>
      </c>
      <c r="I9" s="34">
        <v>15064099</v>
      </c>
      <c r="J9" s="34">
        <v>991256</v>
      </c>
      <c r="K9" s="35">
        <f t="shared" si="1"/>
        <v>6.5802541526048128E-2</v>
      </c>
    </row>
    <row r="10" spans="1:11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1070760</v>
      </c>
      <c r="F10" s="76">
        <f t="shared" si="2"/>
        <v>59403880</v>
      </c>
      <c r="G10" s="76">
        <f t="shared" si="2"/>
        <v>145955828</v>
      </c>
      <c r="H10" s="76">
        <f t="shared" si="2"/>
        <v>206430468</v>
      </c>
      <c r="I10" s="76">
        <f t="shared" si="2"/>
        <v>200910772</v>
      </c>
      <c r="J10" s="76">
        <f t="shared" si="2"/>
        <v>9680932</v>
      </c>
      <c r="K10" s="77">
        <f t="shared" si="1"/>
        <v>4.8185231203033752E-2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1986325</v>
      </c>
      <c r="F11" s="34">
        <v>18606471</v>
      </c>
      <c r="G11" s="34">
        <v>109945617</v>
      </c>
      <c r="H11" s="34">
        <f>SUM(E11:G11)</f>
        <v>130538413</v>
      </c>
      <c r="I11" s="34">
        <v>130600471</v>
      </c>
      <c r="J11" s="34">
        <v>2188561</v>
      </c>
      <c r="K11" s="35">
        <f t="shared" si="1"/>
        <v>1.675768075905331E-2</v>
      </c>
    </row>
    <row r="12" spans="1:11" s="85" customFormat="1" outlineLevel="1" x14ac:dyDescent="0.2">
      <c r="A12" s="62"/>
      <c r="B12" s="62" t="s">
        <v>107</v>
      </c>
      <c r="C12" s="62"/>
      <c r="D12" s="62"/>
      <c r="E12" s="78">
        <f t="shared" ref="E12:J12" si="3">SUBTOTAL(9,E11:E11)</f>
        <v>1986325</v>
      </c>
      <c r="F12" s="78">
        <f t="shared" si="3"/>
        <v>18606471</v>
      </c>
      <c r="G12" s="78">
        <f t="shared" si="3"/>
        <v>109945617</v>
      </c>
      <c r="H12" s="78">
        <f t="shared" si="3"/>
        <v>130538413</v>
      </c>
      <c r="I12" s="78">
        <f t="shared" si="3"/>
        <v>130600471</v>
      </c>
      <c r="J12" s="78">
        <f t="shared" si="3"/>
        <v>2188561</v>
      </c>
      <c r="K12" s="77">
        <f t="shared" si="1"/>
        <v>1.675768075905331E-2</v>
      </c>
    </row>
    <row r="13" spans="1:11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311929</v>
      </c>
      <c r="F13" s="34">
        <v>82570352</v>
      </c>
      <c r="G13" s="34">
        <v>77821963</v>
      </c>
      <c r="H13" s="34">
        <f>SUM(E13:G13)</f>
        <v>160704244</v>
      </c>
      <c r="I13" s="34">
        <v>155210646</v>
      </c>
      <c r="J13" s="34">
        <v>3695463</v>
      </c>
      <c r="K13" s="35">
        <f t="shared" si="1"/>
        <v>2.3809339727894695E-2</v>
      </c>
    </row>
    <row r="14" spans="1:11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37340</v>
      </c>
      <c r="K14" s="35" t="str">
        <f t="shared" si="1"/>
        <v/>
      </c>
    </row>
    <row r="15" spans="1:11" outlineLevel="1" x14ac:dyDescent="0.2">
      <c r="A15" s="56"/>
      <c r="B15" s="56" t="s">
        <v>108</v>
      </c>
      <c r="C15" s="56"/>
      <c r="D15" s="56"/>
      <c r="E15" s="76">
        <f t="shared" ref="E15:J15" si="4">SUBTOTAL(9,E13:E14)</f>
        <v>311929</v>
      </c>
      <c r="F15" s="76">
        <f t="shared" si="4"/>
        <v>82570352</v>
      </c>
      <c r="G15" s="76">
        <f t="shared" si="4"/>
        <v>77821963</v>
      </c>
      <c r="H15" s="76">
        <f t="shared" si="4"/>
        <v>160704244</v>
      </c>
      <c r="I15" s="76">
        <f t="shared" si="4"/>
        <v>155210646</v>
      </c>
      <c r="J15" s="76">
        <f t="shared" si="4"/>
        <v>3732803</v>
      </c>
      <c r="K15" s="77">
        <f t="shared" si="1"/>
        <v>2.4049916008983045E-2</v>
      </c>
    </row>
    <row r="16" spans="1:11" outlineLevel="2" x14ac:dyDescent="0.2">
      <c r="A16" s="33">
        <v>642</v>
      </c>
      <c r="B16" s="33" t="s">
        <v>10</v>
      </c>
      <c r="C16" s="33">
        <v>50849</v>
      </c>
      <c r="D16" s="33" t="s">
        <v>39</v>
      </c>
      <c r="E16" s="34">
        <v>2209538</v>
      </c>
      <c r="F16" s="34">
        <v>0</v>
      </c>
      <c r="G16" s="34">
        <v>17910606</v>
      </c>
      <c r="H16" s="34">
        <f>SUM(E16:G16)</f>
        <v>20120144</v>
      </c>
      <c r="I16" s="34">
        <v>20292248</v>
      </c>
      <c r="J16" s="34">
        <v>369813</v>
      </c>
      <c r="K16" s="35">
        <f t="shared" si="1"/>
        <v>1.8224348529546849E-2</v>
      </c>
    </row>
    <row r="17" spans="1:11" outlineLevel="1" x14ac:dyDescent="0.2">
      <c r="A17" s="56"/>
      <c r="B17" s="56" t="s">
        <v>124</v>
      </c>
      <c r="C17" s="56"/>
      <c r="D17" s="56"/>
      <c r="E17" s="76">
        <f t="shared" ref="E17:J17" si="5">SUBTOTAL(9,E16:E16)</f>
        <v>2209538</v>
      </c>
      <c r="F17" s="76">
        <f t="shared" si="5"/>
        <v>0</v>
      </c>
      <c r="G17" s="76">
        <f t="shared" si="5"/>
        <v>17910606</v>
      </c>
      <c r="H17" s="76">
        <f t="shared" si="5"/>
        <v>20120144</v>
      </c>
      <c r="I17" s="76">
        <f t="shared" si="5"/>
        <v>20292248</v>
      </c>
      <c r="J17" s="76">
        <f t="shared" si="5"/>
        <v>369813</v>
      </c>
      <c r="K17" s="77">
        <f t="shared" si="1"/>
        <v>1.8224348529546849E-2</v>
      </c>
    </row>
    <row r="18" spans="1:11" outlineLevel="2" x14ac:dyDescent="0.2">
      <c r="A18" s="33">
        <v>670</v>
      </c>
      <c r="B18" s="33" t="s">
        <v>5</v>
      </c>
      <c r="C18" s="33">
        <v>50229</v>
      </c>
      <c r="D18" s="33" t="s">
        <v>27</v>
      </c>
      <c r="E18" s="34">
        <v>2017767</v>
      </c>
      <c r="F18" s="34">
        <v>14694155</v>
      </c>
      <c r="G18" s="34">
        <v>320813232</v>
      </c>
      <c r="H18" s="34">
        <f t="shared" ref="H18:H23" si="6">SUM(E18:G18)</f>
        <v>337525154</v>
      </c>
      <c r="I18" s="34">
        <v>324356329</v>
      </c>
      <c r="J18" s="34">
        <v>23381961</v>
      </c>
      <c r="K18" s="35">
        <f t="shared" si="1"/>
        <v>7.2087266100486672E-2</v>
      </c>
    </row>
    <row r="19" spans="1:11" outlineLevel="2" x14ac:dyDescent="0.2">
      <c r="A19" s="33">
        <v>670</v>
      </c>
      <c r="B19" s="33" t="s">
        <v>5</v>
      </c>
      <c r="C19" s="33">
        <v>51586</v>
      </c>
      <c r="D19" s="33" t="s">
        <v>32</v>
      </c>
      <c r="E19" s="34">
        <v>3017308</v>
      </c>
      <c r="F19" s="34">
        <v>11651509</v>
      </c>
      <c r="G19" s="34">
        <v>307437200</v>
      </c>
      <c r="H19" s="34">
        <f t="shared" si="6"/>
        <v>322106017</v>
      </c>
      <c r="I19" s="34">
        <v>277511750</v>
      </c>
      <c r="J19" s="34">
        <v>9614230</v>
      </c>
      <c r="K19" s="35">
        <f t="shared" si="1"/>
        <v>3.4644406948534615E-2</v>
      </c>
    </row>
    <row r="20" spans="1:11" outlineLevel="2" x14ac:dyDescent="0.2">
      <c r="A20" s="33">
        <v>670</v>
      </c>
      <c r="B20" s="33" t="s">
        <v>5</v>
      </c>
      <c r="C20" s="33">
        <v>51071</v>
      </c>
      <c r="D20" s="33" t="s">
        <v>59</v>
      </c>
      <c r="E20" s="34">
        <v>2489</v>
      </c>
      <c r="F20" s="34">
        <v>0</v>
      </c>
      <c r="G20" s="34">
        <v>0</v>
      </c>
      <c r="H20" s="34">
        <f t="shared" si="6"/>
        <v>2489</v>
      </c>
      <c r="I20" s="34">
        <v>116964</v>
      </c>
      <c r="J20" s="34">
        <v>-24400</v>
      </c>
      <c r="K20" s="35">
        <f t="shared" si="1"/>
        <v>-0.20861119660750316</v>
      </c>
    </row>
    <row r="21" spans="1:11" outlineLevel="2" x14ac:dyDescent="0.2">
      <c r="A21" s="33">
        <v>670</v>
      </c>
      <c r="B21" s="33" t="s">
        <v>5</v>
      </c>
      <c r="C21" s="33">
        <v>51020</v>
      </c>
      <c r="D21" s="33" t="s">
        <v>60</v>
      </c>
      <c r="E21" s="34">
        <v>0</v>
      </c>
      <c r="F21" s="34">
        <v>0</v>
      </c>
      <c r="G21" s="34">
        <v>1232934</v>
      </c>
      <c r="H21" s="34">
        <f t="shared" si="6"/>
        <v>1232934</v>
      </c>
      <c r="I21" s="34">
        <v>1269685</v>
      </c>
      <c r="J21" s="34">
        <v>-63969</v>
      </c>
      <c r="K21" s="35">
        <f t="shared" si="1"/>
        <v>-5.0381787608737599E-2</v>
      </c>
    </row>
    <row r="22" spans="1:11" outlineLevel="2" x14ac:dyDescent="0.2">
      <c r="A22" s="33">
        <v>670</v>
      </c>
      <c r="B22" s="33" t="s">
        <v>5</v>
      </c>
      <c r="C22" s="33">
        <v>50857</v>
      </c>
      <c r="D22" s="33" t="s">
        <v>26</v>
      </c>
      <c r="E22" s="34">
        <v>0</v>
      </c>
      <c r="F22" s="34">
        <v>2054691</v>
      </c>
      <c r="G22" s="34">
        <v>0</v>
      </c>
      <c r="H22" s="34">
        <f t="shared" si="6"/>
        <v>2054691</v>
      </c>
      <c r="I22" s="34">
        <v>1417109</v>
      </c>
      <c r="J22" s="34">
        <v>1095446</v>
      </c>
      <c r="K22" s="35">
        <f t="shared" si="1"/>
        <v>0.77301463754728816</v>
      </c>
    </row>
    <row r="23" spans="1:1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3418822</v>
      </c>
      <c r="F23" s="34">
        <v>1645631</v>
      </c>
      <c r="G23" s="34">
        <v>0</v>
      </c>
      <c r="H23" s="34">
        <f t="shared" si="6"/>
        <v>5064453</v>
      </c>
      <c r="I23" s="34">
        <v>5040430</v>
      </c>
      <c r="J23" s="34">
        <v>1043568</v>
      </c>
      <c r="K23" s="35">
        <f t="shared" si="1"/>
        <v>0.20703947877462836</v>
      </c>
    </row>
    <row r="24" spans="1:11" outlineLevel="1" x14ac:dyDescent="0.2">
      <c r="A24" s="56"/>
      <c r="B24" s="56" t="s">
        <v>110</v>
      </c>
      <c r="C24" s="56"/>
      <c r="D24" s="56"/>
      <c r="E24" s="76">
        <f t="shared" ref="E24:J24" si="7">SUBTOTAL(9,E18:E23)</f>
        <v>8456386</v>
      </c>
      <c r="F24" s="76">
        <f t="shared" si="7"/>
        <v>30045986</v>
      </c>
      <c r="G24" s="76">
        <f t="shared" si="7"/>
        <v>629483366</v>
      </c>
      <c r="H24" s="76">
        <f t="shared" si="7"/>
        <v>667985738</v>
      </c>
      <c r="I24" s="76">
        <f t="shared" si="7"/>
        <v>609712267</v>
      </c>
      <c r="J24" s="76">
        <f t="shared" si="7"/>
        <v>35046836</v>
      </c>
      <c r="K24" s="77">
        <f t="shared" si="1"/>
        <v>5.7480942892034675E-2</v>
      </c>
    </row>
    <row r="25" spans="1:11" outlineLevel="2" x14ac:dyDescent="0.2">
      <c r="A25" s="33">
        <v>750</v>
      </c>
      <c r="B25" s="33" t="s">
        <v>17</v>
      </c>
      <c r="C25" s="33">
        <v>51624</v>
      </c>
      <c r="D25" s="33" t="s">
        <v>13</v>
      </c>
      <c r="E25" s="34">
        <v>0</v>
      </c>
      <c r="F25" s="34">
        <v>61196937</v>
      </c>
      <c r="G25" s="34">
        <v>0</v>
      </c>
      <c r="H25" s="34">
        <f>SUM(E25:G25)</f>
        <v>61196937</v>
      </c>
      <c r="I25" s="34">
        <v>58613397</v>
      </c>
      <c r="J25" s="34">
        <v>1063549</v>
      </c>
      <c r="K25" s="35">
        <f t="shared" si="1"/>
        <v>1.8145152037511152E-2</v>
      </c>
    </row>
    <row r="26" spans="1:11" outlineLevel="1" x14ac:dyDescent="0.2">
      <c r="A26" s="56"/>
      <c r="B26" s="56" t="s">
        <v>129</v>
      </c>
      <c r="C26" s="56"/>
      <c r="D26" s="56"/>
      <c r="E26" s="76">
        <f t="shared" ref="E26:J26" si="8">SUBTOTAL(9,E25:E25)</f>
        <v>0</v>
      </c>
      <c r="F26" s="76">
        <f t="shared" si="8"/>
        <v>61196937</v>
      </c>
      <c r="G26" s="76">
        <f t="shared" si="8"/>
        <v>0</v>
      </c>
      <c r="H26" s="76">
        <f t="shared" si="8"/>
        <v>61196937</v>
      </c>
      <c r="I26" s="76">
        <f t="shared" si="8"/>
        <v>58613397</v>
      </c>
      <c r="J26" s="76">
        <f t="shared" si="8"/>
        <v>1063549</v>
      </c>
      <c r="K26" s="77">
        <f t="shared" si="1"/>
        <v>1.8145152037511152E-2</v>
      </c>
    </row>
    <row r="27" spans="1:11" outlineLevel="2" x14ac:dyDescent="0.2">
      <c r="A27" s="33">
        <v>1135</v>
      </c>
      <c r="B27" s="33" t="s">
        <v>12</v>
      </c>
      <c r="C27" s="33">
        <v>51535</v>
      </c>
      <c r="D27" s="33" t="s">
        <v>57</v>
      </c>
      <c r="E27" s="34">
        <v>0</v>
      </c>
      <c r="F27" s="34">
        <v>1894129</v>
      </c>
      <c r="G27" s="34">
        <v>0</v>
      </c>
      <c r="H27" s="34">
        <f>SUM(E27:G27)</f>
        <v>1894129</v>
      </c>
      <c r="I27" s="34">
        <v>1736177</v>
      </c>
      <c r="J27" s="34">
        <v>0</v>
      </c>
      <c r="K27" s="35">
        <f t="shared" si="1"/>
        <v>0</v>
      </c>
    </row>
    <row r="28" spans="1:11" outlineLevel="1" x14ac:dyDescent="0.2">
      <c r="A28" s="56"/>
      <c r="B28" s="56" t="s">
        <v>126</v>
      </c>
      <c r="C28" s="56"/>
      <c r="D28" s="56"/>
      <c r="E28" s="76">
        <f t="shared" ref="E28:J28" si="9">SUBTOTAL(9,E27:E27)</f>
        <v>0</v>
      </c>
      <c r="F28" s="76">
        <f t="shared" si="9"/>
        <v>1894129</v>
      </c>
      <c r="G28" s="76">
        <f t="shared" si="9"/>
        <v>0</v>
      </c>
      <c r="H28" s="76">
        <f t="shared" si="9"/>
        <v>1894129</v>
      </c>
      <c r="I28" s="76">
        <f t="shared" si="9"/>
        <v>1736177</v>
      </c>
      <c r="J28" s="76">
        <f t="shared" si="9"/>
        <v>0</v>
      </c>
      <c r="K28" s="77">
        <f t="shared" si="1"/>
        <v>0</v>
      </c>
    </row>
    <row r="29" spans="1:11" outlineLevel="2" x14ac:dyDescent="0.2">
      <c r="A29" s="33">
        <v>50026</v>
      </c>
      <c r="B29" s="33" t="s">
        <v>1</v>
      </c>
      <c r="C29" s="33">
        <v>50026</v>
      </c>
      <c r="D29" s="33" t="s">
        <v>1</v>
      </c>
      <c r="E29" s="34">
        <v>0</v>
      </c>
      <c r="F29" s="34">
        <v>494951</v>
      </c>
      <c r="G29" s="34">
        <v>23240874</v>
      </c>
      <c r="H29" s="34">
        <f>SUM(E29:G29)</f>
        <v>23735825</v>
      </c>
      <c r="I29" s="34">
        <v>23029509</v>
      </c>
      <c r="J29" s="34">
        <v>1624437</v>
      </c>
      <c r="K29" s="35">
        <f t="shared" si="1"/>
        <v>7.0537196429155305E-2</v>
      </c>
    </row>
    <row r="30" spans="1:11" outlineLevel="1" x14ac:dyDescent="0.2">
      <c r="A30" s="56"/>
      <c r="B30" s="56" t="s">
        <v>128</v>
      </c>
      <c r="C30" s="56"/>
      <c r="D30" s="56"/>
      <c r="E30" s="76">
        <f t="shared" ref="E30:J30" si="10">SUBTOTAL(9,E29:E29)</f>
        <v>0</v>
      </c>
      <c r="F30" s="76">
        <f t="shared" si="10"/>
        <v>494951</v>
      </c>
      <c r="G30" s="76">
        <f t="shared" si="10"/>
        <v>23240874</v>
      </c>
      <c r="H30" s="76">
        <f t="shared" si="10"/>
        <v>23735825</v>
      </c>
      <c r="I30" s="76">
        <f t="shared" si="10"/>
        <v>23029509</v>
      </c>
      <c r="J30" s="76">
        <f t="shared" si="10"/>
        <v>1624437</v>
      </c>
      <c r="K30" s="77">
        <f t="shared" si="1"/>
        <v>7.0537196429155305E-2</v>
      </c>
    </row>
    <row r="31" spans="1:11" outlineLevel="2" x14ac:dyDescent="0.2">
      <c r="A31" s="33">
        <v>50041</v>
      </c>
      <c r="B31" s="33" t="s">
        <v>3</v>
      </c>
      <c r="C31" s="33">
        <v>50041</v>
      </c>
      <c r="D31" s="33" t="s">
        <v>3</v>
      </c>
      <c r="E31" s="34">
        <v>0</v>
      </c>
      <c r="F31" s="34">
        <v>436130</v>
      </c>
      <c r="G31" s="34">
        <v>39398230</v>
      </c>
      <c r="H31" s="34">
        <f>SUM(E31:G31)</f>
        <v>39834360</v>
      </c>
      <c r="I31" s="34">
        <v>38323500</v>
      </c>
      <c r="J31" s="34">
        <v>1536114</v>
      </c>
      <c r="K31" s="35">
        <f t="shared" si="1"/>
        <v>4.0082821245449922E-2</v>
      </c>
    </row>
    <row r="32" spans="1:11" outlineLevel="1" x14ac:dyDescent="0.2">
      <c r="A32" s="56"/>
      <c r="B32" s="56" t="s">
        <v>127</v>
      </c>
      <c r="C32" s="56"/>
      <c r="D32" s="56"/>
      <c r="E32" s="76">
        <f t="shared" ref="E32:J32" si="11">SUBTOTAL(9,E31:E31)</f>
        <v>0</v>
      </c>
      <c r="F32" s="76">
        <f t="shared" si="11"/>
        <v>436130</v>
      </c>
      <c r="G32" s="76">
        <f t="shared" si="11"/>
        <v>39398230</v>
      </c>
      <c r="H32" s="76">
        <f t="shared" si="11"/>
        <v>39834360</v>
      </c>
      <c r="I32" s="76">
        <f t="shared" si="11"/>
        <v>38323500</v>
      </c>
      <c r="J32" s="76">
        <f t="shared" si="11"/>
        <v>1536114</v>
      </c>
      <c r="K32" s="77">
        <f t="shared" si="1"/>
        <v>4.0082821245449922E-2</v>
      </c>
    </row>
    <row r="33" spans="1:1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26073532</v>
      </c>
      <c r="H33" s="34">
        <f>SUM(E33:G33)</f>
        <v>26073532</v>
      </c>
      <c r="I33" s="34">
        <v>24583044</v>
      </c>
      <c r="J33" s="34">
        <v>260735</v>
      </c>
      <c r="K33" s="35">
        <f t="shared" si="1"/>
        <v>1.0606294322216565E-2</v>
      </c>
    </row>
    <row r="34" spans="1:11" outlineLevel="1" x14ac:dyDescent="0.2">
      <c r="A34" s="56"/>
      <c r="B34" s="56" t="s">
        <v>114</v>
      </c>
      <c r="C34" s="56"/>
      <c r="D34" s="56"/>
      <c r="E34" s="76">
        <f t="shared" ref="E34:J34" si="12">SUBTOTAL(9,E33:E33)</f>
        <v>0</v>
      </c>
      <c r="F34" s="76">
        <f t="shared" si="12"/>
        <v>0</v>
      </c>
      <c r="G34" s="76">
        <f t="shared" si="12"/>
        <v>26073532</v>
      </c>
      <c r="H34" s="76">
        <f t="shared" si="12"/>
        <v>26073532</v>
      </c>
      <c r="I34" s="76">
        <f t="shared" si="12"/>
        <v>24583044</v>
      </c>
      <c r="J34" s="76">
        <f t="shared" si="12"/>
        <v>260735</v>
      </c>
      <c r="K34" s="77">
        <f t="shared" si="1"/>
        <v>1.0606294322216565E-2</v>
      </c>
    </row>
    <row r="35" spans="1:1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18598</v>
      </c>
      <c r="F35" s="34">
        <v>861608</v>
      </c>
      <c r="G35" s="34">
        <v>45457177</v>
      </c>
      <c r="H35" s="34">
        <f>SUM(E35:G35)</f>
        <v>46337383</v>
      </c>
      <c r="I35" s="34">
        <v>45644691</v>
      </c>
      <c r="J35" s="34">
        <v>1049206</v>
      </c>
      <c r="K35" s="35">
        <f t="shared" si="1"/>
        <v>2.2986375348668698E-2</v>
      </c>
    </row>
    <row r="36" spans="1:11" outlineLevel="1" x14ac:dyDescent="0.2">
      <c r="A36" s="57"/>
      <c r="B36" s="57" t="s">
        <v>115</v>
      </c>
      <c r="C36" s="57"/>
      <c r="D36" s="57"/>
      <c r="E36" s="79">
        <f t="shared" ref="E36:J36" si="13">SUBTOTAL(9,E35:E35)</f>
        <v>18598</v>
      </c>
      <c r="F36" s="79">
        <f t="shared" si="13"/>
        <v>861608</v>
      </c>
      <c r="G36" s="79">
        <f t="shared" si="13"/>
        <v>45457177</v>
      </c>
      <c r="H36" s="79">
        <f t="shared" si="13"/>
        <v>46337383</v>
      </c>
      <c r="I36" s="79">
        <f t="shared" si="13"/>
        <v>45644691</v>
      </c>
      <c r="J36" s="79">
        <f t="shared" si="13"/>
        <v>1049206</v>
      </c>
      <c r="K36" s="66">
        <f t="shared" si="1"/>
        <v>2.2986375348668698E-2</v>
      </c>
    </row>
    <row r="37" spans="1:11" ht="27.75" customHeight="1" thickBot="1" x14ac:dyDescent="0.25">
      <c r="A37" s="43"/>
      <c r="B37" s="43" t="s">
        <v>104</v>
      </c>
      <c r="C37" s="43"/>
      <c r="D37" s="43"/>
      <c r="E37" s="44">
        <f t="shared" ref="E37:J37" si="14">SUBTOTAL(9,E4:E35)</f>
        <v>17264564</v>
      </c>
      <c r="F37" s="44">
        <f t="shared" si="14"/>
        <v>399093069</v>
      </c>
      <c r="G37" s="44">
        <f t="shared" si="14"/>
        <v>1490840440</v>
      </c>
      <c r="H37" s="44">
        <f t="shared" si="14"/>
        <v>1907198073</v>
      </c>
      <c r="I37" s="44">
        <f t="shared" si="14"/>
        <v>1818787263</v>
      </c>
      <c r="J37" s="44">
        <f t="shared" si="14"/>
        <v>68974708</v>
      </c>
      <c r="K37" s="29">
        <f t="shared" si="1"/>
        <v>3.792346109034743E-2</v>
      </c>
    </row>
    <row r="38" spans="1:11" ht="12.75" thickTop="1" x14ac:dyDescent="0.2">
      <c r="A38" s="61"/>
    </row>
  </sheetData>
  <mergeCells count="1">
    <mergeCell ref="A1:K1"/>
  </mergeCells>
  <phoneticPr fontId="16" type="noConversion"/>
  <printOptions horizontalCentered="1"/>
  <pageMargins left="0.68" right="0.5" top="0.47" bottom="0.5" header="0.5" footer="0.5"/>
  <pageSetup scale="84" orientation="landscape" r:id="rId1"/>
  <headerFooter alignWithMargins="0">
    <oddFooter>&amp;LCalifornia Department of Insurance&amp;RRate Specialist Bureau - 4/18/03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1"/>
  <sheetViews>
    <sheetView zoomScale="90" zoomScaleNormal="90" workbookViewId="0">
      <selection activeCell="B34" sqref="B34"/>
    </sheetView>
  </sheetViews>
  <sheetFormatPr defaultRowHeight="12.75" outlineLevelRow="2" x14ac:dyDescent="0.2"/>
  <cols>
    <col min="1" max="1" width="8.42578125" style="188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5" t="s">
        <v>208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87">
        <v>15781</v>
      </c>
      <c r="B3" s="143" t="s">
        <v>189</v>
      </c>
      <c r="C3" s="144">
        <v>15781</v>
      </c>
      <c r="D3" s="143" t="s">
        <v>189</v>
      </c>
      <c r="E3" s="145">
        <v>0</v>
      </c>
      <c r="F3" s="145">
        <v>0</v>
      </c>
      <c r="G3" s="145">
        <v>2233974</v>
      </c>
      <c r="H3" s="145">
        <f>E3+F3+G3</f>
        <v>2233974</v>
      </c>
      <c r="I3" s="145">
        <v>2145115</v>
      </c>
      <c r="J3" s="145">
        <v>0</v>
      </c>
      <c r="K3" s="148">
        <f t="shared" ref="K3:K14" si="0">IF(I3&lt;&gt;0,J3/I3,"")</f>
        <v>0</v>
      </c>
      <c r="L3" s="143"/>
    </row>
    <row r="4" spans="1:12" ht="15" outlineLevel="1" x14ac:dyDescent="0.25">
      <c r="A4" s="190"/>
      <c r="B4" s="155" t="s">
        <v>193</v>
      </c>
      <c r="C4" s="154"/>
      <c r="D4" s="156"/>
      <c r="E4" s="157">
        <f t="shared" ref="E4:J4" si="1">SUBTOTAL(9,E3:E3)</f>
        <v>0</v>
      </c>
      <c r="F4" s="157">
        <f t="shared" si="1"/>
        <v>0</v>
      </c>
      <c r="G4" s="157">
        <f t="shared" si="1"/>
        <v>2233974</v>
      </c>
      <c r="H4" s="157">
        <f t="shared" si="1"/>
        <v>2233974</v>
      </c>
      <c r="I4" s="157">
        <f t="shared" si="1"/>
        <v>2145115</v>
      </c>
      <c r="J4" s="157">
        <f t="shared" si="1"/>
        <v>0</v>
      </c>
      <c r="K4" s="158">
        <f t="shared" si="0"/>
        <v>0</v>
      </c>
      <c r="L4" s="143"/>
    </row>
    <row r="5" spans="1:12" ht="15" outlineLevel="2" x14ac:dyDescent="0.25">
      <c r="A5" s="187">
        <v>670</v>
      </c>
      <c r="B5" s="143" t="s">
        <v>205</v>
      </c>
      <c r="C5" s="144">
        <v>50229</v>
      </c>
      <c r="D5" s="143" t="s">
        <v>27</v>
      </c>
      <c r="E5" s="145">
        <v>4669919</v>
      </c>
      <c r="F5" s="145">
        <v>2185180</v>
      </c>
      <c r="G5" s="145">
        <v>338398217</v>
      </c>
      <c r="H5" s="145">
        <f>E5+F5+G5</f>
        <v>345253316</v>
      </c>
      <c r="I5" s="145">
        <v>341858444</v>
      </c>
      <c r="J5" s="145">
        <v>25447269</v>
      </c>
      <c r="K5" s="148">
        <f t="shared" si="0"/>
        <v>7.443802967757028E-2</v>
      </c>
    </row>
    <row r="6" spans="1:12" ht="15" outlineLevel="2" x14ac:dyDescent="0.25">
      <c r="A6" s="187">
        <v>670</v>
      </c>
      <c r="B6" s="143" t="s">
        <v>205</v>
      </c>
      <c r="C6" s="144">
        <v>50083</v>
      </c>
      <c r="D6" s="143" t="s">
        <v>24</v>
      </c>
      <c r="E6" s="145">
        <v>758387</v>
      </c>
      <c r="F6" s="145">
        <v>0</v>
      </c>
      <c r="G6" s="145">
        <v>141863518</v>
      </c>
      <c r="H6" s="145">
        <f>E6+F6+G6</f>
        <v>142621905</v>
      </c>
      <c r="I6" s="145">
        <v>140919516</v>
      </c>
      <c r="J6" s="145">
        <v>11085398</v>
      </c>
      <c r="K6" s="148">
        <f t="shared" si="0"/>
        <v>7.8664746478408279E-2</v>
      </c>
      <c r="L6" s="143"/>
    </row>
    <row r="7" spans="1:12" ht="15" outlineLevel="2" x14ac:dyDescent="0.25">
      <c r="A7" s="187">
        <v>670</v>
      </c>
      <c r="B7" s="143" t="s">
        <v>205</v>
      </c>
      <c r="C7" s="144">
        <v>51586</v>
      </c>
      <c r="D7" s="143" t="s">
        <v>32</v>
      </c>
      <c r="E7" s="145">
        <v>3993044</v>
      </c>
      <c r="F7" s="145">
        <v>6674681</v>
      </c>
      <c r="G7" s="145">
        <v>235714406</v>
      </c>
      <c r="H7" s="145">
        <f>E7+F7+G7</f>
        <v>246382131</v>
      </c>
      <c r="I7" s="145">
        <v>247374033</v>
      </c>
      <c r="J7" s="145">
        <v>20474091</v>
      </c>
      <c r="K7" s="148">
        <f t="shared" si="0"/>
        <v>8.2765724242366209E-2</v>
      </c>
      <c r="L7" s="143"/>
    </row>
    <row r="8" spans="1:12" ht="15" outlineLevel="2" x14ac:dyDescent="0.25">
      <c r="A8" s="187">
        <v>670</v>
      </c>
      <c r="B8" s="143" t="s">
        <v>205</v>
      </c>
      <c r="C8" s="144">
        <v>51020</v>
      </c>
      <c r="D8" s="143" t="s">
        <v>60</v>
      </c>
      <c r="E8" s="145">
        <v>2396314</v>
      </c>
      <c r="F8" s="145">
        <v>627071</v>
      </c>
      <c r="G8" s="145">
        <v>24731651</v>
      </c>
      <c r="H8" s="145">
        <f>E8+F8+G8</f>
        <v>27755036</v>
      </c>
      <c r="I8" s="145">
        <v>27374913</v>
      </c>
      <c r="J8" s="145">
        <v>249108</v>
      </c>
      <c r="K8" s="148">
        <f t="shared" si="0"/>
        <v>9.0998645365557868E-3</v>
      </c>
      <c r="L8" s="143"/>
    </row>
    <row r="9" spans="1:12" ht="15" outlineLevel="1" x14ac:dyDescent="0.25">
      <c r="A9" s="190"/>
      <c r="B9" s="155" t="s">
        <v>207</v>
      </c>
      <c r="C9" s="154"/>
      <c r="D9" s="156"/>
      <c r="E9" s="157">
        <f t="shared" ref="E9:J9" si="2">SUBTOTAL(9,E5:E8)</f>
        <v>11817664</v>
      </c>
      <c r="F9" s="157">
        <f t="shared" si="2"/>
        <v>9486932</v>
      </c>
      <c r="G9" s="157">
        <f t="shared" si="2"/>
        <v>740707792</v>
      </c>
      <c r="H9" s="157">
        <f t="shared" si="2"/>
        <v>762012388</v>
      </c>
      <c r="I9" s="157">
        <f t="shared" si="2"/>
        <v>757526906</v>
      </c>
      <c r="J9" s="157">
        <f t="shared" si="2"/>
        <v>57255866</v>
      </c>
      <c r="K9" s="158">
        <f t="shared" si="0"/>
        <v>7.5582616995520949E-2</v>
      </c>
      <c r="L9" s="143"/>
    </row>
    <row r="10" spans="1:12" ht="15" outlineLevel="2" x14ac:dyDescent="0.25">
      <c r="A10" s="187">
        <v>70</v>
      </c>
      <c r="B10" s="143" t="s">
        <v>145</v>
      </c>
      <c r="C10" s="144">
        <v>51624</v>
      </c>
      <c r="D10" s="143" t="s">
        <v>190</v>
      </c>
      <c r="E10" s="145">
        <v>0</v>
      </c>
      <c r="F10" s="145">
        <v>0</v>
      </c>
      <c r="G10" s="145">
        <v>0</v>
      </c>
      <c r="H10" s="145">
        <f>E10+F10+G10</f>
        <v>0</v>
      </c>
      <c r="I10" s="145">
        <v>0</v>
      </c>
      <c r="J10" s="145">
        <v>0</v>
      </c>
      <c r="K10" s="148" t="str">
        <f t="shared" si="0"/>
        <v/>
      </c>
      <c r="L10" s="143"/>
    </row>
    <row r="11" spans="1:12" ht="15" outlineLevel="2" x14ac:dyDescent="0.25">
      <c r="A11" s="187">
        <v>70</v>
      </c>
      <c r="B11" s="143" t="s">
        <v>145</v>
      </c>
      <c r="C11" s="144">
        <v>50814</v>
      </c>
      <c r="D11" s="143" t="s">
        <v>148</v>
      </c>
      <c r="E11" s="145">
        <v>105903945</v>
      </c>
      <c r="F11" s="145">
        <v>37171787</v>
      </c>
      <c r="G11" s="145">
        <v>260489612</v>
      </c>
      <c r="H11" s="145">
        <f>E11+F11+G11</f>
        <v>403565344</v>
      </c>
      <c r="I11" s="145">
        <v>396838819</v>
      </c>
      <c r="J11" s="145">
        <v>27568696</v>
      </c>
      <c r="K11" s="148">
        <f t="shared" si="0"/>
        <v>6.9470764149209913E-2</v>
      </c>
      <c r="L11" s="143"/>
    </row>
    <row r="12" spans="1:12" ht="15" outlineLevel="1" x14ac:dyDescent="0.25">
      <c r="A12" s="190"/>
      <c r="B12" s="155" t="s">
        <v>151</v>
      </c>
      <c r="C12" s="154"/>
      <c r="D12" s="156"/>
      <c r="E12" s="157">
        <f t="shared" ref="E12:J12" si="3">SUBTOTAL(9,E10:E11)</f>
        <v>105903945</v>
      </c>
      <c r="F12" s="157">
        <f t="shared" si="3"/>
        <v>37171787</v>
      </c>
      <c r="G12" s="157">
        <f t="shared" si="3"/>
        <v>260489612</v>
      </c>
      <c r="H12" s="157">
        <f t="shared" si="3"/>
        <v>403565344</v>
      </c>
      <c r="I12" s="157">
        <f t="shared" si="3"/>
        <v>396838819</v>
      </c>
      <c r="J12" s="157">
        <f t="shared" si="3"/>
        <v>27568696</v>
      </c>
      <c r="K12" s="158">
        <f t="shared" si="0"/>
        <v>6.9470764149209913E-2</v>
      </c>
      <c r="L12" s="143"/>
    </row>
    <row r="13" spans="1:12" ht="15" outlineLevel="2" x14ac:dyDescent="0.25">
      <c r="A13" s="187">
        <v>4736</v>
      </c>
      <c r="B13" s="143" t="s">
        <v>196</v>
      </c>
      <c r="C13" s="144">
        <v>51152</v>
      </c>
      <c r="D13" s="143" t="s">
        <v>183</v>
      </c>
      <c r="E13" s="145">
        <v>14518519</v>
      </c>
      <c r="F13" s="145">
        <v>3112963</v>
      </c>
      <c r="G13" s="145">
        <v>33799848</v>
      </c>
      <c r="H13" s="145">
        <f>E13+F13+G13</f>
        <v>51431330</v>
      </c>
      <c r="I13" s="145">
        <v>50658878</v>
      </c>
      <c r="J13" s="145">
        <v>2575378</v>
      </c>
      <c r="K13" s="148">
        <f t="shared" si="0"/>
        <v>5.0837643897284894E-2</v>
      </c>
      <c r="L13" s="143"/>
    </row>
    <row r="14" spans="1:12" ht="15" outlineLevel="1" x14ac:dyDescent="0.25">
      <c r="A14" s="190"/>
      <c r="B14" s="155" t="s">
        <v>198</v>
      </c>
      <c r="C14" s="154"/>
      <c r="D14" s="156"/>
      <c r="E14" s="157">
        <f t="shared" ref="E14:J14" si="4">SUBTOTAL(9,E13:E13)</f>
        <v>14518519</v>
      </c>
      <c r="F14" s="157">
        <f t="shared" si="4"/>
        <v>3112963</v>
      </c>
      <c r="G14" s="157">
        <f t="shared" si="4"/>
        <v>33799848</v>
      </c>
      <c r="H14" s="157">
        <f t="shared" si="4"/>
        <v>51431330</v>
      </c>
      <c r="I14" s="157">
        <f t="shared" si="4"/>
        <v>50658878</v>
      </c>
      <c r="J14" s="157">
        <f t="shared" si="4"/>
        <v>2575378</v>
      </c>
      <c r="K14" s="158">
        <f t="shared" si="0"/>
        <v>5.0837643897284894E-2</v>
      </c>
      <c r="L14" s="143"/>
    </row>
    <row r="15" spans="1:12" ht="15" outlineLevel="2" x14ac:dyDescent="0.25">
      <c r="A15" s="188">
        <v>50130</v>
      </c>
      <c r="B15" s="1" t="s">
        <v>144</v>
      </c>
      <c r="C15" s="1">
        <v>50130</v>
      </c>
      <c r="D15" s="1" t="s">
        <v>144</v>
      </c>
      <c r="E15" s="1">
        <v>0</v>
      </c>
      <c r="F15" s="2">
        <v>50309394</v>
      </c>
      <c r="G15" s="2">
        <v>56963881</v>
      </c>
      <c r="H15" s="145">
        <f>E15+F15+G15</f>
        <v>107273275</v>
      </c>
      <c r="I15" s="2">
        <v>105300517</v>
      </c>
      <c r="J15" s="2">
        <v>3943258</v>
      </c>
      <c r="K15" s="148">
        <f t="shared" ref="K15:K16" si="5">IF(I15&lt;&gt;0,J15/I15,"")</f>
        <v>3.7447660394677833E-2</v>
      </c>
      <c r="L15" s="143"/>
    </row>
    <row r="16" spans="1:12" ht="15" outlineLevel="1" x14ac:dyDescent="0.25">
      <c r="A16" s="191"/>
      <c r="B16" s="178" t="s">
        <v>154</v>
      </c>
      <c r="C16" s="169"/>
      <c r="D16" s="169"/>
      <c r="E16" s="169">
        <f t="shared" ref="E16:J16" si="6">SUBTOTAL(9,E15:E15)</f>
        <v>0</v>
      </c>
      <c r="F16" s="215">
        <f t="shared" si="6"/>
        <v>50309394</v>
      </c>
      <c r="G16" s="215">
        <f t="shared" si="6"/>
        <v>56963881</v>
      </c>
      <c r="H16" s="215">
        <f t="shared" si="6"/>
        <v>107273275</v>
      </c>
      <c r="I16" s="215">
        <f t="shared" si="6"/>
        <v>105300517</v>
      </c>
      <c r="J16" s="215">
        <f t="shared" si="6"/>
        <v>3943258</v>
      </c>
      <c r="K16" s="158">
        <f t="shared" si="5"/>
        <v>3.7447660394677833E-2</v>
      </c>
      <c r="L16" s="143"/>
    </row>
    <row r="17" spans="1:12" ht="15" outlineLevel="2" x14ac:dyDescent="0.25">
      <c r="A17" s="187">
        <v>150</v>
      </c>
      <c r="B17" s="143" t="s">
        <v>8</v>
      </c>
      <c r="C17" s="144">
        <v>51411</v>
      </c>
      <c r="D17" s="143" t="s">
        <v>142</v>
      </c>
      <c r="E17" s="145">
        <v>3900</v>
      </c>
      <c r="F17" s="145">
        <v>10709415</v>
      </c>
      <c r="G17" s="145">
        <v>0</v>
      </c>
      <c r="H17" s="145">
        <f>E17+F17+G17</f>
        <v>10713315</v>
      </c>
      <c r="I17" s="145">
        <v>10539671</v>
      </c>
      <c r="J17" s="145">
        <v>-2944</v>
      </c>
      <c r="K17" s="148">
        <f>IF(I17&lt;&gt;0,J17/I17,"")</f>
        <v>-2.7932560703270527E-4</v>
      </c>
      <c r="L17" s="143"/>
    </row>
    <row r="18" spans="1:12" ht="15" outlineLevel="2" x14ac:dyDescent="0.25">
      <c r="A18" s="187">
        <v>150</v>
      </c>
      <c r="B18" s="143" t="s">
        <v>8</v>
      </c>
      <c r="C18" s="144">
        <v>50520</v>
      </c>
      <c r="D18" s="143" t="s">
        <v>25</v>
      </c>
      <c r="E18" s="145">
        <v>4159221</v>
      </c>
      <c r="F18" s="145">
        <v>67168439</v>
      </c>
      <c r="G18" s="145">
        <v>147822901</v>
      </c>
      <c r="H18" s="145">
        <f>E18+F18+G18</f>
        <v>219150561</v>
      </c>
      <c r="I18" s="145">
        <v>216344055</v>
      </c>
      <c r="J18" s="145">
        <v>4122418</v>
      </c>
      <c r="K18" s="148">
        <f t="shared" ref="K18:K34" si="7">IF(I18&lt;&gt;0,J18/I18,"")</f>
        <v>1.9054916946989832E-2</v>
      </c>
      <c r="L18" s="143"/>
    </row>
    <row r="19" spans="1:12" ht="15" outlineLevel="1" x14ac:dyDescent="0.25">
      <c r="A19" s="190"/>
      <c r="B19" s="155" t="s">
        <v>107</v>
      </c>
      <c r="C19" s="154"/>
      <c r="D19" s="156"/>
      <c r="E19" s="157">
        <f t="shared" ref="E19:J19" si="8">SUBTOTAL(9,E17:E18)</f>
        <v>4163121</v>
      </c>
      <c r="F19" s="157">
        <f t="shared" si="8"/>
        <v>77877854</v>
      </c>
      <c r="G19" s="157">
        <f t="shared" si="8"/>
        <v>147822901</v>
      </c>
      <c r="H19" s="157">
        <f t="shared" si="8"/>
        <v>229863876</v>
      </c>
      <c r="I19" s="157">
        <f t="shared" si="8"/>
        <v>226883726</v>
      </c>
      <c r="J19" s="157">
        <f t="shared" si="8"/>
        <v>4119474</v>
      </c>
      <c r="K19" s="158">
        <f t="shared" si="7"/>
        <v>1.8156762816915303E-2</v>
      </c>
      <c r="L19" s="143"/>
    </row>
    <row r="20" spans="1:12" ht="15" outlineLevel="2" x14ac:dyDescent="0.25">
      <c r="A20" s="187">
        <v>50026</v>
      </c>
      <c r="B20" s="143" t="s">
        <v>170</v>
      </c>
      <c r="C20" s="144">
        <v>50026</v>
      </c>
      <c r="D20" s="143" t="s">
        <v>170</v>
      </c>
      <c r="E20" s="145">
        <v>0</v>
      </c>
      <c r="F20" s="145">
        <v>2044706</v>
      </c>
      <c r="G20" s="145">
        <v>0</v>
      </c>
      <c r="H20" s="145">
        <f>E20+F20+G20</f>
        <v>2044706</v>
      </c>
      <c r="I20" s="145">
        <v>2005279</v>
      </c>
      <c r="J20" s="145">
        <v>-254052</v>
      </c>
      <c r="K20" s="148">
        <f t="shared" si="7"/>
        <v>-0.12669159752832398</v>
      </c>
      <c r="L20" s="143"/>
    </row>
    <row r="21" spans="1:12" ht="15" outlineLevel="1" x14ac:dyDescent="0.25">
      <c r="A21" s="190"/>
      <c r="B21" s="155" t="s">
        <v>173</v>
      </c>
      <c r="C21" s="154"/>
      <c r="D21" s="156"/>
      <c r="E21" s="157">
        <f t="shared" ref="E21:J21" si="9">SUBTOTAL(9,E20:E20)</f>
        <v>0</v>
      </c>
      <c r="F21" s="157">
        <f t="shared" si="9"/>
        <v>2044706</v>
      </c>
      <c r="G21" s="157">
        <f t="shared" si="9"/>
        <v>0</v>
      </c>
      <c r="H21" s="157">
        <f t="shared" si="9"/>
        <v>2044706</v>
      </c>
      <c r="I21" s="157">
        <f t="shared" si="9"/>
        <v>2005279</v>
      </c>
      <c r="J21" s="157">
        <f t="shared" si="9"/>
        <v>-254052</v>
      </c>
      <c r="K21" s="158">
        <f t="shared" si="7"/>
        <v>-0.12669159752832398</v>
      </c>
      <c r="L21" s="143"/>
    </row>
    <row r="22" spans="1:12" ht="15" outlineLevel="2" x14ac:dyDescent="0.25">
      <c r="A22" s="187">
        <v>766</v>
      </c>
      <c r="B22" s="143" t="s">
        <v>201</v>
      </c>
      <c r="C22" s="144">
        <v>51632</v>
      </c>
      <c r="D22" s="143" t="s">
        <v>206</v>
      </c>
      <c r="E22" s="145">
        <v>1168793</v>
      </c>
      <c r="F22" s="145">
        <v>0</v>
      </c>
      <c r="G22" s="145">
        <v>0</v>
      </c>
      <c r="H22" s="145">
        <f>E22+F22+G22</f>
        <v>1168793</v>
      </c>
      <c r="I22" s="145">
        <v>1133668</v>
      </c>
      <c r="J22" s="145">
        <v>13733</v>
      </c>
      <c r="K22" s="148">
        <f t="shared" si="7"/>
        <v>1.2113775814435972E-2</v>
      </c>
      <c r="L22" s="143"/>
    </row>
    <row r="23" spans="1:12" ht="15" outlineLevel="1" x14ac:dyDescent="0.25">
      <c r="A23" s="190"/>
      <c r="B23" s="155" t="s">
        <v>203</v>
      </c>
      <c r="C23" s="154"/>
      <c r="D23" s="156"/>
      <c r="E23" s="157">
        <f t="shared" ref="E23:J23" si="10">SUBTOTAL(9,E22:E22)</f>
        <v>1168793</v>
      </c>
      <c r="F23" s="157">
        <f t="shared" si="10"/>
        <v>0</v>
      </c>
      <c r="G23" s="157">
        <f t="shared" si="10"/>
        <v>0</v>
      </c>
      <c r="H23" s="157">
        <f t="shared" si="10"/>
        <v>1168793</v>
      </c>
      <c r="I23" s="157">
        <f t="shared" si="10"/>
        <v>1133668</v>
      </c>
      <c r="J23" s="157">
        <f t="shared" si="10"/>
        <v>13733</v>
      </c>
      <c r="K23" s="158">
        <f t="shared" si="7"/>
        <v>1.2113775814435972E-2</v>
      </c>
      <c r="L23" s="143"/>
    </row>
    <row r="24" spans="1:12" ht="15" outlineLevel="2" x14ac:dyDescent="0.25">
      <c r="A24" s="187">
        <v>50440</v>
      </c>
      <c r="B24" s="143" t="s">
        <v>184</v>
      </c>
      <c r="C24" s="144">
        <v>50440</v>
      </c>
      <c r="D24" s="143" t="s">
        <v>184</v>
      </c>
      <c r="E24" s="145">
        <v>0</v>
      </c>
      <c r="F24" s="145">
        <v>0</v>
      </c>
      <c r="G24" s="145">
        <v>43876756</v>
      </c>
      <c r="H24" s="145">
        <f>E24+F24+G24</f>
        <v>43876756</v>
      </c>
      <c r="I24" s="145">
        <v>41669842</v>
      </c>
      <c r="J24" s="145">
        <v>1758102</v>
      </c>
      <c r="K24" s="148">
        <f t="shared" si="7"/>
        <v>4.2191232690539121E-2</v>
      </c>
      <c r="L24" s="143"/>
    </row>
    <row r="25" spans="1:12" ht="15" outlineLevel="1" x14ac:dyDescent="0.25">
      <c r="A25" s="190"/>
      <c r="B25" s="155" t="s">
        <v>194</v>
      </c>
      <c r="C25" s="154"/>
      <c r="D25" s="156"/>
      <c r="E25" s="157">
        <f t="shared" ref="E25:J25" si="11">SUBTOTAL(9,E24:E24)</f>
        <v>0</v>
      </c>
      <c r="F25" s="157">
        <f t="shared" si="11"/>
        <v>0</v>
      </c>
      <c r="G25" s="157">
        <f t="shared" si="11"/>
        <v>43876756</v>
      </c>
      <c r="H25" s="157">
        <f t="shared" si="11"/>
        <v>43876756</v>
      </c>
      <c r="I25" s="157">
        <f t="shared" si="11"/>
        <v>41669842</v>
      </c>
      <c r="J25" s="157">
        <f t="shared" si="11"/>
        <v>1758102</v>
      </c>
      <c r="K25" s="158">
        <f t="shared" si="7"/>
        <v>4.2191232690539121E-2</v>
      </c>
      <c r="L25" s="143"/>
    </row>
    <row r="26" spans="1:12" ht="15" outlineLevel="2" x14ac:dyDescent="0.25">
      <c r="A26" s="187">
        <v>4929</v>
      </c>
      <c r="B26" s="143" t="s">
        <v>199</v>
      </c>
      <c r="C26" s="144">
        <v>16398</v>
      </c>
      <c r="D26" s="143" t="s">
        <v>200</v>
      </c>
      <c r="E26" s="145">
        <v>0</v>
      </c>
      <c r="F26" s="145">
        <v>0</v>
      </c>
      <c r="G26" s="145">
        <v>841501</v>
      </c>
      <c r="H26" s="145">
        <f>E26+F26+G26</f>
        <v>841501</v>
      </c>
      <c r="I26" s="145">
        <v>376866</v>
      </c>
      <c r="J26" s="145">
        <v>0</v>
      </c>
      <c r="K26" s="148">
        <f t="shared" si="7"/>
        <v>0</v>
      </c>
      <c r="L26" s="143"/>
    </row>
    <row r="27" spans="1:12" ht="15" outlineLevel="1" x14ac:dyDescent="0.25">
      <c r="A27" s="190"/>
      <c r="B27" s="155" t="s">
        <v>204</v>
      </c>
      <c r="C27" s="154"/>
      <c r="D27" s="156"/>
      <c r="E27" s="157">
        <f t="shared" ref="E27:J27" si="12">SUBTOTAL(9,E26:E26)</f>
        <v>0</v>
      </c>
      <c r="F27" s="157">
        <f t="shared" si="12"/>
        <v>0</v>
      </c>
      <c r="G27" s="157">
        <f t="shared" si="12"/>
        <v>841501</v>
      </c>
      <c r="H27" s="157">
        <f t="shared" si="12"/>
        <v>841501</v>
      </c>
      <c r="I27" s="157">
        <f t="shared" si="12"/>
        <v>376866</v>
      </c>
      <c r="J27" s="157">
        <f t="shared" si="12"/>
        <v>0</v>
      </c>
      <c r="K27" s="158">
        <f t="shared" si="7"/>
        <v>0</v>
      </c>
      <c r="L27" s="143"/>
    </row>
    <row r="28" spans="1:12" ht="15" outlineLevel="2" x14ac:dyDescent="0.25">
      <c r="A28" s="188">
        <v>340</v>
      </c>
      <c r="B28" s="1" t="s">
        <v>147</v>
      </c>
      <c r="C28" s="1">
        <v>50121</v>
      </c>
      <c r="D28" s="1" t="s">
        <v>159</v>
      </c>
      <c r="E28" s="2">
        <v>16980220</v>
      </c>
      <c r="F28" s="2">
        <v>25174940</v>
      </c>
      <c r="G28" s="2">
        <v>60131417</v>
      </c>
      <c r="H28" s="145">
        <f>E28+F28+G28</f>
        <v>102286577</v>
      </c>
      <c r="I28" s="145">
        <v>104408456</v>
      </c>
      <c r="J28" s="145">
        <v>7706373</v>
      </c>
      <c r="K28" s="148">
        <f t="shared" si="7"/>
        <v>7.3809855017873266E-2</v>
      </c>
      <c r="L28" s="143"/>
    </row>
    <row r="29" spans="1:12" ht="15" outlineLevel="1" x14ac:dyDescent="0.25">
      <c r="A29" s="191"/>
      <c r="B29" s="178" t="s">
        <v>155</v>
      </c>
      <c r="C29" s="169"/>
      <c r="D29" s="169"/>
      <c r="E29" s="215">
        <f t="shared" ref="E29:J29" si="13">SUBTOTAL(9,E28:E28)</f>
        <v>16980220</v>
      </c>
      <c r="F29" s="215">
        <f t="shared" si="13"/>
        <v>25174940</v>
      </c>
      <c r="G29" s="215">
        <f t="shared" si="13"/>
        <v>60131417</v>
      </c>
      <c r="H29" s="157">
        <f t="shared" si="13"/>
        <v>102286577</v>
      </c>
      <c r="I29" s="157">
        <f t="shared" si="13"/>
        <v>104408456</v>
      </c>
      <c r="J29" s="157">
        <f t="shared" si="13"/>
        <v>7706373</v>
      </c>
      <c r="K29" s="158">
        <f t="shared" si="7"/>
        <v>7.3809855017873266E-2</v>
      </c>
      <c r="L29" s="143"/>
    </row>
    <row r="30" spans="1:12" ht="15" outlineLevel="2" x14ac:dyDescent="0.25">
      <c r="A30" s="187">
        <v>50016</v>
      </c>
      <c r="B30" s="143" t="s">
        <v>164</v>
      </c>
      <c r="C30" s="144">
        <v>50016</v>
      </c>
      <c r="D30" s="143" t="s">
        <v>164</v>
      </c>
      <c r="E30" s="145">
        <v>1136371</v>
      </c>
      <c r="F30" s="145">
        <v>4164592</v>
      </c>
      <c r="G30" s="145">
        <v>26057357</v>
      </c>
      <c r="H30" s="145">
        <f>E30+F30+G30</f>
        <v>31358320</v>
      </c>
      <c r="I30" s="145">
        <v>30739381</v>
      </c>
      <c r="J30" s="145">
        <v>762928</v>
      </c>
      <c r="K30" s="148">
        <f t="shared" si="7"/>
        <v>2.4819237576709823E-2</v>
      </c>
      <c r="L30" s="143"/>
    </row>
    <row r="31" spans="1:12" ht="15" outlineLevel="1" x14ac:dyDescent="0.25">
      <c r="A31" s="190"/>
      <c r="B31" s="155" t="s">
        <v>168</v>
      </c>
      <c r="C31" s="154"/>
      <c r="D31" s="156"/>
      <c r="E31" s="157">
        <f t="shared" ref="E31:J31" si="14">SUBTOTAL(9,E30:E30)</f>
        <v>1136371</v>
      </c>
      <c r="F31" s="157">
        <f t="shared" si="14"/>
        <v>4164592</v>
      </c>
      <c r="G31" s="157">
        <f t="shared" si="14"/>
        <v>26057357</v>
      </c>
      <c r="H31" s="157">
        <f t="shared" si="14"/>
        <v>31358320</v>
      </c>
      <c r="I31" s="157">
        <f t="shared" si="14"/>
        <v>30739381</v>
      </c>
      <c r="J31" s="157">
        <f t="shared" si="14"/>
        <v>762928</v>
      </c>
      <c r="K31" s="158">
        <f t="shared" si="7"/>
        <v>2.4819237576709823E-2</v>
      </c>
      <c r="L31" s="143"/>
    </row>
    <row r="32" spans="1:12" ht="15" outlineLevel="2" x14ac:dyDescent="0.25">
      <c r="A32" s="187">
        <v>50050</v>
      </c>
      <c r="B32" s="143" t="s">
        <v>4</v>
      </c>
      <c r="C32" s="144">
        <v>50050</v>
      </c>
      <c r="D32" s="143" t="s">
        <v>4</v>
      </c>
      <c r="E32" s="145">
        <v>1641239</v>
      </c>
      <c r="F32" s="145">
        <v>45636711</v>
      </c>
      <c r="G32" s="145">
        <v>41824909</v>
      </c>
      <c r="H32" s="145">
        <f>E32+F32+G32</f>
        <v>89102859</v>
      </c>
      <c r="I32" s="145">
        <v>86304212</v>
      </c>
      <c r="J32" s="145">
        <v>1883835</v>
      </c>
      <c r="K32" s="148">
        <f t="shared" si="7"/>
        <v>2.1827845435863549E-2</v>
      </c>
    </row>
    <row r="33" spans="1:13" ht="15" outlineLevel="1" x14ac:dyDescent="0.25">
      <c r="A33" s="209"/>
      <c r="B33" s="210" t="s">
        <v>114</v>
      </c>
      <c r="C33" s="211"/>
      <c r="D33" s="212"/>
      <c r="E33" s="213">
        <f t="shared" ref="E33:J33" si="15">SUBTOTAL(9,E32:E32)</f>
        <v>1641239</v>
      </c>
      <c r="F33" s="213">
        <f t="shared" si="15"/>
        <v>45636711</v>
      </c>
      <c r="G33" s="213">
        <f t="shared" si="15"/>
        <v>41824909</v>
      </c>
      <c r="H33" s="213">
        <f t="shared" si="15"/>
        <v>89102859</v>
      </c>
      <c r="I33" s="213">
        <f t="shared" si="15"/>
        <v>86304212</v>
      </c>
      <c r="J33" s="213">
        <f t="shared" si="15"/>
        <v>1883835</v>
      </c>
      <c r="K33" s="214">
        <f t="shared" si="7"/>
        <v>2.1827845435863549E-2</v>
      </c>
    </row>
    <row r="34" spans="1:13" ht="30" customHeight="1" thickBot="1" x14ac:dyDescent="0.3">
      <c r="A34" s="208"/>
      <c r="B34" s="150" t="s">
        <v>104</v>
      </c>
      <c r="C34" s="149"/>
      <c r="D34" s="151"/>
      <c r="E34" s="152">
        <f t="shared" ref="E34:J34" si="16">SUBTOTAL(9,E3:E32)</f>
        <v>157329872</v>
      </c>
      <c r="F34" s="152">
        <f t="shared" si="16"/>
        <v>254979879</v>
      </c>
      <c r="G34" s="152">
        <f t="shared" si="16"/>
        <v>1414749948</v>
      </c>
      <c r="H34" s="152">
        <f t="shared" si="16"/>
        <v>1827059699</v>
      </c>
      <c r="I34" s="152">
        <f t="shared" si="16"/>
        <v>1805991665</v>
      </c>
      <c r="J34" s="152">
        <f t="shared" si="16"/>
        <v>107333591</v>
      </c>
      <c r="K34" s="153">
        <f t="shared" si="7"/>
        <v>5.9431941508988083E-2</v>
      </c>
    </row>
    <row r="35" spans="1:13" ht="13.5" thickTop="1" x14ac:dyDescent="0.2"/>
    <row r="40" spans="1:13" x14ac:dyDescent="0.2">
      <c r="K40" s="164"/>
      <c r="L40" s="164"/>
      <c r="M40" s="164"/>
    </row>
    <row r="41" spans="1:13" x14ac:dyDescent="0.2">
      <c r="K41" s="164"/>
      <c r="L41" s="164"/>
      <c r="M41" s="164"/>
    </row>
  </sheetData>
  <sortState ref="A3:K20">
    <sortCondition ref="B3:B20"/>
    <sortCondition ref="D3:D20"/>
  </sortState>
  <pageMargins left="0.25" right="0.25" top="0.75" bottom="0.75" header="0.3" footer="0.3"/>
  <pageSetup scale="68" orientation="landscape" r:id="rId1"/>
  <headerFooter>
    <oddFooter>&amp;LCalifornia Department of Insurance&amp;RRate Specialist Bureau - 6/23/2015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3">
    <pageSetUpPr fitToPage="1"/>
  </sheetPr>
  <dimension ref="A1:L40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4" style="21" customWidth="1"/>
    <col min="3" max="3" width="6.28515625" style="22" customWidth="1"/>
    <col min="4" max="4" width="27.85546875" style="22" bestFit="1" customWidth="1"/>
    <col min="5" max="5" width="11" style="24" customWidth="1"/>
    <col min="6" max="9" width="13.42578125" style="24" customWidth="1"/>
    <col min="10" max="10" width="11" style="24" customWidth="1"/>
    <col min="11" max="11" width="8.85546875" style="20" customWidth="1"/>
    <col min="12" max="16384" width="9.140625" style="20"/>
  </cols>
  <sheetData>
    <row r="1" spans="1:12" ht="24" customHeight="1" x14ac:dyDescent="0.2">
      <c r="A1" s="268" t="s">
        <v>61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2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2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5937729</v>
      </c>
      <c r="F4" s="34">
        <v>245584164</v>
      </c>
      <c r="G4" s="34">
        <v>446796778</v>
      </c>
      <c r="H4" s="34">
        <f>SUM(E4:G4)</f>
        <v>698318671</v>
      </c>
      <c r="I4" s="34">
        <v>680687056</v>
      </c>
      <c r="J4" s="34">
        <v>23906228</v>
      </c>
      <c r="K4" s="35">
        <f>IF(I4&lt;&gt;0,J4/I4,"")</f>
        <v>3.512073248532583E-2</v>
      </c>
    </row>
    <row r="5" spans="1:12" outlineLevel="1" x14ac:dyDescent="0.2">
      <c r="A5" s="56"/>
      <c r="B5" s="55" t="s">
        <v>105</v>
      </c>
      <c r="C5" s="56"/>
      <c r="D5" s="56"/>
      <c r="E5" s="76">
        <f t="shared" ref="E5:J5" si="0">SUBTOTAL(9,E4:E4)</f>
        <v>5937729</v>
      </c>
      <c r="F5" s="76">
        <f t="shared" si="0"/>
        <v>245584164</v>
      </c>
      <c r="G5" s="76">
        <f t="shared" si="0"/>
        <v>446796778</v>
      </c>
      <c r="H5" s="76">
        <f t="shared" si="0"/>
        <v>698318671</v>
      </c>
      <c r="I5" s="76">
        <f t="shared" si="0"/>
        <v>680687056</v>
      </c>
      <c r="J5" s="76">
        <f t="shared" si="0"/>
        <v>23906228</v>
      </c>
      <c r="K5" s="77">
        <f t="shared" ref="K5:K39" si="1">IF(I5&lt;&gt;0,J5/I5,"")</f>
        <v>3.512073248532583E-2</v>
      </c>
    </row>
    <row r="6" spans="1:12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0</v>
      </c>
      <c r="F6" s="34">
        <v>47066900</v>
      </c>
      <c r="G6" s="34">
        <v>114837169</v>
      </c>
      <c r="H6" s="34">
        <f>SUM(E6:G6)</f>
        <v>161904069</v>
      </c>
      <c r="I6" s="34">
        <v>156275596</v>
      </c>
      <c r="J6" s="34">
        <v>7060780</v>
      </c>
      <c r="K6" s="35">
        <f t="shared" si="1"/>
        <v>4.5181590604844023E-2</v>
      </c>
    </row>
    <row r="7" spans="1:12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802589</v>
      </c>
      <c r="H7" s="34">
        <f>SUM(E7:G7)</f>
        <v>802589</v>
      </c>
      <c r="I7" s="34">
        <v>722330</v>
      </c>
      <c r="J7" s="34">
        <v>0</v>
      </c>
      <c r="K7" s="35">
        <f t="shared" si="1"/>
        <v>0</v>
      </c>
    </row>
    <row r="8" spans="1:12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2798600</v>
      </c>
      <c r="F8" s="34">
        <v>1058540</v>
      </c>
      <c r="G8" s="34">
        <v>71913048</v>
      </c>
      <c r="H8" s="34">
        <f>SUM(E8:G8)</f>
        <v>75770188</v>
      </c>
      <c r="I8" s="34">
        <v>74109341</v>
      </c>
      <c r="J8" s="34">
        <v>3126234</v>
      </c>
      <c r="K8" s="35">
        <f t="shared" si="1"/>
        <v>4.2184075014241457E-2</v>
      </c>
    </row>
    <row r="9" spans="1:12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14837780</v>
      </c>
      <c r="G9" s="34">
        <v>0</v>
      </c>
      <c r="H9" s="34">
        <f>SUM(E9:G9)</f>
        <v>14837780</v>
      </c>
      <c r="I9" s="34">
        <v>14928094</v>
      </c>
      <c r="J9" s="34">
        <v>545696</v>
      </c>
      <c r="K9" s="35">
        <f t="shared" si="1"/>
        <v>3.6554968102424867E-2</v>
      </c>
    </row>
    <row r="10" spans="1:12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2798600</v>
      </c>
      <c r="F10" s="76">
        <f t="shared" si="2"/>
        <v>62963220</v>
      </c>
      <c r="G10" s="76">
        <f t="shared" si="2"/>
        <v>187552806</v>
      </c>
      <c r="H10" s="76">
        <f t="shared" si="2"/>
        <v>253314626</v>
      </c>
      <c r="I10" s="76">
        <f t="shared" si="2"/>
        <v>246035361</v>
      </c>
      <c r="J10" s="76">
        <f t="shared" si="2"/>
        <v>10732710</v>
      </c>
      <c r="K10" s="77">
        <f t="shared" si="1"/>
        <v>4.3622631951672992E-2</v>
      </c>
      <c r="L10" s="85"/>
    </row>
    <row r="11" spans="1:12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3526390</v>
      </c>
      <c r="F11" s="34">
        <v>21808640</v>
      </c>
      <c r="G11" s="34">
        <v>133900017</v>
      </c>
      <c r="H11" s="34">
        <f>SUM(E11:G11)</f>
        <v>159235047</v>
      </c>
      <c r="I11" s="34">
        <v>159758605</v>
      </c>
      <c r="J11" s="34">
        <v>3150284</v>
      </c>
      <c r="K11" s="35">
        <f t="shared" si="1"/>
        <v>1.9719025463448434E-2</v>
      </c>
    </row>
    <row r="12" spans="1:12" outlineLevel="1" x14ac:dyDescent="0.2">
      <c r="A12" s="56"/>
      <c r="B12" s="56" t="s">
        <v>107</v>
      </c>
      <c r="C12" s="56"/>
      <c r="D12" s="56"/>
      <c r="E12" s="76">
        <f t="shared" ref="E12:J12" si="3">SUBTOTAL(9,E11:E11)</f>
        <v>3526390</v>
      </c>
      <c r="F12" s="76">
        <f t="shared" si="3"/>
        <v>21808640</v>
      </c>
      <c r="G12" s="76">
        <f t="shared" si="3"/>
        <v>133900017</v>
      </c>
      <c r="H12" s="76">
        <f t="shared" si="3"/>
        <v>159235047</v>
      </c>
      <c r="I12" s="76">
        <f t="shared" si="3"/>
        <v>159758605</v>
      </c>
      <c r="J12" s="76">
        <f t="shared" si="3"/>
        <v>3150284</v>
      </c>
      <c r="K12" s="77">
        <f t="shared" si="1"/>
        <v>1.9719025463448434E-2</v>
      </c>
    </row>
    <row r="13" spans="1:12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1221932</v>
      </c>
      <c r="F13" s="34">
        <v>139467168</v>
      </c>
      <c r="G13" s="34">
        <v>114980369</v>
      </c>
      <c r="H13" s="34">
        <f>SUM(E13:G13)</f>
        <v>255669469</v>
      </c>
      <c r="I13" s="34">
        <v>244743816</v>
      </c>
      <c r="J13" s="34">
        <v>4559325</v>
      </c>
      <c r="K13" s="35">
        <f t="shared" si="1"/>
        <v>1.8628969158509812E-2</v>
      </c>
    </row>
    <row r="14" spans="1:12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83120</v>
      </c>
      <c r="K14" s="35" t="str">
        <f t="shared" si="1"/>
        <v/>
      </c>
    </row>
    <row r="15" spans="1:12" outlineLevel="1" x14ac:dyDescent="0.2">
      <c r="A15" s="56"/>
      <c r="B15" s="56" t="s">
        <v>108</v>
      </c>
      <c r="C15" s="56"/>
      <c r="D15" s="56"/>
      <c r="E15" s="76">
        <f t="shared" ref="E15:J15" si="4">SUBTOTAL(9,E13:E14)</f>
        <v>1221932</v>
      </c>
      <c r="F15" s="76">
        <f t="shared" si="4"/>
        <v>139467168</v>
      </c>
      <c r="G15" s="76">
        <f t="shared" si="4"/>
        <v>114980369</v>
      </c>
      <c r="H15" s="76">
        <f t="shared" si="4"/>
        <v>255669469</v>
      </c>
      <c r="I15" s="76">
        <f t="shared" si="4"/>
        <v>244743816</v>
      </c>
      <c r="J15" s="76">
        <f t="shared" si="4"/>
        <v>4642445</v>
      </c>
      <c r="K15" s="77">
        <f t="shared" si="1"/>
        <v>1.8968589588388211E-2</v>
      </c>
    </row>
    <row r="16" spans="1:12" outlineLevel="2" x14ac:dyDescent="0.2">
      <c r="A16" s="33">
        <v>626</v>
      </c>
      <c r="B16" s="33" t="s">
        <v>2</v>
      </c>
      <c r="C16" s="33">
        <v>50028</v>
      </c>
      <c r="D16" s="33" t="s">
        <v>63</v>
      </c>
      <c r="E16" s="34">
        <v>0</v>
      </c>
      <c r="F16" s="34">
        <v>0</v>
      </c>
      <c r="G16" s="34">
        <v>0</v>
      </c>
      <c r="H16" s="34">
        <f>SUM(E16:G16)</f>
        <v>0</v>
      </c>
      <c r="I16" s="34">
        <v>0</v>
      </c>
      <c r="J16" s="34">
        <v>0</v>
      </c>
      <c r="K16" s="35" t="str">
        <f t="shared" si="1"/>
        <v/>
      </c>
    </row>
    <row r="17" spans="1:11" outlineLevel="1" x14ac:dyDescent="0.2">
      <c r="A17" s="56"/>
      <c r="B17" s="56" t="s">
        <v>109</v>
      </c>
      <c r="C17" s="56"/>
      <c r="D17" s="56"/>
      <c r="E17" s="76">
        <f t="shared" ref="E17:J17" si="5">SUBTOTAL(9,E16:E16)</f>
        <v>0</v>
      </c>
      <c r="F17" s="76">
        <f t="shared" si="5"/>
        <v>0</v>
      </c>
      <c r="G17" s="76">
        <f t="shared" si="5"/>
        <v>0</v>
      </c>
      <c r="H17" s="76">
        <f t="shared" si="5"/>
        <v>0</v>
      </c>
      <c r="I17" s="76">
        <f t="shared" si="5"/>
        <v>0</v>
      </c>
      <c r="J17" s="76">
        <f t="shared" si="5"/>
        <v>0</v>
      </c>
      <c r="K17" s="77" t="str">
        <f t="shared" si="1"/>
        <v/>
      </c>
    </row>
    <row r="18" spans="1:11" outlineLevel="2" x14ac:dyDescent="0.2">
      <c r="A18" s="33">
        <v>642</v>
      </c>
      <c r="B18" s="33" t="s">
        <v>10</v>
      </c>
      <c r="C18" s="33">
        <v>50849</v>
      </c>
      <c r="D18" s="33" t="s">
        <v>62</v>
      </c>
      <c r="E18" s="34">
        <v>2698463</v>
      </c>
      <c r="F18" s="34">
        <v>0</v>
      </c>
      <c r="G18" s="34">
        <v>22095177</v>
      </c>
      <c r="H18" s="34">
        <f>SUM(E18:G18)</f>
        <v>24793640</v>
      </c>
      <c r="I18" s="34">
        <v>24299490</v>
      </c>
      <c r="J18" s="34">
        <v>188139</v>
      </c>
      <c r="K18" s="35">
        <f t="shared" si="1"/>
        <v>7.7425081760975232E-3</v>
      </c>
    </row>
    <row r="19" spans="1:11" outlineLevel="1" x14ac:dyDescent="0.2">
      <c r="A19" s="56"/>
      <c r="B19" s="56" t="s">
        <v>124</v>
      </c>
      <c r="C19" s="56"/>
      <c r="D19" s="56"/>
      <c r="E19" s="76">
        <f t="shared" ref="E19:J19" si="6">SUBTOTAL(9,E18:E18)</f>
        <v>2698463</v>
      </c>
      <c r="F19" s="76">
        <f t="shared" si="6"/>
        <v>0</v>
      </c>
      <c r="G19" s="76">
        <f t="shared" si="6"/>
        <v>22095177</v>
      </c>
      <c r="H19" s="76">
        <f t="shared" si="6"/>
        <v>24793640</v>
      </c>
      <c r="I19" s="76">
        <f t="shared" si="6"/>
        <v>24299490</v>
      </c>
      <c r="J19" s="76">
        <f t="shared" si="6"/>
        <v>188139</v>
      </c>
      <c r="K19" s="77">
        <f t="shared" si="1"/>
        <v>7.7425081760975232E-3</v>
      </c>
    </row>
    <row r="20" spans="1:11" outlineLevel="2" x14ac:dyDescent="0.2">
      <c r="A20" s="33">
        <v>670</v>
      </c>
      <c r="B20" s="33" t="s">
        <v>5</v>
      </c>
      <c r="C20" s="33">
        <v>50229</v>
      </c>
      <c r="D20" s="33" t="s">
        <v>27</v>
      </c>
      <c r="E20" s="34">
        <v>3272041</v>
      </c>
      <c r="F20" s="34">
        <v>21546654</v>
      </c>
      <c r="G20" s="34">
        <v>428646833</v>
      </c>
      <c r="H20" s="34">
        <f t="shared" ref="H20:H25" si="7">SUM(E20:G20)</f>
        <v>453465528</v>
      </c>
      <c r="I20" s="34">
        <v>427373299</v>
      </c>
      <c r="J20" s="34">
        <v>24861088</v>
      </c>
      <c r="K20" s="35">
        <f t="shared" si="1"/>
        <v>5.8171832583298562E-2</v>
      </c>
    </row>
    <row r="21" spans="1:11" outlineLevel="2" x14ac:dyDescent="0.2">
      <c r="A21" s="33">
        <v>670</v>
      </c>
      <c r="B21" s="33" t="s">
        <v>5</v>
      </c>
      <c r="C21" s="33">
        <v>51586</v>
      </c>
      <c r="D21" s="33" t="s">
        <v>32</v>
      </c>
      <c r="E21" s="34">
        <v>19529329</v>
      </c>
      <c r="F21" s="34">
        <v>11453821</v>
      </c>
      <c r="G21" s="34">
        <v>393345625</v>
      </c>
      <c r="H21" s="34">
        <f t="shared" si="7"/>
        <v>424328775</v>
      </c>
      <c r="I21" s="34">
        <v>414064351</v>
      </c>
      <c r="J21" s="34">
        <v>12142036</v>
      </c>
      <c r="K21" s="35">
        <f t="shared" si="1"/>
        <v>2.9324031326715204E-2</v>
      </c>
    </row>
    <row r="22" spans="1:11" outlineLevel="2" x14ac:dyDescent="0.2">
      <c r="A22" s="33">
        <v>670</v>
      </c>
      <c r="B22" s="33" t="s">
        <v>5</v>
      </c>
      <c r="C22" s="33">
        <v>51071</v>
      </c>
      <c r="D22" s="33" t="s">
        <v>59</v>
      </c>
      <c r="E22" s="34">
        <v>86340</v>
      </c>
      <c r="F22" s="34">
        <v>0</v>
      </c>
      <c r="G22" s="34">
        <v>0</v>
      </c>
      <c r="H22" s="34">
        <f t="shared" si="7"/>
        <v>86340</v>
      </c>
      <c r="I22" s="34">
        <v>176774</v>
      </c>
      <c r="J22" s="34">
        <v>2473455</v>
      </c>
      <c r="K22" s="35">
        <f t="shared" si="1"/>
        <v>13.992187765169087</v>
      </c>
    </row>
    <row r="23" spans="1:11" outlineLevel="2" x14ac:dyDescent="0.2">
      <c r="A23" s="33">
        <v>670</v>
      </c>
      <c r="B23" s="33" t="s">
        <v>5</v>
      </c>
      <c r="C23" s="33">
        <v>51020</v>
      </c>
      <c r="D23" s="33" t="s">
        <v>60</v>
      </c>
      <c r="E23" s="34">
        <v>0</v>
      </c>
      <c r="F23" s="34">
        <v>0</v>
      </c>
      <c r="G23" s="34">
        <v>1362332</v>
      </c>
      <c r="H23" s="34">
        <f t="shared" si="7"/>
        <v>1362332</v>
      </c>
      <c r="I23" s="34">
        <v>1350461</v>
      </c>
      <c r="J23" s="34">
        <v>-21303</v>
      </c>
      <c r="K23" s="35">
        <f t="shared" si="1"/>
        <v>-1.5774613261693601E-2</v>
      </c>
    </row>
    <row r="24" spans="1:11" outlineLevel="2" x14ac:dyDescent="0.2">
      <c r="A24" s="33">
        <v>670</v>
      </c>
      <c r="B24" s="33" t="s">
        <v>5</v>
      </c>
      <c r="C24" s="33">
        <v>50857</v>
      </c>
      <c r="D24" s="33" t="s">
        <v>26</v>
      </c>
      <c r="E24" s="34">
        <v>0</v>
      </c>
      <c r="F24" s="34">
        <v>2200074</v>
      </c>
      <c r="G24" s="34">
        <v>0</v>
      </c>
      <c r="H24" s="34">
        <f t="shared" si="7"/>
        <v>2200074</v>
      </c>
      <c r="I24" s="34">
        <v>1524015</v>
      </c>
      <c r="J24" s="34">
        <v>1295039</v>
      </c>
      <c r="K24" s="35">
        <f t="shared" si="1"/>
        <v>0.84975475963163094</v>
      </c>
    </row>
    <row r="25" spans="1:11" outlineLevel="2" x14ac:dyDescent="0.2">
      <c r="A25" s="33">
        <v>670</v>
      </c>
      <c r="B25" s="33" t="s">
        <v>5</v>
      </c>
      <c r="C25" s="33">
        <v>50067</v>
      </c>
      <c r="D25" s="33" t="s">
        <v>28</v>
      </c>
      <c r="E25" s="34">
        <v>11162338</v>
      </c>
      <c r="F25" s="34">
        <v>2654718</v>
      </c>
      <c r="G25" s="34">
        <v>0</v>
      </c>
      <c r="H25" s="34">
        <f t="shared" si="7"/>
        <v>13817056</v>
      </c>
      <c r="I25" s="34">
        <v>13222787</v>
      </c>
      <c r="J25" s="34">
        <v>947702</v>
      </c>
      <c r="K25" s="35">
        <f t="shared" si="1"/>
        <v>7.1671879763320692E-2</v>
      </c>
    </row>
    <row r="26" spans="1:11" outlineLevel="1" x14ac:dyDescent="0.2">
      <c r="A26" s="56"/>
      <c r="B26" s="56" t="s">
        <v>110</v>
      </c>
      <c r="C26" s="56"/>
      <c r="D26" s="56"/>
      <c r="E26" s="76">
        <f t="shared" ref="E26:J26" si="8">SUBTOTAL(9,E20:E25)</f>
        <v>34050048</v>
      </c>
      <c r="F26" s="76">
        <f t="shared" si="8"/>
        <v>37855267</v>
      </c>
      <c r="G26" s="76">
        <f t="shared" si="8"/>
        <v>823354790</v>
      </c>
      <c r="H26" s="76">
        <f t="shared" si="8"/>
        <v>895260105</v>
      </c>
      <c r="I26" s="76">
        <f t="shared" si="8"/>
        <v>857711687</v>
      </c>
      <c r="J26" s="76">
        <f t="shared" si="8"/>
        <v>41698017</v>
      </c>
      <c r="K26" s="77">
        <f t="shared" si="1"/>
        <v>4.8615423611454184E-2</v>
      </c>
    </row>
    <row r="27" spans="1:11" outlineLevel="2" x14ac:dyDescent="0.2">
      <c r="A27" s="33">
        <v>1135</v>
      </c>
      <c r="B27" s="33" t="s">
        <v>12</v>
      </c>
      <c r="C27" s="33">
        <v>51535</v>
      </c>
      <c r="D27" s="33" t="s">
        <v>57</v>
      </c>
      <c r="E27" s="34">
        <v>0</v>
      </c>
      <c r="F27" s="34">
        <v>4349386</v>
      </c>
      <c r="G27" s="34">
        <v>0</v>
      </c>
      <c r="H27" s="34">
        <f>SUM(E27:G27)</f>
        <v>4349386</v>
      </c>
      <c r="I27" s="34">
        <v>4216854</v>
      </c>
      <c r="J27" s="34">
        <v>3057</v>
      </c>
      <c r="K27" s="35">
        <f t="shared" si="1"/>
        <v>7.2494802997684999E-4</v>
      </c>
    </row>
    <row r="28" spans="1:11" outlineLevel="1" x14ac:dyDescent="0.2">
      <c r="A28" s="56"/>
      <c r="B28" s="56" t="s">
        <v>126</v>
      </c>
      <c r="C28" s="56"/>
      <c r="D28" s="56"/>
      <c r="E28" s="76">
        <f t="shared" ref="E28:J28" si="9">SUBTOTAL(9,E27:E27)</f>
        <v>0</v>
      </c>
      <c r="F28" s="76">
        <f t="shared" si="9"/>
        <v>4349386</v>
      </c>
      <c r="G28" s="76">
        <f t="shared" si="9"/>
        <v>0</v>
      </c>
      <c r="H28" s="76">
        <f t="shared" si="9"/>
        <v>4349386</v>
      </c>
      <c r="I28" s="76">
        <f t="shared" si="9"/>
        <v>4216854</v>
      </c>
      <c r="J28" s="76">
        <f t="shared" si="9"/>
        <v>3057</v>
      </c>
      <c r="K28" s="77">
        <f t="shared" si="1"/>
        <v>7.2494802997684999E-4</v>
      </c>
    </row>
    <row r="29" spans="1:11" outlineLevel="2" x14ac:dyDescent="0.2">
      <c r="A29" s="33">
        <v>50026</v>
      </c>
      <c r="B29" s="33" t="s">
        <v>1</v>
      </c>
      <c r="C29" s="33">
        <v>50026</v>
      </c>
      <c r="D29" s="33" t="s">
        <v>1</v>
      </c>
      <c r="E29" s="34">
        <v>981236</v>
      </c>
      <c r="F29" s="34">
        <v>280899</v>
      </c>
      <c r="G29" s="34">
        <v>31143445</v>
      </c>
      <c r="H29" s="34">
        <f>SUM(E29:G29)</f>
        <v>32405580</v>
      </c>
      <c r="I29" s="34">
        <v>31361950</v>
      </c>
      <c r="J29" s="34">
        <v>654511</v>
      </c>
      <c r="K29" s="35">
        <f t="shared" si="1"/>
        <v>2.0869588785136128E-2</v>
      </c>
    </row>
    <row r="30" spans="1:11" outlineLevel="1" x14ac:dyDescent="0.2">
      <c r="A30" s="56"/>
      <c r="B30" s="56" t="s">
        <v>128</v>
      </c>
      <c r="C30" s="56"/>
      <c r="D30" s="56"/>
      <c r="E30" s="76">
        <f t="shared" ref="E30:J30" si="10">SUBTOTAL(9,E29:E29)</f>
        <v>981236</v>
      </c>
      <c r="F30" s="76">
        <f t="shared" si="10"/>
        <v>280899</v>
      </c>
      <c r="G30" s="76">
        <f t="shared" si="10"/>
        <v>31143445</v>
      </c>
      <c r="H30" s="76">
        <f t="shared" si="10"/>
        <v>32405580</v>
      </c>
      <c r="I30" s="76">
        <f t="shared" si="10"/>
        <v>31361950</v>
      </c>
      <c r="J30" s="76">
        <f t="shared" si="10"/>
        <v>654511</v>
      </c>
      <c r="K30" s="77">
        <f t="shared" si="1"/>
        <v>2.0869588785136128E-2</v>
      </c>
    </row>
    <row r="31" spans="1:11" outlineLevel="2" x14ac:dyDescent="0.2">
      <c r="A31" s="33">
        <v>50041</v>
      </c>
      <c r="B31" s="33" t="s">
        <v>3</v>
      </c>
      <c r="C31" s="33">
        <v>50041</v>
      </c>
      <c r="D31" s="33" t="s">
        <v>3</v>
      </c>
      <c r="E31" s="34">
        <v>0</v>
      </c>
      <c r="F31" s="34">
        <v>44830</v>
      </c>
      <c r="G31" s="34">
        <v>52285452</v>
      </c>
      <c r="H31" s="34">
        <f>SUM(E31:G31)</f>
        <v>52330282</v>
      </c>
      <c r="I31" s="34">
        <v>50394036</v>
      </c>
      <c r="J31" s="34">
        <v>1270434</v>
      </c>
      <c r="K31" s="35">
        <f t="shared" si="1"/>
        <v>2.5210006993684728E-2</v>
      </c>
    </row>
    <row r="32" spans="1:11" outlineLevel="1" x14ac:dyDescent="0.2">
      <c r="A32" s="56"/>
      <c r="B32" s="56" t="s">
        <v>127</v>
      </c>
      <c r="C32" s="56"/>
      <c r="D32" s="56"/>
      <c r="E32" s="76">
        <f t="shared" ref="E32:J32" si="11">SUBTOTAL(9,E31:E31)</f>
        <v>0</v>
      </c>
      <c r="F32" s="76">
        <f t="shared" si="11"/>
        <v>44830</v>
      </c>
      <c r="G32" s="76">
        <f t="shared" si="11"/>
        <v>52285452</v>
      </c>
      <c r="H32" s="76">
        <f t="shared" si="11"/>
        <v>52330282</v>
      </c>
      <c r="I32" s="76">
        <f t="shared" si="11"/>
        <v>50394036</v>
      </c>
      <c r="J32" s="76">
        <f t="shared" si="11"/>
        <v>1270434</v>
      </c>
      <c r="K32" s="77">
        <f t="shared" si="1"/>
        <v>2.5210006993684728E-2</v>
      </c>
    </row>
    <row r="33" spans="1:1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35231621</v>
      </c>
      <c r="H33" s="34">
        <f>SUM(E33:G33)</f>
        <v>35231621</v>
      </c>
      <c r="I33" s="34">
        <v>33489605</v>
      </c>
      <c r="J33" s="34">
        <v>352333</v>
      </c>
      <c r="K33" s="35">
        <f t="shared" si="1"/>
        <v>1.0520667532507475E-2</v>
      </c>
    </row>
    <row r="34" spans="1:11" outlineLevel="1" x14ac:dyDescent="0.2">
      <c r="A34" s="56"/>
      <c r="B34" s="56" t="s">
        <v>114</v>
      </c>
      <c r="C34" s="56"/>
      <c r="D34" s="56"/>
      <c r="E34" s="76">
        <f t="shared" ref="E34:J34" si="12">SUBTOTAL(9,E33:E33)</f>
        <v>0</v>
      </c>
      <c r="F34" s="76">
        <f t="shared" si="12"/>
        <v>0</v>
      </c>
      <c r="G34" s="76">
        <f t="shared" si="12"/>
        <v>35231621</v>
      </c>
      <c r="H34" s="76">
        <f t="shared" si="12"/>
        <v>35231621</v>
      </c>
      <c r="I34" s="76">
        <f t="shared" si="12"/>
        <v>33489605</v>
      </c>
      <c r="J34" s="76">
        <f t="shared" si="12"/>
        <v>352333</v>
      </c>
      <c r="K34" s="77">
        <f t="shared" si="1"/>
        <v>1.0520667532507475E-2</v>
      </c>
    </row>
    <row r="35" spans="1:1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0</v>
      </c>
      <c r="F35" s="34">
        <v>454512</v>
      </c>
      <c r="G35" s="34">
        <v>58325409</v>
      </c>
      <c r="H35" s="34">
        <f>SUM(E35:G35)</f>
        <v>58779921</v>
      </c>
      <c r="I35" s="34">
        <v>57778042</v>
      </c>
      <c r="J35" s="34">
        <v>1325671</v>
      </c>
      <c r="K35" s="35">
        <f t="shared" si="1"/>
        <v>2.2944200843635371E-2</v>
      </c>
    </row>
    <row r="36" spans="1:11" outlineLevel="1" x14ac:dyDescent="0.2">
      <c r="A36" s="56"/>
      <c r="B36" s="56" t="s">
        <v>115</v>
      </c>
      <c r="C36" s="56"/>
      <c r="D36" s="56"/>
      <c r="E36" s="76">
        <f t="shared" ref="E36:J36" si="13">SUBTOTAL(9,E35:E35)</f>
        <v>0</v>
      </c>
      <c r="F36" s="76">
        <f t="shared" si="13"/>
        <v>454512</v>
      </c>
      <c r="G36" s="76">
        <f t="shared" si="13"/>
        <v>58325409</v>
      </c>
      <c r="H36" s="76">
        <f t="shared" si="13"/>
        <v>58779921</v>
      </c>
      <c r="I36" s="76">
        <f t="shared" si="13"/>
        <v>57778042</v>
      </c>
      <c r="J36" s="76">
        <f t="shared" si="13"/>
        <v>1325671</v>
      </c>
      <c r="K36" s="77">
        <f t="shared" si="1"/>
        <v>2.2944200843635371E-2</v>
      </c>
    </row>
    <row r="37" spans="1:11" outlineLevel="2" x14ac:dyDescent="0.2">
      <c r="A37" s="33">
        <v>51624</v>
      </c>
      <c r="B37" s="33" t="s">
        <v>13</v>
      </c>
      <c r="C37" s="33">
        <v>51624</v>
      </c>
      <c r="D37" s="33" t="s">
        <v>13</v>
      </c>
      <c r="E37" s="34">
        <v>0</v>
      </c>
      <c r="F37" s="34">
        <v>81720369</v>
      </c>
      <c r="G37" s="34">
        <v>0</v>
      </c>
      <c r="H37" s="34">
        <f>SUM(E37:G37)</f>
        <v>81720369</v>
      </c>
      <c r="I37" s="34">
        <v>78861906</v>
      </c>
      <c r="J37" s="34">
        <v>2763417</v>
      </c>
      <c r="K37" s="35">
        <f t="shared" si="1"/>
        <v>3.504121495617922E-2</v>
      </c>
    </row>
    <row r="38" spans="1:11" outlineLevel="1" x14ac:dyDescent="0.2">
      <c r="A38" s="57"/>
      <c r="B38" s="57" t="s">
        <v>125</v>
      </c>
      <c r="C38" s="57"/>
      <c r="D38" s="57"/>
      <c r="E38" s="79">
        <f t="shared" ref="E38:J38" si="14">SUBTOTAL(9,E37:E37)</f>
        <v>0</v>
      </c>
      <c r="F38" s="79">
        <f t="shared" si="14"/>
        <v>81720369</v>
      </c>
      <c r="G38" s="79">
        <f t="shared" si="14"/>
        <v>0</v>
      </c>
      <c r="H38" s="79">
        <f t="shared" si="14"/>
        <v>81720369</v>
      </c>
      <c r="I38" s="79">
        <f t="shared" si="14"/>
        <v>78861906</v>
      </c>
      <c r="J38" s="79">
        <f t="shared" si="14"/>
        <v>2763417</v>
      </c>
      <c r="K38" s="66">
        <f t="shared" si="1"/>
        <v>3.504121495617922E-2</v>
      </c>
    </row>
    <row r="39" spans="1:11" ht="23.25" customHeight="1" thickBot="1" x14ac:dyDescent="0.25">
      <c r="A39" s="43"/>
      <c r="B39" s="43" t="s">
        <v>104</v>
      </c>
      <c r="C39" s="43"/>
      <c r="D39" s="43"/>
      <c r="E39" s="44">
        <f t="shared" ref="E39:J39" si="15">SUBTOTAL(9,E4:E37)</f>
        <v>51214398</v>
      </c>
      <c r="F39" s="44">
        <f t="shared" si="15"/>
        <v>594528455</v>
      </c>
      <c r="G39" s="44">
        <f t="shared" si="15"/>
        <v>1905665864</v>
      </c>
      <c r="H39" s="44">
        <f t="shared" si="15"/>
        <v>2551408717</v>
      </c>
      <c r="I39" s="44">
        <f t="shared" si="15"/>
        <v>2469338408</v>
      </c>
      <c r="J39" s="44">
        <f t="shared" si="15"/>
        <v>90687246</v>
      </c>
      <c r="K39" s="29">
        <f t="shared" si="1"/>
        <v>3.6725321124961012E-2</v>
      </c>
    </row>
    <row r="40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0.64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14">
    <pageSetUpPr fitToPage="1"/>
  </sheetPr>
  <dimension ref="A1:K40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7.85546875" style="21" bestFit="1" customWidth="1"/>
    <col min="3" max="3" width="6" style="22" bestFit="1" customWidth="1"/>
    <col min="4" max="4" width="27.85546875" style="22" bestFit="1" customWidth="1"/>
    <col min="5" max="5" width="12" style="24" bestFit="1" customWidth="1"/>
    <col min="6" max="6" width="12.42578125" style="24" bestFit="1" customWidth="1"/>
    <col min="7" max="7" width="13.5703125" style="24" bestFit="1" customWidth="1"/>
    <col min="8" max="8" width="13.5703125" style="24" customWidth="1"/>
    <col min="9" max="9" width="13.5703125" style="24" bestFit="1" customWidth="1"/>
    <col min="10" max="10" width="12" style="24" bestFit="1" customWidth="1"/>
    <col min="11" max="11" width="7.5703125" style="20" bestFit="1" customWidth="1"/>
    <col min="12" max="16384" width="9.140625" style="20"/>
  </cols>
  <sheetData>
    <row r="1" spans="1:11" ht="24" customHeight="1" x14ac:dyDescent="0.2">
      <c r="A1" s="268" t="s">
        <v>64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91" t="s">
        <v>69</v>
      </c>
      <c r="B4" s="33" t="s">
        <v>9</v>
      </c>
      <c r="C4" s="33" t="s">
        <v>68</v>
      </c>
      <c r="D4" s="33" t="s">
        <v>38</v>
      </c>
      <c r="E4" s="34">
        <v>6667804</v>
      </c>
      <c r="F4" s="34">
        <v>333453072</v>
      </c>
      <c r="G4" s="34">
        <v>558348930</v>
      </c>
      <c r="H4" s="34">
        <f>SUM(E4:G4)</f>
        <v>898469806</v>
      </c>
      <c r="I4" s="34">
        <v>874061675</v>
      </c>
      <c r="J4" s="34">
        <v>32637884</v>
      </c>
      <c r="K4" s="35">
        <f>IF(I4&lt;&gt;0,J4/I4,"")</f>
        <v>3.7340481722871556E-2</v>
      </c>
    </row>
    <row r="5" spans="1:11" outlineLevel="1" x14ac:dyDescent="0.2">
      <c r="A5" s="94"/>
      <c r="B5" s="55" t="s">
        <v>105</v>
      </c>
      <c r="C5" s="56"/>
      <c r="D5" s="56"/>
      <c r="E5" s="76">
        <f t="shared" ref="E5:J5" si="0">SUBTOTAL(9,E4:E4)</f>
        <v>6667804</v>
      </c>
      <c r="F5" s="76">
        <f t="shared" si="0"/>
        <v>333453072</v>
      </c>
      <c r="G5" s="76">
        <f t="shared" si="0"/>
        <v>558348930</v>
      </c>
      <c r="H5" s="76">
        <f t="shared" si="0"/>
        <v>898469806</v>
      </c>
      <c r="I5" s="76">
        <f t="shared" si="0"/>
        <v>874061675</v>
      </c>
      <c r="J5" s="76">
        <f t="shared" si="0"/>
        <v>32637884</v>
      </c>
      <c r="K5" s="77">
        <f t="shared" ref="K5:K39" si="1">IF(I5&lt;&gt;0,J5/I5,"")</f>
        <v>3.7340481722871556E-2</v>
      </c>
    </row>
    <row r="6" spans="1:11" outlineLevel="2" x14ac:dyDescent="0.2">
      <c r="A6" s="91" t="s">
        <v>81</v>
      </c>
      <c r="B6" s="33" t="s">
        <v>0</v>
      </c>
      <c r="C6" s="33" t="s">
        <v>80</v>
      </c>
      <c r="D6" s="33" t="s">
        <v>24</v>
      </c>
      <c r="E6" s="34">
        <v>1940</v>
      </c>
      <c r="F6" s="34">
        <v>77471871</v>
      </c>
      <c r="G6" s="34">
        <v>146923023</v>
      </c>
      <c r="H6" s="34">
        <f>SUM(E6:G6)</f>
        <v>224396834</v>
      </c>
      <c r="I6" s="34">
        <v>215497388</v>
      </c>
      <c r="J6" s="34">
        <v>9157304</v>
      </c>
      <c r="K6" s="35">
        <f t="shared" si="1"/>
        <v>4.249380507572556E-2</v>
      </c>
    </row>
    <row r="7" spans="1:11" outlineLevel="2" x14ac:dyDescent="0.2">
      <c r="A7" s="91" t="s">
        <v>81</v>
      </c>
      <c r="B7" s="33" t="s">
        <v>0</v>
      </c>
      <c r="C7" s="33" t="s">
        <v>82</v>
      </c>
      <c r="D7" s="33" t="s">
        <v>35</v>
      </c>
      <c r="E7" s="34">
        <v>0</v>
      </c>
      <c r="F7" s="34">
        <v>0</v>
      </c>
      <c r="G7" s="34">
        <v>985051</v>
      </c>
      <c r="H7" s="34">
        <f>SUM(E7:G7)</f>
        <v>985051</v>
      </c>
      <c r="I7" s="34">
        <v>971030</v>
      </c>
      <c r="J7" s="34">
        <v>0</v>
      </c>
      <c r="K7" s="35">
        <f t="shared" si="1"/>
        <v>0</v>
      </c>
    </row>
    <row r="8" spans="1:11" outlineLevel="2" x14ac:dyDescent="0.2">
      <c r="A8" s="91" t="s">
        <v>81</v>
      </c>
      <c r="B8" s="33" t="s">
        <v>0</v>
      </c>
      <c r="C8" s="33" t="s">
        <v>84</v>
      </c>
      <c r="D8" s="33" t="s">
        <v>36</v>
      </c>
      <c r="E8" s="34">
        <v>1416630</v>
      </c>
      <c r="F8" s="34">
        <v>2095708</v>
      </c>
      <c r="G8" s="34">
        <v>95124785</v>
      </c>
      <c r="H8" s="34">
        <f>SUM(E8:G8)</f>
        <v>98637123</v>
      </c>
      <c r="I8" s="34">
        <v>95539485</v>
      </c>
      <c r="J8" s="34">
        <v>1554244</v>
      </c>
      <c r="K8" s="35">
        <f t="shared" si="1"/>
        <v>1.6268080155550348E-2</v>
      </c>
    </row>
    <row r="9" spans="1:11" outlineLevel="2" x14ac:dyDescent="0.2">
      <c r="A9" s="91" t="s">
        <v>81</v>
      </c>
      <c r="B9" s="33" t="s">
        <v>0</v>
      </c>
      <c r="C9" s="33" t="s">
        <v>83</v>
      </c>
      <c r="D9" s="33" t="s">
        <v>48</v>
      </c>
      <c r="E9" s="34">
        <v>1012</v>
      </c>
      <c r="F9" s="34">
        <v>24371808</v>
      </c>
      <c r="G9" s="34">
        <v>68504</v>
      </c>
      <c r="H9" s="34">
        <f>SUM(E9:G9)</f>
        <v>24441324</v>
      </c>
      <c r="I9" s="34">
        <v>24548047</v>
      </c>
      <c r="J9" s="34">
        <v>-188434</v>
      </c>
      <c r="K9" s="35">
        <f t="shared" si="1"/>
        <v>-7.6761299992622635E-3</v>
      </c>
    </row>
    <row r="10" spans="1:11" outlineLevel="1" x14ac:dyDescent="0.2">
      <c r="A10" s="94"/>
      <c r="B10" s="56" t="s">
        <v>123</v>
      </c>
      <c r="C10" s="56"/>
      <c r="D10" s="56"/>
      <c r="E10" s="76">
        <f t="shared" ref="E10:J10" si="2">SUBTOTAL(9,E6:E9)</f>
        <v>1419582</v>
      </c>
      <c r="F10" s="76">
        <f t="shared" si="2"/>
        <v>103939387</v>
      </c>
      <c r="G10" s="76">
        <f t="shared" si="2"/>
        <v>243101363</v>
      </c>
      <c r="H10" s="76">
        <f t="shared" si="2"/>
        <v>348460332</v>
      </c>
      <c r="I10" s="76">
        <f t="shared" si="2"/>
        <v>336555950</v>
      </c>
      <c r="J10" s="76">
        <f t="shared" si="2"/>
        <v>10523114</v>
      </c>
      <c r="K10" s="77">
        <f t="shared" si="1"/>
        <v>3.1267056785060553E-2</v>
      </c>
    </row>
    <row r="11" spans="1:11" outlineLevel="2" x14ac:dyDescent="0.2">
      <c r="A11" s="91" t="s">
        <v>66</v>
      </c>
      <c r="B11" s="33" t="s">
        <v>8</v>
      </c>
      <c r="C11" s="33" t="s">
        <v>65</v>
      </c>
      <c r="D11" s="33" t="s">
        <v>25</v>
      </c>
      <c r="E11" s="34">
        <v>6294544</v>
      </c>
      <c r="F11" s="34">
        <v>24820716</v>
      </c>
      <c r="G11" s="34">
        <v>155923420</v>
      </c>
      <c r="H11" s="34">
        <f>SUM(E11:G11)</f>
        <v>187038680</v>
      </c>
      <c r="I11" s="34">
        <v>187011365</v>
      </c>
      <c r="J11" s="34">
        <v>4248076</v>
      </c>
      <c r="K11" s="35">
        <f t="shared" si="1"/>
        <v>2.2715603407311637E-2</v>
      </c>
    </row>
    <row r="12" spans="1:11" outlineLevel="1" x14ac:dyDescent="0.2">
      <c r="A12" s="94"/>
      <c r="B12" s="56" t="s">
        <v>107</v>
      </c>
      <c r="C12" s="56"/>
      <c r="D12" s="56"/>
      <c r="E12" s="76">
        <f t="shared" ref="E12:J12" si="3">SUBTOTAL(9,E11:E11)</f>
        <v>6294544</v>
      </c>
      <c r="F12" s="76">
        <f t="shared" si="3"/>
        <v>24820716</v>
      </c>
      <c r="G12" s="76">
        <f t="shared" si="3"/>
        <v>155923420</v>
      </c>
      <c r="H12" s="76">
        <f t="shared" si="3"/>
        <v>187038680</v>
      </c>
      <c r="I12" s="76">
        <f t="shared" si="3"/>
        <v>187011365</v>
      </c>
      <c r="J12" s="76">
        <f t="shared" si="3"/>
        <v>4248076</v>
      </c>
      <c r="K12" s="77">
        <f t="shared" si="1"/>
        <v>2.2715603407311637E-2</v>
      </c>
    </row>
    <row r="13" spans="1:11" outlineLevel="2" x14ac:dyDescent="0.2">
      <c r="A13" s="91" t="s">
        <v>71</v>
      </c>
      <c r="B13" s="33" t="s">
        <v>6</v>
      </c>
      <c r="C13" s="33" t="s">
        <v>70</v>
      </c>
      <c r="D13" s="33" t="s">
        <v>31</v>
      </c>
      <c r="E13" s="34">
        <v>3175557</v>
      </c>
      <c r="F13" s="34">
        <v>198001070</v>
      </c>
      <c r="G13" s="34">
        <v>151696375</v>
      </c>
      <c r="H13" s="34">
        <f>SUM(E13:G13)</f>
        <v>352873002</v>
      </c>
      <c r="I13" s="34">
        <v>337493499</v>
      </c>
      <c r="J13" s="34">
        <v>6898819</v>
      </c>
      <c r="K13" s="35">
        <f t="shared" si="1"/>
        <v>2.0441338930798188E-2</v>
      </c>
    </row>
    <row r="14" spans="1:11" outlineLevel="2" x14ac:dyDescent="0.2">
      <c r="A14" s="91" t="s">
        <v>71</v>
      </c>
      <c r="B14" s="33" t="s">
        <v>6</v>
      </c>
      <c r="C14" s="33" t="s">
        <v>72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-75323</v>
      </c>
      <c r="K14" s="35" t="str">
        <f t="shared" si="1"/>
        <v/>
      </c>
    </row>
    <row r="15" spans="1:11" outlineLevel="1" x14ac:dyDescent="0.2">
      <c r="A15" s="94"/>
      <c r="B15" s="56" t="s">
        <v>108</v>
      </c>
      <c r="C15" s="56"/>
      <c r="D15" s="56"/>
      <c r="E15" s="76">
        <f t="shared" ref="E15:J15" si="4">SUBTOTAL(9,E13:E14)</f>
        <v>3175557</v>
      </c>
      <c r="F15" s="76">
        <f t="shared" si="4"/>
        <v>198001070</v>
      </c>
      <c r="G15" s="76">
        <f t="shared" si="4"/>
        <v>151696375</v>
      </c>
      <c r="H15" s="76">
        <f t="shared" si="4"/>
        <v>352873002</v>
      </c>
      <c r="I15" s="76">
        <f t="shared" si="4"/>
        <v>337493499</v>
      </c>
      <c r="J15" s="76">
        <f t="shared" si="4"/>
        <v>6823496</v>
      </c>
      <c r="K15" s="77">
        <f t="shared" si="1"/>
        <v>2.0218155372527635E-2</v>
      </c>
    </row>
    <row r="16" spans="1:11" outlineLevel="2" x14ac:dyDescent="0.2">
      <c r="A16" s="91" t="s">
        <v>94</v>
      </c>
      <c r="B16" s="33" t="s">
        <v>2</v>
      </c>
      <c r="C16" s="33" t="s">
        <v>93</v>
      </c>
      <c r="D16" s="33" t="s">
        <v>63</v>
      </c>
      <c r="E16" s="34">
        <v>0</v>
      </c>
      <c r="F16" s="34">
        <v>0</v>
      </c>
      <c r="G16" s="34">
        <v>0</v>
      </c>
      <c r="H16" s="34">
        <f>SUM(E16:G16)</f>
        <v>0</v>
      </c>
      <c r="I16" s="34">
        <v>0</v>
      </c>
      <c r="J16" s="34">
        <v>0</v>
      </c>
      <c r="K16" s="35" t="str">
        <f t="shared" si="1"/>
        <v/>
      </c>
    </row>
    <row r="17" spans="1:11" outlineLevel="1" x14ac:dyDescent="0.2">
      <c r="A17" s="94"/>
      <c r="B17" s="56" t="s">
        <v>109</v>
      </c>
      <c r="C17" s="56"/>
      <c r="D17" s="56"/>
      <c r="E17" s="76">
        <f t="shared" ref="E17:J17" si="5">SUBTOTAL(9,E16:E16)</f>
        <v>0</v>
      </c>
      <c r="F17" s="76">
        <f t="shared" si="5"/>
        <v>0</v>
      </c>
      <c r="G17" s="76">
        <f t="shared" si="5"/>
        <v>0</v>
      </c>
      <c r="H17" s="76">
        <f t="shared" si="5"/>
        <v>0</v>
      </c>
      <c r="I17" s="76">
        <f t="shared" si="5"/>
        <v>0</v>
      </c>
      <c r="J17" s="76">
        <f t="shared" si="5"/>
        <v>0</v>
      </c>
      <c r="K17" s="77" t="str">
        <f t="shared" si="1"/>
        <v/>
      </c>
    </row>
    <row r="18" spans="1:11" outlineLevel="2" x14ac:dyDescent="0.2">
      <c r="A18" s="91" t="s">
        <v>86</v>
      </c>
      <c r="B18" s="33" t="s">
        <v>10</v>
      </c>
      <c r="C18" s="33" t="s">
        <v>85</v>
      </c>
      <c r="D18" s="33" t="s">
        <v>62</v>
      </c>
      <c r="E18" s="34">
        <v>3026510</v>
      </c>
      <c r="F18" s="34">
        <v>0</v>
      </c>
      <c r="G18" s="34">
        <v>22491977</v>
      </c>
      <c r="H18" s="34">
        <f>SUM(E18:G18)</f>
        <v>25518487</v>
      </c>
      <c r="I18" s="34">
        <v>25099090</v>
      </c>
      <c r="J18" s="34">
        <v>251208</v>
      </c>
      <c r="K18" s="35">
        <f t="shared" si="1"/>
        <v>1.0008649715985718E-2</v>
      </c>
    </row>
    <row r="19" spans="1:11" outlineLevel="1" x14ac:dyDescent="0.2">
      <c r="A19" s="94"/>
      <c r="B19" s="56" t="s">
        <v>124</v>
      </c>
      <c r="C19" s="56"/>
      <c r="D19" s="56"/>
      <c r="E19" s="76">
        <f t="shared" ref="E19:J19" si="6">SUBTOTAL(9,E18:E18)</f>
        <v>3026510</v>
      </c>
      <c r="F19" s="76">
        <f t="shared" si="6"/>
        <v>0</v>
      </c>
      <c r="G19" s="76">
        <f t="shared" si="6"/>
        <v>22491977</v>
      </c>
      <c r="H19" s="76">
        <f t="shared" si="6"/>
        <v>25518487</v>
      </c>
      <c r="I19" s="76">
        <f t="shared" si="6"/>
        <v>25099090</v>
      </c>
      <c r="J19" s="76">
        <f t="shared" si="6"/>
        <v>251208</v>
      </c>
      <c r="K19" s="77">
        <f t="shared" si="1"/>
        <v>1.0008649715985718E-2</v>
      </c>
    </row>
    <row r="20" spans="1:11" outlineLevel="2" x14ac:dyDescent="0.2">
      <c r="A20" s="91" t="s">
        <v>74</v>
      </c>
      <c r="B20" s="33" t="s">
        <v>5</v>
      </c>
      <c r="C20" s="33" t="s">
        <v>73</v>
      </c>
      <c r="D20" s="33" t="s">
        <v>27</v>
      </c>
      <c r="E20" s="34">
        <v>43863062</v>
      </c>
      <c r="F20" s="34">
        <v>34133298</v>
      </c>
      <c r="G20" s="34">
        <v>565197617</v>
      </c>
      <c r="H20" s="34">
        <f t="shared" ref="H20:H25" si="7">SUM(E20:G20)</f>
        <v>643193977</v>
      </c>
      <c r="I20" s="34">
        <v>612433884</v>
      </c>
      <c r="J20" s="34">
        <v>15866488</v>
      </c>
      <c r="K20" s="35">
        <f t="shared" si="1"/>
        <v>2.5907266750773053E-2</v>
      </c>
    </row>
    <row r="21" spans="1:11" outlineLevel="2" x14ac:dyDescent="0.2">
      <c r="A21" s="91" t="s">
        <v>74</v>
      </c>
      <c r="B21" s="33" t="s">
        <v>5</v>
      </c>
      <c r="C21" s="33" t="s">
        <v>79</v>
      </c>
      <c r="D21" s="33" t="s">
        <v>32</v>
      </c>
      <c r="E21" s="34">
        <v>23370438</v>
      </c>
      <c r="F21" s="34">
        <v>10294321</v>
      </c>
      <c r="G21" s="34">
        <v>485251275</v>
      </c>
      <c r="H21" s="34">
        <f t="shared" si="7"/>
        <v>518916034</v>
      </c>
      <c r="I21" s="34">
        <v>503813254</v>
      </c>
      <c r="J21" s="34">
        <v>23120127</v>
      </c>
      <c r="K21" s="35">
        <f t="shared" si="1"/>
        <v>4.5890271477455016E-2</v>
      </c>
    </row>
    <row r="22" spans="1:11" outlineLevel="2" x14ac:dyDescent="0.2">
      <c r="A22" s="91" t="s">
        <v>74</v>
      </c>
      <c r="B22" s="33" t="s">
        <v>5</v>
      </c>
      <c r="C22" s="33" t="s">
        <v>75</v>
      </c>
      <c r="D22" s="33" t="s">
        <v>59</v>
      </c>
      <c r="E22" s="34">
        <v>196522</v>
      </c>
      <c r="F22" s="34">
        <v>0</v>
      </c>
      <c r="G22" s="34">
        <v>0</v>
      </c>
      <c r="H22" s="34">
        <f t="shared" si="7"/>
        <v>196522</v>
      </c>
      <c r="I22" s="34">
        <v>230652</v>
      </c>
      <c r="J22" s="34">
        <v>-56599</v>
      </c>
      <c r="K22" s="35">
        <f t="shared" si="1"/>
        <v>-0.24538698992421484</v>
      </c>
    </row>
    <row r="23" spans="1:11" outlineLevel="2" x14ac:dyDescent="0.2">
      <c r="A23" s="91" t="s">
        <v>74</v>
      </c>
      <c r="B23" s="33" t="s">
        <v>5</v>
      </c>
      <c r="C23" s="33" t="s">
        <v>77</v>
      </c>
      <c r="D23" s="33" t="s">
        <v>60</v>
      </c>
      <c r="E23" s="34">
        <v>0</v>
      </c>
      <c r="F23" s="34">
        <v>0</v>
      </c>
      <c r="G23" s="34">
        <v>1079185</v>
      </c>
      <c r="H23" s="34">
        <f t="shared" si="7"/>
        <v>1079185</v>
      </c>
      <c r="I23" s="34">
        <v>1062777</v>
      </c>
      <c r="J23" s="34">
        <v>-17230</v>
      </c>
      <c r="K23" s="35">
        <f t="shared" si="1"/>
        <v>-1.6212243960868556E-2</v>
      </c>
    </row>
    <row r="24" spans="1:11" outlineLevel="2" x14ac:dyDescent="0.2">
      <c r="A24" s="91" t="s">
        <v>74</v>
      </c>
      <c r="B24" s="33" t="s">
        <v>5</v>
      </c>
      <c r="C24" s="33" t="s">
        <v>76</v>
      </c>
      <c r="D24" s="33" t="s">
        <v>26</v>
      </c>
      <c r="E24" s="34">
        <v>12891221</v>
      </c>
      <c r="F24" s="34">
        <v>74782</v>
      </c>
      <c r="G24" s="34">
        <v>0</v>
      </c>
      <c r="H24" s="34">
        <f t="shared" si="7"/>
        <v>12966003</v>
      </c>
      <c r="I24" s="34">
        <v>12703922</v>
      </c>
      <c r="J24" s="34">
        <v>741446</v>
      </c>
      <c r="K24" s="35">
        <f t="shared" si="1"/>
        <v>5.8363551035656547E-2</v>
      </c>
    </row>
    <row r="25" spans="1:11" outlineLevel="2" x14ac:dyDescent="0.2">
      <c r="A25" s="91" t="s">
        <v>74</v>
      </c>
      <c r="B25" s="33" t="s">
        <v>5</v>
      </c>
      <c r="C25" s="33" t="s">
        <v>78</v>
      </c>
      <c r="D25" s="33" t="s">
        <v>28</v>
      </c>
      <c r="E25" s="34">
        <v>5148486</v>
      </c>
      <c r="F25" s="34">
        <v>3112718</v>
      </c>
      <c r="G25" s="34">
        <v>0</v>
      </c>
      <c r="H25" s="34">
        <f t="shared" si="7"/>
        <v>8261204</v>
      </c>
      <c r="I25" s="34">
        <v>8110371</v>
      </c>
      <c r="J25" s="34">
        <v>560512</v>
      </c>
      <c r="K25" s="35">
        <f t="shared" si="1"/>
        <v>6.9110525276833826E-2</v>
      </c>
    </row>
    <row r="26" spans="1:11" outlineLevel="1" x14ac:dyDescent="0.2">
      <c r="A26" s="94"/>
      <c r="B26" s="56" t="s">
        <v>110</v>
      </c>
      <c r="C26" s="56"/>
      <c r="D26" s="56"/>
      <c r="E26" s="76">
        <f t="shared" ref="E26:J26" si="8">SUBTOTAL(9,E20:E25)</f>
        <v>85469729</v>
      </c>
      <c r="F26" s="76">
        <f t="shared" si="8"/>
        <v>47615119</v>
      </c>
      <c r="G26" s="76">
        <f t="shared" si="8"/>
        <v>1051528077</v>
      </c>
      <c r="H26" s="76">
        <f t="shared" si="8"/>
        <v>1184612925</v>
      </c>
      <c r="I26" s="76">
        <f t="shared" si="8"/>
        <v>1138354860</v>
      </c>
      <c r="J26" s="76">
        <f t="shared" si="8"/>
        <v>40214744</v>
      </c>
      <c r="K26" s="77">
        <f t="shared" si="1"/>
        <v>3.5327071911477589E-2</v>
      </c>
    </row>
    <row r="27" spans="1:11" outlineLevel="2" x14ac:dyDescent="0.2">
      <c r="A27" s="91">
        <v>1135</v>
      </c>
      <c r="B27" s="33" t="s">
        <v>12</v>
      </c>
      <c r="C27" s="33" t="s">
        <v>67</v>
      </c>
      <c r="D27" s="33" t="s">
        <v>57</v>
      </c>
      <c r="E27" s="34">
        <v>0</v>
      </c>
      <c r="F27" s="34">
        <v>6952729</v>
      </c>
      <c r="G27" s="34">
        <v>0</v>
      </c>
      <c r="H27" s="34">
        <f>SUM(E27:G27)</f>
        <v>6952729</v>
      </c>
      <c r="I27" s="34">
        <v>6655985</v>
      </c>
      <c r="J27" s="34">
        <v>-2203</v>
      </c>
      <c r="K27" s="35">
        <f t="shared" si="1"/>
        <v>-3.3098031320683566E-4</v>
      </c>
    </row>
    <row r="28" spans="1:11" outlineLevel="1" x14ac:dyDescent="0.2">
      <c r="A28" s="94"/>
      <c r="B28" s="56" t="s">
        <v>126</v>
      </c>
      <c r="C28" s="56"/>
      <c r="D28" s="56"/>
      <c r="E28" s="76">
        <f t="shared" ref="E28:J28" si="9">SUBTOTAL(9,E27:E27)</f>
        <v>0</v>
      </c>
      <c r="F28" s="76">
        <f t="shared" si="9"/>
        <v>6952729</v>
      </c>
      <c r="G28" s="76">
        <f t="shared" si="9"/>
        <v>0</v>
      </c>
      <c r="H28" s="76">
        <f t="shared" si="9"/>
        <v>6952729</v>
      </c>
      <c r="I28" s="76">
        <f t="shared" si="9"/>
        <v>6655985</v>
      </c>
      <c r="J28" s="76">
        <f t="shared" si="9"/>
        <v>-2203</v>
      </c>
      <c r="K28" s="77">
        <f t="shared" si="1"/>
        <v>-3.3098031320683566E-4</v>
      </c>
    </row>
    <row r="29" spans="1:11" outlineLevel="2" x14ac:dyDescent="0.2">
      <c r="A29" s="91" t="s">
        <v>89</v>
      </c>
      <c r="B29" s="33" t="s">
        <v>90</v>
      </c>
      <c r="C29" s="33" t="s">
        <v>89</v>
      </c>
      <c r="D29" s="33" t="s">
        <v>90</v>
      </c>
      <c r="E29" s="34">
        <v>1812404</v>
      </c>
      <c r="F29" s="34">
        <v>315367</v>
      </c>
      <c r="G29" s="34">
        <v>32148632</v>
      </c>
      <c r="H29" s="34">
        <f>SUM(E29:G29)</f>
        <v>34276403</v>
      </c>
      <c r="I29" s="34">
        <v>32218731</v>
      </c>
      <c r="J29" s="34">
        <v>489809</v>
      </c>
      <c r="K29" s="35">
        <f t="shared" si="1"/>
        <v>1.5202616142764903E-2</v>
      </c>
    </row>
    <row r="30" spans="1:11" outlineLevel="1" x14ac:dyDescent="0.2">
      <c r="A30" s="94"/>
      <c r="B30" s="56" t="s">
        <v>112</v>
      </c>
      <c r="C30" s="56"/>
      <c r="D30" s="56"/>
      <c r="E30" s="76">
        <f t="shared" ref="E30:J30" si="10">SUBTOTAL(9,E29:E29)</f>
        <v>1812404</v>
      </c>
      <c r="F30" s="76">
        <f t="shared" si="10"/>
        <v>315367</v>
      </c>
      <c r="G30" s="76">
        <f t="shared" si="10"/>
        <v>32148632</v>
      </c>
      <c r="H30" s="76">
        <f t="shared" si="10"/>
        <v>34276403</v>
      </c>
      <c r="I30" s="76">
        <f t="shared" si="10"/>
        <v>32218731</v>
      </c>
      <c r="J30" s="76">
        <f t="shared" si="10"/>
        <v>489809</v>
      </c>
      <c r="K30" s="77">
        <f t="shared" si="1"/>
        <v>1.5202616142764903E-2</v>
      </c>
    </row>
    <row r="31" spans="1:11" outlineLevel="2" x14ac:dyDescent="0.2">
      <c r="A31" s="91" t="s">
        <v>92</v>
      </c>
      <c r="B31" s="33" t="s">
        <v>3</v>
      </c>
      <c r="C31" s="33" t="s">
        <v>92</v>
      </c>
      <c r="D31" s="33" t="s">
        <v>3</v>
      </c>
      <c r="E31" s="34">
        <v>1058130</v>
      </c>
      <c r="F31" s="34">
        <v>0</v>
      </c>
      <c r="G31" s="34">
        <v>103247242</v>
      </c>
      <c r="H31" s="34">
        <f>SUM(E31:G31)</f>
        <v>104305372</v>
      </c>
      <c r="I31" s="34">
        <v>100050309</v>
      </c>
      <c r="J31" s="34">
        <v>362162</v>
      </c>
      <c r="K31" s="35">
        <f t="shared" si="1"/>
        <v>3.6197989153636699E-3</v>
      </c>
    </row>
    <row r="32" spans="1:11" outlineLevel="1" x14ac:dyDescent="0.2">
      <c r="A32" s="94"/>
      <c r="B32" s="56" t="s">
        <v>127</v>
      </c>
      <c r="C32" s="56"/>
      <c r="D32" s="56"/>
      <c r="E32" s="76">
        <f t="shared" ref="E32:J32" si="11">SUBTOTAL(9,E31:E31)</f>
        <v>1058130</v>
      </c>
      <c r="F32" s="76">
        <f t="shared" si="11"/>
        <v>0</v>
      </c>
      <c r="G32" s="76">
        <f t="shared" si="11"/>
        <v>103247242</v>
      </c>
      <c r="H32" s="76">
        <f t="shared" si="11"/>
        <v>104305372</v>
      </c>
      <c r="I32" s="76">
        <f t="shared" si="11"/>
        <v>100050309</v>
      </c>
      <c r="J32" s="76">
        <f t="shared" si="11"/>
        <v>362162</v>
      </c>
      <c r="K32" s="77">
        <f t="shared" si="1"/>
        <v>3.6197989153636699E-3</v>
      </c>
    </row>
    <row r="33" spans="1:11" outlineLevel="2" x14ac:dyDescent="0.2">
      <c r="A33" s="91" t="s">
        <v>88</v>
      </c>
      <c r="B33" s="33" t="s">
        <v>4</v>
      </c>
      <c r="C33" s="33" t="s">
        <v>88</v>
      </c>
      <c r="D33" s="33" t="s">
        <v>4</v>
      </c>
      <c r="E33" s="34">
        <v>0</v>
      </c>
      <c r="F33" s="34">
        <v>0</v>
      </c>
      <c r="G33" s="34">
        <v>33373250</v>
      </c>
      <c r="H33" s="34">
        <f>SUM(E33:G33)</f>
        <v>33373250</v>
      </c>
      <c r="I33" s="34">
        <v>31881645</v>
      </c>
      <c r="J33" s="34">
        <v>333732</v>
      </c>
      <c r="K33" s="35">
        <f t="shared" si="1"/>
        <v>1.0467841292379989E-2</v>
      </c>
    </row>
    <row r="34" spans="1:11" outlineLevel="1" x14ac:dyDescent="0.2">
      <c r="A34" s="94"/>
      <c r="B34" s="56" t="s">
        <v>114</v>
      </c>
      <c r="C34" s="56"/>
      <c r="D34" s="56"/>
      <c r="E34" s="76">
        <f t="shared" ref="E34:J34" si="12">SUBTOTAL(9,E33:E33)</f>
        <v>0</v>
      </c>
      <c r="F34" s="76">
        <f t="shared" si="12"/>
        <v>0</v>
      </c>
      <c r="G34" s="76">
        <f t="shared" si="12"/>
        <v>33373250</v>
      </c>
      <c r="H34" s="76">
        <f t="shared" si="12"/>
        <v>33373250</v>
      </c>
      <c r="I34" s="76">
        <f t="shared" si="12"/>
        <v>31881645</v>
      </c>
      <c r="J34" s="76">
        <f t="shared" si="12"/>
        <v>333732</v>
      </c>
      <c r="K34" s="77">
        <f t="shared" si="1"/>
        <v>1.0467841292379989E-2</v>
      </c>
    </row>
    <row r="35" spans="1:11" outlineLevel="2" x14ac:dyDescent="0.2">
      <c r="A35" s="91" t="s">
        <v>91</v>
      </c>
      <c r="B35" s="33" t="s">
        <v>7</v>
      </c>
      <c r="C35" s="33" t="s">
        <v>91</v>
      </c>
      <c r="D35" s="33" t="s">
        <v>7</v>
      </c>
      <c r="E35" s="34">
        <v>0</v>
      </c>
      <c r="F35" s="34">
        <v>191470</v>
      </c>
      <c r="G35" s="34">
        <v>64287382</v>
      </c>
      <c r="H35" s="34">
        <f>SUM(E35:G35)</f>
        <v>64478852</v>
      </c>
      <c r="I35" s="34">
        <v>61849979</v>
      </c>
      <c r="J35" s="34">
        <v>2124719</v>
      </c>
      <c r="K35" s="35">
        <f t="shared" si="1"/>
        <v>3.4352784501349626E-2</v>
      </c>
    </row>
    <row r="36" spans="1:11" outlineLevel="1" x14ac:dyDescent="0.2">
      <c r="A36" s="95"/>
      <c r="B36" s="60" t="s">
        <v>115</v>
      </c>
      <c r="C36" s="60"/>
      <c r="D36" s="60"/>
      <c r="E36" s="65">
        <f t="shared" ref="E36:J36" si="13">SUBTOTAL(9,E35:E35)</f>
        <v>0</v>
      </c>
      <c r="F36" s="65">
        <f t="shared" si="13"/>
        <v>191470</v>
      </c>
      <c r="G36" s="65">
        <f t="shared" si="13"/>
        <v>64287382</v>
      </c>
      <c r="H36" s="76">
        <f t="shared" si="13"/>
        <v>64478852</v>
      </c>
      <c r="I36" s="65">
        <f t="shared" si="13"/>
        <v>61849979</v>
      </c>
      <c r="J36" s="65">
        <f t="shared" si="13"/>
        <v>2124719</v>
      </c>
      <c r="K36" s="77">
        <f t="shared" si="1"/>
        <v>3.4352784501349626E-2</v>
      </c>
    </row>
    <row r="37" spans="1:11" outlineLevel="2" x14ac:dyDescent="0.2">
      <c r="A37" s="92" t="s">
        <v>87</v>
      </c>
      <c r="B37" s="58" t="s">
        <v>13</v>
      </c>
      <c r="C37" s="58" t="s">
        <v>87</v>
      </c>
      <c r="D37" s="58" t="s">
        <v>13</v>
      </c>
      <c r="E37" s="59">
        <v>0</v>
      </c>
      <c r="F37" s="59">
        <v>96437575</v>
      </c>
      <c r="G37" s="59">
        <v>0</v>
      </c>
      <c r="H37" s="34">
        <f>SUM(E37:G37)</f>
        <v>96437575</v>
      </c>
      <c r="I37" s="59">
        <v>93345449</v>
      </c>
      <c r="J37" s="59">
        <v>2349031</v>
      </c>
      <c r="K37" s="35">
        <f t="shared" si="1"/>
        <v>2.516492260913545E-2</v>
      </c>
    </row>
    <row r="38" spans="1:11" outlineLevel="1" x14ac:dyDescent="0.2">
      <c r="A38" s="96"/>
      <c r="B38" s="57" t="s">
        <v>125</v>
      </c>
      <c r="C38" s="57"/>
      <c r="D38" s="57"/>
      <c r="E38" s="79">
        <f t="shared" ref="E38:J38" si="14">SUBTOTAL(9,E37:E37)</f>
        <v>0</v>
      </c>
      <c r="F38" s="79">
        <f t="shared" si="14"/>
        <v>96437575</v>
      </c>
      <c r="G38" s="79">
        <f t="shared" si="14"/>
        <v>0</v>
      </c>
      <c r="H38" s="79">
        <f t="shared" si="14"/>
        <v>96437575</v>
      </c>
      <c r="I38" s="79">
        <f t="shared" si="14"/>
        <v>93345449</v>
      </c>
      <c r="J38" s="79">
        <f t="shared" si="14"/>
        <v>2349031</v>
      </c>
      <c r="K38" s="66">
        <f t="shared" si="1"/>
        <v>2.516492260913545E-2</v>
      </c>
    </row>
    <row r="39" spans="1:11" ht="33" customHeight="1" thickBot="1" x14ac:dyDescent="0.25">
      <c r="A39" s="93"/>
      <c r="B39" s="43" t="s">
        <v>104</v>
      </c>
      <c r="C39" s="43"/>
      <c r="D39" s="43"/>
      <c r="E39" s="44">
        <f t="shared" ref="E39:J39" si="15">SUBTOTAL(9,E4:E37)</f>
        <v>108924260</v>
      </c>
      <c r="F39" s="44">
        <f t="shared" si="15"/>
        <v>811726505</v>
      </c>
      <c r="G39" s="44">
        <f t="shared" si="15"/>
        <v>2416146648</v>
      </c>
      <c r="H39" s="44">
        <f t="shared" si="15"/>
        <v>3336797413</v>
      </c>
      <c r="I39" s="44">
        <f t="shared" si="15"/>
        <v>3224578537</v>
      </c>
      <c r="J39" s="44">
        <f t="shared" si="15"/>
        <v>100355772</v>
      </c>
      <c r="K39" s="29">
        <f t="shared" si="1"/>
        <v>3.1122136070956551E-2</v>
      </c>
    </row>
    <row r="40" spans="1:11" ht="12.75" thickTop="1" x14ac:dyDescent="0.2"/>
  </sheetData>
  <mergeCells count="1">
    <mergeCell ref="A1:K1"/>
  </mergeCells>
  <phoneticPr fontId="16" type="noConversion"/>
  <printOptions horizontalCentered="1"/>
  <pageMargins left="0.25" right="0.25" top="0.67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K38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bestFit="1" customWidth="1"/>
    <col min="4" max="4" width="27.85546875" style="22" bestFit="1" customWidth="1"/>
    <col min="5" max="5" width="15.28515625" style="24" customWidth="1"/>
    <col min="6" max="7" width="13.42578125" style="24" customWidth="1"/>
    <col min="8" max="9" width="13.5703125" style="24" bestFit="1" customWidth="1"/>
    <col min="10" max="10" width="12" style="20" bestFit="1" customWidth="1"/>
    <col min="11" max="16384" width="9.140625" style="20"/>
  </cols>
  <sheetData>
    <row r="1" spans="1:11" ht="24" customHeight="1" x14ac:dyDescent="0.2">
      <c r="A1" s="268" t="s">
        <v>96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5.5" customHeight="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21085149</v>
      </c>
      <c r="F4" s="34">
        <v>381947602</v>
      </c>
      <c r="G4" s="34">
        <v>480884668</v>
      </c>
      <c r="H4" s="34">
        <f>SUM(E4:G4)</f>
        <v>883917419</v>
      </c>
      <c r="I4" s="34">
        <v>860306488</v>
      </c>
      <c r="J4" s="34">
        <v>28465670</v>
      </c>
      <c r="K4" s="35">
        <f>IF(I4&lt;&gt;0,J4/I4,"")</f>
        <v>3.3087824394043161E-2</v>
      </c>
    </row>
    <row r="5" spans="1:11" ht="25.5" customHeight="1" outlineLevel="1" x14ac:dyDescent="0.2">
      <c r="A5" s="56"/>
      <c r="B5" s="55" t="s">
        <v>105</v>
      </c>
      <c r="C5" s="56"/>
      <c r="D5" s="56"/>
      <c r="E5" s="76">
        <f t="shared" ref="E5:J5" si="0">SUBTOTAL(9,E4:E4)</f>
        <v>21085149</v>
      </c>
      <c r="F5" s="76">
        <f t="shared" si="0"/>
        <v>381947602</v>
      </c>
      <c r="G5" s="76">
        <f t="shared" si="0"/>
        <v>480884668</v>
      </c>
      <c r="H5" s="76">
        <f t="shared" si="0"/>
        <v>883917419</v>
      </c>
      <c r="I5" s="76">
        <f t="shared" si="0"/>
        <v>860306488</v>
      </c>
      <c r="J5" s="76">
        <f t="shared" si="0"/>
        <v>28465670</v>
      </c>
      <c r="K5" s="77">
        <f t="shared" ref="K5:K37" si="1">IF(I5&lt;&gt;0,J5/I5,"")</f>
        <v>3.3087824394043161E-2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-19137</v>
      </c>
      <c r="F6" s="34">
        <v>38300969</v>
      </c>
      <c r="G6" s="34">
        <v>143447150</v>
      </c>
      <c r="H6" s="34">
        <f>SUM(E6:G6)</f>
        <v>181728982</v>
      </c>
      <c r="I6" s="34">
        <v>173883749</v>
      </c>
      <c r="J6" s="34">
        <v>5254624</v>
      </c>
      <c r="K6" s="35">
        <f t="shared" si="1"/>
        <v>3.0219178216591133E-2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890794</v>
      </c>
      <c r="H7" s="34">
        <f>SUM(E7:G7)</f>
        <v>890794</v>
      </c>
      <c r="I7" s="34">
        <v>956529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1521731</v>
      </c>
      <c r="F8" s="34">
        <v>7067909</v>
      </c>
      <c r="G8" s="34">
        <v>87041656</v>
      </c>
      <c r="H8" s="34">
        <f>SUM(E8:G8)</f>
        <v>95631296</v>
      </c>
      <c r="I8" s="34">
        <v>92095633</v>
      </c>
      <c r="J8" s="34">
        <v>3285128</v>
      </c>
      <c r="K8" s="35">
        <f t="shared" si="1"/>
        <v>3.5670833599677848E-2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1199336</v>
      </c>
      <c r="F9" s="34">
        <v>15375431</v>
      </c>
      <c r="G9" s="34">
        <v>91707388</v>
      </c>
      <c r="H9" s="34">
        <f>SUM(E9:G9)</f>
        <v>108282155</v>
      </c>
      <c r="I9" s="34">
        <v>108000785</v>
      </c>
      <c r="J9" s="34">
        <v>2353642</v>
      </c>
      <c r="K9" s="35">
        <f t="shared" si="1"/>
        <v>2.1792823079943353E-2</v>
      </c>
    </row>
    <row r="10" spans="1:11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2701930</v>
      </c>
      <c r="F10" s="76">
        <f t="shared" si="2"/>
        <v>60744309</v>
      </c>
      <c r="G10" s="76">
        <f t="shared" si="2"/>
        <v>323086988</v>
      </c>
      <c r="H10" s="76">
        <f t="shared" si="2"/>
        <v>386533227</v>
      </c>
      <c r="I10" s="76">
        <f t="shared" si="2"/>
        <v>374936696</v>
      </c>
      <c r="J10" s="76">
        <f t="shared" si="2"/>
        <v>10893394</v>
      </c>
      <c r="K10" s="77">
        <f t="shared" si="1"/>
        <v>2.9053955284227502E-2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9021914</v>
      </c>
      <c r="F11" s="34">
        <v>39470653</v>
      </c>
      <c r="G11" s="34">
        <v>129355223</v>
      </c>
      <c r="H11" s="34">
        <f>SUM(E11:G11)</f>
        <v>177847790</v>
      </c>
      <c r="I11" s="34">
        <v>177729648</v>
      </c>
      <c r="J11" s="34">
        <v>1709455</v>
      </c>
      <c r="K11" s="35">
        <f t="shared" si="1"/>
        <v>9.6182883342007183E-3</v>
      </c>
    </row>
    <row r="12" spans="1:11" outlineLevel="1" x14ac:dyDescent="0.2">
      <c r="A12" s="56"/>
      <c r="B12" s="56" t="s">
        <v>107</v>
      </c>
      <c r="C12" s="56"/>
      <c r="D12" s="56"/>
      <c r="E12" s="76">
        <f t="shared" ref="E12:J12" si="3">SUBTOTAL(9,E11:E11)</f>
        <v>9021914</v>
      </c>
      <c r="F12" s="76">
        <f t="shared" si="3"/>
        <v>39470653</v>
      </c>
      <c r="G12" s="76">
        <f t="shared" si="3"/>
        <v>129355223</v>
      </c>
      <c r="H12" s="76">
        <f t="shared" si="3"/>
        <v>177847790</v>
      </c>
      <c r="I12" s="76">
        <f t="shared" si="3"/>
        <v>177729648</v>
      </c>
      <c r="J12" s="76">
        <f t="shared" si="3"/>
        <v>1709455</v>
      </c>
      <c r="K12" s="77">
        <f t="shared" si="1"/>
        <v>9.6182883342007183E-3</v>
      </c>
    </row>
    <row r="13" spans="1:11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3545879</v>
      </c>
      <c r="F13" s="34">
        <v>122810791</v>
      </c>
      <c r="G13" s="34">
        <v>155073820</v>
      </c>
      <c r="H13" s="34">
        <f>SUM(E13:G13)</f>
        <v>281430490</v>
      </c>
      <c r="I13" s="34">
        <v>273882727</v>
      </c>
      <c r="J13" s="34">
        <v>12519772</v>
      </c>
      <c r="K13" s="35">
        <f t="shared" si="1"/>
        <v>4.5712163512962249E-2</v>
      </c>
    </row>
    <row r="14" spans="1:11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35" t="str">
        <f t="shared" si="1"/>
        <v/>
      </c>
    </row>
    <row r="15" spans="1:11" outlineLevel="1" x14ac:dyDescent="0.2">
      <c r="A15" s="56"/>
      <c r="B15" s="56" t="s">
        <v>108</v>
      </c>
      <c r="C15" s="56"/>
      <c r="D15" s="56"/>
      <c r="E15" s="76">
        <f t="shared" ref="E15:J15" si="4">SUBTOTAL(9,E13:E14)</f>
        <v>3545879</v>
      </c>
      <c r="F15" s="76">
        <f t="shared" si="4"/>
        <v>122810791</v>
      </c>
      <c r="G15" s="76">
        <f t="shared" si="4"/>
        <v>155073820</v>
      </c>
      <c r="H15" s="76">
        <f t="shared" si="4"/>
        <v>281430490</v>
      </c>
      <c r="I15" s="76">
        <f t="shared" si="4"/>
        <v>273882727</v>
      </c>
      <c r="J15" s="76">
        <f t="shared" si="4"/>
        <v>12519772</v>
      </c>
      <c r="K15" s="77">
        <f t="shared" si="1"/>
        <v>4.5712163512962249E-2</v>
      </c>
    </row>
    <row r="16" spans="1:11" outlineLevel="2" x14ac:dyDescent="0.2">
      <c r="A16" s="33">
        <v>626</v>
      </c>
      <c r="B16" s="33" t="s">
        <v>2</v>
      </c>
      <c r="C16" s="33">
        <v>50028</v>
      </c>
      <c r="D16" s="33" t="s">
        <v>63</v>
      </c>
      <c r="E16" s="34">
        <v>0</v>
      </c>
      <c r="F16" s="34">
        <v>0</v>
      </c>
      <c r="G16" s="34">
        <v>0</v>
      </c>
      <c r="H16" s="34">
        <f>SUM(E16:G16)</f>
        <v>0</v>
      </c>
      <c r="I16" s="34">
        <v>0</v>
      </c>
      <c r="J16" s="34">
        <v>0</v>
      </c>
      <c r="K16" s="35" t="str">
        <f t="shared" si="1"/>
        <v/>
      </c>
    </row>
    <row r="17" spans="1:11" outlineLevel="1" x14ac:dyDescent="0.2">
      <c r="A17" s="56"/>
      <c r="B17" s="56" t="s">
        <v>109</v>
      </c>
      <c r="C17" s="56"/>
      <c r="D17" s="56"/>
      <c r="E17" s="76">
        <f t="shared" ref="E17:J17" si="5">SUBTOTAL(9,E16:E16)</f>
        <v>0</v>
      </c>
      <c r="F17" s="76">
        <f t="shared" si="5"/>
        <v>0</v>
      </c>
      <c r="G17" s="76">
        <f t="shared" si="5"/>
        <v>0</v>
      </c>
      <c r="H17" s="76">
        <f t="shared" si="5"/>
        <v>0</v>
      </c>
      <c r="I17" s="76">
        <f t="shared" si="5"/>
        <v>0</v>
      </c>
      <c r="J17" s="76">
        <f t="shared" si="5"/>
        <v>0</v>
      </c>
      <c r="K17" s="77" t="str">
        <f t="shared" si="1"/>
        <v/>
      </c>
    </row>
    <row r="18" spans="1:11" outlineLevel="2" x14ac:dyDescent="0.2">
      <c r="A18" s="33">
        <v>642</v>
      </c>
      <c r="B18" s="33" t="s">
        <v>10</v>
      </c>
      <c r="C18" s="33">
        <v>50849</v>
      </c>
      <c r="D18" s="33" t="s">
        <v>62</v>
      </c>
      <c r="E18" s="34">
        <v>1711910</v>
      </c>
      <c r="F18" s="34">
        <v>0</v>
      </c>
      <c r="G18" s="34">
        <v>13372036</v>
      </c>
      <c r="H18" s="34">
        <f>SUM(E18:G18)</f>
        <v>15083946</v>
      </c>
      <c r="I18" s="34">
        <v>15111616</v>
      </c>
      <c r="J18" s="34">
        <v>492944</v>
      </c>
      <c r="K18" s="35">
        <f t="shared" si="1"/>
        <v>3.2620204219059035E-2</v>
      </c>
    </row>
    <row r="19" spans="1:11" outlineLevel="1" x14ac:dyDescent="0.2">
      <c r="A19" s="56"/>
      <c r="B19" s="56" t="s">
        <v>124</v>
      </c>
      <c r="C19" s="56"/>
      <c r="D19" s="56"/>
      <c r="E19" s="76">
        <f t="shared" ref="E19:J19" si="6">SUBTOTAL(9,E18:E18)</f>
        <v>1711910</v>
      </c>
      <c r="F19" s="76">
        <f t="shared" si="6"/>
        <v>0</v>
      </c>
      <c r="G19" s="76">
        <f t="shared" si="6"/>
        <v>13372036</v>
      </c>
      <c r="H19" s="76">
        <f t="shared" si="6"/>
        <v>15083946</v>
      </c>
      <c r="I19" s="76">
        <f t="shared" si="6"/>
        <v>15111616</v>
      </c>
      <c r="J19" s="76">
        <f t="shared" si="6"/>
        <v>492944</v>
      </c>
      <c r="K19" s="77">
        <f t="shared" si="1"/>
        <v>3.2620204219059035E-2</v>
      </c>
    </row>
    <row r="20" spans="1:11" outlineLevel="2" x14ac:dyDescent="0.2">
      <c r="A20" s="33">
        <v>670</v>
      </c>
      <c r="B20" s="33" t="s">
        <v>5</v>
      </c>
      <c r="C20" s="33">
        <v>50229</v>
      </c>
      <c r="D20" s="33" t="s">
        <v>27</v>
      </c>
      <c r="E20" s="34">
        <v>26284764</v>
      </c>
      <c r="F20" s="34">
        <v>23177126</v>
      </c>
      <c r="G20" s="34">
        <v>525427936</v>
      </c>
      <c r="H20" s="34">
        <f t="shared" ref="H20:H25" si="7">SUM(E20:G20)</f>
        <v>574889826</v>
      </c>
      <c r="I20" s="34">
        <v>551592072</v>
      </c>
      <c r="J20" s="34">
        <v>25825281</v>
      </c>
      <c r="K20" s="35">
        <f t="shared" si="1"/>
        <v>4.6819528979742113E-2</v>
      </c>
    </row>
    <row r="21" spans="1:11" outlineLevel="2" x14ac:dyDescent="0.2">
      <c r="A21" s="33">
        <v>670</v>
      </c>
      <c r="B21" s="33" t="s">
        <v>5</v>
      </c>
      <c r="C21" s="33">
        <v>51586</v>
      </c>
      <c r="D21" s="33" t="s">
        <v>32</v>
      </c>
      <c r="E21" s="34">
        <v>2805742</v>
      </c>
      <c r="F21" s="34">
        <v>6030339</v>
      </c>
      <c r="G21" s="34">
        <v>439769418</v>
      </c>
      <c r="H21" s="34">
        <f t="shared" si="7"/>
        <v>448605499</v>
      </c>
      <c r="I21" s="34">
        <v>435428341</v>
      </c>
      <c r="J21" s="34">
        <v>28581232</v>
      </c>
      <c r="K21" s="35">
        <f t="shared" si="1"/>
        <v>6.5639347072266013E-2</v>
      </c>
    </row>
    <row r="22" spans="1:11" outlineLevel="2" x14ac:dyDescent="0.2">
      <c r="A22" s="33">
        <v>670</v>
      </c>
      <c r="B22" s="33" t="s">
        <v>5</v>
      </c>
      <c r="C22" s="33">
        <v>51020</v>
      </c>
      <c r="D22" s="33" t="s">
        <v>60</v>
      </c>
      <c r="E22" s="34">
        <v>832562</v>
      </c>
      <c r="F22" s="34">
        <v>0</v>
      </c>
      <c r="G22" s="34">
        <v>543170</v>
      </c>
      <c r="H22" s="34">
        <f t="shared" si="7"/>
        <v>1375732</v>
      </c>
      <c r="I22" s="34">
        <v>1375732</v>
      </c>
      <c r="J22" s="34">
        <v>332713</v>
      </c>
      <c r="K22" s="35">
        <f t="shared" si="1"/>
        <v>0.24184434177586914</v>
      </c>
    </row>
    <row r="23" spans="1:11" outlineLevel="2" x14ac:dyDescent="0.2">
      <c r="A23" s="33">
        <v>670</v>
      </c>
      <c r="B23" s="33" t="s">
        <v>5</v>
      </c>
      <c r="C23" s="33">
        <v>50857</v>
      </c>
      <c r="D23" s="33" t="s">
        <v>26</v>
      </c>
      <c r="E23" s="34">
        <v>24820414</v>
      </c>
      <c r="F23" s="34">
        <v>54</v>
      </c>
      <c r="G23" s="34">
        <v>0</v>
      </c>
      <c r="H23" s="34">
        <f t="shared" si="7"/>
        <v>24820468</v>
      </c>
      <c r="I23" s="34">
        <v>23342022</v>
      </c>
      <c r="J23" s="34">
        <v>1474156</v>
      </c>
      <c r="K23" s="35">
        <f t="shared" si="1"/>
        <v>6.3154597318090089E-2</v>
      </c>
    </row>
    <row r="24" spans="1:11" outlineLevel="2" x14ac:dyDescent="0.2">
      <c r="A24" s="33">
        <v>670</v>
      </c>
      <c r="B24" s="33" t="s">
        <v>5</v>
      </c>
      <c r="C24" s="33">
        <v>50067</v>
      </c>
      <c r="D24" s="33" t="s">
        <v>28</v>
      </c>
      <c r="E24" s="34">
        <v>90501</v>
      </c>
      <c r="F24" s="34">
        <v>3730171</v>
      </c>
      <c r="G24" s="34">
        <v>0</v>
      </c>
      <c r="H24" s="34">
        <f t="shared" si="7"/>
        <v>3820672</v>
      </c>
      <c r="I24" s="34">
        <v>3800340</v>
      </c>
      <c r="J24" s="34">
        <v>574916</v>
      </c>
      <c r="K24" s="35">
        <f t="shared" si="1"/>
        <v>0.15128014861828151</v>
      </c>
    </row>
    <row r="25" spans="1:11" outlineLevel="2" x14ac:dyDescent="0.2">
      <c r="A25" s="33">
        <v>670</v>
      </c>
      <c r="B25" s="33" t="s">
        <v>5</v>
      </c>
      <c r="C25" s="33">
        <v>51535</v>
      </c>
      <c r="D25" s="33" t="s">
        <v>97</v>
      </c>
      <c r="E25" s="34">
        <v>0</v>
      </c>
      <c r="F25" s="34">
        <v>5842087</v>
      </c>
      <c r="G25" s="34">
        <v>0</v>
      </c>
      <c r="H25" s="34">
        <f t="shared" si="7"/>
        <v>5842087</v>
      </c>
      <c r="I25" s="34">
        <v>5635427</v>
      </c>
      <c r="J25" s="34">
        <v>0</v>
      </c>
      <c r="K25" s="35">
        <f t="shared" si="1"/>
        <v>0</v>
      </c>
    </row>
    <row r="26" spans="1:11" outlineLevel="1" x14ac:dyDescent="0.2">
      <c r="A26" s="56"/>
      <c r="B26" s="56" t="s">
        <v>110</v>
      </c>
      <c r="C26" s="56"/>
      <c r="D26" s="56"/>
      <c r="E26" s="76">
        <f t="shared" ref="E26:J26" si="8">SUBTOTAL(9,E20:E25)</f>
        <v>54833983</v>
      </c>
      <c r="F26" s="76">
        <f t="shared" si="8"/>
        <v>38779777</v>
      </c>
      <c r="G26" s="76">
        <f t="shared" si="8"/>
        <v>965740524</v>
      </c>
      <c r="H26" s="76">
        <f t="shared" si="8"/>
        <v>1059354284</v>
      </c>
      <c r="I26" s="76">
        <f t="shared" si="8"/>
        <v>1021173934</v>
      </c>
      <c r="J26" s="76">
        <f t="shared" si="8"/>
        <v>56788298</v>
      </c>
      <c r="K26" s="77">
        <f t="shared" si="1"/>
        <v>5.5610798620325926E-2</v>
      </c>
    </row>
    <row r="27" spans="1:11" outlineLevel="2" x14ac:dyDescent="0.2">
      <c r="A27" s="33">
        <v>50026</v>
      </c>
      <c r="B27" s="33" t="s">
        <v>90</v>
      </c>
      <c r="C27" s="33">
        <v>50026</v>
      </c>
      <c r="D27" s="33" t="s">
        <v>90</v>
      </c>
      <c r="E27" s="34">
        <v>914109</v>
      </c>
      <c r="F27" s="34">
        <v>326778</v>
      </c>
      <c r="G27" s="34">
        <v>21168079</v>
      </c>
      <c r="H27" s="34">
        <f>SUM(E27:G27)</f>
        <v>22408966</v>
      </c>
      <c r="I27" s="34">
        <v>20694957</v>
      </c>
      <c r="J27" s="34">
        <v>546480</v>
      </c>
      <c r="K27" s="35">
        <f t="shared" si="1"/>
        <v>2.640643321945535E-2</v>
      </c>
    </row>
    <row r="28" spans="1:11" outlineLevel="1" x14ac:dyDescent="0.2">
      <c r="A28" s="56"/>
      <c r="B28" s="56" t="s">
        <v>112</v>
      </c>
      <c r="C28" s="56"/>
      <c r="D28" s="56"/>
      <c r="E28" s="76">
        <f t="shared" ref="E28:J28" si="9">SUBTOTAL(9,E27:E27)</f>
        <v>914109</v>
      </c>
      <c r="F28" s="76">
        <f t="shared" si="9"/>
        <v>326778</v>
      </c>
      <c r="G28" s="76">
        <f t="shared" si="9"/>
        <v>21168079</v>
      </c>
      <c r="H28" s="76">
        <f t="shared" si="9"/>
        <v>22408966</v>
      </c>
      <c r="I28" s="76">
        <f t="shared" si="9"/>
        <v>20694957</v>
      </c>
      <c r="J28" s="76">
        <f t="shared" si="9"/>
        <v>546480</v>
      </c>
      <c r="K28" s="77">
        <f t="shared" si="1"/>
        <v>2.640643321945535E-2</v>
      </c>
    </row>
    <row r="29" spans="1:11" outlineLevel="2" x14ac:dyDescent="0.2">
      <c r="A29" s="33">
        <v>50041</v>
      </c>
      <c r="B29" s="33" t="s">
        <v>98</v>
      </c>
      <c r="C29" s="33">
        <v>50041</v>
      </c>
      <c r="D29" s="33" t="s">
        <v>98</v>
      </c>
      <c r="E29" s="34">
        <v>1849540</v>
      </c>
      <c r="F29" s="34">
        <v>0</v>
      </c>
      <c r="G29" s="34">
        <v>99342784</v>
      </c>
      <c r="H29" s="34">
        <f>SUM(E29:G29)</f>
        <v>101192324</v>
      </c>
      <c r="I29" s="34">
        <v>97461825</v>
      </c>
      <c r="J29" s="34">
        <v>809178</v>
      </c>
      <c r="K29" s="35">
        <f t="shared" si="1"/>
        <v>8.3025122913509986E-3</v>
      </c>
    </row>
    <row r="30" spans="1:11" outlineLevel="1" x14ac:dyDescent="0.2">
      <c r="A30" s="56"/>
      <c r="B30" s="56" t="s">
        <v>113</v>
      </c>
      <c r="C30" s="56"/>
      <c r="D30" s="56"/>
      <c r="E30" s="76">
        <f t="shared" ref="E30:J30" si="10">SUBTOTAL(9,E29:E29)</f>
        <v>1849540</v>
      </c>
      <c r="F30" s="76">
        <f t="shared" si="10"/>
        <v>0</v>
      </c>
      <c r="G30" s="76">
        <f t="shared" si="10"/>
        <v>99342784</v>
      </c>
      <c r="H30" s="76">
        <f t="shared" si="10"/>
        <v>101192324</v>
      </c>
      <c r="I30" s="76">
        <f t="shared" si="10"/>
        <v>97461825</v>
      </c>
      <c r="J30" s="76">
        <f t="shared" si="10"/>
        <v>809178</v>
      </c>
      <c r="K30" s="77">
        <f t="shared" si="1"/>
        <v>8.3025122913509986E-3</v>
      </c>
    </row>
    <row r="31" spans="1:11" outlineLevel="2" x14ac:dyDescent="0.2">
      <c r="A31" s="33">
        <v>50050</v>
      </c>
      <c r="B31" s="33" t="s">
        <v>4</v>
      </c>
      <c r="C31" s="33">
        <v>50050</v>
      </c>
      <c r="D31" s="33" t="s">
        <v>4</v>
      </c>
      <c r="E31" s="34">
        <v>0</v>
      </c>
      <c r="F31" s="34">
        <v>0</v>
      </c>
      <c r="G31" s="34">
        <v>33537396</v>
      </c>
      <c r="H31" s="34">
        <f>SUM(E31:G31)</f>
        <v>33537396</v>
      </c>
      <c r="I31" s="34">
        <v>32192672</v>
      </c>
      <c r="J31" s="34">
        <v>335374</v>
      </c>
      <c r="K31" s="35">
        <f t="shared" si="1"/>
        <v>1.0417712453318569E-2</v>
      </c>
    </row>
    <row r="32" spans="1:11" outlineLevel="1" x14ac:dyDescent="0.2">
      <c r="A32" s="56"/>
      <c r="B32" s="56" t="s">
        <v>114</v>
      </c>
      <c r="C32" s="56"/>
      <c r="D32" s="56"/>
      <c r="E32" s="76">
        <f t="shared" ref="E32:J32" si="11">SUBTOTAL(9,E31:E31)</f>
        <v>0</v>
      </c>
      <c r="F32" s="76">
        <f t="shared" si="11"/>
        <v>0</v>
      </c>
      <c r="G32" s="76">
        <f t="shared" si="11"/>
        <v>33537396</v>
      </c>
      <c r="H32" s="76">
        <f t="shared" si="11"/>
        <v>33537396</v>
      </c>
      <c r="I32" s="76">
        <f t="shared" si="11"/>
        <v>32192672</v>
      </c>
      <c r="J32" s="76">
        <f t="shared" si="11"/>
        <v>335374</v>
      </c>
      <c r="K32" s="77">
        <f t="shared" si="1"/>
        <v>1.0417712453318569E-2</v>
      </c>
    </row>
    <row r="33" spans="1:11" outlineLevel="2" x14ac:dyDescent="0.2">
      <c r="A33" s="33">
        <v>50130</v>
      </c>
      <c r="B33" s="33" t="s">
        <v>7</v>
      </c>
      <c r="C33" s="33">
        <v>50130</v>
      </c>
      <c r="D33" s="33" t="s">
        <v>7</v>
      </c>
      <c r="E33" s="34">
        <v>0</v>
      </c>
      <c r="F33" s="34">
        <v>95125</v>
      </c>
      <c r="G33" s="34">
        <v>71963656</v>
      </c>
      <c r="H33" s="34">
        <f>SUM(E33:G33)</f>
        <v>72058781</v>
      </c>
      <c r="I33" s="34">
        <v>0</v>
      </c>
      <c r="J33" s="34">
        <v>1017418</v>
      </c>
      <c r="K33" s="35" t="str">
        <f t="shared" si="1"/>
        <v/>
      </c>
    </row>
    <row r="34" spans="1:11" outlineLevel="1" x14ac:dyDescent="0.2">
      <c r="A34" s="56"/>
      <c r="B34" s="56" t="s">
        <v>115</v>
      </c>
      <c r="C34" s="56"/>
      <c r="D34" s="56"/>
      <c r="E34" s="76">
        <f t="shared" ref="E34:J34" si="12">SUBTOTAL(9,E33:E33)</f>
        <v>0</v>
      </c>
      <c r="F34" s="76">
        <f t="shared" si="12"/>
        <v>95125</v>
      </c>
      <c r="G34" s="76">
        <f t="shared" si="12"/>
        <v>71963656</v>
      </c>
      <c r="H34" s="76">
        <f t="shared" si="12"/>
        <v>72058781</v>
      </c>
      <c r="I34" s="76">
        <f t="shared" si="12"/>
        <v>0</v>
      </c>
      <c r="J34" s="76">
        <f t="shared" si="12"/>
        <v>1017418</v>
      </c>
      <c r="K34" s="77" t="str">
        <f t="shared" si="1"/>
        <v/>
      </c>
    </row>
    <row r="35" spans="1:11" outlineLevel="2" x14ac:dyDescent="0.2">
      <c r="A35" s="33">
        <v>51624</v>
      </c>
      <c r="B35" s="33" t="s">
        <v>13</v>
      </c>
      <c r="C35" s="33">
        <v>51624</v>
      </c>
      <c r="D35" s="33" t="s">
        <v>13</v>
      </c>
      <c r="E35" s="34">
        <v>990943</v>
      </c>
      <c r="F35" s="34">
        <v>33824524</v>
      </c>
      <c r="G35" s="34">
        <v>0</v>
      </c>
      <c r="H35" s="34">
        <f>SUM(E35:G35)</f>
        <v>34815467</v>
      </c>
      <c r="I35" s="34">
        <v>35672664</v>
      </c>
      <c r="J35" s="34">
        <v>1666304</v>
      </c>
      <c r="K35" s="35">
        <f t="shared" si="1"/>
        <v>4.6710949314018153E-2</v>
      </c>
    </row>
    <row r="36" spans="1:11" outlineLevel="1" x14ac:dyDescent="0.2">
      <c r="A36" s="57"/>
      <c r="B36" s="57" t="s">
        <v>125</v>
      </c>
      <c r="C36" s="57"/>
      <c r="D36" s="57"/>
      <c r="E36" s="79">
        <f t="shared" ref="E36:J36" si="13">SUBTOTAL(9,E35:E35)</f>
        <v>990943</v>
      </c>
      <c r="F36" s="79">
        <f t="shared" si="13"/>
        <v>33824524</v>
      </c>
      <c r="G36" s="79">
        <f t="shared" si="13"/>
        <v>0</v>
      </c>
      <c r="H36" s="79">
        <f t="shared" si="13"/>
        <v>34815467</v>
      </c>
      <c r="I36" s="79">
        <f t="shared" si="13"/>
        <v>35672664</v>
      </c>
      <c r="J36" s="79">
        <f t="shared" si="13"/>
        <v>1666304</v>
      </c>
      <c r="K36" s="66">
        <f t="shared" si="1"/>
        <v>4.6710949314018153E-2</v>
      </c>
    </row>
    <row r="37" spans="1:11" ht="26.25" customHeight="1" thickBot="1" x14ac:dyDescent="0.25">
      <c r="A37" s="43"/>
      <c r="B37" s="43" t="s">
        <v>104</v>
      </c>
      <c r="C37" s="43"/>
      <c r="D37" s="43"/>
      <c r="E37" s="44">
        <f t="shared" ref="E37:J37" si="14">SUBTOTAL(9,E4:E35)</f>
        <v>96655357</v>
      </c>
      <c r="F37" s="44">
        <f t="shared" si="14"/>
        <v>677999559</v>
      </c>
      <c r="G37" s="44">
        <f t="shared" si="14"/>
        <v>2293525174</v>
      </c>
      <c r="H37" s="44">
        <f t="shared" si="14"/>
        <v>3068180090</v>
      </c>
      <c r="I37" s="44">
        <f t="shared" si="14"/>
        <v>2909163227</v>
      </c>
      <c r="J37" s="44">
        <f t="shared" si="14"/>
        <v>115244287</v>
      </c>
      <c r="K37" s="29">
        <f t="shared" si="1"/>
        <v>3.9614238874744308E-2</v>
      </c>
    </row>
    <row r="38" spans="1:11" ht="12.75" thickTop="1" x14ac:dyDescent="0.2"/>
  </sheetData>
  <mergeCells count="1">
    <mergeCell ref="A1:J1"/>
  </mergeCells>
  <phoneticPr fontId="16" type="noConversion"/>
  <pageMargins left="0.46" right="0.5" top="0.62" bottom="1" header="0.5" footer="0.5"/>
  <pageSetup scale="85" orientation="landscape" r:id="rId1"/>
  <headerFooter alignWithMargins="0">
    <oddFooter>&amp;LCalifornia Department of Insurance&amp;RRate Specialist Bureau - 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bestFit="1" customWidth="1"/>
    <col min="10" max="10" width="12" style="24" bestFit="1" customWidth="1"/>
    <col min="11" max="11" width="8" style="20" customWidth="1"/>
    <col min="12" max="16384" width="9.140625" style="20"/>
  </cols>
  <sheetData>
    <row r="1" spans="1:11" ht="24" customHeight="1" x14ac:dyDescent="0.2">
      <c r="A1" s="268" t="s">
        <v>99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1" customHeight="1" outlineLevel="2" x14ac:dyDescent="0.2">
      <c r="A4" s="33">
        <v>70</v>
      </c>
      <c r="B4" s="33" t="s">
        <v>9</v>
      </c>
      <c r="C4" s="33">
        <v>50008</v>
      </c>
      <c r="D4" s="33" t="s">
        <v>100</v>
      </c>
      <c r="E4" s="34">
        <v>0</v>
      </c>
      <c r="F4" s="34">
        <v>0</v>
      </c>
      <c r="G4" s="34">
        <v>0</v>
      </c>
      <c r="H4" s="34">
        <f>SUM(E4:G4)</f>
        <v>0</v>
      </c>
      <c r="I4" s="34">
        <v>0</v>
      </c>
      <c r="J4" s="34">
        <v>0</v>
      </c>
      <c r="K4" s="35" t="str">
        <f>IF(I4&lt;&gt;0,J4/I4,"")</f>
        <v/>
      </c>
    </row>
    <row r="5" spans="1:11" ht="15" customHeight="1" outlineLevel="2" x14ac:dyDescent="0.2">
      <c r="A5" s="33">
        <v>70</v>
      </c>
      <c r="B5" s="33" t="s">
        <v>9</v>
      </c>
      <c r="C5" s="33">
        <v>51624</v>
      </c>
      <c r="D5" s="33" t="s">
        <v>13</v>
      </c>
      <c r="E5" s="34">
        <v>11316563</v>
      </c>
      <c r="F5" s="34">
        <v>3564226</v>
      </c>
      <c r="G5" s="34">
        <v>16742824</v>
      </c>
      <c r="H5" s="34">
        <f t="shared" ref="H5:H35" si="0">SUM(E5:G5)</f>
        <v>31623613</v>
      </c>
      <c r="I5" s="34">
        <v>32093434</v>
      </c>
      <c r="J5" s="34">
        <v>1860927</v>
      </c>
      <c r="K5" s="35">
        <f t="shared" ref="K5:K37" si="1">IF(I5&lt;&gt;0,J5/I5,"")</f>
        <v>5.7984664402070528E-2</v>
      </c>
    </row>
    <row r="6" spans="1:11" ht="15" customHeight="1" outlineLevel="2" x14ac:dyDescent="0.2">
      <c r="A6" s="33">
        <v>70</v>
      </c>
      <c r="B6" s="33" t="s">
        <v>9</v>
      </c>
      <c r="C6" s="33">
        <v>50814</v>
      </c>
      <c r="D6" s="33" t="s">
        <v>38</v>
      </c>
      <c r="E6" s="34">
        <v>31681096</v>
      </c>
      <c r="F6" s="34">
        <v>532891610</v>
      </c>
      <c r="G6" s="34">
        <v>493185024</v>
      </c>
      <c r="H6" s="34">
        <f t="shared" si="0"/>
        <v>1057757730</v>
      </c>
      <c r="I6" s="34">
        <v>1032064062</v>
      </c>
      <c r="J6" s="34">
        <v>33183670</v>
      </c>
      <c r="K6" s="35">
        <f t="shared" si="1"/>
        <v>3.2152723093268602E-2</v>
      </c>
    </row>
    <row r="7" spans="1:11" s="46" customFormat="1" ht="15" customHeight="1" outlineLevel="1" x14ac:dyDescent="0.2">
      <c r="A7" s="47"/>
      <c r="B7" s="48" t="s">
        <v>105</v>
      </c>
      <c r="C7" s="47"/>
      <c r="D7" s="47"/>
      <c r="E7" s="49">
        <f t="shared" ref="E7:J7" si="2">SUBTOTAL(9,E4:E6)</f>
        <v>42997659</v>
      </c>
      <c r="F7" s="49">
        <f t="shared" si="2"/>
        <v>536455836</v>
      </c>
      <c r="G7" s="49">
        <f t="shared" si="2"/>
        <v>509927848</v>
      </c>
      <c r="H7" s="49">
        <f t="shared" si="2"/>
        <v>1089381343</v>
      </c>
      <c r="I7" s="49">
        <f t="shared" si="2"/>
        <v>1064157496</v>
      </c>
      <c r="J7" s="49">
        <f t="shared" si="2"/>
        <v>35044597</v>
      </c>
      <c r="K7" s="50">
        <f t="shared" si="1"/>
        <v>3.2931776670020278E-2</v>
      </c>
    </row>
    <row r="8" spans="1:11" ht="15" customHeight="1" outlineLevel="2" x14ac:dyDescent="0.2">
      <c r="A8" s="33">
        <v>99</v>
      </c>
      <c r="B8" s="33" t="s">
        <v>103</v>
      </c>
      <c r="C8" s="33">
        <v>50822</v>
      </c>
      <c r="D8" s="33" t="s">
        <v>35</v>
      </c>
      <c r="E8" s="34">
        <v>0</v>
      </c>
      <c r="F8" s="34">
        <v>0</v>
      </c>
      <c r="G8" s="34">
        <v>7006</v>
      </c>
      <c r="H8" s="34">
        <f t="shared" si="0"/>
        <v>7006</v>
      </c>
      <c r="I8" s="34">
        <v>22346</v>
      </c>
      <c r="J8" s="34">
        <v>0</v>
      </c>
      <c r="K8" s="35">
        <f t="shared" si="1"/>
        <v>0</v>
      </c>
    </row>
    <row r="9" spans="1:11" ht="15" customHeight="1" outlineLevel="2" x14ac:dyDescent="0.2">
      <c r="A9" s="33">
        <v>99</v>
      </c>
      <c r="B9" s="33" t="s">
        <v>103</v>
      </c>
      <c r="C9" s="33">
        <v>50083</v>
      </c>
      <c r="D9" s="33" t="s">
        <v>24</v>
      </c>
      <c r="E9" s="34">
        <v>97237</v>
      </c>
      <c r="F9" s="34">
        <v>25045748</v>
      </c>
      <c r="G9" s="34">
        <v>137392671</v>
      </c>
      <c r="H9" s="34">
        <f t="shared" si="0"/>
        <v>162535656</v>
      </c>
      <c r="I9" s="34">
        <v>156083361</v>
      </c>
      <c r="J9" s="34">
        <v>8251132</v>
      </c>
      <c r="K9" s="35">
        <f t="shared" si="1"/>
        <v>5.2863623304472536E-2</v>
      </c>
    </row>
    <row r="10" spans="1:11" ht="15" customHeight="1" outlineLevel="2" x14ac:dyDescent="0.2">
      <c r="A10" s="33">
        <v>99</v>
      </c>
      <c r="B10" s="33" t="s">
        <v>103</v>
      </c>
      <c r="C10" s="33">
        <v>50012</v>
      </c>
      <c r="D10" s="33" t="s">
        <v>48</v>
      </c>
      <c r="E10" s="34">
        <v>13505229</v>
      </c>
      <c r="F10" s="34">
        <v>700</v>
      </c>
      <c r="G10" s="34">
        <v>111668069</v>
      </c>
      <c r="H10" s="34">
        <f t="shared" si="0"/>
        <v>125173998</v>
      </c>
      <c r="I10" s="34">
        <v>124489668</v>
      </c>
      <c r="J10" s="34">
        <v>5523471</v>
      </c>
      <c r="K10" s="35">
        <f t="shared" si="1"/>
        <v>4.4368911000710519E-2</v>
      </c>
    </row>
    <row r="11" spans="1:11" ht="15" customHeight="1" outlineLevel="2" x14ac:dyDescent="0.2">
      <c r="A11" s="33">
        <v>99</v>
      </c>
      <c r="B11" s="33" t="s">
        <v>103</v>
      </c>
      <c r="C11" s="33">
        <v>50024</v>
      </c>
      <c r="D11" s="33" t="s">
        <v>36</v>
      </c>
      <c r="E11" s="34">
        <v>744242</v>
      </c>
      <c r="F11" s="34">
        <v>6039201</v>
      </c>
      <c r="G11" s="34">
        <v>77732766</v>
      </c>
      <c r="H11" s="34">
        <f t="shared" si="0"/>
        <v>84516209</v>
      </c>
      <c r="I11" s="34">
        <v>82261250</v>
      </c>
      <c r="J11" s="34">
        <v>3986430</v>
      </c>
      <c r="K11" s="35">
        <f t="shared" si="1"/>
        <v>4.8460605692230548E-2</v>
      </c>
    </row>
    <row r="12" spans="1:11" s="46" customFormat="1" ht="15" customHeight="1" outlineLevel="1" x14ac:dyDescent="0.2">
      <c r="A12" s="47"/>
      <c r="B12" s="47" t="s">
        <v>106</v>
      </c>
      <c r="C12" s="47"/>
      <c r="D12" s="47"/>
      <c r="E12" s="49">
        <f t="shared" ref="E12:J12" si="3">SUBTOTAL(9,E8:E11)</f>
        <v>14346708</v>
      </c>
      <c r="F12" s="49">
        <f t="shared" si="3"/>
        <v>31085649</v>
      </c>
      <c r="G12" s="49">
        <f t="shared" si="3"/>
        <v>326800512</v>
      </c>
      <c r="H12" s="49">
        <f t="shared" si="3"/>
        <v>372232869</v>
      </c>
      <c r="I12" s="49">
        <f t="shared" si="3"/>
        <v>362856625</v>
      </c>
      <c r="J12" s="49">
        <f t="shared" si="3"/>
        <v>17761033</v>
      </c>
      <c r="K12" s="50">
        <f t="shared" si="1"/>
        <v>4.8947798596759809E-2</v>
      </c>
    </row>
    <row r="13" spans="1:11" ht="15" customHeight="1" outlineLevel="2" x14ac:dyDescent="0.2">
      <c r="A13" s="33">
        <v>150</v>
      </c>
      <c r="B13" s="33" t="s">
        <v>8</v>
      </c>
      <c r="C13" s="33">
        <v>50520</v>
      </c>
      <c r="D13" s="33" t="s">
        <v>25</v>
      </c>
      <c r="E13" s="34">
        <v>6001941</v>
      </c>
      <c r="F13" s="34">
        <v>20426679</v>
      </c>
      <c r="G13" s="34">
        <v>127440214</v>
      </c>
      <c r="H13" s="34">
        <f t="shared" si="0"/>
        <v>153868834</v>
      </c>
      <c r="I13" s="34">
        <v>153856579</v>
      </c>
      <c r="J13" s="34">
        <v>3408804</v>
      </c>
      <c r="K13" s="35">
        <f t="shared" si="1"/>
        <v>2.2155724650552641E-2</v>
      </c>
    </row>
    <row r="14" spans="1:11" s="46" customFormat="1" ht="15" customHeight="1" outlineLevel="1" x14ac:dyDescent="0.2">
      <c r="A14" s="47"/>
      <c r="B14" s="47" t="s">
        <v>107</v>
      </c>
      <c r="C14" s="47"/>
      <c r="D14" s="47"/>
      <c r="E14" s="49">
        <f t="shared" ref="E14:J14" si="4">SUBTOTAL(9,E13:E13)</f>
        <v>6001941</v>
      </c>
      <c r="F14" s="49">
        <f t="shared" si="4"/>
        <v>20426679</v>
      </c>
      <c r="G14" s="49">
        <f t="shared" si="4"/>
        <v>127440214</v>
      </c>
      <c r="H14" s="49">
        <f t="shared" si="4"/>
        <v>153868834</v>
      </c>
      <c r="I14" s="49">
        <f t="shared" si="4"/>
        <v>153856579</v>
      </c>
      <c r="J14" s="49">
        <f t="shared" si="4"/>
        <v>3408804</v>
      </c>
      <c r="K14" s="50">
        <f t="shared" si="1"/>
        <v>2.2155724650552641E-2</v>
      </c>
    </row>
    <row r="15" spans="1:11" ht="15" customHeight="1" outlineLevel="2" x14ac:dyDescent="0.2">
      <c r="A15" s="33">
        <v>340</v>
      </c>
      <c r="B15" s="33" t="s">
        <v>6</v>
      </c>
      <c r="C15" s="33">
        <v>50121</v>
      </c>
      <c r="D15" s="33" t="s">
        <v>31</v>
      </c>
      <c r="E15" s="34">
        <v>10681039</v>
      </c>
      <c r="F15" s="34">
        <v>111620357</v>
      </c>
      <c r="G15" s="34">
        <v>163007081</v>
      </c>
      <c r="H15" s="34">
        <f t="shared" si="0"/>
        <v>285308477</v>
      </c>
      <c r="I15" s="34">
        <v>283895535</v>
      </c>
      <c r="J15" s="34">
        <v>8689824</v>
      </c>
      <c r="K15" s="35">
        <f t="shared" si="1"/>
        <v>3.0609230962367902E-2</v>
      </c>
    </row>
    <row r="16" spans="1:11" ht="15" customHeight="1" outlineLevel="2" x14ac:dyDescent="0.2">
      <c r="A16" s="33">
        <v>340</v>
      </c>
      <c r="B16" s="33" t="s">
        <v>6</v>
      </c>
      <c r="C16" s="33">
        <v>51420</v>
      </c>
      <c r="D16" s="33" t="s">
        <v>30</v>
      </c>
      <c r="E16" s="34">
        <v>0</v>
      </c>
      <c r="F16" s="34">
        <v>0</v>
      </c>
      <c r="G16" s="34">
        <v>0</v>
      </c>
      <c r="H16" s="34">
        <f t="shared" si="0"/>
        <v>0</v>
      </c>
      <c r="I16" s="34">
        <v>0</v>
      </c>
      <c r="J16" s="34">
        <v>-10987</v>
      </c>
      <c r="K16" s="35" t="str">
        <f t="shared" si="1"/>
        <v/>
      </c>
    </row>
    <row r="17" spans="1:11" s="46" customFormat="1" ht="15" customHeight="1" outlineLevel="1" x14ac:dyDescent="0.2">
      <c r="A17" s="47"/>
      <c r="B17" s="47" t="s">
        <v>108</v>
      </c>
      <c r="C17" s="47"/>
      <c r="D17" s="47"/>
      <c r="E17" s="49">
        <f t="shared" ref="E17:J17" si="5">SUBTOTAL(9,E15:E16)</f>
        <v>10681039</v>
      </c>
      <c r="F17" s="49">
        <f t="shared" si="5"/>
        <v>111620357</v>
      </c>
      <c r="G17" s="49">
        <f t="shared" si="5"/>
        <v>163007081</v>
      </c>
      <c r="H17" s="49">
        <f t="shared" si="5"/>
        <v>285308477</v>
      </c>
      <c r="I17" s="49">
        <f t="shared" si="5"/>
        <v>283895535</v>
      </c>
      <c r="J17" s="49">
        <f t="shared" si="5"/>
        <v>8678837</v>
      </c>
      <c r="K17" s="50">
        <f t="shared" si="1"/>
        <v>3.0570530107139587E-2</v>
      </c>
    </row>
    <row r="18" spans="1:11" ht="15" customHeight="1" outlineLevel="2" x14ac:dyDescent="0.2">
      <c r="A18" s="33">
        <v>626</v>
      </c>
      <c r="B18" s="33" t="s">
        <v>2</v>
      </c>
      <c r="C18" s="33">
        <v>50028</v>
      </c>
      <c r="D18" s="33" t="s">
        <v>63</v>
      </c>
      <c r="E18" s="34">
        <v>0</v>
      </c>
      <c r="F18" s="34">
        <v>0</v>
      </c>
      <c r="G18" s="34">
        <v>0</v>
      </c>
      <c r="H18" s="34">
        <f t="shared" si="0"/>
        <v>0</v>
      </c>
      <c r="I18" s="34">
        <v>0</v>
      </c>
      <c r="J18" s="34">
        <v>0</v>
      </c>
      <c r="K18" s="35" t="str">
        <f t="shared" si="1"/>
        <v/>
      </c>
    </row>
    <row r="19" spans="1:11" s="46" customFormat="1" ht="15" customHeight="1" outlineLevel="1" x14ac:dyDescent="0.2">
      <c r="A19" s="47"/>
      <c r="B19" s="47" t="s">
        <v>109</v>
      </c>
      <c r="C19" s="47"/>
      <c r="D19" s="47"/>
      <c r="E19" s="49">
        <f t="shared" ref="E19:J19" si="6">SUBTOTAL(9,E18:E18)</f>
        <v>0</v>
      </c>
      <c r="F19" s="49">
        <f t="shared" si="6"/>
        <v>0</v>
      </c>
      <c r="G19" s="49">
        <f t="shared" si="6"/>
        <v>0</v>
      </c>
      <c r="H19" s="49">
        <f t="shared" si="6"/>
        <v>0</v>
      </c>
      <c r="I19" s="49">
        <f t="shared" si="6"/>
        <v>0</v>
      </c>
      <c r="J19" s="49">
        <f t="shared" si="6"/>
        <v>0</v>
      </c>
      <c r="K19" s="50" t="str">
        <f t="shared" si="1"/>
        <v/>
      </c>
    </row>
    <row r="20" spans="1:11" ht="15" customHeight="1" outlineLevel="2" x14ac:dyDescent="0.2">
      <c r="A20" s="33">
        <v>670</v>
      </c>
      <c r="B20" s="33" t="s">
        <v>5</v>
      </c>
      <c r="C20" s="33">
        <v>51020</v>
      </c>
      <c r="D20" s="33" t="s">
        <v>60</v>
      </c>
      <c r="E20" s="34">
        <v>0</v>
      </c>
      <c r="F20" s="34">
        <v>0</v>
      </c>
      <c r="G20" s="34">
        <v>608923</v>
      </c>
      <c r="H20" s="34">
        <f t="shared" si="0"/>
        <v>608923</v>
      </c>
      <c r="I20" s="34">
        <v>608923</v>
      </c>
      <c r="J20" s="34">
        <v>-205892</v>
      </c>
      <c r="K20" s="35">
        <f t="shared" si="1"/>
        <v>-0.33812485322446351</v>
      </c>
    </row>
    <row r="21" spans="1:11" ht="15" customHeight="1" outlineLevel="2" x14ac:dyDescent="0.2">
      <c r="A21" s="33">
        <v>670</v>
      </c>
      <c r="B21" s="33" t="s">
        <v>5</v>
      </c>
      <c r="C21" s="33">
        <v>51586</v>
      </c>
      <c r="D21" s="33" t="s">
        <v>32</v>
      </c>
      <c r="E21" s="34">
        <v>956537</v>
      </c>
      <c r="F21" s="34">
        <v>4264889</v>
      </c>
      <c r="G21" s="34">
        <v>444219325</v>
      </c>
      <c r="H21" s="34">
        <f t="shared" si="0"/>
        <v>449440751</v>
      </c>
      <c r="I21" s="34">
        <v>436909942</v>
      </c>
      <c r="J21" s="34">
        <v>35651501</v>
      </c>
      <c r="K21" s="35">
        <f t="shared" si="1"/>
        <v>8.1599198308011947E-2</v>
      </c>
    </row>
    <row r="22" spans="1:11" ht="15" customHeight="1" outlineLevel="2" x14ac:dyDescent="0.2">
      <c r="A22" s="33">
        <v>670</v>
      </c>
      <c r="B22" s="33" t="s">
        <v>5</v>
      </c>
      <c r="C22" s="33">
        <v>50229</v>
      </c>
      <c r="D22" s="33" t="s">
        <v>27</v>
      </c>
      <c r="E22" s="34">
        <v>172979</v>
      </c>
      <c r="F22" s="34">
        <v>11406052</v>
      </c>
      <c r="G22" s="34">
        <v>544557760</v>
      </c>
      <c r="H22" s="34">
        <f t="shared" si="0"/>
        <v>556136791</v>
      </c>
      <c r="I22" s="34">
        <v>543172717</v>
      </c>
      <c r="J22" s="34">
        <v>46361624</v>
      </c>
      <c r="K22" s="35">
        <f t="shared" si="1"/>
        <v>8.5353373888254411E-2</v>
      </c>
    </row>
    <row r="23" spans="1:11" ht="15" customHeight="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1284</v>
      </c>
      <c r="F23" s="34">
        <v>3414098</v>
      </c>
      <c r="G23" s="34">
        <v>0</v>
      </c>
      <c r="H23" s="34">
        <f t="shared" si="0"/>
        <v>3415382</v>
      </c>
      <c r="I23" s="34">
        <v>3563063</v>
      </c>
      <c r="J23" s="34">
        <v>268881</v>
      </c>
      <c r="K23" s="35">
        <f t="shared" si="1"/>
        <v>7.5463442549289758E-2</v>
      </c>
    </row>
    <row r="24" spans="1:11" ht="15" customHeight="1" outlineLevel="2" x14ac:dyDescent="0.2">
      <c r="A24" s="33">
        <v>670</v>
      </c>
      <c r="B24" s="33" t="s">
        <v>5</v>
      </c>
      <c r="C24" s="33">
        <v>50857</v>
      </c>
      <c r="D24" s="33" t="s">
        <v>26</v>
      </c>
      <c r="E24" s="34">
        <v>25375223</v>
      </c>
      <c r="F24" s="34">
        <v>0</v>
      </c>
      <c r="G24" s="34">
        <v>0</v>
      </c>
      <c r="H24" s="34">
        <f t="shared" si="0"/>
        <v>25375223</v>
      </c>
      <c r="I24" s="34">
        <v>25239435</v>
      </c>
      <c r="J24" s="34">
        <v>2797730</v>
      </c>
      <c r="K24" s="35">
        <f t="shared" si="1"/>
        <v>0.11084756849747231</v>
      </c>
    </row>
    <row r="25" spans="1:11" ht="15" customHeight="1" outlineLevel="2" x14ac:dyDescent="0.2">
      <c r="A25" s="33">
        <v>670</v>
      </c>
      <c r="B25" s="33" t="s">
        <v>5</v>
      </c>
      <c r="C25" s="33">
        <v>51535</v>
      </c>
      <c r="D25" s="33" t="s">
        <v>97</v>
      </c>
      <c r="E25" s="34">
        <v>0</v>
      </c>
      <c r="F25" s="34">
        <v>80565</v>
      </c>
      <c r="G25" s="34">
        <v>0</v>
      </c>
      <c r="H25" s="34">
        <f t="shared" si="0"/>
        <v>80565</v>
      </c>
      <c r="I25" s="34">
        <v>165155</v>
      </c>
      <c r="J25" s="34">
        <v>2077</v>
      </c>
      <c r="K25" s="35">
        <f t="shared" si="1"/>
        <v>1.2576064908722109E-2</v>
      </c>
    </row>
    <row r="26" spans="1:11" s="46" customFormat="1" ht="15" customHeight="1" outlineLevel="1" x14ac:dyDescent="0.2">
      <c r="A26" s="47"/>
      <c r="B26" s="47" t="s">
        <v>110</v>
      </c>
      <c r="C26" s="47"/>
      <c r="D26" s="47"/>
      <c r="E26" s="49">
        <f t="shared" ref="E26:J26" si="7">SUBTOTAL(9,E20:E25)</f>
        <v>26506023</v>
      </c>
      <c r="F26" s="49">
        <f t="shared" si="7"/>
        <v>19165604</v>
      </c>
      <c r="G26" s="49">
        <f t="shared" si="7"/>
        <v>989386008</v>
      </c>
      <c r="H26" s="49">
        <f t="shared" si="7"/>
        <v>1035057635</v>
      </c>
      <c r="I26" s="49">
        <f t="shared" si="7"/>
        <v>1009659235</v>
      </c>
      <c r="J26" s="49">
        <f t="shared" si="7"/>
        <v>84875921</v>
      </c>
      <c r="K26" s="50">
        <f t="shared" si="1"/>
        <v>8.406392776667862E-2</v>
      </c>
    </row>
    <row r="27" spans="1:11" ht="15" customHeight="1" outlineLevel="2" x14ac:dyDescent="0.2">
      <c r="A27" s="33">
        <v>3889</v>
      </c>
      <c r="B27" s="33" t="s">
        <v>102</v>
      </c>
      <c r="C27" s="33">
        <v>50849</v>
      </c>
      <c r="D27" s="33" t="s">
        <v>101</v>
      </c>
      <c r="E27" s="34">
        <v>301140</v>
      </c>
      <c r="F27" s="34">
        <v>0</v>
      </c>
      <c r="G27" s="34">
        <v>9074074</v>
      </c>
      <c r="H27" s="34">
        <f t="shared" si="0"/>
        <v>9375214</v>
      </c>
      <c r="I27" s="34">
        <v>9668531</v>
      </c>
      <c r="J27" s="34">
        <v>790016</v>
      </c>
      <c r="K27" s="35">
        <f t="shared" si="1"/>
        <v>8.1710034337170764E-2</v>
      </c>
    </row>
    <row r="28" spans="1:11" s="46" customFormat="1" ht="15" customHeight="1" outlineLevel="1" x14ac:dyDescent="0.2">
      <c r="A28" s="47"/>
      <c r="B28" s="47" t="s">
        <v>111</v>
      </c>
      <c r="C28" s="47"/>
      <c r="D28" s="47"/>
      <c r="E28" s="49">
        <f t="shared" ref="E28:J28" si="8">SUBTOTAL(9,E27:E27)</f>
        <v>301140</v>
      </c>
      <c r="F28" s="49">
        <f t="shared" si="8"/>
        <v>0</v>
      </c>
      <c r="G28" s="49">
        <f t="shared" si="8"/>
        <v>9074074</v>
      </c>
      <c r="H28" s="49">
        <f t="shared" si="8"/>
        <v>9375214</v>
      </c>
      <c r="I28" s="49">
        <f t="shared" si="8"/>
        <v>9668531</v>
      </c>
      <c r="J28" s="49">
        <f t="shared" si="8"/>
        <v>790016</v>
      </c>
      <c r="K28" s="50">
        <f t="shared" si="1"/>
        <v>8.1710034337170764E-2</v>
      </c>
    </row>
    <row r="29" spans="1:11" ht="15" customHeight="1" outlineLevel="2" x14ac:dyDescent="0.2">
      <c r="A29" s="33">
        <v>50026</v>
      </c>
      <c r="B29" s="33" t="s">
        <v>90</v>
      </c>
      <c r="C29" s="33">
        <v>50026</v>
      </c>
      <c r="D29" s="33" t="s">
        <v>90</v>
      </c>
      <c r="E29" s="34">
        <v>281752</v>
      </c>
      <c r="F29" s="34">
        <v>306701</v>
      </c>
      <c r="G29" s="34">
        <v>18389338</v>
      </c>
      <c r="H29" s="34">
        <f t="shared" si="0"/>
        <v>18977791</v>
      </c>
      <c r="I29" s="34">
        <v>17862993</v>
      </c>
      <c r="J29" s="34">
        <v>253998</v>
      </c>
      <c r="K29" s="35">
        <f t="shared" si="1"/>
        <v>1.4219229666607382E-2</v>
      </c>
    </row>
    <row r="30" spans="1:11" s="46" customFormat="1" ht="15" customHeight="1" outlineLevel="1" x14ac:dyDescent="0.2">
      <c r="A30" s="47"/>
      <c r="B30" s="47" t="s">
        <v>112</v>
      </c>
      <c r="C30" s="47"/>
      <c r="D30" s="47"/>
      <c r="E30" s="49">
        <f t="shared" ref="E30:J30" si="9">SUBTOTAL(9,E29:E29)</f>
        <v>281752</v>
      </c>
      <c r="F30" s="49">
        <f t="shared" si="9"/>
        <v>306701</v>
      </c>
      <c r="G30" s="49">
        <f t="shared" si="9"/>
        <v>18389338</v>
      </c>
      <c r="H30" s="49">
        <f t="shared" si="9"/>
        <v>18977791</v>
      </c>
      <c r="I30" s="49">
        <f t="shared" si="9"/>
        <v>17862993</v>
      </c>
      <c r="J30" s="49">
        <f t="shared" si="9"/>
        <v>253998</v>
      </c>
      <c r="K30" s="50">
        <f t="shared" si="1"/>
        <v>1.4219229666607382E-2</v>
      </c>
    </row>
    <row r="31" spans="1:11" ht="15" customHeight="1" outlineLevel="2" x14ac:dyDescent="0.2">
      <c r="A31" s="33">
        <v>50041</v>
      </c>
      <c r="B31" s="33" t="s">
        <v>98</v>
      </c>
      <c r="C31" s="33">
        <v>50041</v>
      </c>
      <c r="D31" s="33" t="s">
        <v>98</v>
      </c>
      <c r="E31" s="34">
        <v>7326039</v>
      </c>
      <c r="F31" s="34">
        <v>0</v>
      </c>
      <c r="G31" s="34">
        <v>115822988</v>
      </c>
      <c r="H31" s="34">
        <f t="shared" si="0"/>
        <v>123149027</v>
      </c>
      <c r="I31" s="34">
        <v>118965648</v>
      </c>
      <c r="J31" s="34">
        <v>2191381</v>
      </c>
      <c r="K31" s="35">
        <f t="shared" si="1"/>
        <v>1.8420283811676461E-2</v>
      </c>
    </row>
    <row r="32" spans="1:11" s="46" customFormat="1" ht="15" customHeight="1" outlineLevel="1" x14ac:dyDescent="0.2">
      <c r="A32" s="47"/>
      <c r="B32" s="47" t="s">
        <v>113</v>
      </c>
      <c r="C32" s="47"/>
      <c r="D32" s="47"/>
      <c r="E32" s="49">
        <f t="shared" ref="E32:J32" si="10">SUBTOTAL(9,E31:E31)</f>
        <v>7326039</v>
      </c>
      <c r="F32" s="49">
        <f t="shared" si="10"/>
        <v>0</v>
      </c>
      <c r="G32" s="49">
        <f t="shared" si="10"/>
        <v>115822988</v>
      </c>
      <c r="H32" s="49">
        <f t="shared" si="10"/>
        <v>123149027</v>
      </c>
      <c r="I32" s="49">
        <f t="shared" si="10"/>
        <v>118965648</v>
      </c>
      <c r="J32" s="49">
        <f t="shared" si="10"/>
        <v>2191381</v>
      </c>
      <c r="K32" s="50">
        <f t="shared" si="1"/>
        <v>1.8420283811676461E-2</v>
      </c>
    </row>
    <row r="33" spans="1:11" ht="15" customHeight="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31097777</v>
      </c>
      <c r="H33" s="34">
        <f t="shared" si="0"/>
        <v>31097777</v>
      </c>
      <c r="I33" s="34">
        <v>30022080</v>
      </c>
      <c r="J33" s="34">
        <v>523980</v>
      </c>
      <c r="K33" s="35">
        <f t="shared" si="1"/>
        <v>1.7453154478303968E-2</v>
      </c>
    </row>
    <row r="34" spans="1:11" s="46" customFormat="1" ht="15" customHeight="1" outlineLevel="1" x14ac:dyDescent="0.2">
      <c r="A34" s="47"/>
      <c r="B34" s="47" t="s">
        <v>114</v>
      </c>
      <c r="C34" s="47"/>
      <c r="D34" s="47"/>
      <c r="E34" s="49">
        <f t="shared" ref="E34:J34" si="11">SUBTOTAL(9,E33:E33)</f>
        <v>0</v>
      </c>
      <c r="F34" s="49">
        <f t="shared" si="11"/>
        <v>0</v>
      </c>
      <c r="G34" s="49">
        <f t="shared" si="11"/>
        <v>31097777</v>
      </c>
      <c r="H34" s="49">
        <f t="shared" si="11"/>
        <v>31097777</v>
      </c>
      <c r="I34" s="49">
        <f t="shared" si="11"/>
        <v>30022080</v>
      </c>
      <c r="J34" s="49">
        <f t="shared" si="11"/>
        <v>523980</v>
      </c>
      <c r="K34" s="50">
        <f t="shared" si="1"/>
        <v>1.7453154478303968E-2</v>
      </c>
    </row>
    <row r="35" spans="1:11" ht="15" customHeight="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0</v>
      </c>
      <c r="F35" s="34">
        <v>79410</v>
      </c>
      <c r="G35" s="34">
        <v>79740758</v>
      </c>
      <c r="H35" s="34">
        <f t="shared" si="0"/>
        <v>79820168</v>
      </c>
      <c r="I35" s="34">
        <v>78267092</v>
      </c>
      <c r="J35" s="34">
        <v>1493538</v>
      </c>
      <c r="K35" s="35">
        <f t="shared" si="1"/>
        <v>1.9082579431978896E-2</v>
      </c>
    </row>
    <row r="36" spans="1:11" s="46" customFormat="1" outlineLevel="1" x14ac:dyDescent="0.2">
      <c r="A36" s="51"/>
      <c r="B36" s="51" t="s">
        <v>115</v>
      </c>
      <c r="C36" s="51"/>
      <c r="D36" s="51"/>
      <c r="E36" s="52">
        <f t="shared" ref="E36:J36" si="12">SUBTOTAL(9,E35:E35)</f>
        <v>0</v>
      </c>
      <c r="F36" s="52">
        <f t="shared" si="12"/>
        <v>79410</v>
      </c>
      <c r="G36" s="52">
        <f t="shared" si="12"/>
        <v>79740758</v>
      </c>
      <c r="H36" s="52">
        <f t="shared" si="12"/>
        <v>79820168</v>
      </c>
      <c r="I36" s="52">
        <f t="shared" si="12"/>
        <v>78267092</v>
      </c>
      <c r="J36" s="52">
        <f t="shared" si="12"/>
        <v>1493538</v>
      </c>
      <c r="K36" s="53">
        <f t="shared" si="1"/>
        <v>1.9082579431978896E-2</v>
      </c>
    </row>
    <row r="37" spans="1:11" s="45" customFormat="1" ht="31.5" customHeight="1" thickBot="1" x14ac:dyDescent="0.25">
      <c r="A37" s="43"/>
      <c r="B37" s="43"/>
      <c r="C37" s="43" t="s">
        <v>104</v>
      </c>
      <c r="D37" s="43"/>
      <c r="E37" s="44">
        <f t="shared" ref="E37:J37" si="13">SUBTOTAL(9,E4:E35)</f>
        <v>108442301</v>
      </c>
      <c r="F37" s="44">
        <f t="shared" si="13"/>
        <v>719140236</v>
      </c>
      <c r="G37" s="44">
        <f t="shared" si="13"/>
        <v>2370686598</v>
      </c>
      <c r="H37" s="44">
        <f t="shared" si="13"/>
        <v>3198269135</v>
      </c>
      <c r="I37" s="44">
        <f t="shared" si="13"/>
        <v>3129211814</v>
      </c>
      <c r="J37" s="44">
        <f t="shared" si="13"/>
        <v>155022105</v>
      </c>
      <c r="K37" s="29">
        <f t="shared" si="1"/>
        <v>4.9540304145099974E-2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9"/>
  <sheetViews>
    <sheetView workbookViewId="0">
      <selection activeCell="D29" sqref="D29"/>
    </sheetView>
  </sheetViews>
  <sheetFormatPr defaultRowHeight="12.75" x14ac:dyDescent="0.2"/>
  <cols>
    <col min="1" max="1" width="13.28515625" bestFit="1" customWidth="1"/>
    <col min="2" max="2" width="22.42578125" bestFit="1" customWidth="1"/>
    <col min="3" max="3" width="8.42578125" bestFit="1" customWidth="1"/>
    <col min="4" max="4" width="30.5703125" bestFit="1" customWidth="1"/>
    <col min="5" max="7" width="15.28515625" style="206" bestFit="1" customWidth="1"/>
    <col min="8" max="8" width="15.28515625" style="206" customWidth="1"/>
    <col min="9" max="9" width="15.28515625" style="206" bestFit="1" customWidth="1"/>
    <col min="10" max="10" width="34.5703125" style="206" bestFit="1" customWidth="1"/>
  </cols>
  <sheetData>
    <row r="1" spans="1:12" ht="15" x14ac:dyDescent="0.25">
      <c r="A1" s="201" t="s">
        <v>209</v>
      </c>
      <c r="B1" s="201" t="s">
        <v>210</v>
      </c>
      <c r="C1" s="201" t="s">
        <v>211</v>
      </c>
      <c r="D1" s="201" t="s">
        <v>212</v>
      </c>
      <c r="E1" s="204" t="s">
        <v>214</v>
      </c>
      <c r="F1" s="204" t="s">
        <v>215</v>
      </c>
      <c r="G1" s="204" t="s">
        <v>216</v>
      </c>
      <c r="H1" s="204"/>
      <c r="I1" s="204" t="s">
        <v>217</v>
      </c>
      <c r="J1" s="204" t="s">
        <v>218</v>
      </c>
      <c r="K1" s="201" t="s">
        <v>219</v>
      </c>
      <c r="L1" s="201" t="s">
        <v>213</v>
      </c>
    </row>
    <row r="2" spans="1:12" ht="15" x14ac:dyDescent="0.25">
      <c r="A2" s="203">
        <v>16827</v>
      </c>
      <c r="B2" s="202" t="s">
        <v>220</v>
      </c>
      <c r="C2" s="203">
        <v>16827</v>
      </c>
      <c r="D2" s="202" t="s">
        <v>220</v>
      </c>
      <c r="E2" s="205">
        <v>0</v>
      </c>
      <c r="F2" s="205">
        <v>0</v>
      </c>
      <c r="G2" s="205">
        <v>33550</v>
      </c>
      <c r="H2" s="205"/>
      <c r="I2" s="205">
        <v>32191</v>
      </c>
      <c r="J2" s="205">
        <v>0</v>
      </c>
      <c r="K2" s="202" t="s">
        <v>222</v>
      </c>
      <c r="L2" s="202" t="s">
        <v>221</v>
      </c>
    </row>
    <row r="3" spans="1:12" ht="15" x14ac:dyDescent="0.25">
      <c r="A3" s="203">
        <v>766</v>
      </c>
      <c r="B3" s="202" t="s">
        <v>201</v>
      </c>
      <c r="C3" s="203">
        <v>51632</v>
      </c>
      <c r="D3" s="202" t="s">
        <v>206</v>
      </c>
      <c r="E3" s="205">
        <v>1288279</v>
      </c>
      <c r="F3" s="205">
        <v>0</v>
      </c>
      <c r="G3" s="205">
        <v>0</v>
      </c>
      <c r="H3" s="205"/>
      <c r="I3" s="205">
        <v>1247574</v>
      </c>
      <c r="J3" s="205">
        <v>138984</v>
      </c>
      <c r="K3" s="202" t="s">
        <v>222</v>
      </c>
      <c r="L3" s="202" t="s">
        <v>221</v>
      </c>
    </row>
    <row r="4" spans="1:12" ht="15" x14ac:dyDescent="0.25">
      <c r="A4" s="203">
        <v>50026</v>
      </c>
      <c r="B4" s="202" t="s">
        <v>170</v>
      </c>
      <c r="C4" s="203">
        <v>50026</v>
      </c>
      <c r="D4" s="202" t="s">
        <v>170</v>
      </c>
      <c r="E4" s="205">
        <v>0</v>
      </c>
      <c r="F4" s="205">
        <v>2136704</v>
      </c>
      <c r="G4" s="205">
        <v>0</v>
      </c>
      <c r="H4" s="205"/>
      <c r="I4" s="205">
        <v>2094215</v>
      </c>
      <c r="J4" s="205">
        <v>-1214</v>
      </c>
      <c r="K4" s="202" t="s">
        <v>222</v>
      </c>
      <c r="L4" s="202" t="s">
        <v>221</v>
      </c>
    </row>
    <row r="5" spans="1:12" ht="15" x14ac:dyDescent="0.25">
      <c r="A5" s="203">
        <v>626</v>
      </c>
      <c r="B5" s="202" t="s">
        <v>188</v>
      </c>
      <c r="C5" s="203">
        <v>50028</v>
      </c>
      <c r="D5" s="202" t="s">
        <v>63</v>
      </c>
      <c r="E5" s="205">
        <v>0</v>
      </c>
      <c r="F5" s="205">
        <v>0</v>
      </c>
      <c r="G5" s="205">
        <v>0</v>
      </c>
      <c r="H5" s="205"/>
      <c r="I5" s="205">
        <v>0</v>
      </c>
      <c r="J5" s="205">
        <v>0</v>
      </c>
      <c r="K5" s="202" t="s">
        <v>222</v>
      </c>
      <c r="L5" s="202" t="s">
        <v>221</v>
      </c>
    </row>
    <row r="6" spans="1:12" ht="15" x14ac:dyDescent="0.25">
      <c r="A6" s="203">
        <v>670</v>
      </c>
      <c r="B6" s="202" t="s">
        <v>205</v>
      </c>
      <c r="C6" s="203">
        <v>50083</v>
      </c>
      <c r="D6" s="202" t="s">
        <v>24</v>
      </c>
      <c r="E6" s="205">
        <v>609671</v>
      </c>
      <c r="F6" s="205">
        <v>0</v>
      </c>
      <c r="G6" s="205">
        <v>170997635</v>
      </c>
      <c r="H6" s="205"/>
      <c r="I6" s="205">
        <v>168846022</v>
      </c>
      <c r="J6" s="205">
        <v>11829211</v>
      </c>
      <c r="K6" s="202" t="s">
        <v>222</v>
      </c>
      <c r="L6" s="202" t="s">
        <v>221</v>
      </c>
    </row>
    <row r="7" spans="1:12" ht="15" x14ac:dyDescent="0.25">
      <c r="A7" s="203">
        <v>670</v>
      </c>
      <c r="B7" s="202" t="s">
        <v>205</v>
      </c>
      <c r="C7" s="203">
        <v>51586</v>
      </c>
      <c r="D7" s="202" t="s">
        <v>32</v>
      </c>
      <c r="E7" s="205">
        <v>6381870</v>
      </c>
      <c r="F7" s="205">
        <v>5756212</v>
      </c>
      <c r="G7" s="205">
        <v>298500460</v>
      </c>
      <c r="H7" s="205"/>
      <c r="I7" s="205">
        <v>306785224</v>
      </c>
      <c r="J7" s="205">
        <v>20078628</v>
      </c>
      <c r="K7" s="202" t="s">
        <v>222</v>
      </c>
      <c r="L7" s="202" t="s">
        <v>221</v>
      </c>
    </row>
    <row r="8" spans="1:12" ht="15" x14ac:dyDescent="0.25">
      <c r="A8" s="203">
        <v>50016</v>
      </c>
      <c r="B8" s="202" t="s">
        <v>164</v>
      </c>
      <c r="C8" s="203">
        <v>50016</v>
      </c>
      <c r="D8" s="202" t="s">
        <v>164</v>
      </c>
      <c r="E8" s="205">
        <v>2328167</v>
      </c>
      <c r="F8" s="205">
        <v>6057018</v>
      </c>
      <c r="G8" s="205">
        <v>28295866</v>
      </c>
      <c r="H8" s="205"/>
      <c r="I8" s="205">
        <v>35337010</v>
      </c>
      <c r="J8" s="205">
        <v>717794</v>
      </c>
      <c r="K8" s="202" t="s">
        <v>222</v>
      </c>
      <c r="L8" s="202" t="s">
        <v>221</v>
      </c>
    </row>
    <row r="9" spans="1:12" ht="15" x14ac:dyDescent="0.25">
      <c r="A9" s="203">
        <v>150</v>
      </c>
      <c r="B9" s="202" t="s">
        <v>8</v>
      </c>
      <c r="C9" s="203">
        <v>50520</v>
      </c>
      <c r="D9" s="202" t="s">
        <v>25</v>
      </c>
      <c r="E9" s="205">
        <v>2954904</v>
      </c>
      <c r="F9" s="205">
        <v>61930179</v>
      </c>
      <c r="G9" s="205">
        <v>170073857</v>
      </c>
      <c r="H9" s="205"/>
      <c r="I9" s="205">
        <v>231597676</v>
      </c>
      <c r="J9" s="205">
        <v>4370803</v>
      </c>
      <c r="K9" s="202" t="s">
        <v>222</v>
      </c>
      <c r="L9" s="202" t="s">
        <v>221</v>
      </c>
    </row>
    <row r="10" spans="1:12" ht="15" x14ac:dyDescent="0.25">
      <c r="A10" s="203">
        <v>340</v>
      </c>
      <c r="B10" s="202" t="s">
        <v>147</v>
      </c>
      <c r="C10" s="203">
        <v>50121</v>
      </c>
      <c r="D10" s="202" t="s">
        <v>159</v>
      </c>
      <c r="E10" s="205">
        <v>24780771</v>
      </c>
      <c r="F10" s="205">
        <v>24877764</v>
      </c>
      <c r="G10" s="205">
        <v>70463187</v>
      </c>
      <c r="H10" s="205"/>
      <c r="I10" s="205">
        <v>123649888</v>
      </c>
      <c r="J10" s="205">
        <v>8820971</v>
      </c>
      <c r="K10" s="202" t="s">
        <v>222</v>
      </c>
      <c r="L10" s="202" t="s">
        <v>221</v>
      </c>
    </row>
    <row r="11" spans="1:12" ht="15" x14ac:dyDescent="0.25">
      <c r="A11" s="203">
        <v>150</v>
      </c>
      <c r="B11" s="202" t="s">
        <v>8</v>
      </c>
      <c r="C11" s="203">
        <v>51411</v>
      </c>
      <c r="D11" s="202" t="s">
        <v>142</v>
      </c>
      <c r="E11" s="205">
        <v>2060905</v>
      </c>
      <c r="F11" s="205">
        <v>6357210</v>
      </c>
      <c r="G11" s="205">
        <v>0</v>
      </c>
      <c r="H11" s="205"/>
      <c r="I11" s="205">
        <v>8389491</v>
      </c>
      <c r="J11" s="205">
        <v>0</v>
      </c>
      <c r="K11" s="202" t="s">
        <v>222</v>
      </c>
      <c r="L11" s="202" t="s">
        <v>221</v>
      </c>
    </row>
    <row r="12" spans="1:12" ht="15" x14ac:dyDescent="0.25">
      <c r="A12" s="203">
        <v>50440</v>
      </c>
      <c r="B12" s="202" t="s">
        <v>184</v>
      </c>
      <c r="C12" s="203">
        <v>50440</v>
      </c>
      <c r="D12" s="202" t="s">
        <v>184</v>
      </c>
      <c r="E12" s="205">
        <v>0</v>
      </c>
      <c r="F12" s="205">
        <v>0</v>
      </c>
      <c r="G12" s="205">
        <v>72245937</v>
      </c>
      <c r="H12" s="205"/>
      <c r="I12" s="205">
        <v>68994911</v>
      </c>
      <c r="J12" s="205">
        <v>2581351</v>
      </c>
      <c r="K12" s="202" t="s">
        <v>222</v>
      </c>
      <c r="L12" s="202" t="s">
        <v>221</v>
      </c>
    </row>
    <row r="13" spans="1:12" ht="15" x14ac:dyDescent="0.25">
      <c r="A13" s="203">
        <v>4736</v>
      </c>
      <c r="B13" s="202" t="s">
        <v>196</v>
      </c>
      <c r="C13" s="203">
        <v>51152</v>
      </c>
      <c r="D13" s="202" t="s">
        <v>183</v>
      </c>
      <c r="E13" s="205">
        <v>33229546</v>
      </c>
      <c r="F13" s="205">
        <v>4053725</v>
      </c>
      <c r="G13" s="205">
        <v>54150958</v>
      </c>
      <c r="H13" s="205"/>
      <c r="I13" s="205">
        <v>88512505</v>
      </c>
      <c r="J13" s="205">
        <v>1126365</v>
      </c>
      <c r="K13" s="202" t="s">
        <v>222</v>
      </c>
      <c r="L13" s="202" t="s">
        <v>221</v>
      </c>
    </row>
    <row r="14" spans="1:12" ht="15" x14ac:dyDescent="0.25">
      <c r="A14" s="203">
        <v>50130</v>
      </c>
      <c r="B14" s="202" t="s">
        <v>144</v>
      </c>
      <c r="C14" s="203">
        <v>50130</v>
      </c>
      <c r="D14" s="202" t="s">
        <v>144</v>
      </c>
      <c r="E14" s="205">
        <v>0</v>
      </c>
      <c r="F14" s="205">
        <v>69414956</v>
      </c>
      <c r="G14" s="205">
        <v>71968612</v>
      </c>
      <c r="H14" s="205"/>
      <c r="I14" s="205">
        <v>136162593</v>
      </c>
      <c r="J14" s="205">
        <v>4806354</v>
      </c>
      <c r="K14" s="202" t="s">
        <v>222</v>
      </c>
      <c r="L14" s="202" t="s">
        <v>221</v>
      </c>
    </row>
    <row r="15" spans="1:12" ht="15" x14ac:dyDescent="0.25">
      <c r="A15" s="203">
        <v>70</v>
      </c>
      <c r="B15" s="202" t="s">
        <v>145</v>
      </c>
      <c r="C15" s="203">
        <v>51624</v>
      </c>
      <c r="D15" s="202" t="s">
        <v>190</v>
      </c>
      <c r="E15" s="205">
        <v>0</v>
      </c>
      <c r="F15" s="205">
        <v>0</v>
      </c>
      <c r="G15" s="205">
        <v>0</v>
      </c>
      <c r="H15" s="205"/>
      <c r="I15" s="205">
        <v>0</v>
      </c>
      <c r="J15" s="205">
        <v>0</v>
      </c>
      <c r="K15" s="202" t="s">
        <v>222</v>
      </c>
      <c r="L15" s="202" t="s">
        <v>221</v>
      </c>
    </row>
    <row r="16" spans="1:12" ht="15" x14ac:dyDescent="0.25">
      <c r="A16" s="203">
        <v>4915</v>
      </c>
      <c r="B16" s="202" t="s">
        <v>223</v>
      </c>
      <c r="C16" s="203">
        <v>12522</v>
      </c>
      <c r="D16" s="202" t="s">
        <v>224</v>
      </c>
      <c r="E16" s="205">
        <v>0</v>
      </c>
      <c r="F16" s="205">
        <v>0</v>
      </c>
      <c r="G16" s="205">
        <v>9453923</v>
      </c>
      <c r="H16" s="205"/>
      <c r="I16" s="205">
        <v>8670280</v>
      </c>
      <c r="J16" s="205">
        <v>0</v>
      </c>
      <c r="K16" s="202" t="s">
        <v>222</v>
      </c>
      <c r="L16" s="202" t="s">
        <v>221</v>
      </c>
    </row>
    <row r="17" spans="1:12" ht="15" x14ac:dyDescent="0.25">
      <c r="A17" s="203">
        <v>70</v>
      </c>
      <c r="B17" s="202" t="s">
        <v>145</v>
      </c>
      <c r="C17" s="203">
        <v>50814</v>
      </c>
      <c r="D17" s="202" t="s">
        <v>148</v>
      </c>
      <c r="E17" s="205">
        <v>103876710</v>
      </c>
      <c r="F17" s="205">
        <v>40307657</v>
      </c>
      <c r="G17" s="205">
        <v>308529527</v>
      </c>
      <c r="H17" s="205"/>
      <c r="I17" s="205">
        <v>442512835</v>
      </c>
      <c r="J17" s="205">
        <v>21684689</v>
      </c>
      <c r="K17" s="202" t="s">
        <v>222</v>
      </c>
      <c r="L17" s="202" t="s">
        <v>221</v>
      </c>
    </row>
    <row r="18" spans="1:12" ht="15" x14ac:dyDescent="0.25">
      <c r="A18" s="203">
        <v>15781</v>
      </c>
      <c r="B18" s="202" t="s">
        <v>189</v>
      </c>
      <c r="C18" s="203">
        <v>15781</v>
      </c>
      <c r="D18" s="202" t="s">
        <v>189</v>
      </c>
      <c r="E18" s="205">
        <v>0</v>
      </c>
      <c r="F18" s="205">
        <v>0</v>
      </c>
      <c r="G18" s="205">
        <v>3640847</v>
      </c>
      <c r="H18" s="205"/>
      <c r="I18" s="205">
        <v>3491733</v>
      </c>
      <c r="J18" s="205">
        <v>0</v>
      </c>
      <c r="K18" s="202" t="s">
        <v>222</v>
      </c>
      <c r="L18" s="202" t="s">
        <v>221</v>
      </c>
    </row>
    <row r="19" spans="1:12" ht="15" x14ac:dyDescent="0.25">
      <c r="A19" s="203">
        <v>670</v>
      </c>
      <c r="B19" s="202" t="s">
        <v>205</v>
      </c>
      <c r="C19" s="203">
        <v>50229</v>
      </c>
      <c r="D19" s="202" t="s">
        <v>27</v>
      </c>
      <c r="E19" s="205">
        <v>5864002</v>
      </c>
      <c r="F19" s="205">
        <v>2040265</v>
      </c>
      <c r="G19" s="205">
        <v>410812718</v>
      </c>
      <c r="H19" s="205"/>
      <c r="I19" s="205">
        <v>411589817</v>
      </c>
      <c r="J19" s="205">
        <v>22919218</v>
      </c>
      <c r="K19" s="202" t="s">
        <v>222</v>
      </c>
      <c r="L19" s="202" t="s">
        <v>221</v>
      </c>
    </row>
    <row r="20" spans="1:12" ht="15" x14ac:dyDescent="0.25">
      <c r="A20" s="203">
        <v>670</v>
      </c>
      <c r="B20" s="202" t="s">
        <v>205</v>
      </c>
      <c r="C20" s="203">
        <v>51020</v>
      </c>
      <c r="D20" s="202" t="s">
        <v>60</v>
      </c>
      <c r="E20" s="205">
        <v>7881024</v>
      </c>
      <c r="F20" s="205">
        <v>7449132</v>
      </c>
      <c r="G20" s="205">
        <v>27081374</v>
      </c>
      <c r="H20" s="205"/>
      <c r="I20" s="205">
        <v>39764208</v>
      </c>
      <c r="J20" s="205">
        <v>240205</v>
      </c>
      <c r="K20" s="202" t="s">
        <v>222</v>
      </c>
      <c r="L20" s="202" t="s">
        <v>221</v>
      </c>
    </row>
    <row r="21" spans="1:12" ht="15" x14ac:dyDescent="0.25">
      <c r="A21" s="203">
        <v>50050</v>
      </c>
      <c r="B21" s="202" t="s">
        <v>4</v>
      </c>
      <c r="C21" s="203">
        <v>50050</v>
      </c>
      <c r="D21" s="202" t="s">
        <v>4</v>
      </c>
      <c r="E21" s="205">
        <v>6483181</v>
      </c>
      <c r="F21" s="205">
        <v>159662221</v>
      </c>
      <c r="G21" s="205">
        <v>55782519</v>
      </c>
      <c r="H21" s="205"/>
      <c r="I21" s="205">
        <v>212697517</v>
      </c>
      <c r="J21" s="205">
        <v>1786632</v>
      </c>
      <c r="K21" s="202" t="s">
        <v>222</v>
      </c>
      <c r="L21" s="202" t="s">
        <v>221</v>
      </c>
    </row>
    <row r="24" spans="1:12" ht="15" x14ac:dyDescent="0.25">
      <c r="B24" s="201" t="s">
        <v>210</v>
      </c>
    </row>
    <row r="25" spans="1:12" ht="15" x14ac:dyDescent="0.25">
      <c r="B25" s="202" t="s">
        <v>220</v>
      </c>
    </row>
    <row r="26" spans="1:12" ht="15" x14ac:dyDescent="0.25">
      <c r="B26" s="202" t="s">
        <v>201</v>
      </c>
    </row>
    <row r="27" spans="1:12" ht="15" x14ac:dyDescent="0.25">
      <c r="B27" s="202" t="s">
        <v>170</v>
      </c>
    </row>
    <row r="28" spans="1:12" ht="15" x14ac:dyDescent="0.25">
      <c r="B28" s="202" t="s">
        <v>188</v>
      </c>
    </row>
    <row r="29" spans="1:12" ht="15" x14ac:dyDescent="0.25">
      <c r="B29" s="202" t="s">
        <v>205</v>
      </c>
    </row>
    <row r="30" spans="1:12" ht="15" x14ac:dyDescent="0.25">
      <c r="B30" s="202" t="s">
        <v>164</v>
      </c>
    </row>
    <row r="31" spans="1:12" ht="15" x14ac:dyDescent="0.25">
      <c r="B31" s="202" t="s">
        <v>8</v>
      </c>
    </row>
    <row r="32" spans="1:12" ht="15" x14ac:dyDescent="0.25">
      <c r="B32" s="202" t="s">
        <v>147</v>
      </c>
    </row>
    <row r="33" spans="2:2" ht="15" x14ac:dyDescent="0.25">
      <c r="B33" s="202" t="s">
        <v>184</v>
      </c>
    </row>
    <row r="34" spans="2:2" ht="15" x14ac:dyDescent="0.25">
      <c r="B34" s="202" t="s">
        <v>196</v>
      </c>
    </row>
    <row r="35" spans="2:2" ht="15" x14ac:dyDescent="0.25">
      <c r="B35" s="202" t="s">
        <v>144</v>
      </c>
    </row>
    <row r="36" spans="2:2" ht="15" x14ac:dyDescent="0.25">
      <c r="B36" s="202" t="s">
        <v>145</v>
      </c>
    </row>
    <row r="37" spans="2:2" ht="15" x14ac:dyDescent="0.25">
      <c r="B37" s="202" t="s">
        <v>223</v>
      </c>
    </row>
    <row r="38" spans="2:2" ht="15" x14ac:dyDescent="0.25">
      <c r="B38" s="202" t="s">
        <v>189</v>
      </c>
    </row>
    <row r="39" spans="2:2" ht="15" x14ac:dyDescent="0.25">
      <c r="B39" s="202" t="s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2"/>
  <sheetViews>
    <sheetView zoomScale="90" zoomScaleNormal="90" workbookViewId="0"/>
  </sheetViews>
  <sheetFormatPr defaultRowHeight="12.75" outlineLevelRow="2" x14ac:dyDescent="0.2"/>
  <cols>
    <col min="1" max="1" width="8.42578125" style="188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5" t="s">
        <v>202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87">
        <v>15781</v>
      </c>
      <c r="B3" s="143" t="s">
        <v>189</v>
      </c>
      <c r="C3" s="144">
        <v>15781</v>
      </c>
      <c r="D3" s="143" t="s">
        <v>189</v>
      </c>
      <c r="E3" s="145">
        <v>3966</v>
      </c>
      <c r="F3" s="145">
        <v>0</v>
      </c>
      <c r="G3" s="145">
        <v>999215</v>
      </c>
      <c r="H3" s="145">
        <f>E3+F3+G3</f>
        <v>1003181</v>
      </c>
      <c r="I3" s="145">
        <v>968338</v>
      </c>
      <c r="J3" s="145">
        <v>0</v>
      </c>
      <c r="K3" s="148">
        <f>IF(I3&lt;&gt;0,J3/I3,"")</f>
        <v>0</v>
      </c>
      <c r="L3" s="143"/>
    </row>
    <row r="4" spans="1:12" ht="15" outlineLevel="1" x14ac:dyDescent="0.25">
      <c r="A4" s="190"/>
      <c r="B4" s="155" t="s">
        <v>193</v>
      </c>
      <c r="C4" s="154"/>
      <c r="D4" s="156"/>
      <c r="E4" s="157">
        <f t="shared" ref="E4:J4" si="0">SUBTOTAL(9,E3:E3)</f>
        <v>3966</v>
      </c>
      <c r="F4" s="157">
        <f t="shared" si="0"/>
        <v>0</v>
      </c>
      <c r="G4" s="157">
        <f t="shared" si="0"/>
        <v>999215</v>
      </c>
      <c r="H4" s="157">
        <f t="shared" si="0"/>
        <v>1003181</v>
      </c>
      <c r="I4" s="157">
        <f t="shared" si="0"/>
        <v>968338</v>
      </c>
      <c r="J4" s="157">
        <f t="shared" si="0"/>
        <v>0</v>
      </c>
      <c r="K4" s="158">
        <f t="shared" ref="K4:K34" si="1">IF(I4&lt;&gt;0,J4/I4,"")</f>
        <v>0</v>
      </c>
      <c r="L4" s="143"/>
    </row>
    <row r="5" spans="1:12" ht="15" outlineLevel="2" x14ac:dyDescent="0.25">
      <c r="A5" s="187">
        <v>670</v>
      </c>
      <c r="B5" s="143" t="s">
        <v>141</v>
      </c>
      <c r="C5" s="144">
        <v>50229</v>
      </c>
      <c r="D5" s="143" t="s">
        <v>27</v>
      </c>
      <c r="E5" s="145">
        <v>4720397</v>
      </c>
      <c r="F5" s="145">
        <v>1886893</v>
      </c>
      <c r="G5" s="145">
        <v>304721466</v>
      </c>
      <c r="H5" s="145">
        <f>E5+F5+G5</f>
        <v>311328756</v>
      </c>
      <c r="I5" s="145">
        <v>310963875</v>
      </c>
      <c r="J5" s="145">
        <v>22755792</v>
      </c>
      <c r="K5" s="148">
        <f t="shared" si="1"/>
        <v>7.3178249402764226E-2</v>
      </c>
      <c r="L5" s="143"/>
    </row>
    <row r="6" spans="1:12" ht="15" outlineLevel="2" x14ac:dyDescent="0.25">
      <c r="A6" s="187">
        <v>670</v>
      </c>
      <c r="B6" s="143" t="s">
        <v>141</v>
      </c>
      <c r="C6" s="144">
        <v>50083</v>
      </c>
      <c r="D6" s="143" t="s">
        <v>24</v>
      </c>
      <c r="E6" s="145">
        <v>1683716</v>
      </c>
      <c r="F6" s="145">
        <v>0</v>
      </c>
      <c r="G6" s="145">
        <v>128133929</v>
      </c>
      <c r="H6" s="145">
        <f>E6+F6+G6</f>
        <v>129817645</v>
      </c>
      <c r="I6" s="145">
        <v>129141723</v>
      </c>
      <c r="J6" s="145">
        <v>9887742</v>
      </c>
      <c r="K6" s="148">
        <f t="shared" si="1"/>
        <v>7.656504629413996E-2</v>
      </c>
    </row>
    <row r="7" spans="1:12" ht="15" outlineLevel="2" x14ac:dyDescent="0.25">
      <c r="A7" s="187">
        <v>670</v>
      </c>
      <c r="B7" s="143" t="s">
        <v>141</v>
      </c>
      <c r="C7" s="144">
        <v>51586</v>
      </c>
      <c r="D7" s="143" t="s">
        <v>32</v>
      </c>
      <c r="E7" s="145">
        <v>3905367</v>
      </c>
      <c r="F7" s="145">
        <v>7920740</v>
      </c>
      <c r="G7" s="145">
        <v>220720500</v>
      </c>
      <c r="H7" s="145">
        <f>E7+F7+G7</f>
        <v>232546607</v>
      </c>
      <c r="I7" s="145">
        <v>233493291</v>
      </c>
      <c r="J7" s="145">
        <v>28777935</v>
      </c>
      <c r="K7" s="148">
        <f t="shared" si="1"/>
        <v>0.12324951555032046</v>
      </c>
      <c r="L7" s="143"/>
    </row>
    <row r="8" spans="1:12" ht="15" outlineLevel="2" x14ac:dyDescent="0.25">
      <c r="A8" s="187">
        <v>670</v>
      </c>
      <c r="B8" s="143" t="s">
        <v>141</v>
      </c>
      <c r="C8" s="144">
        <v>51020</v>
      </c>
      <c r="D8" s="143" t="s">
        <v>60</v>
      </c>
      <c r="E8" s="145">
        <v>410675</v>
      </c>
      <c r="F8" s="145">
        <v>4665</v>
      </c>
      <c r="G8" s="145">
        <v>16460153</v>
      </c>
      <c r="H8" s="145">
        <f>E8+F8+G8</f>
        <v>16875493</v>
      </c>
      <c r="I8" s="145">
        <v>17677576</v>
      </c>
      <c r="J8" s="145">
        <v>750008</v>
      </c>
      <c r="K8" s="148">
        <f t="shared" si="1"/>
        <v>4.2427083894307681E-2</v>
      </c>
      <c r="L8" s="143"/>
    </row>
    <row r="9" spans="1:12" ht="15" outlineLevel="1" x14ac:dyDescent="0.25">
      <c r="A9" s="190"/>
      <c r="B9" s="155" t="s">
        <v>150</v>
      </c>
      <c r="C9" s="154"/>
      <c r="D9" s="156"/>
      <c r="E9" s="157">
        <f t="shared" ref="E9:J9" si="2">SUBTOTAL(9,E5:E8)</f>
        <v>10720155</v>
      </c>
      <c r="F9" s="157">
        <f t="shared" si="2"/>
        <v>9812298</v>
      </c>
      <c r="G9" s="157">
        <f t="shared" si="2"/>
        <v>670036048</v>
      </c>
      <c r="H9" s="157">
        <f t="shared" si="2"/>
        <v>690568501</v>
      </c>
      <c r="I9" s="157">
        <f t="shared" si="2"/>
        <v>691276465</v>
      </c>
      <c r="J9" s="157">
        <f t="shared" si="2"/>
        <v>62171477</v>
      </c>
      <c r="K9" s="158">
        <f t="shared" si="1"/>
        <v>8.9937210577536439E-2</v>
      </c>
      <c r="L9" s="143"/>
    </row>
    <row r="10" spans="1:12" ht="15" outlineLevel="2" x14ac:dyDescent="0.25">
      <c r="A10" s="187">
        <v>70</v>
      </c>
      <c r="B10" s="143" t="s">
        <v>145</v>
      </c>
      <c r="C10" s="144">
        <v>51624</v>
      </c>
      <c r="D10" s="143" t="s">
        <v>190</v>
      </c>
      <c r="E10" s="145">
        <v>0</v>
      </c>
      <c r="F10" s="145">
        <v>0</v>
      </c>
      <c r="G10" s="145">
        <v>0</v>
      </c>
      <c r="H10" s="145">
        <f>E10+F10+G10</f>
        <v>0</v>
      </c>
      <c r="I10" s="145">
        <v>0</v>
      </c>
      <c r="J10" s="145">
        <v>0</v>
      </c>
      <c r="K10" s="148" t="str">
        <f t="shared" si="1"/>
        <v/>
      </c>
      <c r="L10" s="143"/>
    </row>
    <row r="11" spans="1:12" ht="15" outlineLevel="2" x14ac:dyDescent="0.25">
      <c r="A11" s="187">
        <v>70</v>
      </c>
      <c r="B11" s="143" t="s">
        <v>145</v>
      </c>
      <c r="C11" s="144">
        <v>50814</v>
      </c>
      <c r="D11" s="143" t="s">
        <v>148</v>
      </c>
      <c r="E11" s="145">
        <v>96292657</v>
      </c>
      <c r="F11" s="145">
        <v>48347816</v>
      </c>
      <c r="G11" s="145">
        <v>247573403</v>
      </c>
      <c r="H11" s="145">
        <f>E11+F11+G11</f>
        <v>392213876</v>
      </c>
      <c r="I11" s="145">
        <v>386672083</v>
      </c>
      <c r="J11" s="145">
        <v>23850012</v>
      </c>
      <c r="K11" s="148">
        <f t="shared" si="1"/>
        <v>6.1680201515866867E-2</v>
      </c>
      <c r="L11" s="143"/>
    </row>
    <row r="12" spans="1:12" ht="15" outlineLevel="1" x14ac:dyDescent="0.25">
      <c r="A12" s="190"/>
      <c r="B12" s="155" t="s">
        <v>151</v>
      </c>
      <c r="C12" s="154"/>
      <c r="D12" s="156"/>
      <c r="E12" s="157">
        <f t="shared" ref="E12:J12" si="3">SUBTOTAL(9,E10:E11)</f>
        <v>96292657</v>
      </c>
      <c r="F12" s="157">
        <f t="shared" si="3"/>
        <v>48347816</v>
      </c>
      <c r="G12" s="157">
        <f t="shared" si="3"/>
        <v>247573403</v>
      </c>
      <c r="H12" s="157">
        <f t="shared" si="3"/>
        <v>392213876</v>
      </c>
      <c r="I12" s="157">
        <f t="shared" si="3"/>
        <v>386672083</v>
      </c>
      <c r="J12" s="157">
        <f t="shared" si="3"/>
        <v>23850012</v>
      </c>
      <c r="K12" s="158">
        <f t="shared" si="1"/>
        <v>6.1680201515866867E-2</v>
      </c>
      <c r="L12" s="143"/>
    </row>
    <row r="13" spans="1:12" ht="15" outlineLevel="2" x14ac:dyDescent="0.25">
      <c r="A13" s="187">
        <v>4736</v>
      </c>
      <c r="B13" s="143" t="s">
        <v>196</v>
      </c>
      <c r="C13" s="144">
        <v>51152</v>
      </c>
      <c r="D13" s="143" t="s">
        <v>183</v>
      </c>
      <c r="E13" s="145">
        <v>8757199</v>
      </c>
      <c r="F13" s="145">
        <v>2822403</v>
      </c>
      <c r="G13" s="145">
        <v>27873467</v>
      </c>
      <c r="H13" s="145">
        <f>E13+F13+G13</f>
        <v>39453069</v>
      </c>
      <c r="I13" s="145">
        <v>39379055</v>
      </c>
      <c r="J13" s="145">
        <v>1344620</v>
      </c>
      <c r="K13" s="148">
        <f t="shared" si="1"/>
        <v>3.4145562914092278E-2</v>
      </c>
      <c r="L13" s="143"/>
    </row>
    <row r="14" spans="1:12" ht="15" outlineLevel="1" x14ac:dyDescent="0.25">
      <c r="A14" s="190"/>
      <c r="B14" s="155" t="s">
        <v>198</v>
      </c>
      <c r="C14" s="154"/>
      <c r="D14" s="156"/>
      <c r="E14" s="157">
        <f t="shared" ref="E14:J14" si="4">SUBTOTAL(9,E13:E13)</f>
        <v>8757199</v>
      </c>
      <c r="F14" s="157">
        <f t="shared" si="4"/>
        <v>2822403</v>
      </c>
      <c r="G14" s="157">
        <f t="shared" si="4"/>
        <v>27873467</v>
      </c>
      <c r="H14" s="157">
        <f t="shared" si="4"/>
        <v>39453069</v>
      </c>
      <c r="I14" s="157">
        <f t="shared" si="4"/>
        <v>39379055</v>
      </c>
      <c r="J14" s="157">
        <f t="shared" si="4"/>
        <v>1344620</v>
      </c>
      <c r="K14" s="158">
        <f t="shared" si="1"/>
        <v>3.4145562914092278E-2</v>
      </c>
      <c r="L14" s="143"/>
    </row>
    <row r="15" spans="1:12" ht="15" outlineLevel="2" x14ac:dyDescent="0.25">
      <c r="A15" s="187">
        <v>50130</v>
      </c>
      <c r="B15" s="143" t="s">
        <v>144</v>
      </c>
      <c r="C15" s="144">
        <v>50130</v>
      </c>
      <c r="D15" s="143" t="s">
        <v>144</v>
      </c>
      <c r="E15" s="145">
        <v>0</v>
      </c>
      <c r="F15" s="145">
        <v>43043693</v>
      </c>
      <c r="G15" s="145">
        <v>51999182</v>
      </c>
      <c r="H15" s="145">
        <f>E15+F15+G15</f>
        <v>95042875</v>
      </c>
      <c r="I15" s="145">
        <v>93374347</v>
      </c>
      <c r="J15" s="145">
        <v>5263390</v>
      </c>
      <c r="K15" s="148">
        <f t="shared" si="1"/>
        <v>5.6368694069689182E-2</v>
      </c>
      <c r="L15" s="143"/>
    </row>
    <row r="16" spans="1:12" ht="15" outlineLevel="1" x14ac:dyDescent="0.25">
      <c r="A16" s="190"/>
      <c r="B16" s="155" t="s">
        <v>154</v>
      </c>
      <c r="C16" s="154"/>
      <c r="D16" s="156"/>
      <c r="E16" s="157">
        <f t="shared" ref="E16:J16" si="5">SUBTOTAL(9,E15:E15)</f>
        <v>0</v>
      </c>
      <c r="F16" s="157">
        <f t="shared" si="5"/>
        <v>43043693</v>
      </c>
      <c r="G16" s="157">
        <f t="shared" si="5"/>
        <v>51999182</v>
      </c>
      <c r="H16" s="157">
        <f t="shared" si="5"/>
        <v>95042875</v>
      </c>
      <c r="I16" s="157">
        <f t="shared" si="5"/>
        <v>93374347</v>
      </c>
      <c r="J16" s="157">
        <f t="shared" si="5"/>
        <v>5263390</v>
      </c>
      <c r="K16" s="158">
        <f t="shared" si="1"/>
        <v>5.6368694069689182E-2</v>
      </c>
      <c r="L16" s="143"/>
    </row>
    <row r="17" spans="1:12" ht="15" outlineLevel="2" x14ac:dyDescent="0.25">
      <c r="A17" s="187">
        <v>150</v>
      </c>
      <c r="B17" s="143" t="s">
        <v>8</v>
      </c>
      <c r="C17" s="144">
        <v>51411</v>
      </c>
      <c r="D17" s="143" t="s">
        <v>142</v>
      </c>
      <c r="E17" s="145">
        <v>1250</v>
      </c>
      <c r="F17" s="145">
        <v>5882425</v>
      </c>
      <c r="G17" s="145">
        <v>0</v>
      </c>
      <c r="H17" s="145">
        <f>E17+F17+G17</f>
        <v>5883675</v>
      </c>
      <c r="I17" s="145">
        <v>5976317</v>
      </c>
      <c r="J17" s="145">
        <v>-7981</v>
      </c>
      <c r="K17" s="148">
        <f t="shared" si="1"/>
        <v>-1.3354378624828636E-3</v>
      </c>
      <c r="L17" s="143"/>
    </row>
    <row r="18" spans="1:12" ht="15" outlineLevel="2" x14ac:dyDescent="0.25">
      <c r="A18" s="188">
        <v>150</v>
      </c>
      <c r="B18" s="1" t="s">
        <v>8</v>
      </c>
      <c r="C18" s="1">
        <v>50520</v>
      </c>
      <c r="D18" s="1" t="s">
        <v>25</v>
      </c>
      <c r="E18" s="2">
        <v>3704294</v>
      </c>
      <c r="F18" s="2">
        <v>60822525</v>
      </c>
      <c r="G18" s="2">
        <v>138324831</v>
      </c>
      <c r="H18" s="145">
        <f>E18+F18+G18</f>
        <v>202851650</v>
      </c>
      <c r="I18" s="145">
        <v>200755761</v>
      </c>
      <c r="J18" s="145">
        <v>7777839</v>
      </c>
      <c r="K18" s="148">
        <f t="shared" si="1"/>
        <v>3.8742793538064396E-2</v>
      </c>
      <c r="L18" s="143"/>
    </row>
    <row r="19" spans="1:12" ht="15" outlineLevel="1" x14ac:dyDescent="0.25">
      <c r="A19" s="191"/>
      <c r="B19" s="178" t="s">
        <v>107</v>
      </c>
      <c r="C19" s="169"/>
      <c r="D19" s="169"/>
      <c r="E19" s="192">
        <f t="shared" ref="E19:J19" si="6">SUBTOTAL(9,E17:E18)</f>
        <v>3705544</v>
      </c>
      <c r="F19" s="192">
        <f t="shared" si="6"/>
        <v>66704950</v>
      </c>
      <c r="G19" s="192">
        <f t="shared" si="6"/>
        <v>138324831</v>
      </c>
      <c r="H19" s="157">
        <f t="shared" si="6"/>
        <v>208735325</v>
      </c>
      <c r="I19" s="157">
        <f t="shared" si="6"/>
        <v>206732078</v>
      </c>
      <c r="J19" s="157">
        <f t="shared" si="6"/>
        <v>7769858</v>
      </c>
      <c r="K19" s="158">
        <f t="shared" si="1"/>
        <v>3.758419145769918E-2</v>
      </c>
      <c r="L19" s="143"/>
    </row>
    <row r="20" spans="1:12" ht="15" outlineLevel="2" x14ac:dyDescent="0.25">
      <c r="A20" s="187">
        <v>50026</v>
      </c>
      <c r="B20" s="143" t="s">
        <v>170</v>
      </c>
      <c r="C20" s="144">
        <v>50026</v>
      </c>
      <c r="D20" s="143" t="s">
        <v>170</v>
      </c>
      <c r="E20" s="145">
        <v>0</v>
      </c>
      <c r="F20" s="145">
        <v>2464558</v>
      </c>
      <c r="G20" s="145">
        <v>0</v>
      </c>
      <c r="H20" s="145">
        <f>E20+F20+G20</f>
        <v>2464558</v>
      </c>
      <c r="I20" s="145">
        <v>2417380</v>
      </c>
      <c r="J20" s="145">
        <v>247431</v>
      </c>
      <c r="K20" s="148">
        <f t="shared" si="1"/>
        <v>0.10235502899833704</v>
      </c>
      <c r="L20" s="143"/>
    </row>
    <row r="21" spans="1:12" ht="15" outlineLevel="1" x14ac:dyDescent="0.25">
      <c r="A21" s="190"/>
      <c r="B21" s="155" t="s">
        <v>173</v>
      </c>
      <c r="C21" s="154"/>
      <c r="D21" s="156"/>
      <c r="E21" s="157">
        <f t="shared" ref="E21:J21" si="7">SUBTOTAL(9,E20:E20)</f>
        <v>0</v>
      </c>
      <c r="F21" s="157">
        <f t="shared" si="7"/>
        <v>2464558</v>
      </c>
      <c r="G21" s="157">
        <f t="shared" si="7"/>
        <v>0</v>
      </c>
      <c r="H21" s="157">
        <f t="shared" si="7"/>
        <v>2464558</v>
      </c>
      <c r="I21" s="157">
        <f t="shared" si="7"/>
        <v>2417380</v>
      </c>
      <c r="J21" s="157">
        <f t="shared" si="7"/>
        <v>247431</v>
      </c>
      <c r="K21" s="158">
        <f t="shared" si="1"/>
        <v>0.10235502899833704</v>
      </c>
      <c r="L21" s="143"/>
    </row>
    <row r="22" spans="1:12" ht="15" outlineLevel="2" x14ac:dyDescent="0.25">
      <c r="A22" s="187">
        <v>766</v>
      </c>
      <c r="B22" s="143" t="s">
        <v>201</v>
      </c>
      <c r="C22" s="144">
        <v>51632</v>
      </c>
      <c r="D22" s="143" t="s">
        <v>157</v>
      </c>
      <c r="E22" s="145">
        <v>617014</v>
      </c>
      <c r="F22" s="145">
        <v>3312</v>
      </c>
      <c r="G22" s="145">
        <v>0</v>
      </c>
      <c r="H22" s="145">
        <f>E22+F22+G22</f>
        <v>620326</v>
      </c>
      <c r="I22" s="145">
        <v>639657</v>
      </c>
      <c r="J22" s="145">
        <v>179183</v>
      </c>
      <c r="K22" s="148">
        <f t="shared" si="1"/>
        <v>0.28012356622377305</v>
      </c>
      <c r="L22" s="143"/>
    </row>
    <row r="23" spans="1:12" ht="15" outlineLevel="1" x14ac:dyDescent="0.25">
      <c r="A23" s="190"/>
      <c r="B23" s="155" t="s">
        <v>203</v>
      </c>
      <c r="C23" s="154"/>
      <c r="D23" s="156"/>
      <c r="E23" s="157">
        <f t="shared" ref="E23:J23" si="8">SUBTOTAL(9,E22:E22)</f>
        <v>617014</v>
      </c>
      <c r="F23" s="157">
        <f t="shared" si="8"/>
        <v>3312</v>
      </c>
      <c r="G23" s="157">
        <f t="shared" si="8"/>
        <v>0</v>
      </c>
      <c r="H23" s="157">
        <f t="shared" si="8"/>
        <v>620326</v>
      </c>
      <c r="I23" s="157">
        <f t="shared" si="8"/>
        <v>639657</v>
      </c>
      <c r="J23" s="157">
        <f t="shared" si="8"/>
        <v>179183</v>
      </c>
      <c r="K23" s="158">
        <f t="shared" si="1"/>
        <v>0.28012356622377305</v>
      </c>
      <c r="L23" s="143"/>
    </row>
    <row r="24" spans="1:12" ht="15" outlineLevel="2" x14ac:dyDescent="0.25">
      <c r="A24" s="187">
        <v>50440</v>
      </c>
      <c r="B24" s="143" t="s">
        <v>184</v>
      </c>
      <c r="C24" s="144">
        <v>50440</v>
      </c>
      <c r="D24" s="143" t="s">
        <v>184</v>
      </c>
      <c r="E24" s="145">
        <v>0</v>
      </c>
      <c r="F24" s="145">
        <v>0</v>
      </c>
      <c r="G24" s="145">
        <v>30673353</v>
      </c>
      <c r="H24" s="145">
        <f>E24+F24+G24</f>
        <v>30673353</v>
      </c>
      <c r="I24" s="145">
        <v>29314690</v>
      </c>
      <c r="J24" s="145">
        <v>1839079</v>
      </c>
      <c r="K24" s="148">
        <f t="shared" si="1"/>
        <v>6.273574784519298E-2</v>
      </c>
      <c r="L24" s="143"/>
    </row>
    <row r="25" spans="1:12" ht="15" outlineLevel="1" x14ac:dyDescent="0.25">
      <c r="A25" s="190"/>
      <c r="B25" s="155" t="s">
        <v>194</v>
      </c>
      <c r="C25" s="154"/>
      <c r="D25" s="156"/>
      <c r="E25" s="157">
        <f t="shared" ref="E25:J25" si="9">SUBTOTAL(9,E24:E24)</f>
        <v>0</v>
      </c>
      <c r="F25" s="157">
        <f t="shared" si="9"/>
        <v>0</v>
      </c>
      <c r="G25" s="157">
        <f t="shared" si="9"/>
        <v>30673353</v>
      </c>
      <c r="H25" s="157">
        <f t="shared" si="9"/>
        <v>30673353</v>
      </c>
      <c r="I25" s="157">
        <f t="shared" si="9"/>
        <v>29314690</v>
      </c>
      <c r="J25" s="157">
        <f t="shared" si="9"/>
        <v>1839079</v>
      </c>
      <c r="K25" s="158">
        <f t="shared" si="1"/>
        <v>6.273574784519298E-2</v>
      </c>
      <c r="L25" s="143"/>
    </row>
    <row r="26" spans="1:12" ht="15" outlineLevel="2" x14ac:dyDescent="0.25">
      <c r="A26" s="187">
        <v>4929</v>
      </c>
      <c r="B26" s="143" t="s">
        <v>199</v>
      </c>
      <c r="C26" s="144">
        <v>16398</v>
      </c>
      <c r="D26" s="143" t="s">
        <v>200</v>
      </c>
      <c r="E26" s="145">
        <v>0</v>
      </c>
      <c r="F26" s="145">
        <v>0</v>
      </c>
      <c r="G26" s="145">
        <v>7025</v>
      </c>
      <c r="H26" s="145">
        <f>E26+F26+G26</f>
        <v>7025</v>
      </c>
      <c r="I26" s="145">
        <v>0</v>
      </c>
      <c r="J26" s="145">
        <v>0</v>
      </c>
      <c r="K26" s="148" t="str">
        <f t="shared" si="1"/>
        <v/>
      </c>
      <c r="L26" s="143"/>
    </row>
    <row r="27" spans="1:12" ht="15" outlineLevel="1" x14ac:dyDescent="0.25">
      <c r="A27" s="190"/>
      <c r="B27" s="155" t="s">
        <v>204</v>
      </c>
      <c r="C27" s="154"/>
      <c r="D27" s="156"/>
      <c r="E27" s="157">
        <f t="shared" ref="E27:J27" si="10">SUBTOTAL(9,E26:E26)</f>
        <v>0</v>
      </c>
      <c r="F27" s="157">
        <f t="shared" si="10"/>
        <v>0</v>
      </c>
      <c r="G27" s="157">
        <f t="shared" si="10"/>
        <v>7025</v>
      </c>
      <c r="H27" s="157">
        <f t="shared" si="10"/>
        <v>7025</v>
      </c>
      <c r="I27" s="157">
        <f t="shared" si="10"/>
        <v>0</v>
      </c>
      <c r="J27" s="157">
        <f t="shared" si="10"/>
        <v>0</v>
      </c>
      <c r="K27" s="158" t="str">
        <f t="shared" si="1"/>
        <v/>
      </c>
      <c r="L27" s="143"/>
    </row>
    <row r="28" spans="1:12" ht="15" outlineLevel="2" x14ac:dyDescent="0.25">
      <c r="A28" s="187">
        <v>340</v>
      </c>
      <c r="B28" s="143" t="s">
        <v>147</v>
      </c>
      <c r="C28" s="144">
        <v>50121</v>
      </c>
      <c r="D28" s="143" t="s">
        <v>159</v>
      </c>
      <c r="E28" s="145">
        <v>11166064</v>
      </c>
      <c r="F28" s="145">
        <v>35421839</v>
      </c>
      <c r="G28" s="145">
        <v>55794845</v>
      </c>
      <c r="H28" s="145">
        <f>E28+F28+G28</f>
        <v>102382748</v>
      </c>
      <c r="I28" s="145">
        <v>105014746</v>
      </c>
      <c r="J28" s="145">
        <v>5659665</v>
      </c>
      <c r="K28" s="148">
        <f t="shared" si="1"/>
        <v>5.3894002657493452E-2</v>
      </c>
      <c r="L28" s="143"/>
    </row>
    <row r="29" spans="1:12" ht="15" outlineLevel="1" x14ac:dyDescent="0.25">
      <c r="A29" s="190"/>
      <c r="B29" s="155" t="s">
        <v>155</v>
      </c>
      <c r="C29" s="154"/>
      <c r="D29" s="156"/>
      <c r="E29" s="157">
        <f t="shared" ref="E29:J29" si="11">SUBTOTAL(9,E28:E28)</f>
        <v>11166064</v>
      </c>
      <c r="F29" s="157">
        <f t="shared" si="11"/>
        <v>35421839</v>
      </c>
      <c r="G29" s="157">
        <f t="shared" si="11"/>
        <v>55794845</v>
      </c>
      <c r="H29" s="157">
        <f t="shared" si="11"/>
        <v>102382748</v>
      </c>
      <c r="I29" s="157">
        <f t="shared" si="11"/>
        <v>105014746</v>
      </c>
      <c r="J29" s="157">
        <f t="shared" si="11"/>
        <v>5659665</v>
      </c>
      <c r="K29" s="158">
        <f t="shared" si="1"/>
        <v>5.3894002657493452E-2</v>
      </c>
      <c r="L29" s="143"/>
    </row>
    <row r="30" spans="1:12" ht="15" outlineLevel="2" x14ac:dyDescent="0.25">
      <c r="A30" s="187">
        <v>50016</v>
      </c>
      <c r="B30" s="143" t="s">
        <v>164</v>
      </c>
      <c r="C30" s="144">
        <v>50016</v>
      </c>
      <c r="D30" s="143" t="s">
        <v>164</v>
      </c>
      <c r="E30" s="145">
        <v>1527255</v>
      </c>
      <c r="F30" s="145">
        <v>1045364</v>
      </c>
      <c r="G30" s="145">
        <v>24578633</v>
      </c>
      <c r="H30" s="145">
        <f>E30+F30+G30</f>
        <v>27151252</v>
      </c>
      <c r="I30" s="145">
        <v>27612118</v>
      </c>
      <c r="J30" s="145">
        <v>592726</v>
      </c>
      <c r="K30" s="148">
        <f t="shared" si="1"/>
        <v>2.1466154823762525E-2</v>
      </c>
      <c r="L30" s="143"/>
    </row>
    <row r="31" spans="1:12" ht="15" outlineLevel="1" x14ac:dyDescent="0.25">
      <c r="A31" s="190"/>
      <c r="B31" s="155" t="s">
        <v>168</v>
      </c>
      <c r="C31" s="154"/>
      <c r="D31" s="156"/>
      <c r="E31" s="157">
        <f t="shared" ref="E31:J31" si="12">SUBTOTAL(9,E30:E30)</f>
        <v>1527255</v>
      </c>
      <c r="F31" s="157">
        <f t="shared" si="12"/>
        <v>1045364</v>
      </c>
      <c r="G31" s="157">
        <f t="shared" si="12"/>
        <v>24578633</v>
      </c>
      <c r="H31" s="157">
        <f t="shared" si="12"/>
        <v>27151252</v>
      </c>
      <c r="I31" s="157">
        <f t="shared" si="12"/>
        <v>27612118</v>
      </c>
      <c r="J31" s="157">
        <f t="shared" si="12"/>
        <v>592726</v>
      </c>
      <c r="K31" s="158">
        <f t="shared" si="1"/>
        <v>2.1466154823762525E-2</v>
      </c>
      <c r="L31" s="143"/>
    </row>
    <row r="32" spans="1:12" ht="15" outlineLevel="2" x14ac:dyDescent="0.25">
      <c r="A32" s="187">
        <v>50050</v>
      </c>
      <c r="B32" s="143" t="s">
        <v>4</v>
      </c>
      <c r="C32" s="144">
        <v>50050</v>
      </c>
      <c r="D32" s="143" t="s">
        <v>4</v>
      </c>
      <c r="E32" s="145">
        <v>948160</v>
      </c>
      <c r="F32" s="145">
        <v>30524384</v>
      </c>
      <c r="G32" s="145">
        <v>36465089</v>
      </c>
      <c r="H32" s="145">
        <f>E32+F32+G32</f>
        <v>67937633</v>
      </c>
      <c r="I32" s="145">
        <v>69873498</v>
      </c>
      <c r="J32" s="145">
        <v>2363583</v>
      </c>
      <c r="K32" s="148">
        <f t="shared" si="1"/>
        <v>3.3826601897045429E-2</v>
      </c>
      <c r="L32" s="143"/>
    </row>
    <row r="33" spans="1:13" ht="15" outlineLevel="1" x14ac:dyDescent="0.25">
      <c r="A33" s="190"/>
      <c r="B33" s="155" t="s">
        <v>114</v>
      </c>
      <c r="C33" s="154"/>
      <c r="D33" s="156"/>
      <c r="E33" s="157">
        <f t="shared" ref="E33:J33" si="13">SUBTOTAL(9,E32:E32)</f>
        <v>948160</v>
      </c>
      <c r="F33" s="157">
        <f t="shared" si="13"/>
        <v>30524384</v>
      </c>
      <c r="G33" s="157">
        <f t="shared" si="13"/>
        <v>36465089</v>
      </c>
      <c r="H33" s="157">
        <f t="shared" si="13"/>
        <v>67937633</v>
      </c>
      <c r="I33" s="157">
        <f t="shared" si="13"/>
        <v>69873498</v>
      </c>
      <c r="J33" s="157">
        <f t="shared" si="13"/>
        <v>2363583</v>
      </c>
      <c r="K33" s="158">
        <f t="shared" si="1"/>
        <v>3.3826601897045429E-2</v>
      </c>
      <c r="L33" s="143"/>
    </row>
    <row r="34" spans="1:13" ht="26.45" customHeight="1" thickBot="1" x14ac:dyDescent="0.3">
      <c r="A34" s="189"/>
      <c r="B34" s="150" t="s">
        <v>104</v>
      </c>
      <c r="C34" s="179"/>
      <c r="D34" s="150"/>
      <c r="E34" s="180">
        <f t="shared" ref="E34:J34" si="14">SUBTOTAL(9,E3:E32)</f>
        <v>133738014</v>
      </c>
      <c r="F34" s="180">
        <f t="shared" si="14"/>
        <v>240190617</v>
      </c>
      <c r="G34" s="180">
        <f t="shared" si="14"/>
        <v>1284325091</v>
      </c>
      <c r="H34" s="180">
        <f t="shared" si="14"/>
        <v>1658253722</v>
      </c>
      <c r="I34" s="180">
        <f t="shared" si="14"/>
        <v>1653274455</v>
      </c>
      <c r="J34" s="180">
        <f t="shared" si="14"/>
        <v>111281024</v>
      </c>
      <c r="K34" s="98">
        <f t="shared" si="1"/>
        <v>6.7309467985459198E-2</v>
      </c>
      <c r="L34" s="143"/>
    </row>
    <row r="35" spans="1:13" ht="13.5" thickTop="1" x14ac:dyDescent="0.2"/>
    <row r="41" spans="1:13" x14ac:dyDescent="0.2">
      <c r="K41" s="164"/>
      <c r="L41" s="164"/>
      <c r="M41" s="164"/>
    </row>
    <row r="42" spans="1:13" x14ac:dyDescent="0.2">
      <c r="K42" s="164"/>
      <c r="L42" s="164"/>
      <c r="M42" s="164"/>
    </row>
  </sheetData>
  <pageMargins left="0.25" right="0.25" top="0.75" bottom="0.75" header="0.3" footer="0.3"/>
  <pageSetup scale="68" orientation="landscape" r:id="rId1"/>
  <headerFooter>
    <oddFooter>&amp;LCalifornia Department of Insurance&amp;RRate Specialist Bureau - 6/23/2015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3"/>
  <sheetViews>
    <sheetView zoomScale="90" zoomScaleNormal="90" workbookViewId="0"/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6" t="s">
        <v>197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15781</v>
      </c>
      <c r="B3" s="143" t="s">
        <v>189</v>
      </c>
      <c r="C3" s="144">
        <v>15781</v>
      </c>
      <c r="D3" s="143" t="s">
        <v>189</v>
      </c>
      <c r="E3" s="145">
        <v>579987</v>
      </c>
      <c r="F3" s="145">
        <v>0</v>
      </c>
      <c r="G3" s="145">
        <v>13143</v>
      </c>
      <c r="H3" s="145">
        <f>E3+F3+G3</f>
        <v>593130</v>
      </c>
      <c r="I3" s="145">
        <v>552126</v>
      </c>
      <c r="J3" s="145">
        <v>0</v>
      </c>
      <c r="K3" s="148">
        <f>IF(I3&lt;&gt;0,J3/I3,"")</f>
        <v>0</v>
      </c>
      <c r="L3" s="143"/>
    </row>
    <row r="4" spans="1:12" ht="15" outlineLevel="1" x14ac:dyDescent="0.25">
      <c r="A4" s="175"/>
      <c r="B4" s="155" t="s">
        <v>193</v>
      </c>
      <c r="C4" s="175"/>
      <c r="D4" s="155"/>
      <c r="E4" s="176">
        <f t="shared" ref="E4:J4" si="0">SUBTOTAL(9,E3:E3)</f>
        <v>579987</v>
      </c>
      <c r="F4" s="176">
        <f t="shared" si="0"/>
        <v>0</v>
      </c>
      <c r="G4" s="176">
        <f t="shared" si="0"/>
        <v>13143</v>
      </c>
      <c r="H4" s="176">
        <f t="shared" si="0"/>
        <v>593130</v>
      </c>
      <c r="I4" s="176">
        <f t="shared" si="0"/>
        <v>552126</v>
      </c>
      <c r="J4" s="176">
        <f t="shared" si="0"/>
        <v>0</v>
      </c>
      <c r="K4" s="177">
        <f t="shared" ref="K4:K34" si="1">IF(I4&lt;&gt;0,J4/I4,"")</f>
        <v>0</v>
      </c>
      <c r="L4" s="143"/>
    </row>
    <row r="5" spans="1:12" ht="15" outlineLevel="2" x14ac:dyDescent="0.25">
      <c r="A5" s="144">
        <v>626</v>
      </c>
      <c r="B5" s="143" t="s">
        <v>188</v>
      </c>
      <c r="C5" s="144">
        <v>50028</v>
      </c>
      <c r="D5" s="143" t="s">
        <v>63</v>
      </c>
      <c r="E5" s="145">
        <v>0</v>
      </c>
      <c r="F5" s="145">
        <v>0</v>
      </c>
      <c r="G5" s="145">
        <v>0</v>
      </c>
      <c r="H5" s="145">
        <f>E5+F5+G5</f>
        <v>0</v>
      </c>
      <c r="I5" s="145">
        <v>0</v>
      </c>
      <c r="J5" s="145">
        <v>0</v>
      </c>
      <c r="K5" s="148" t="str">
        <f t="shared" si="1"/>
        <v/>
      </c>
      <c r="L5" s="143"/>
    </row>
    <row r="6" spans="1:12" ht="15" outlineLevel="1" x14ac:dyDescent="0.25">
      <c r="A6" s="175"/>
      <c r="B6" s="155" t="s">
        <v>192</v>
      </c>
      <c r="C6" s="175"/>
      <c r="D6" s="155"/>
      <c r="E6" s="176">
        <f t="shared" ref="E6:J6" si="2">SUBTOTAL(9,E5:E5)</f>
        <v>0</v>
      </c>
      <c r="F6" s="176">
        <f t="shared" si="2"/>
        <v>0</v>
      </c>
      <c r="G6" s="176">
        <f t="shared" si="2"/>
        <v>0</v>
      </c>
      <c r="H6" s="176">
        <f t="shared" si="2"/>
        <v>0</v>
      </c>
      <c r="I6" s="176">
        <f t="shared" si="2"/>
        <v>0</v>
      </c>
      <c r="J6" s="176">
        <f t="shared" si="2"/>
        <v>0</v>
      </c>
      <c r="K6" s="158" t="str">
        <f t="shared" si="1"/>
        <v/>
      </c>
      <c r="L6" s="143"/>
    </row>
    <row r="7" spans="1:12" ht="15" outlineLevel="2" x14ac:dyDescent="0.25">
      <c r="A7" s="144">
        <v>670</v>
      </c>
      <c r="B7" s="143" t="s">
        <v>141</v>
      </c>
      <c r="C7" s="144">
        <v>50229</v>
      </c>
      <c r="D7" s="143" t="s">
        <v>27</v>
      </c>
      <c r="E7" s="145">
        <v>6567101</v>
      </c>
      <c r="F7" s="145">
        <v>1925085</v>
      </c>
      <c r="G7" s="145">
        <v>308136984</v>
      </c>
      <c r="H7" s="145">
        <f>E7+F7+G7</f>
        <v>316629170</v>
      </c>
      <c r="I7" s="145">
        <v>314667149</v>
      </c>
      <c r="J7" s="145">
        <v>23398770</v>
      </c>
      <c r="K7" s="148">
        <f t="shared" si="1"/>
        <v>7.4360383898860696E-2</v>
      </c>
      <c r="L7" s="143"/>
    </row>
    <row r="8" spans="1:12" ht="15" outlineLevel="2" x14ac:dyDescent="0.25">
      <c r="A8" s="144">
        <v>670</v>
      </c>
      <c r="B8" s="143" t="s">
        <v>141</v>
      </c>
      <c r="C8" s="144">
        <v>51020</v>
      </c>
      <c r="D8" s="143" t="s">
        <v>60</v>
      </c>
      <c r="E8" s="145">
        <v>0</v>
      </c>
      <c r="F8" s="145">
        <v>0</v>
      </c>
      <c r="G8" s="145">
        <v>19743438</v>
      </c>
      <c r="H8" s="145">
        <f>E8+F8+G8</f>
        <v>19743438</v>
      </c>
      <c r="I8" s="145">
        <v>20382202</v>
      </c>
      <c r="J8" s="145">
        <v>807928</v>
      </c>
      <c r="K8" s="148">
        <f t="shared" si="1"/>
        <v>3.9638896719795043E-2</v>
      </c>
      <c r="L8" s="143"/>
    </row>
    <row r="9" spans="1:12" ht="15" outlineLevel="2" x14ac:dyDescent="0.25">
      <c r="A9" s="144">
        <v>670</v>
      </c>
      <c r="B9" s="143" t="s">
        <v>141</v>
      </c>
      <c r="C9" s="144">
        <v>51586</v>
      </c>
      <c r="D9" s="143" t="s">
        <v>32</v>
      </c>
      <c r="E9" s="145">
        <v>6513887</v>
      </c>
      <c r="F9" s="145">
        <v>1726315</v>
      </c>
      <c r="G9" s="145">
        <v>226938854</v>
      </c>
      <c r="H9" s="145">
        <f>E9+F9+G9</f>
        <v>235179056</v>
      </c>
      <c r="I9" s="145">
        <v>234476709</v>
      </c>
      <c r="J9" s="145">
        <v>22990092</v>
      </c>
      <c r="K9" s="148">
        <f t="shared" si="1"/>
        <v>9.8048510225380206E-2</v>
      </c>
      <c r="L9" s="143"/>
    </row>
    <row r="10" spans="1:12" ht="15" outlineLevel="2" x14ac:dyDescent="0.25">
      <c r="A10" s="144">
        <v>670</v>
      </c>
      <c r="B10" s="143" t="s">
        <v>141</v>
      </c>
      <c r="C10" s="144">
        <v>50083</v>
      </c>
      <c r="D10" s="143" t="s">
        <v>24</v>
      </c>
      <c r="E10" s="145">
        <v>2533004</v>
      </c>
      <c r="F10" s="145">
        <v>0</v>
      </c>
      <c r="G10" s="145">
        <v>134804497</v>
      </c>
      <c r="H10" s="145">
        <f>E10+F10+G10</f>
        <v>137337501</v>
      </c>
      <c r="I10" s="145">
        <v>133895389</v>
      </c>
      <c r="J10" s="145">
        <v>10748234</v>
      </c>
      <c r="K10" s="148">
        <f t="shared" si="1"/>
        <v>8.0273369234544742E-2</v>
      </c>
    </row>
    <row r="11" spans="1:12" ht="15" outlineLevel="1" x14ac:dyDescent="0.25">
      <c r="A11" s="175"/>
      <c r="B11" s="178" t="s">
        <v>150</v>
      </c>
      <c r="C11" s="175"/>
      <c r="D11" s="155"/>
      <c r="E11" s="176">
        <f t="shared" ref="E11:J11" si="3">SUBTOTAL(9,E7:E10)</f>
        <v>15613992</v>
      </c>
      <c r="F11" s="176">
        <f t="shared" si="3"/>
        <v>3651400</v>
      </c>
      <c r="G11" s="176">
        <f t="shared" si="3"/>
        <v>689623773</v>
      </c>
      <c r="H11" s="176">
        <f t="shared" si="3"/>
        <v>708889165</v>
      </c>
      <c r="I11" s="176">
        <f t="shared" si="3"/>
        <v>703421449</v>
      </c>
      <c r="J11" s="176">
        <f t="shared" si="3"/>
        <v>57945024</v>
      </c>
      <c r="K11" s="177">
        <f t="shared" si="1"/>
        <v>8.2375969743851238E-2</v>
      </c>
    </row>
    <row r="12" spans="1:12" ht="15" outlineLevel="2" x14ac:dyDescent="0.25">
      <c r="A12" s="144">
        <v>70</v>
      </c>
      <c r="B12" s="143" t="s">
        <v>145</v>
      </c>
      <c r="C12" s="144">
        <v>51624</v>
      </c>
      <c r="D12" s="143" t="s">
        <v>190</v>
      </c>
      <c r="E12" s="145">
        <v>0</v>
      </c>
      <c r="F12" s="145">
        <v>0</v>
      </c>
      <c r="G12" s="145">
        <v>0</v>
      </c>
      <c r="H12" s="145">
        <f>E12+F12+G12</f>
        <v>0</v>
      </c>
      <c r="I12" s="145">
        <v>0</v>
      </c>
      <c r="J12" s="145">
        <v>0</v>
      </c>
      <c r="K12" s="148" t="str">
        <f t="shared" si="1"/>
        <v/>
      </c>
      <c r="L12" s="143"/>
    </row>
    <row r="13" spans="1:12" ht="15" outlineLevel="2" x14ac:dyDescent="0.25">
      <c r="A13" s="144">
        <v>70</v>
      </c>
      <c r="B13" s="143" t="s">
        <v>145</v>
      </c>
      <c r="C13" s="144">
        <v>50814</v>
      </c>
      <c r="D13" s="143" t="s">
        <v>148</v>
      </c>
      <c r="E13" s="145">
        <v>100779545</v>
      </c>
      <c r="F13" s="145">
        <v>77327295</v>
      </c>
      <c r="G13" s="145">
        <v>240539777</v>
      </c>
      <c r="H13" s="145">
        <f>E13+F13+G13</f>
        <v>418646617</v>
      </c>
      <c r="I13" s="145">
        <v>412408442</v>
      </c>
      <c r="J13" s="145">
        <v>39845970</v>
      </c>
      <c r="K13" s="148">
        <f t="shared" si="1"/>
        <v>9.6617736064675414E-2</v>
      </c>
      <c r="L13" s="143"/>
    </row>
    <row r="14" spans="1:12" ht="15" outlineLevel="1" x14ac:dyDescent="0.25">
      <c r="A14" s="175"/>
      <c r="B14" s="155" t="s">
        <v>151</v>
      </c>
      <c r="C14" s="175"/>
      <c r="D14" s="155"/>
      <c r="E14" s="176">
        <f t="shared" ref="E14:J14" si="4">SUBTOTAL(9,E12:E13)</f>
        <v>100779545</v>
      </c>
      <c r="F14" s="176">
        <f t="shared" si="4"/>
        <v>77327295</v>
      </c>
      <c r="G14" s="176">
        <f t="shared" si="4"/>
        <v>240539777</v>
      </c>
      <c r="H14" s="176">
        <f t="shared" si="4"/>
        <v>418646617</v>
      </c>
      <c r="I14" s="176">
        <f t="shared" si="4"/>
        <v>412408442</v>
      </c>
      <c r="J14" s="176">
        <f t="shared" si="4"/>
        <v>39845970</v>
      </c>
      <c r="K14" s="158">
        <f t="shared" si="1"/>
        <v>9.6617736064675414E-2</v>
      </c>
      <c r="L14" s="143"/>
    </row>
    <row r="15" spans="1:12" ht="15" outlineLevel="2" x14ac:dyDescent="0.25">
      <c r="A15" s="144">
        <v>50130</v>
      </c>
      <c r="B15" s="143" t="s">
        <v>144</v>
      </c>
      <c r="C15" s="144">
        <v>50130</v>
      </c>
      <c r="D15" s="143" t="s">
        <v>144</v>
      </c>
      <c r="E15" s="145">
        <v>0</v>
      </c>
      <c r="F15" s="145">
        <v>52950940</v>
      </c>
      <c r="G15" s="145">
        <v>51520897</v>
      </c>
      <c r="H15" s="145">
        <f>E15+F15+G15</f>
        <v>104471837</v>
      </c>
      <c r="I15" s="145">
        <v>102156820</v>
      </c>
      <c r="J15" s="145">
        <v>3772552</v>
      </c>
      <c r="K15" s="148">
        <f t="shared" si="1"/>
        <v>3.6929027352260967E-2</v>
      </c>
      <c r="L15" s="143"/>
    </row>
    <row r="16" spans="1:12" ht="15" outlineLevel="1" x14ac:dyDescent="0.25">
      <c r="A16" s="175"/>
      <c r="B16" s="155" t="s">
        <v>154</v>
      </c>
      <c r="C16" s="175"/>
      <c r="D16" s="155"/>
      <c r="E16" s="176">
        <f t="shared" ref="E16:J16" si="5">SUBTOTAL(9,E15:E15)</f>
        <v>0</v>
      </c>
      <c r="F16" s="176">
        <f t="shared" si="5"/>
        <v>52950940</v>
      </c>
      <c r="G16" s="176">
        <f t="shared" si="5"/>
        <v>51520897</v>
      </c>
      <c r="H16" s="176">
        <f t="shared" si="5"/>
        <v>104471837</v>
      </c>
      <c r="I16" s="176">
        <f t="shared" si="5"/>
        <v>102156820</v>
      </c>
      <c r="J16" s="176">
        <f t="shared" si="5"/>
        <v>3772552</v>
      </c>
      <c r="K16" s="158">
        <f t="shared" si="1"/>
        <v>3.6929027352260967E-2</v>
      </c>
      <c r="L16" s="143"/>
    </row>
    <row r="17" spans="1:12" ht="15" outlineLevel="2" x14ac:dyDescent="0.25">
      <c r="A17" s="1">
        <v>150</v>
      </c>
      <c r="B17" s="1" t="s">
        <v>8</v>
      </c>
      <c r="C17" s="1">
        <v>50520</v>
      </c>
      <c r="D17" s="1" t="s">
        <v>25</v>
      </c>
      <c r="E17" s="2">
        <v>4864901</v>
      </c>
      <c r="F17" s="2">
        <v>50759906</v>
      </c>
      <c r="G17" s="2">
        <v>143913076</v>
      </c>
      <c r="H17" s="145">
        <f>E17+F17+G17</f>
        <v>199537883</v>
      </c>
      <c r="I17" s="145">
        <v>197282182</v>
      </c>
      <c r="J17" s="145">
        <v>8365048</v>
      </c>
      <c r="K17" s="148">
        <f t="shared" si="1"/>
        <v>4.2401436942744279E-2</v>
      </c>
      <c r="L17" s="143"/>
    </row>
    <row r="18" spans="1:12" ht="15" outlineLevel="2" x14ac:dyDescent="0.25">
      <c r="A18" s="144">
        <v>150</v>
      </c>
      <c r="B18" s="143" t="s">
        <v>8</v>
      </c>
      <c r="C18" s="144">
        <v>51411</v>
      </c>
      <c r="D18" s="143" t="s">
        <v>142</v>
      </c>
      <c r="E18" s="145">
        <v>13500</v>
      </c>
      <c r="F18" s="145">
        <v>8241018</v>
      </c>
      <c r="G18" s="145">
        <v>0</v>
      </c>
      <c r="H18" s="145">
        <f>E18+F18+G18</f>
        <v>8254518</v>
      </c>
      <c r="I18" s="145">
        <v>8250216</v>
      </c>
      <c r="J18" s="145">
        <v>10002</v>
      </c>
      <c r="K18" s="148">
        <f t="shared" si="1"/>
        <v>1.2123318953103774E-3</v>
      </c>
      <c r="L18" s="143"/>
    </row>
    <row r="19" spans="1:12" ht="15" outlineLevel="1" x14ac:dyDescent="0.25">
      <c r="A19" s="175"/>
      <c r="B19" s="155" t="s">
        <v>107</v>
      </c>
      <c r="C19" s="175"/>
      <c r="D19" s="155"/>
      <c r="E19" s="176">
        <f t="shared" ref="E19:J19" si="6">SUBTOTAL(9,E17:E18)</f>
        <v>4878401</v>
      </c>
      <c r="F19" s="176">
        <f t="shared" si="6"/>
        <v>59000924</v>
      </c>
      <c r="G19" s="176">
        <f t="shared" si="6"/>
        <v>143913076</v>
      </c>
      <c r="H19" s="176">
        <f t="shared" si="6"/>
        <v>207792401</v>
      </c>
      <c r="I19" s="176">
        <f t="shared" si="6"/>
        <v>205532398</v>
      </c>
      <c r="J19" s="176">
        <f t="shared" si="6"/>
        <v>8375050</v>
      </c>
      <c r="K19" s="158">
        <f t="shared" si="1"/>
        <v>4.0748077098774468E-2</v>
      </c>
      <c r="L19" s="143"/>
    </row>
    <row r="20" spans="1:12" ht="15" outlineLevel="2" x14ac:dyDescent="0.25">
      <c r="A20" s="144">
        <v>3483</v>
      </c>
      <c r="B20" s="143" t="s">
        <v>180</v>
      </c>
      <c r="C20" s="144">
        <v>51632</v>
      </c>
      <c r="D20" s="143" t="s">
        <v>157</v>
      </c>
      <c r="E20" s="145">
        <v>894293</v>
      </c>
      <c r="F20" s="145">
        <v>3024</v>
      </c>
      <c r="G20" s="145">
        <v>0</v>
      </c>
      <c r="H20" s="145">
        <f>E20+F20+G20</f>
        <v>897317</v>
      </c>
      <c r="I20" s="145">
        <v>876674</v>
      </c>
      <c r="J20" s="145">
        <v>538452</v>
      </c>
      <c r="K20" s="148">
        <f t="shared" si="1"/>
        <v>0.61419866449786353</v>
      </c>
      <c r="L20" s="143"/>
    </row>
    <row r="21" spans="1:12" ht="15" outlineLevel="1" x14ac:dyDescent="0.25">
      <c r="A21" s="175"/>
      <c r="B21" s="155" t="s">
        <v>182</v>
      </c>
      <c r="C21" s="175"/>
      <c r="D21" s="155"/>
      <c r="E21" s="176">
        <f t="shared" ref="E21:J21" si="7">SUBTOTAL(9,E20:E20)</f>
        <v>894293</v>
      </c>
      <c r="F21" s="176">
        <f t="shared" si="7"/>
        <v>3024</v>
      </c>
      <c r="G21" s="176">
        <f t="shared" si="7"/>
        <v>0</v>
      </c>
      <c r="H21" s="176">
        <f t="shared" si="7"/>
        <v>897317</v>
      </c>
      <c r="I21" s="176">
        <f t="shared" si="7"/>
        <v>876674</v>
      </c>
      <c r="J21" s="176">
        <f t="shared" si="7"/>
        <v>538452</v>
      </c>
      <c r="K21" s="158">
        <f t="shared" si="1"/>
        <v>0.61419866449786353</v>
      </c>
      <c r="L21" s="143"/>
    </row>
    <row r="22" spans="1:12" ht="15" outlineLevel="2" x14ac:dyDescent="0.25">
      <c r="A22" s="144">
        <v>50026</v>
      </c>
      <c r="B22" s="143" t="s">
        <v>170</v>
      </c>
      <c r="C22" s="144">
        <v>50026</v>
      </c>
      <c r="D22" s="143" t="s">
        <v>170</v>
      </c>
      <c r="E22" s="145">
        <v>0</v>
      </c>
      <c r="F22" s="145">
        <v>1907060</v>
      </c>
      <c r="G22" s="145">
        <v>0</v>
      </c>
      <c r="H22" s="145">
        <f>E22+F22+G22</f>
        <v>1907060</v>
      </c>
      <c r="I22" s="145">
        <v>1875486</v>
      </c>
      <c r="J22" s="145">
        <v>37972</v>
      </c>
      <c r="K22" s="148">
        <f t="shared" si="1"/>
        <v>2.024648544430617E-2</v>
      </c>
      <c r="L22" s="143"/>
    </row>
    <row r="23" spans="1:12" ht="15" outlineLevel="1" x14ac:dyDescent="0.25">
      <c r="A23" s="175"/>
      <c r="B23" s="155" t="s">
        <v>173</v>
      </c>
      <c r="C23" s="175"/>
      <c r="D23" s="155"/>
      <c r="E23" s="176">
        <f t="shared" ref="E23:J23" si="8">SUBTOTAL(9,E22:E22)</f>
        <v>0</v>
      </c>
      <c r="F23" s="176">
        <f t="shared" si="8"/>
        <v>1907060</v>
      </c>
      <c r="G23" s="176">
        <f t="shared" si="8"/>
        <v>0</v>
      </c>
      <c r="H23" s="176">
        <f t="shared" si="8"/>
        <v>1907060</v>
      </c>
      <c r="I23" s="176">
        <f t="shared" si="8"/>
        <v>1875486</v>
      </c>
      <c r="J23" s="176">
        <f t="shared" si="8"/>
        <v>37972</v>
      </c>
      <c r="K23" s="158">
        <f t="shared" si="1"/>
        <v>2.024648544430617E-2</v>
      </c>
      <c r="L23" s="143"/>
    </row>
    <row r="24" spans="1:12" ht="15" outlineLevel="2" x14ac:dyDescent="0.25">
      <c r="A24" s="144">
        <v>50440</v>
      </c>
      <c r="B24" s="143" t="s">
        <v>184</v>
      </c>
      <c r="C24" s="144">
        <v>50440</v>
      </c>
      <c r="D24" s="143" t="s">
        <v>184</v>
      </c>
      <c r="E24" s="145">
        <v>0</v>
      </c>
      <c r="F24" s="145">
        <v>0</v>
      </c>
      <c r="G24" s="145">
        <v>23276903</v>
      </c>
      <c r="H24" s="145">
        <f>E24+F24+G24</f>
        <v>23276903</v>
      </c>
      <c r="I24" s="145">
        <v>22230557</v>
      </c>
      <c r="J24" s="145">
        <v>315534</v>
      </c>
      <c r="K24" s="148">
        <f t="shared" si="1"/>
        <v>1.4193706437495021E-2</v>
      </c>
      <c r="L24" s="143"/>
    </row>
    <row r="25" spans="1:12" ht="15" outlineLevel="1" x14ac:dyDescent="0.25">
      <c r="A25" s="175"/>
      <c r="B25" s="155" t="s">
        <v>194</v>
      </c>
      <c r="C25" s="175"/>
      <c r="D25" s="155"/>
      <c r="E25" s="176">
        <f t="shared" ref="E25:J25" si="9">SUBTOTAL(9,E24:E24)</f>
        <v>0</v>
      </c>
      <c r="F25" s="176">
        <f t="shared" si="9"/>
        <v>0</v>
      </c>
      <c r="G25" s="176">
        <f t="shared" si="9"/>
        <v>23276903</v>
      </c>
      <c r="H25" s="176">
        <f t="shared" si="9"/>
        <v>23276903</v>
      </c>
      <c r="I25" s="176">
        <f t="shared" si="9"/>
        <v>22230557</v>
      </c>
      <c r="J25" s="176">
        <f t="shared" si="9"/>
        <v>315534</v>
      </c>
      <c r="K25" s="158">
        <f t="shared" si="1"/>
        <v>1.4193706437495021E-2</v>
      </c>
      <c r="L25" s="143"/>
    </row>
    <row r="26" spans="1:12" ht="15" outlineLevel="2" x14ac:dyDescent="0.25">
      <c r="A26" s="144">
        <v>340</v>
      </c>
      <c r="B26" s="143" t="s">
        <v>147</v>
      </c>
      <c r="C26" s="144">
        <v>50121</v>
      </c>
      <c r="D26" s="143" t="s">
        <v>159</v>
      </c>
      <c r="E26" s="145">
        <v>10634344</v>
      </c>
      <c r="F26" s="145">
        <v>39030610</v>
      </c>
      <c r="G26" s="145">
        <v>49158260</v>
      </c>
      <c r="H26" s="145">
        <f>E26+F26+G26</f>
        <v>98823214</v>
      </c>
      <c r="I26" s="145">
        <v>100704370</v>
      </c>
      <c r="J26" s="145">
        <v>2353937</v>
      </c>
      <c r="K26" s="148">
        <f t="shared" si="1"/>
        <v>2.3374725446373378E-2</v>
      </c>
      <c r="L26" s="143"/>
    </row>
    <row r="27" spans="1:12" ht="15" outlineLevel="1" x14ac:dyDescent="0.25">
      <c r="A27" s="175"/>
      <c r="B27" s="155" t="s">
        <v>155</v>
      </c>
      <c r="C27" s="175"/>
      <c r="D27" s="155"/>
      <c r="E27" s="176">
        <f t="shared" ref="E27:J27" si="10">SUBTOTAL(9,E26:E26)</f>
        <v>10634344</v>
      </c>
      <c r="F27" s="176">
        <f t="shared" si="10"/>
        <v>39030610</v>
      </c>
      <c r="G27" s="176">
        <f t="shared" si="10"/>
        <v>49158260</v>
      </c>
      <c r="H27" s="176">
        <f t="shared" si="10"/>
        <v>98823214</v>
      </c>
      <c r="I27" s="176">
        <f t="shared" si="10"/>
        <v>100704370</v>
      </c>
      <c r="J27" s="176">
        <f t="shared" si="10"/>
        <v>2353937</v>
      </c>
      <c r="K27" s="158">
        <f t="shared" si="1"/>
        <v>2.3374725446373378E-2</v>
      </c>
      <c r="L27" s="143"/>
    </row>
    <row r="28" spans="1:12" ht="15" outlineLevel="2" x14ac:dyDescent="0.25">
      <c r="A28" s="144">
        <v>50016</v>
      </c>
      <c r="B28" s="143" t="s">
        <v>164</v>
      </c>
      <c r="C28" s="144">
        <v>50016</v>
      </c>
      <c r="D28" s="143" t="s">
        <v>164</v>
      </c>
      <c r="E28" s="145">
        <v>3994524</v>
      </c>
      <c r="F28" s="145">
        <v>1882126</v>
      </c>
      <c r="G28" s="145">
        <v>28256594</v>
      </c>
      <c r="H28" s="145">
        <f>E28+F28+G28</f>
        <v>34133244</v>
      </c>
      <c r="I28" s="145">
        <v>33845782</v>
      </c>
      <c r="J28" s="145">
        <v>428696</v>
      </c>
      <c r="K28" s="148">
        <f t="shared" si="1"/>
        <v>1.2666157336828559E-2</v>
      </c>
      <c r="L28" s="143"/>
    </row>
    <row r="29" spans="1:12" ht="15" outlineLevel="1" x14ac:dyDescent="0.25">
      <c r="A29" s="175"/>
      <c r="B29" s="155" t="s">
        <v>168</v>
      </c>
      <c r="C29" s="175"/>
      <c r="D29" s="155"/>
      <c r="E29" s="176">
        <f t="shared" ref="E29:J29" si="11">SUBTOTAL(9,E28:E28)</f>
        <v>3994524</v>
      </c>
      <c r="F29" s="176">
        <f t="shared" si="11"/>
        <v>1882126</v>
      </c>
      <c r="G29" s="176">
        <f t="shared" si="11"/>
        <v>28256594</v>
      </c>
      <c r="H29" s="176">
        <f t="shared" si="11"/>
        <v>34133244</v>
      </c>
      <c r="I29" s="176">
        <f t="shared" si="11"/>
        <v>33845782</v>
      </c>
      <c r="J29" s="176">
        <f t="shared" si="11"/>
        <v>428696</v>
      </c>
      <c r="K29" s="158">
        <f t="shared" si="1"/>
        <v>1.2666157336828559E-2</v>
      </c>
      <c r="L29" s="143"/>
    </row>
    <row r="30" spans="1:12" ht="15" outlineLevel="2" x14ac:dyDescent="0.25">
      <c r="A30" s="144">
        <v>50050</v>
      </c>
      <c r="B30" s="143" t="s">
        <v>4</v>
      </c>
      <c r="C30" s="144">
        <v>50050</v>
      </c>
      <c r="D30" s="143" t="s">
        <v>4</v>
      </c>
      <c r="E30" s="145">
        <v>537290</v>
      </c>
      <c r="F30" s="145">
        <v>49932350</v>
      </c>
      <c r="G30" s="145">
        <v>38397726</v>
      </c>
      <c r="H30" s="145">
        <f>E30+F30+G30</f>
        <v>88867366</v>
      </c>
      <c r="I30" s="145">
        <v>86057142</v>
      </c>
      <c r="J30" s="145">
        <v>2504102</v>
      </c>
      <c r="K30" s="148">
        <f t="shared" si="1"/>
        <v>2.9098131099914985E-2</v>
      </c>
      <c r="L30" s="143"/>
    </row>
    <row r="31" spans="1:12" ht="15" outlineLevel="1" x14ac:dyDescent="0.25">
      <c r="A31" s="175"/>
      <c r="B31" s="155" t="s">
        <v>114</v>
      </c>
      <c r="C31" s="175"/>
      <c r="D31" s="155"/>
      <c r="E31" s="176">
        <f t="shared" ref="E31:J31" si="12">SUBTOTAL(9,E30:E30)</f>
        <v>537290</v>
      </c>
      <c r="F31" s="176">
        <f t="shared" si="12"/>
        <v>49932350</v>
      </c>
      <c r="G31" s="176">
        <f t="shared" si="12"/>
        <v>38397726</v>
      </c>
      <c r="H31" s="176">
        <f t="shared" si="12"/>
        <v>88867366</v>
      </c>
      <c r="I31" s="176">
        <f t="shared" si="12"/>
        <v>86057142</v>
      </c>
      <c r="J31" s="176">
        <f t="shared" si="12"/>
        <v>2504102</v>
      </c>
      <c r="K31" s="158">
        <f t="shared" si="1"/>
        <v>2.9098131099914985E-2</v>
      </c>
      <c r="L31" s="143"/>
    </row>
    <row r="32" spans="1:12" ht="15" outlineLevel="2" x14ac:dyDescent="0.25">
      <c r="A32" s="144">
        <v>4736</v>
      </c>
      <c r="B32" s="143" t="s">
        <v>196</v>
      </c>
      <c r="C32" s="144">
        <v>51152</v>
      </c>
      <c r="D32" s="143" t="s">
        <v>183</v>
      </c>
      <c r="E32" s="145">
        <v>9223978</v>
      </c>
      <c r="F32" s="145">
        <v>27026671</v>
      </c>
      <c r="G32" s="145">
        <v>25699883</v>
      </c>
      <c r="H32" s="145">
        <f>E32+F32+G32</f>
        <v>61950532</v>
      </c>
      <c r="I32" s="145">
        <v>60610506</v>
      </c>
      <c r="J32" s="145">
        <v>2796426</v>
      </c>
      <c r="K32" s="148">
        <f t="shared" si="1"/>
        <v>4.6137644849887909E-2</v>
      </c>
      <c r="L32" s="143"/>
    </row>
    <row r="33" spans="1:13" ht="15" outlineLevel="1" x14ac:dyDescent="0.25">
      <c r="A33" s="175"/>
      <c r="B33" s="155" t="s">
        <v>198</v>
      </c>
      <c r="C33" s="175"/>
      <c r="D33" s="155"/>
      <c r="E33" s="176">
        <f t="shared" ref="E33:J33" si="13">SUBTOTAL(9,E32:E32)</f>
        <v>9223978</v>
      </c>
      <c r="F33" s="176">
        <f t="shared" si="13"/>
        <v>27026671</v>
      </c>
      <c r="G33" s="176">
        <f t="shared" si="13"/>
        <v>25699883</v>
      </c>
      <c r="H33" s="176">
        <f t="shared" si="13"/>
        <v>61950532</v>
      </c>
      <c r="I33" s="176">
        <f t="shared" si="13"/>
        <v>60610506</v>
      </c>
      <c r="J33" s="176">
        <f t="shared" si="13"/>
        <v>2796426</v>
      </c>
      <c r="K33" s="158">
        <f t="shared" si="1"/>
        <v>4.6137644849887909E-2</v>
      </c>
      <c r="L33" s="143"/>
    </row>
    <row r="34" spans="1:13" ht="40.9" customHeight="1" thickBot="1" x14ac:dyDescent="0.3">
      <c r="A34" s="179"/>
      <c r="B34" s="150" t="s">
        <v>104</v>
      </c>
      <c r="C34" s="179"/>
      <c r="D34" s="150"/>
      <c r="E34" s="180">
        <f t="shared" ref="E34:J34" si="14">SUBTOTAL(9,E3:E32)</f>
        <v>147136354</v>
      </c>
      <c r="F34" s="180">
        <f t="shared" si="14"/>
        <v>312712400</v>
      </c>
      <c r="G34" s="180">
        <f t="shared" si="14"/>
        <v>1290400032</v>
      </c>
      <c r="H34" s="180">
        <f t="shared" si="14"/>
        <v>1750248786</v>
      </c>
      <c r="I34" s="180">
        <f t="shared" si="14"/>
        <v>1730271752</v>
      </c>
      <c r="J34" s="180">
        <f t="shared" si="14"/>
        <v>118913715</v>
      </c>
      <c r="K34" s="98">
        <f t="shared" si="1"/>
        <v>6.8725455907460251E-2</v>
      </c>
      <c r="L34" s="143"/>
    </row>
    <row r="35" spans="1:13" ht="13.5" thickTop="1" x14ac:dyDescent="0.2"/>
    <row r="42" spans="1:13" x14ac:dyDescent="0.2">
      <c r="K42" s="164"/>
      <c r="L42" s="164"/>
      <c r="M42" s="164"/>
    </row>
    <row r="43" spans="1:13" x14ac:dyDescent="0.2">
      <c r="K43" s="164"/>
      <c r="L43" s="164"/>
      <c r="M43" s="164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3"/>
  <sheetViews>
    <sheetView workbookViewId="0">
      <selection activeCell="E34" sqref="E34"/>
    </sheetView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5" t="s">
        <v>195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15781</v>
      </c>
      <c r="B3" s="143" t="s">
        <v>189</v>
      </c>
      <c r="C3" s="144">
        <v>15781</v>
      </c>
      <c r="D3" s="143" t="s">
        <v>189</v>
      </c>
      <c r="E3" s="145">
        <v>563461</v>
      </c>
      <c r="F3" s="145">
        <v>0</v>
      </c>
      <c r="G3" s="145">
        <v>0</v>
      </c>
      <c r="H3" s="145">
        <f>E3+F3+G3</f>
        <v>563461</v>
      </c>
      <c r="I3" s="145">
        <v>520529</v>
      </c>
      <c r="J3" s="145">
        <v>0</v>
      </c>
      <c r="K3" s="148">
        <f>IF(I3&lt;&gt;0,J3/I3,"")</f>
        <v>0</v>
      </c>
      <c r="L3" s="143"/>
    </row>
    <row r="4" spans="1:12" ht="15" outlineLevel="1" x14ac:dyDescent="0.25">
      <c r="A4" s="175"/>
      <c r="B4" s="155" t="s">
        <v>193</v>
      </c>
      <c r="C4" s="175"/>
      <c r="D4" s="155"/>
      <c r="E4" s="176">
        <f t="shared" ref="E4:J4" si="0">SUBTOTAL(9,E3:E3)</f>
        <v>563461</v>
      </c>
      <c r="F4" s="176">
        <f t="shared" si="0"/>
        <v>0</v>
      </c>
      <c r="G4" s="176">
        <f t="shared" si="0"/>
        <v>0</v>
      </c>
      <c r="H4" s="176">
        <f t="shared" si="0"/>
        <v>563461</v>
      </c>
      <c r="I4" s="176">
        <f t="shared" si="0"/>
        <v>520529</v>
      </c>
      <c r="J4" s="176">
        <f t="shared" si="0"/>
        <v>0</v>
      </c>
      <c r="K4" s="177">
        <f t="shared" ref="K4:K34" si="1">IF(I4&lt;&gt;0,J4/I4,"")</f>
        <v>0</v>
      </c>
      <c r="L4" s="143"/>
    </row>
    <row r="5" spans="1:12" ht="15" outlineLevel="2" x14ac:dyDescent="0.25">
      <c r="A5" s="144">
        <v>626</v>
      </c>
      <c r="B5" s="143" t="s">
        <v>188</v>
      </c>
      <c r="C5" s="144">
        <v>50028</v>
      </c>
      <c r="D5" s="143" t="s">
        <v>63</v>
      </c>
      <c r="E5" s="145">
        <v>0</v>
      </c>
      <c r="F5" s="145">
        <v>0</v>
      </c>
      <c r="G5" s="145">
        <v>0</v>
      </c>
      <c r="H5" s="145">
        <f>E5+F5+G5</f>
        <v>0</v>
      </c>
      <c r="I5" s="145">
        <v>0</v>
      </c>
      <c r="J5" s="145">
        <v>0</v>
      </c>
      <c r="K5" s="148" t="str">
        <f t="shared" si="1"/>
        <v/>
      </c>
      <c r="L5" s="143"/>
    </row>
    <row r="6" spans="1:12" ht="15" outlineLevel="1" x14ac:dyDescent="0.25">
      <c r="A6" s="175"/>
      <c r="B6" s="155" t="s">
        <v>192</v>
      </c>
      <c r="C6" s="175"/>
      <c r="D6" s="155"/>
      <c r="E6" s="176">
        <f t="shared" ref="E6:J6" si="2">SUBTOTAL(9,E5:E5)</f>
        <v>0</v>
      </c>
      <c r="F6" s="176">
        <f t="shared" si="2"/>
        <v>0</v>
      </c>
      <c r="G6" s="176">
        <f t="shared" si="2"/>
        <v>0</v>
      </c>
      <c r="H6" s="176">
        <f t="shared" si="2"/>
        <v>0</v>
      </c>
      <c r="I6" s="176">
        <f t="shared" si="2"/>
        <v>0</v>
      </c>
      <c r="J6" s="176">
        <f t="shared" si="2"/>
        <v>0</v>
      </c>
      <c r="K6" s="158" t="str">
        <f t="shared" si="1"/>
        <v/>
      </c>
      <c r="L6" s="143"/>
    </row>
    <row r="7" spans="1:12" ht="15" outlineLevel="2" x14ac:dyDescent="0.25">
      <c r="A7" s="144">
        <v>670</v>
      </c>
      <c r="B7" s="143" t="s">
        <v>141</v>
      </c>
      <c r="C7" s="144">
        <v>50229</v>
      </c>
      <c r="D7" s="143" t="s">
        <v>27</v>
      </c>
      <c r="E7" s="145">
        <v>3617878</v>
      </c>
      <c r="F7" s="145">
        <v>1416732</v>
      </c>
      <c r="G7" s="145">
        <v>301291756</v>
      </c>
      <c r="H7" s="145">
        <f>E7+F7+G7</f>
        <v>306326366</v>
      </c>
      <c r="I7" s="145">
        <v>299956908</v>
      </c>
      <c r="J7" s="145">
        <v>17108324</v>
      </c>
      <c r="K7" s="148">
        <f t="shared" si="1"/>
        <v>5.7035939308989009E-2</v>
      </c>
      <c r="L7" s="143"/>
    </row>
    <row r="8" spans="1:12" ht="15" outlineLevel="2" x14ac:dyDescent="0.25">
      <c r="A8" s="144">
        <v>670</v>
      </c>
      <c r="B8" s="143" t="s">
        <v>141</v>
      </c>
      <c r="C8" s="144">
        <v>51020</v>
      </c>
      <c r="D8" s="143" t="s">
        <v>60</v>
      </c>
      <c r="E8" s="145">
        <v>0</v>
      </c>
      <c r="F8" s="145">
        <v>0</v>
      </c>
      <c r="G8" s="145">
        <v>24992393</v>
      </c>
      <c r="H8" s="145">
        <f>E8+F8+G8</f>
        <v>24992393</v>
      </c>
      <c r="I8" s="145">
        <v>24743118</v>
      </c>
      <c r="J8" s="145">
        <v>2139879</v>
      </c>
      <c r="K8" s="148">
        <f t="shared" si="1"/>
        <v>8.6483805315077919E-2</v>
      </c>
      <c r="L8" s="143"/>
    </row>
    <row r="9" spans="1:12" ht="15" outlineLevel="2" x14ac:dyDescent="0.25">
      <c r="A9" s="144">
        <v>670</v>
      </c>
      <c r="B9" s="143" t="s">
        <v>141</v>
      </c>
      <c r="C9" s="144">
        <v>51586</v>
      </c>
      <c r="D9" s="143" t="s">
        <v>32</v>
      </c>
      <c r="E9" s="145">
        <v>7334888</v>
      </c>
      <c r="F9" s="145">
        <v>1464002</v>
      </c>
      <c r="G9" s="145">
        <v>215938070</v>
      </c>
      <c r="H9" s="145">
        <f>E9+F9+G9</f>
        <v>224736960</v>
      </c>
      <c r="I9" s="145">
        <v>224150560</v>
      </c>
      <c r="J9" s="145">
        <v>18832391</v>
      </c>
      <c r="K9" s="148">
        <f t="shared" si="1"/>
        <v>8.4016702880421082E-2</v>
      </c>
      <c r="L9" s="143"/>
    </row>
    <row r="10" spans="1:12" ht="15" outlineLevel="2" x14ac:dyDescent="0.25">
      <c r="A10" s="144">
        <v>670</v>
      </c>
      <c r="B10" s="143" t="s">
        <v>141</v>
      </c>
      <c r="C10" s="144">
        <v>50083</v>
      </c>
      <c r="D10" s="143" t="s">
        <v>24</v>
      </c>
      <c r="E10" s="145">
        <v>4045163</v>
      </c>
      <c r="F10" s="145">
        <v>3763</v>
      </c>
      <c r="G10" s="145">
        <v>123840131</v>
      </c>
      <c r="H10" s="145">
        <f>E10+F10+G10</f>
        <v>127889057</v>
      </c>
      <c r="I10" s="145">
        <v>127131209</v>
      </c>
      <c r="J10" s="145">
        <v>4856017</v>
      </c>
      <c r="K10" s="148">
        <f t="shared" si="1"/>
        <v>3.8196891528027549E-2</v>
      </c>
    </row>
    <row r="11" spans="1:12" ht="15" outlineLevel="1" x14ac:dyDescent="0.25">
      <c r="A11" s="175"/>
      <c r="B11" s="178" t="s">
        <v>150</v>
      </c>
      <c r="C11" s="175"/>
      <c r="D11" s="155"/>
      <c r="E11" s="176">
        <f t="shared" ref="E11:J11" si="3">SUBTOTAL(9,E7:E10)</f>
        <v>14997929</v>
      </c>
      <c r="F11" s="176">
        <f t="shared" si="3"/>
        <v>2884497</v>
      </c>
      <c r="G11" s="176">
        <f t="shared" si="3"/>
        <v>666062350</v>
      </c>
      <c r="H11" s="176">
        <f t="shared" si="3"/>
        <v>683944776</v>
      </c>
      <c r="I11" s="176">
        <f t="shared" si="3"/>
        <v>675981795</v>
      </c>
      <c r="J11" s="176">
        <f t="shared" si="3"/>
        <v>42936611</v>
      </c>
      <c r="K11" s="177">
        <f t="shared" si="1"/>
        <v>6.3517407299408121E-2</v>
      </c>
    </row>
    <row r="12" spans="1:12" ht="15" outlineLevel="2" x14ac:dyDescent="0.25">
      <c r="A12" s="144">
        <v>70</v>
      </c>
      <c r="B12" s="143" t="s">
        <v>145</v>
      </c>
      <c r="C12" s="144">
        <v>51624</v>
      </c>
      <c r="D12" s="143" t="s">
        <v>190</v>
      </c>
      <c r="E12" s="145">
        <v>0</v>
      </c>
      <c r="F12" s="145">
        <v>0</v>
      </c>
      <c r="G12" s="145">
        <v>0</v>
      </c>
      <c r="H12" s="145">
        <f>E12+F12+G12</f>
        <v>0</v>
      </c>
      <c r="I12" s="145">
        <v>0</v>
      </c>
      <c r="J12" s="145">
        <v>0</v>
      </c>
      <c r="K12" s="148" t="str">
        <f t="shared" si="1"/>
        <v/>
      </c>
      <c r="L12" s="143"/>
    </row>
    <row r="13" spans="1:12" ht="15" outlineLevel="2" x14ac:dyDescent="0.25">
      <c r="A13" s="144">
        <v>70</v>
      </c>
      <c r="B13" s="143" t="s">
        <v>145</v>
      </c>
      <c r="C13" s="144">
        <v>50814</v>
      </c>
      <c r="D13" s="143" t="s">
        <v>148</v>
      </c>
      <c r="E13" s="145">
        <v>25117676</v>
      </c>
      <c r="F13" s="145">
        <v>87173838</v>
      </c>
      <c r="G13" s="145">
        <v>329137478</v>
      </c>
      <c r="H13" s="145">
        <f>E13+F13+G13</f>
        <v>441428992</v>
      </c>
      <c r="I13" s="145">
        <v>433326729</v>
      </c>
      <c r="J13" s="145">
        <v>45198117</v>
      </c>
      <c r="K13" s="148">
        <f t="shared" si="1"/>
        <v>0.10430493661054543</v>
      </c>
      <c r="L13" s="143"/>
    </row>
    <row r="14" spans="1:12" ht="15" outlineLevel="1" x14ac:dyDescent="0.25">
      <c r="A14" s="175"/>
      <c r="B14" s="155" t="s">
        <v>151</v>
      </c>
      <c r="C14" s="175"/>
      <c r="D14" s="155"/>
      <c r="E14" s="176">
        <f t="shared" ref="E14:J14" si="4">SUBTOTAL(9,E12:E13)</f>
        <v>25117676</v>
      </c>
      <c r="F14" s="176">
        <f t="shared" si="4"/>
        <v>87173838</v>
      </c>
      <c r="G14" s="176">
        <f t="shared" si="4"/>
        <v>329137478</v>
      </c>
      <c r="H14" s="176">
        <f t="shared" si="4"/>
        <v>441428992</v>
      </c>
      <c r="I14" s="176">
        <f t="shared" si="4"/>
        <v>433326729</v>
      </c>
      <c r="J14" s="176">
        <f t="shared" si="4"/>
        <v>45198117</v>
      </c>
      <c r="K14" s="158">
        <f t="shared" si="1"/>
        <v>0.10430493661054543</v>
      </c>
      <c r="L14" s="143"/>
    </row>
    <row r="15" spans="1:12" ht="15" outlineLevel="2" x14ac:dyDescent="0.25">
      <c r="A15" s="144">
        <v>50130</v>
      </c>
      <c r="B15" s="143" t="s">
        <v>144</v>
      </c>
      <c r="C15" s="144">
        <v>50130</v>
      </c>
      <c r="D15" s="143" t="s">
        <v>144</v>
      </c>
      <c r="E15" s="145">
        <v>0</v>
      </c>
      <c r="F15" s="145">
        <v>46799304</v>
      </c>
      <c r="G15" s="145">
        <v>52972614</v>
      </c>
      <c r="H15" s="145">
        <f>E15+F15+G15</f>
        <v>99771918</v>
      </c>
      <c r="I15" s="145">
        <v>97471504</v>
      </c>
      <c r="J15" s="145">
        <v>1975730</v>
      </c>
      <c r="K15" s="148">
        <f t="shared" si="1"/>
        <v>2.0269821629098902E-2</v>
      </c>
      <c r="L15" s="143"/>
    </row>
    <row r="16" spans="1:12" ht="15" outlineLevel="1" x14ac:dyDescent="0.25">
      <c r="A16" s="175"/>
      <c r="B16" s="155" t="s">
        <v>154</v>
      </c>
      <c r="C16" s="175"/>
      <c r="D16" s="155"/>
      <c r="E16" s="176">
        <f t="shared" ref="E16:J16" si="5">SUBTOTAL(9,E15:E15)</f>
        <v>0</v>
      </c>
      <c r="F16" s="176">
        <f t="shared" si="5"/>
        <v>46799304</v>
      </c>
      <c r="G16" s="176">
        <f t="shared" si="5"/>
        <v>52972614</v>
      </c>
      <c r="H16" s="176">
        <f t="shared" si="5"/>
        <v>99771918</v>
      </c>
      <c r="I16" s="176">
        <f t="shared" si="5"/>
        <v>97471504</v>
      </c>
      <c r="J16" s="176">
        <f t="shared" si="5"/>
        <v>1975730</v>
      </c>
      <c r="K16" s="158">
        <f t="shared" si="1"/>
        <v>2.0269821629098902E-2</v>
      </c>
      <c r="L16" s="143"/>
    </row>
    <row r="17" spans="1:12" ht="15" outlineLevel="2" x14ac:dyDescent="0.25">
      <c r="A17" s="1">
        <v>150</v>
      </c>
      <c r="B17" s="1" t="s">
        <v>8</v>
      </c>
      <c r="C17" s="1">
        <v>50520</v>
      </c>
      <c r="D17" s="1" t="s">
        <v>25</v>
      </c>
      <c r="E17" s="1">
        <v>4163644</v>
      </c>
      <c r="F17" s="2">
        <v>40155049</v>
      </c>
      <c r="G17" s="2">
        <v>146479821</v>
      </c>
      <c r="H17" s="145">
        <f>E17+F17+G17</f>
        <v>190798514</v>
      </c>
      <c r="I17" s="2">
        <v>189010785</v>
      </c>
      <c r="J17" s="2">
        <v>13999736</v>
      </c>
      <c r="K17" s="148">
        <f t="shared" si="1"/>
        <v>7.4068450644231759E-2</v>
      </c>
      <c r="L17" s="143"/>
    </row>
    <row r="18" spans="1:12" ht="15" outlineLevel="2" x14ac:dyDescent="0.25">
      <c r="A18" s="144">
        <v>150</v>
      </c>
      <c r="B18" s="143" t="s">
        <v>8</v>
      </c>
      <c r="C18" s="144">
        <v>51411</v>
      </c>
      <c r="D18" s="143" t="s">
        <v>142</v>
      </c>
      <c r="E18" s="145">
        <v>27475</v>
      </c>
      <c r="F18" s="145">
        <v>13871551</v>
      </c>
      <c r="G18" s="145">
        <v>0</v>
      </c>
      <c r="H18" s="145">
        <f>E18+F18+G18</f>
        <v>13899026</v>
      </c>
      <c r="I18" s="145">
        <v>13479488</v>
      </c>
      <c r="J18" s="145">
        <v>13353</v>
      </c>
      <c r="K18" s="148">
        <f t="shared" si="1"/>
        <v>9.9061626079566235E-4</v>
      </c>
      <c r="L18" s="143"/>
    </row>
    <row r="19" spans="1:12" ht="15" outlineLevel="1" x14ac:dyDescent="0.25">
      <c r="A19" s="175"/>
      <c r="B19" s="155" t="s">
        <v>107</v>
      </c>
      <c r="C19" s="175"/>
      <c r="D19" s="155"/>
      <c r="E19" s="176">
        <f t="shared" ref="E19:J19" si="6">SUBTOTAL(9,E17:E18)</f>
        <v>4191119</v>
      </c>
      <c r="F19" s="176">
        <f t="shared" si="6"/>
        <v>54026600</v>
      </c>
      <c r="G19" s="176">
        <f t="shared" si="6"/>
        <v>146479821</v>
      </c>
      <c r="H19" s="176">
        <f t="shared" si="6"/>
        <v>204697540</v>
      </c>
      <c r="I19" s="176">
        <f t="shared" si="6"/>
        <v>202490273</v>
      </c>
      <c r="J19" s="176">
        <f t="shared" si="6"/>
        <v>14013089</v>
      </c>
      <c r="K19" s="158">
        <f t="shared" si="1"/>
        <v>6.9203763679058297E-2</v>
      </c>
      <c r="L19" s="143"/>
    </row>
    <row r="20" spans="1:12" ht="15" outlineLevel="2" x14ac:dyDescent="0.25">
      <c r="A20" s="144">
        <v>3483</v>
      </c>
      <c r="B20" s="143" t="s">
        <v>180</v>
      </c>
      <c r="C20" s="144">
        <v>51632</v>
      </c>
      <c r="D20" s="143" t="s">
        <v>157</v>
      </c>
      <c r="E20" s="145">
        <v>2118929</v>
      </c>
      <c r="F20" s="145">
        <v>0</v>
      </c>
      <c r="G20" s="145">
        <v>0</v>
      </c>
      <c r="H20" s="145">
        <f>E20+F20+G20</f>
        <v>2118929</v>
      </c>
      <c r="I20" s="145">
        <v>1960164</v>
      </c>
      <c r="J20" s="145">
        <v>225631</v>
      </c>
      <c r="K20" s="148">
        <f t="shared" si="1"/>
        <v>0.11510822563826292</v>
      </c>
      <c r="L20" s="143"/>
    </row>
    <row r="21" spans="1:12" ht="15" outlineLevel="1" x14ac:dyDescent="0.25">
      <c r="A21" s="175"/>
      <c r="B21" s="155" t="s">
        <v>182</v>
      </c>
      <c r="C21" s="175"/>
      <c r="D21" s="155"/>
      <c r="E21" s="176">
        <f t="shared" ref="E21:J21" si="7">SUBTOTAL(9,E20:E20)</f>
        <v>2118929</v>
      </c>
      <c r="F21" s="176">
        <f t="shared" si="7"/>
        <v>0</v>
      </c>
      <c r="G21" s="176">
        <f t="shared" si="7"/>
        <v>0</v>
      </c>
      <c r="H21" s="176">
        <f t="shared" si="7"/>
        <v>2118929</v>
      </c>
      <c r="I21" s="176">
        <f t="shared" si="7"/>
        <v>1960164</v>
      </c>
      <c r="J21" s="176">
        <f t="shared" si="7"/>
        <v>225631</v>
      </c>
      <c r="K21" s="158">
        <f t="shared" si="1"/>
        <v>0.11510822563826292</v>
      </c>
      <c r="L21" s="143"/>
    </row>
    <row r="22" spans="1:12" ht="15" outlineLevel="2" x14ac:dyDescent="0.25">
      <c r="A22" s="144">
        <v>50026</v>
      </c>
      <c r="B22" s="143" t="s">
        <v>170</v>
      </c>
      <c r="C22" s="144">
        <v>50026</v>
      </c>
      <c r="D22" s="143" t="s">
        <v>170</v>
      </c>
      <c r="E22" s="145">
        <v>0</v>
      </c>
      <c r="F22" s="145">
        <v>1292103</v>
      </c>
      <c r="G22" s="145">
        <v>0</v>
      </c>
      <c r="H22" s="145">
        <f>E22+F22+G22</f>
        <v>1292103</v>
      </c>
      <c r="I22" s="145">
        <v>1285697</v>
      </c>
      <c r="J22" s="145">
        <v>232887</v>
      </c>
      <c r="K22" s="148">
        <f t="shared" si="1"/>
        <v>0.18113676861655584</v>
      </c>
      <c r="L22" s="143"/>
    </row>
    <row r="23" spans="1:12" ht="15" outlineLevel="1" x14ac:dyDescent="0.25">
      <c r="A23" s="175"/>
      <c r="B23" s="155" t="s">
        <v>173</v>
      </c>
      <c r="C23" s="175"/>
      <c r="D23" s="155"/>
      <c r="E23" s="176">
        <f t="shared" ref="E23:J23" si="8">SUBTOTAL(9,E22:E22)</f>
        <v>0</v>
      </c>
      <c r="F23" s="176">
        <f t="shared" si="8"/>
        <v>1292103</v>
      </c>
      <c r="G23" s="176">
        <f t="shared" si="8"/>
        <v>0</v>
      </c>
      <c r="H23" s="176">
        <f t="shared" si="8"/>
        <v>1292103</v>
      </c>
      <c r="I23" s="176">
        <f t="shared" si="8"/>
        <v>1285697</v>
      </c>
      <c r="J23" s="176">
        <f t="shared" si="8"/>
        <v>232887</v>
      </c>
      <c r="K23" s="158">
        <f t="shared" si="1"/>
        <v>0.18113676861655584</v>
      </c>
      <c r="L23" s="143"/>
    </row>
    <row r="24" spans="1:12" ht="15" outlineLevel="2" x14ac:dyDescent="0.25">
      <c r="A24" s="144">
        <v>50440</v>
      </c>
      <c r="B24" s="143" t="s">
        <v>184</v>
      </c>
      <c r="C24" s="144">
        <v>50440</v>
      </c>
      <c r="D24" s="143" t="s">
        <v>184</v>
      </c>
      <c r="E24" s="145">
        <v>60760</v>
      </c>
      <c r="F24" s="145">
        <v>0</v>
      </c>
      <c r="G24" s="145">
        <v>12207791</v>
      </c>
      <c r="H24" s="145">
        <f>E24+F24+G24</f>
        <v>12268551</v>
      </c>
      <c r="I24" s="145">
        <v>11711970</v>
      </c>
      <c r="J24" s="145">
        <v>151000</v>
      </c>
      <c r="K24" s="148">
        <f t="shared" si="1"/>
        <v>1.2892792587412707E-2</v>
      </c>
      <c r="L24" s="143"/>
    </row>
    <row r="25" spans="1:12" ht="15" outlineLevel="1" x14ac:dyDescent="0.25">
      <c r="A25" s="175"/>
      <c r="B25" s="155" t="s">
        <v>194</v>
      </c>
      <c r="C25" s="175"/>
      <c r="D25" s="155"/>
      <c r="E25" s="176">
        <f t="shared" ref="E25:J25" si="9">SUBTOTAL(9,E24:E24)</f>
        <v>60760</v>
      </c>
      <c r="F25" s="176">
        <f t="shared" si="9"/>
        <v>0</v>
      </c>
      <c r="G25" s="176">
        <f t="shared" si="9"/>
        <v>12207791</v>
      </c>
      <c r="H25" s="176">
        <f t="shared" si="9"/>
        <v>12268551</v>
      </c>
      <c r="I25" s="176">
        <f t="shared" si="9"/>
        <v>11711970</v>
      </c>
      <c r="J25" s="176">
        <f t="shared" si="9"/>
        <v>151000</v>
      </c>
      <c r="K25" s="158">
        <f t="shared" si="1"/>
        <v>1.2892792587412707E-2</v>
      </c>
      <c r="L25" s="143"/>
    </row>
    <row r="26" spans="1:12" ht="15" outlineLevel="2" x14ac:dyDescent="0.25">
      <c r="A26" s="144">
        <v>340</v>
      </c>
      <c r="B26" s="143" t="s">
        <v>147</v>
      </c>
      <c r="C26" s="144">
        <v>50121</v>
      </c>
      <c r="D26" s="143" t="s">
        <v>159</v>
      </c>
      <c r="E26" s="145">
        <v>9549098</v>
      </c>
      <c r="F26" s="145">
        <v>32952158</v>
      </c>
      <c r="G26" s="145">
        <v>46565959</v>
      </c>
      <c r="H26" s="145">
        <f>E26+F26+G26</f>
        <v>89067215</v>
      </c>
      <c r="I26" s="145">
        <v>92153262</v>
      </c>
      <c r="J26" s="145">
        <v>10155915</v>
      </c>
      <c r="K26" s="148">
        <f t="shared" si="1"/>
        <v>0.11020678790513135</v>
      </c>
      <c r="L26" s="143"/>
    </row>
    <row r="27" spans="1:12" ht="15" outlineLevel="1" x14ac:dyDescent="0.25">
      <c r="A27" s="175"/>
      <c r="B27" s="155" t="s">
        <v>155</v>
      </c>
      <c r="C27" s="175"/>
      <c r="D27" s="155"/>
      <c r="E27" s="176">
        <f t="shared" ref="E27:J27" si="10">SUBTOTAL(9,E26:E26)</f>
        <v>9549098</v>
      </c>
      <c r="F27" s="176">
        <f t="shared" si="10"/>
        <v>32952158</v>
      </c>
      <c r="G27" s="176">
        <f t="shared" si="10"/>
        <v>46565959</v>
      </c>
      <c r="H27" s="176">
        <f t="shared" si="10"/>
        <v>89067215</v>
      </c>
      <c r="I27" s="176">
        <f t="shared" si="10"/>
        <v>92153262</v>
      </c>
      <c r="J27" s="176">
        <f t="shared" si="10"/>
        <v>10155915</v>
      </c>
      <c r="K27" s="158">
        <f t="shared" si="1"/>
        <v>0.11020678790513135</v>
      </c>
      <c r="L27" s="143"/>
    </row>
    <row r="28" spans="1:12" ht="15" outlineLevel="2" x14ac:dyDescent="0.25">
      <c r="A28" s="144">
        <v>50016</v>
      </c>
      <c r="B28" s="143" t="s">
        <v>164</v>
      </c>
      <c r="C28" s="144">
        <v>50016</v>
      </c>
      <c r="D28" s="143" t="s">
        <v>164</v>
      </c>
      <c r="E28" s="145">
        <v>3154655</v>
      </c>
      <c r="F28" s="145">
        <v>1817478</v>
      </c>
      <c r="G28" s="145">
        <v>31311909</v>
      </c>
      <c r="H28" s="145">
        <f>E28+F28+G28</f>
        <v>36284042</v>
      </c>
      <c r="I28" s="145">
        <v>35469739</v>
      </c>
      <c r="J28" s="145">
        <v>948950</v>
      </c>
      <c r="K28" s="148">
        <f t="shared" si="1"/>
        <v>2.6753791450227476E-2</v>
      </c>
      <c r="L28" s="143"/>
    </row>
    <row r="29" spans="1:12" ht="15" outlineLevel="1" x14ac:dyDescent="0.25">
      <c r="A29" s="175"/>
      <c r="B29" s="155" t="s">
        <v>168</v>
      </c>
      <c r="C29" s="175"/>
      <c r="D29" s="155"/>
      <c r="E29" s="176">
        <f t="shared" ref="E29:J29" si="11">SUBTOTAL(9,E28:E28)</f>
        <v>3154655</v>
      </c>
      <c r="F29" s="176">
        <f t="shared" si="11"/>
        <v>1817478</v>
      </c>
      <c r="G29" s="176">
        <f t="shared" si="11"/>
        <v>31311909</v>
      </c>
      <c r="H29" s="176">
        <f t="shared" si="11"/>
        <v>36284042</v>
      </c>
      <c r="I29" s="176">
        <f t="shared" si="11"/>
        <v>35469739</v>
      </c>
      <c r="J29" s="176">
        <f t="shared" si="11"/>
        <v>948950</v>
      </c>
      <c r="K29" s="158">
        <f t="shared" si="1"/>
        <v>2.6753791450227476E-2</v>
      </c>
      <c r="L29" s="143"/>
    </row>
    <row r="30" spans="1:12" ht="15" outlineLevel="2" x14ac:dyDescent="0.25">
      <c r="A30" s="144">
        <v>50050</v>
      </c>
      <c r="B30" s="143" t="s">
        <v>4</v>
      </c>
      <c r="C30" s="144">
        <v>50050</v>
      </c>
      <c r="D30" s="143" t="s">
        <v>4</v>
      </c>
      <c r="E30" s="145">
        <v>513348</v>
      </c>
      <c r="F30" s="145">
        <v>67108262</v>
      </c>
      <c r="G30" s="145">
        <v>40689551</v>
      </c>
      <c r="H30" s="145">
        <f>E30+F30+G30</f>
        <v>108311161</v>
      </c>
      <c r="I30" s="145">
        <v>104373169</v>
      </c>
      <c r="J30" s="145">
        <v>1403532</v>
      </c>
      <c r="K30" s="148">
        <f t="shared" si="1"/>
        <v>1.344724907222085E-2</v>
      </c>
      <c r="L30" s="143"/>
    </row>
    <row r="31" spans="1:12" ht="15" outlineLevel="1" x14ac:dyDescent="0.25">
      <c r="A31" s="175"/>
      <c r="B31" s="155" t="s">
        <v>114</v>
      </c>
      <c r="C31" s="175"/>
      <c r="D31" s="155"/>
      <c r="E31" s="176">
        <f t="shared" ref="E31:J31" si="12">SUBTOTAL(9,E30:E30)</f>
        <v>513348</v>
      </c>
      <c r="F31" s="176">
        <f t="shared" si="12"/>
        <v>67108262</v>
      </c>
      <c r="G31" s="176">
        <f t="shared" si="12"/>
        <v>40689551</v>
      </c>
      <c r="H31" s="176">
        <f t="shared" si="12"/>
        <v>108311161</v>
      </c>
      <c r="I31" s="176">
        <f t="shared" si="12"/>
        <v>104373169</v>
      </c>
      <c r="J31" s="176">
        <f t="shared" si="12"/>
        <v>1403532</v>
      </c>
      <c r="K31" s="158">
        <f t="shared" si="1"/>
        <v>1.344724907222085E-2</v>
      </c>
      <c r="L31" s="143"/>
    </row>
    <row r="32" spans="1:12" ht="15" outlineLevel="2" x14ac:dyDescent="0.25">
      <c r="A32" s="144">
        <v>51152</v>
      </c>
      <c r="B32" s="143" t="s">
        <v>183</v>
      </c>
      <c r="C32" s="144">
        <v>51152</v>
      </c>
      <c r="D32" s="143" t="s">
        <v>183</v>
      </c>
      <c r="E32" s="145">
        <v>14190080</v>
      </c>
      <c r="F32" s="145">
        <v>30526083</v>
      </c>
      <c r="G32" s="145">
        <v>25241525</v>
      </c>
      <c r="H32" s="145">
        <f>E32+F32+G32</f>
        <v>69957688</v>
      </c>
      <c r="I32" s="145">
        <v>67764270</v>
      </c>
      <c r="J32" s="145">
        <v>3393358</v>
      </c>
      <c r="K32" s="148">
        <f t="shared" si="1"/>
        <v>5.0075917589018519E-2</v>
      </c>
      <c r="L32" s="143"/>
    </row>
    <row r="33" spans="1:13" ht="15" outlineLevel="1" x14ac:dyDescent="0.25">
      <c r="A33" s="175"/>
      <c r="B33" s="155" t="s">
        <v>186</v>
      </c>
      <c r="C33" s="175"/>
      <c r="D33" s="155"/>
      <c r="E33" s="176">
        <f t="shared" ref="E33:J33" si="13">SUBTOTAL(9,E32:E32)</f>
        <v>14190080</v>
      </c>
      <c r="F33" s="176">
        <f t="shared" si="13"/>
        <v>30526083</v>
      </c>
      <c r="G33" s="176">
        <f t="shared" si="13"/>
        <v>25241525</v>
      </c>
      <c r="H33" s="176">
        <f t="shared" si="13"/>
        <v>69957688</v>
      </c>
      <c r="I33" s="176">
        <f t="shared" si="13"/>
        <v>67764270</v>
      </c>
      <c r="J33" s="176">
        <f t="shared" si="13"/>
        <v>3393358</v>
      </c>
      <c r="K33" s="158">
        <f t="shared" si="1"/>
        <v>5.0075917589018519E-2</v>
      </c>
      <c r="L33" s="143"/>
    </row>
    <row r="34" spans="1:13" ht="40.9" customHeight="1" thickBot="1" x14ac:dyDescent="0.3">
      <c r="A34" s="179"/>
      <c r="B34" s="150" t="s">
        <v>104</v>
      </c>
      <c r="C34" s="179"/>
      <c r="D34" s="150"/>
      <c r="E34" s="180">
        <f t="shared" ref="E34:J34" si="14">SUBTOTAL(9,E3:E32)</f>
        <v>74457055</v>
      </c>
      <c r="F34" s="180">
        <f t="shared" si="14"/>
        <v>324580323</v>
      </c>
      <c r="G34" s="180">
        <f t="shared" si="14"/>
        <v>1350668998</v>
      </c>
      <c r="H34" s="180">
        <f t="shared" si="14"/>
        <v>1749706376</v>
      </c>
      <c r="I34" s="180">
        <f t="shared" si="14"/>
        <v>1724509101</v>
      </c>
      <c r="J34" s="180">
        <f t="shared" si="14"/>
        <v>120634820</v>
      </c>
      <c r="K34" s="98">
        <f t="shared" si="1"/>
        <v>6.9953136188174864E-2</v>
      </c>
      <c r="L34" s="143"/>
    </row>
    <row r="35" spans="1:13" ht="13.5" thickTop="1" x14ac:dyDescent="0.2"/>
    <row r="42" spans="1:13" x14ac:dyDescent="0.2">
      <c r="K42" s="164"/>
      <c r="L42" s="164"/>
      <c r="M42" s="164"/>
    </row>
    <row r="43" spans="1:13" x14ac:dyDescent="0.2">
      <c r="K43" s="164"/>
      <c r="L43" s="164"/>
      <c r="M43" s="164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3"/>
  <sheetViews>
    <sheetView workbookViewId="0">
      <selection activeCell="E34" sqref="E34"/>
    </sheetView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6" t="s">
        <v>191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15781</v>
      </c>
      <c r="B3" s="143" t="s">
        <v>189</v>
      </c>
      <c r="C3" s="144">
        <v>15781</v>
      </c>
      <c r="D3" s="143" t="s">
        <v>189</v>
      </c>
      <c r="E3" s="145">
        <v>66823</v>
      </c>
      <c r="F3" s="145">
        <v>0</v>
      </c>
      <c r="G3" s="145">
        <v>0</v>
      </c>
      <c r="H3" s="145">
        <f>E3+F3+G3</f>
        <v>66823</v>
      </c>
      <c r="I3" s="145">
        <v>66823</v>
      </c>
      <c r="J3" s="145">
        <v>0</v>
      </c>
      <c r="K3" s="148">
        <f>IF(I3&lt;&gt;0,J3/I3,"")</f>
        <v>0</v>
      </c>
      <c r="L3" s="143"/>
    </row>
    <row r="4" spans="1:12" ht="15" outlineLevel="1" x14ac:dyDescent="0.25">
      <c r="A4" s="154"/>
      <c r="B4" s="155" t="s">
        <v>193</v>
      </c>
      <c r="C4" s="154"/>
      <c r="D4" s="156"/>
      <c r="E4" s="157">
        <f t="shared" ref="E4:J4" si="0">SUBTOTAL(9,E3:E3)</f>
        <v>66823</v>
      </c>
      <c r="F4" s="157">
        <f t="shared" si="0"/>
        <v>0</v>
      </c>
      <c r="G4" s="157">
        <f t="shared" si="0"/>
        <v>0</v>
      </c>
      <c r="H4" s="157">
        <f t="shared" si="0"/>
        <v>66823</v>
      </c>
      <c r="I4" s="157">
        <f t="shared" si="0"/>
        <v>66823</v>
      </c>
      <c r="J4" s="157">
        <f t="shared" si="0"/>
        <v>0</v>
      </c>
      <c r="K4" s="158">
        <f>IF(I4&lt;&gt;0,J4/I4,"")</f>
        <v>0</v>
      </c>
      <c r="L4" s="143"/>
    </row>
    <row r="5" spans="1:12" ht="15" outlineLevel="2" x14ac:dyDescent="0.25">
      <c r="A5" s="144">
        <v>626</v>
      </c>
      <c r="B5" s="143" t="s">
        <v>188</v>
      </c>
      <c r="C5" s="144">
        <v>50028</v>
      </c>
      <c r="D5" s="143" t="s">
        <v>63</v>
      </c>
      <c r="E5" s="145">
        <v>0</v>
      </c>
      <c r="F5" s="145">
        <v>0</v>
      </c>
      <c r="G5" s="145">
        <v>0</v>
      </c>
      <c r="H5" s="145">
        <f>E5+F5+G5</f>
        <v>0</v>
      </c>
      <c r="I5" s="145">
        <v>0</v>
      </c>
      <c r="J5" s="145">
        <v>0</v>
      </c>
      <c r="K5" s="148" t="str">
        <f>IF(I5&lt;&gt;0,J5/I5,"")</f>
        <v/>
      </c>
      <c r="L5" s="143"/>
    </row>
    <row r="6" spans="1:12" ht="15" outlineLevel="1" x14ac:dyDescent="0.25">
      <c r="A6" s="154"/>
      <c r="B6" s="155" t="s">
        <v>192</v>
      </c>
      <c r="C6" s="154"/>
      <c r="D6" s="156"/>
      <c r="E6" s="157">
        <f t="shared" ref="E6:J6" si="1">SUBTOTAL(9,E5:E5)</f>
        <v>0</v>
      </c>
      <c r="F6" s="157">
        <f t="shared" si="1"/>
        <v>0</v>
      </c>
      <c r="G6" s="157">
        <f t="shared" si="1"/>
        <v>0</v>
      </c>
      <c r="H6" s="157">
        <f t="shared" si="1"/>
        <v>0</v>
      </c>
      <c r="I6" s="157">
        <f t="shared" si="1"/>
        <v>0</v>
      </c>
      <c r="J6" s="157">
        <f t="shared" si="1"/>
        <v>0</v>
      </c>
      <c r="K6" s="158" t="str">
        <f t="shared" ref="K6:K34" si="2">IF(I6&lt;&gt;0,J6/I6,"")</f>
        <v/>
      </c>
      <c r="L6" s="143"/>
    </row>
    <row r="7" spans="1:12" ht="15" outlineLevel="2" x14ac:dyDescent="0.25">
      <c r="A7" s="144">
        <v>670</v>
      </c>
      <c r="B7" s="143" t="s">
        <v>141</v>
      </c>
      <c r="C7" s="144">
        <v>50083</v>
      </c>
      <c r="D7" s="143" t="s">
        <v>24</v>
      </c>
      <c r="E7" s="145">
        <v>4672641</v>
      </c>
      <c r="F7" s="145">
        <v>1525631</v>
      </c>
      <c r="G7" s="145">
        <v>114649209</v>
      </c>
      <c r="H7" s="145">
        <f>E7+F7+G7</f>
        <v>120847481</v>
      </c>
      <c r="I7" s="145">
        <v>120070152</v>
      </c>
      <c r="J7" s="145">
        <v>8016571</v>
      </c>
      <c r="K7" s="148">
        <f t="shared" si="2"/>
        <v>6.6765727089276944E-2</v>
      </c>
      <c r="L7" s="143"/>
    </row>
    <row r="8" spans="1:12" ht="15" outlineLevel="2" x14ac:dyDescent="0.25">
      <c r="A8" s="144">
        <v>670</v>
      </c>
      <c r="B8" s="143" t="s">
        <v>141</v>
      </c>
      <c r="C8" s="144">
        <v>50229</v>
      </c>
      <c r="D8" s="143" t="s">
        <v>27</v>
      </c>
      <c r="E8" s="145">
        <v>3886711</v>
      </c>
      <c r="F8" s="145">
        <v>1658228</v>
      </c>
      <c r="G8" s="145">
        <v>293623158</v>
      </c>
      <c r="H8" s="145">
        <f>E8+F8+G8</f>
        <v>299168097</v>
      </c>
      <c r="I8" s="145">
        <v>295940768</v>
      </c>
      <c r="J8" s="145">
        <v>22537189</v>
      </c>
      <c r="K8" s="148">
        <f t="shared" si="2"/>
        <v>7.6154391138161803E-2</v>
      </c>
      <c r="L8" s="143"/>
    </row>
    <row r="9" spans="1:12" ht="15" outlineLevel="2" x14ac:dyDescent="0.25">
      <c r="A9" s="144">
        <v>670</v>
      </c>
      <c r="B9" s="143" t="s">
        <v>141</v>
      </c>
      <c r="C9" s="144">
        <v>51586</v>
      </c>
      <c r="D9" s="143" t="s">
        <v>32</v>
      </c>
      <c r="E9" s="145">
        <v>6797226</v>
      </c>
      <c r="F9" s="145">
        <v>1094016</v>
      </c>
      <c r="G9" s="145">
        <v>208220223</v>
      </c>
      <c r="H9" s="145">
        <f>E9+F9+G9</f>
        <v>216111465</v>
      </c>
      <c r="I9" s="145">
        <v>217394160</v>
      </c>
      <c r="J9" s="145">
        <v>28364195</v>
      </c>
      <c r="K9" s="148">
        <f t="shared" si="2"/>
        <v>0.13047358309901241</v>
      </c>
      <c r="L9" s="143"/>
    </row>
    <row r="10" spans="1:12" ht="15" outlineLevel="2" x14ac:dyDescent="0.25">
      <c r="A10" s="1">
        <v>670</v>
      </c>
      <c r="B10" s="1" t="s">
        <v>141</v>
      </c>
      <c r="C10" s="1">
        <v>51020</v>
      </c>
      <c r="D10" s="1" t="s">
        <v>60</v>
      </c>
      <c r="E10" s="1">
        <v>0</v>
      </c>
      <c r="F10" s="2">
        <v>650</v>
      </c>
      <c r="G10" s="2">
        <v>19591741</v>
      </c>
      <c r="H10" s="145">
        <f>E10+F10+G10</f>
        <v>19592391</v>
      </c>
      <c r="I10" s="2">
        <v>19894217</v>
      </c>
      <c r="J10" s="2">
        <v>-239547</v>
      </c>
      <c r="K10" s="148">
        <f t="shared" si="2"/>
        <v>-1.204103685005547E-2</v>
      </c>
    </row>
    <row r="11" spans="1:12" ht="15" outlineLevel="1" x14ac:dyDescent="0.25">
      <c r="A11" s="169"/>
      <c r="B11" s="170" t="s">
        <v>150</v>
      </c>
      <c r="C11" s="169"/>
      <c r="D11" s="169"/>
      <c r="E11" s="169">
        <f t="shared" ref="E11:J11" si="3">SUBTOTAL(9,E7:E10)</f>
        <v>15356578</v>
      </c>
      <c r="F11" s="171">
        <f t="shared" si="3"/>
        <v>4278525</v>
      </c>
      <c r="G11" s="171">
        <f t="shared" si="3"/>
        <v>636084331</v>
      </c>
      <c r="H11" s="157">
        <f t="shared" si="3"/>
        <v>655719434</v>
      </c>
      <c r="I11" s="171">
        <f t="shared" si="3"/>
        <v>653299297</v>
      </c>
      <c r="J11" s="171">
        <f t="shared" si="3"/>
        <v>58678408</v>
      </c>
      <c r="K11" s="158">
        <f t="shared" si="2"/>
        <v>8.9818569022583838E-2</v>
      </c>
    </row>
    <row r="12" spans="1:12" ht="15" outlineLevel="2" x14ac:dyDescent="0.25">
      <c r="A12" s="144">
        <v>70</v>
      </c>
      <c r="B12" s="143" t="s">
        <v>145</v>
      </c>
      <c r="C12" s="144">
        <v>50814</v>
      </c>
      <c r="D12" s="143" t="s">
        <v>148</v>
      </c>
      <c r="E12" s="145">
        <v>24440816</v>
      </c>
      <c r="F12" s="145">
        <v>80638199</v>
      </c>
      <c r="G12" s="145">
        <v>314299949</v>
      </c>
      <c r="H12" s="145">
        <f>E12+F12+G12</f>
        <v>419378964</v>
      </c>
      <c r="I12" s="145">
        <v>401255864</v>
      </c>
      <c r="J12" s="145">
        <v>31213826</v>
      </c>
      <c r="K12" s="148">
        <f t="shared" si="2"/>
        <v>7.779032981309901E-2</v>
      </c>
      <c r="L12" s="143"/>
    </row>
    <row r="13" spans="1:12" ht="15" outlineLevel="2" x14ac:dyDescent="0.25">
      <c r="A13" s="144">
        <v>70</v>
      </c>
      <c r="B13" s="143" t="s">
        <v>145</v>
      </c>
      <c r="C13" s="144">
        <v>51624</v>
      </c>
      <c r="D13" s="143" t="s">
        <v>190</v>
      </c>
      <c r="E13" s="145">
        <v>0</v>
      </c>
      <c r="F13" s="145">
        <v>0</v>
      </c>
      <c r="G13" s="145">
        <v>0</v>
      </c>
      <c r="H13" s="145">
        <f>E13+F13+G13</f>
        <v>0</v>
      </c>
      <c r="I13" s="145">
        <v>0</v>
      </c>
      <c r="J13" s="145">
        <v>0</v>
      </c>
      <c r="K13" s="148" t="str">
        <f t="shared" si="2"/>
        <v/>
      </c>
      <c r="L13" s="143"/>
    </row>
    <row r="14" spans="1:12" ht="15" outlineLevel="1" x14ac:dyDescent="0.25">
      <c r="A14" s="154"/>
      <c r="B14" s="155" t="s">
        <v>151</v>
      </c>
      <c r="C14" s="154"/>
      <c r="D14" s="156"/>
      <c r="E14" s="157">
        <f t="shared" ref="E14:J14" si="4">SUBTOTAL(9,E12:E13)</f>
        <v>24440816</v>
      </c>
      <c r="F14" s="157">
        <f t="shared" si="4"/>
        <v>80638199</v>
      </c>
      <c r="G14" s="157">
        <f t="shared" si="4"/>
        <v>314299949</v>
      </c>
      <c r="H14" s="157">
        <f t="shared" si="4"/>
        <v>419378964</v>
      </c>
      <c r="I14" s="157">
        <f t="shared" si="4"/>
        <v>401255864</v>
      </c>
      <c r="J14" s="157">
        <f t="shared" si="4"/>
        <v>31213826</v>
      </c>
      <c r="K14" s="158">
        <f t="shared" si="2"/>
        <v>7.779032981309901E-2</v>
      </c>
      <c r="L14" s="143"/>
    </row>
    <row r="15" spans="1:12" ht="15" outlineLevel="2" x14ac:dyDescent="0.25">
      <c r="A15" s="144">
        <v>50130</v>
      </c>
      <c r="B15" s="143" t="s">
        <v>144</v>
      </c>
      <c r="C15" s="144">
        <v>50130</v>
      </c>
      <c r="D15" s="143" t="s">
        <v>144</v>
      </c>
      <c r="E15" s="145">
        <v>0</v>
      </c>
      <c r="F15" s="145">
        <v>34258154</v>
      </c>
      <c r="G15" s="145">
        <v>49789946</v>
      </c>
      <c r="H15" s="145">
        <f>E15+F15+G15</f>
        <v>84048100</v>
      </c>
      <c r="I15" s="145">
        <v>82431123</v>
      </c>
      <c r="J15" s="145">
        <v>4496965</v>
      </c>
      <c r="K15" s="148">
        <f t="shared" si="2"/>
        <v>5.4554212490833101E-2</v>
      </c>
      <c r="L15" s="143"/>
    </row>
    <row r="16" spans="1:12" ht="15" outlineLevel="1" x14ac:dyDescent="0.25">
      <c r="A16" s="154"/>
      <c r="B16" s="155" t="s">
        <v>154</v>
      </c>
      <c r="C16" s="154"/>
      <c r="D16" s="156"/>
      <c r="E16" s="157">
        <f t="shared" ref="E16:J16" si="5">SUBTOTAL(9,E15:E15)</f>
        <v>0</v>
      </c>
      <c r="F16" s="157">
        <f t="shared" si="5"/>
        <v>34258154</v>
      </c>
      <c r="G16" s="157">
        <f t="shared" si="5"/>
        <v>49789946</v>
      </c>
      <c r="H16" s="157">
        <f t="shared" si="5"/>
        <v>84048100</v>
      </c>
      <c r="I16" s="157">
        <f t="shared" si="5"/>
        <v>82431123</v>
      </c>
      <c r="J16" s="157">
        <f t="shared" si="5"/>
        <v>4496965</v>
      </c>
      <c r="K16" s="158">
        <f t="shared" si="2"/>
        <v>5.4554212490833101E-2</v>
      </c>
      <c r="L16" s="143"/>
    </row>
    <row r="17" spans="1:12" ht="15" outlineLevel="2" x14ac:dyDescent="0.25">
      <c r="A17" s="144">
        <v>150</v>
      </c>
      <c r="B17" s="143" t="s">
        <v>8</v>
      </c>
      <c r="C17" s="144">
        <v>50520</v>
      </c>
      <c r="D17" s="143" t="s">
        <v>25</v>
      </c>
      <c r="E17" s="145">
        <v>4318957</v>
      </c>
      <c r="F17" s="145">
        <v>32821623</v>
      </c>
      <c r="G17" s="145">
        <v>137490752</v>
      </c>
      <c r="H17" s="145">
        <f>E17+F17+G17</f>
        <v>174631332</v>
      </c>
      <c r="I17" s="145">
        <v>173636567</v>
      </c>
      <c r="J17" s="145">
        <v>13394378</v>
      </c>
      <c r="K17" s="148">
        <f t="shared" si="2"/>
        <v>7.7140306511588652E-2</v>
      </c>
      <c r="L17" s="143"/>
    </row>
    <row r="18" spans="1:12" ht="15" outlineLevel="2" x14ac:dyDescent="0.25">
      <c r="A18" s="144">
        <v>150</v>
      </c>
      <c r="B18" s="143" t="s">
        <v>8</v>
      </c>
      <c r="C18" s="144">
        <v>51411</v>
      </c>
      <c r="D18" s="143" t="s">
        <v>142</v>
      </c>
      <c r="E18" s="145">
        <v>0</v>
      </c>
      <c r="F18" s="145">
        <v>10075018</v>
      </c>
      <c r="G18" s="145">
        <v>0</v>
      </c>
      <c r="H18" s="145">
        <f>E18+F18+G18</f>
        <v>10075018</v>
      </c>
      <c r="I18" s="145">
        <v>9727874</v>
      </c>
      <c r="J18" s="145">
        <v>1170</v>
      </c>
      <c r="K18" s="148">
        <f t="shared" si="2"/>
        <v>1.2027293939045674E-4</v>
      </c>
      <c r="L18" s="143"/>
    </row>
    <row r="19" spans="1:12" ht="15" outlineLevel="1" x14ac:dyDescent="0.25">
      <c r="A19" s="154"/>
      <c r="B19" s="155" t="s">
        <v>107</v>
      </c>
      <c r="C19" s="154"/>
      <c r="D19" s="156"/>
      <c r="E19" s="157">
        <f t="shared" ref="E19:J19" si="6">SUBTOTAL(9,E17:E18)</f>
        <v>4318957</v>
      </c>
      <c r="F19" s="157">
        <f t="shared" si="6"/>
        <v>42896641</v>
      </c>
      <c r="G19" s="157">
        <f t="shared" si="6"/>
        <v>137490752</v>
      </c>
      <c r="H19" s="157">
        <f t="shared" si="6"/>
        <v>184706350</v>
      </c>
      <c r="I19" s="157">
        <f t="shared" si="6"/>
        <v>183364441</v>
      </c>
      <c r="J19" s="157">
        <f t="shared" si="6"/>
        <v>13395548</v>
      </c>
      <c r="K19" s="158">
        <f t="shared" si="2"/>
        <v>7.3054229745668081E-2</v>
      </c>
      <c r="L19" s="143"/>
    </row>
    <row r="20" spans="1:12" ht="15" outlineLevel="2" x14ac:dyDescent="0.25">
      <c r="A20" s="144">
        <v>3483</v>
      </c>
      <c r="B20" s="143" t="s">
        <v>180</v>
      </c>
      <c r="C20" s="144">
        <v>51632</v>
      </c>
      <c r="D20" s="143" t="s">
        <v>157</v>
      </c>
      <c r="E20" s="145">
        <v>1840326</v>
      </c>
      <c r="F20" s="145">
        <v>0</v>
      </c>
      <c r="G20" s="145">
        <v>0</v>
      </c>
      <c r="H20" s="145">
        <f>E20+F20+G20</f>
        <v>1840326</v>
      </c>
      <c r="I20" s="145">
        <v>1698085</v>
      </c>
      <c r="J20" s="145">
        <v>-62826</v>
      </c>
      <c r="K20" s="148">
        <f t="shared" si="2"/>
        <v>-3.6998147913679232E-2</v>
      </c>
      <c r="L20" s="143"/>
    </row>
    <row r="21" spans="1:12" ht="15" outlineLevel="1" x14ac:dyDescent="0.25">
      <c r="A21" s="154"/>
      <c r="B21" s="155" t="s">
        <v>182</v>
      </c>
      <c r="C21" s="154"/>
      <c r="D21" s="156"/>
      <c r="E21" s="157">
        <f t="shared" ref="E21:J21" si="7">SUBTOTAL(9,E20:E20)</f>
        <v>1840326</v>
      </c>
      <c r="F21" s="157">
        <f t="shared" si="7"/>
        <v>0</v>
      </c>
      <c r="G21" s="157">
        <f t="shared" si="7"/>
        <v>0</v>
      </c>
      <c r="H21" s="157">
        <f t="shared" si="7"/>
        <v>1840326</v>
      </c>
      <c r="I21" s="157">
        <f t="shared" si="7"/>
        <v>1698085</v>
      </c>
      <c r="J21" s="157">
        <f t="shared" si="7"/>
        <v>-62826</v>
      </c>
      <c r="K21" s="158">
        <f t="shared" si="2"/>
        <v>-3.6998147913679232E-2</v>
      </c>
      <c r="L21" s="143"/>
    </row>
    <row r="22" spans="1:12" ht="15" outlineLevel="2" x14ac:dyDescent="0.25">
      <c r="A22" s="144">
        <v>50026</v>
      </c>
      <c r="B22" s="143" t="s">
        <v>170</v>
      </c>
      <c r="C22" s="144">
        <v>50026</v>
      </c>
      <c r="D22" s="143" t="s">
        <v>170</v>
      </c>
      <c r="E22" s="145">
        <v>0</v>
      </c>
      <c r="F22" s="145">
        <v>1043499</v>
      </c>
      <c r="G22" s="145">
        <v>0</v>
      </c>
      <c r="H22" s="145">
        <f>E22+F22+G22</f>
        <v>1043499</v>
      </c>
      <c r="I22" s="145">
        <v>1047388</v>
      </c>
      <c r="J22" s="145">
        <v>-166993</v>
      </c>
      <c r="K22" s="148">
        <f t="shared" si="2"/>
        <v>-0.15943757232276864</v>
      </c>
      <c r="L22" s="143"/>
    </row>
    <row r="23" spans="1:12" ht="15" outlineLevel="1" x14ac:dyDescent="0.25">
      <c r="A23" s="154"/>
      <c r="B23" s="155" t="s">
        <v>173</v>
      </c>
      <c r="C23" s="154"/>
      <c r="D23" s="156"/>
      <c r="E23" s="157">
        <f t="shared" ref="E23:J23" si="8">SUBTOTAL(9,E22:E22)</f>
        <v>0</v>
      </c>
      <c r="F23" s="157">
        <f t="shared" si="8"/>
        <v>1043499</v>
      </c>
      <c r="G23" s="157">
        <f t="shared" si="8"/>
        <v>0</v>
      </c>
      <c r="H23" s="157">
        <f t="shared" si="8"/>
        <v>1043499</v>
      </c>
      <c r="I23" s="157">
        <f t="shared" si="8"/>
        <v>1047388</v>
      </c>
      <c r="J23" s="157">
        <f t="shared" si="8"/>
        <v>-166993</v>
      </c>
      <c r="K23" s="158">
        <f t="shared" si="2"/>
        <v>-0.15943757232276864</v>
      </c>
      <c r="L23" s="143"/>
    </row>
    <row r="24" spans="1:12" ht="15" outlineLevel="2" x14ac:dyDescent="0.25">
      <c r="A24" s="144">
        <v>50440</v>
      </c>
      <c r="B24" s="143" t="s">
        <v>184</v>
      </c>
      <c r="C24" s="144">
        <v>50440</v>
      </c>
      <c r="D24" s="143" t="s">
        <v>184</v>
      </c>
      <c r="E24" s="145">
        <v>978165</v>
      </c>
      <c r="F24" s="145">
        <v>0</v>
      </c>
      <c r="G24" s="145">
        <v>5006441</v>
      </c>
      <c r="H24" s="145">
        <f>E24+F24+G24</f>
        <v>5984606</v>
      </c>
      <c r="I24" s="145">
        <v>5583096</v>
      </c>
      <c r="J24" s="145">
        <v>0</v>
      </c>
      <c r="K24" s="148">
        <f t="shared" si="2"/>
        <v>0</v>
      </c>
      <c r="L24" s="143"/>
    </row>
    <row r="25" spans="1:12" ht="15" outlineLevel="1" x14ac:dyDescent="0.25">
      <c r="A25" s="154"/>
      <c r="B25" s="155" t="s">
        <v>194</v>
      </c>
      <c r="C25" s="154"/>
      <c r="D25" s="156"/>
      <c r="E25" s="157">
        <f t="shared" ref="E25:J25" si="9">SUBTOTAL(9,E24:E24)</f>
        <v>978165</v>
      </c>
      <c r="F25" s="157">
        <f t="shared" si="9"/>
        <v>0</v>
      </c>
      <c r="G25" s="157">
        <f t="shared" si="9"/>
        <v>5006441</v>
      </c>
      <c r="H25" s="157">
        <f t="shared" si="9"/>
        <v>5984606</v>
      </c>
      <c r="I25" s="157">
        <f t="shared" si="9"/>
        <v>5583096</v>
      </c>
      <c r="J25" s="157">
        <f t="shared" si="9"/>
        <v>0</v>
      </c>
      <c r="K25" s="158">
        <f t="shared" si="2"/>
        <v>0</v>
      </c>
      <c r="L25" s="143"/>
    </row>
    <row r="26" spans="1:12" ht="15" outlineLevel="2" x14ac:dyDescent="0.25">
      <c r="A26" s="144">
        <v>340</v>
      </c>
      <c r="B26" s="143" t="s">
        <v>147</v>
      </c>
      <c r="C26" s="144">
        <v>50121</v>
      </c>
      <c r="D26" s="143" t="s">
        <v>159</v>
      </c>
      <c r="E26" s="145">
        <v>12050495</v>
      </c>
      <c r="F26" s="145">
        <v>43714063</v>
      </c>
      <c r="G26" s="145">
        <v>49201010</v>
      </c>
      <c r="H26" s="145">
        <f>E26+F26+G26</f>
        <v>104965568</v>
      </c>
      <c r="I26" s="145">
        <v>108502364</v>
      </c>
      <c r="J26" s="145">
        <v>19516586</v>
      </c>
      <c r="K26" s="148">
        <f t="shared" si="2"/>
        <v>0.17987244959934698</v>
      </c>
      <c r="L26" s="143"/>
    </row>
    <row r="27" spans="1:12" ht="15" outlineLevel="1" x14ac:dyDescent="0.25">
      <c r="A27" s="154"/>
      <c r="B27" s="155" t="s">
        <v>155</v>
      </c>
      <c r="C27" s="154"/>
      <c r="D27" s="156"/>
      <c r="E27" s="157">
        <f t="shared" ref="E27:J27" si="10">SUBTOTAL(9,E26:E26)</f>
        <v>12050495</v>
      </c>
      <c r="F27" s="157">
        <f t="shared" si="10"/>
        <v>43714063</v>
      </c>
      <c r="G27" s="157">
        <f t="shared" si="10"/>
        <v>49201010</v>
      </c>
      <c r="H27" s="157">
        <f t="shared" si="10"/>
        <v>104965568</v>
      </c>
      <c r="I27" s="157">
        <f t="shared" si="10"/>
        <v>108502364</v>
      </c>
      <c r="J27" s="157">
        <f t="shared" si="10"/>
        <v>19516586</v>
      </c>
      <c r="K27" s="158">
        <f t="shared" si="2"/>
        <v>0.17987244959934698</v>
      </c>
      <c r="L27" s="143"/>
    </row>
    <row r="28" spans="1:12" ht="15" outlineLevel="2" x14ac:dyDescent="0.25">
      <c r="A28" s="144">
        <v>50016</v>
      </c>
      <c r="B28" s="143" t="s">
        <v>164</v>
      </c>
      <c r="C28" s="144">
        <v>50016</v>
      </c>
      <c r="D28" s="143" t="s">
        <v>164</v>
      </c>
      <c r="E28" s="145">
        <v>2504626</v>
      </c>
      <c r="F28" s="145">
        <v>3414102</v>
      </c>
      <c r="G28" s="145">
        <v>32592944</v>
      </c>
      <c r="H28" s="145">
        <f>E28+F28+G28</f>
        <v>38511672</v>
      </c>
      <c r="I28" s="145">
        <v>37341411</v>
      </c>
      <c r="J28" s="145">
        <v>765707</v>
      </c>
      <c r="K28" s="148">
        <f t="shared" si="2"/>
        <v>2.0505572218468125E-2</v>
      </c>
      <c r="L28" s="143"/>
    </row>
    <row r="29" spans="1:12" ht="15" outlineLevel="1" x14ac:dyDescent="0.25">
      <c r="A29" s="154"/>
      <c r="B29" s="155" t="s">
        <v>168</v>
      </c>
      <c r="C29" s="154"/>
      <c r="D29" s="156"/>
      <c r="E29" s="157">
        <f t="shared" ref="E29:J29" si="11">SUBTOTAL(9,E28:E28)</f>
        <v>2504626</v>
      </c>
      <c r="F29" s="157">
        <f t="shared" si="11"/>
        <v>3414102</v>
      </c>
      <c r="G29" s="157">
        <f t="shared" si="11"/>
        <v>32592944</v>
      </c>
      <c r="H29" s="157">
        <f t="shared" si="11"/>
        <v>38511672</v>
      </c>
      <c r="I29" s="157">
        <f t="shared" si="11"/>
        <v>37341411</v>
      </c>
      <c r="J29" s="157">
        <f t="shared" si="11"/>
        <v>765707</v>
      </c>
      <c r="K29" s="158">
        <f t="shared" si="2"/>
        <v>2.0505572218468125E-2</v>
      </c>
      <c r="L29" s="143"/>
    </row>
    <row r="30" spans="1:12" ht="15" outlineLevel="2" x14ac:dyDescent="0.25">
      <c r="A30" s="144">
        <v>50050</v>
      </c>
      <c r="B30" s="143" t="s">
        <v>4</v>
      </c>
      <c r="C30" s="144">
        <v>50050</v>
      </c>
      <c r="D30" s="143" t="s">
        <v>4</v>
      </c>
      <c r="E30" s="145">
        <v>297366</v>
      </c>
      <c r="F30" s="145">
        <v>37168947</v>
      </c>
      <c r="G30" s="145">
        <v>35866058</v>
      </c>
      <c r="H30" s="145">
        <f>E30+F30+G30</f>
        <v>73332371</v>
      </c>
      <c r="I30" s="145">
        <v>70754179</v>
      </c>
      <c r="J30" s="145">
        <v>1066510</v>
      </c>
      <c r="K30" s="148">
        <f t="shared" si="2"/>
        <v>1.5073455943853153E-2</v>
      </c>
      <c r="L30" s="143"/>
    </row>
    <row r="31" spans="1:12" ht="15" outlineLevel="1" x14ac:dyDescent="0.25">
      <c r="A31" s="154"/>
      <c r="B31" s="155" t="s">
        <v>114</v>
      </c>
      <c r="C31" s="154"/>
      <c r="D31" s="156"/>
      <c r="E31" s="157">
        <f t="shared" ref="E31:J31" si="12">SUBTOTAL(9,E30:E30)</f>
        <v>297366</v>
      </c>
      <c r="F31" s="157">
        <f t="shared" si="12"/>
        <v>37168947</v>
      </c>
      <c r="G31" s="157">
        <f t="shared" si="12"/>
        <v>35866058</v>
      </c>
      <c r="H31" s="157">
        <f t="shared" si="12"/>
        <v>73332371</v>
      </c>
      <c r="I31" s="157">
        <f t="shared" si="12"/>
        <v>70754179</v>
      </c>
      <c r="J31" s="157">
        <f t="shared" si="12"/>
        <v>1066510</v>
      </c>
      <c r="K31" s="158">
        <f t="shared" si="2"/>
        <v>1.5073455943853153E-2</v>
      </c>
      <c r="L31" s="143"/>
    </row>
    <row r="32" spans="1:12" ht="15" outlineLevel="2" x14ac:dyDescent="0.25">
      <c r="A32" s="144">
        <v>51152</v>
      </c>
      <c r="B32" s="143" t="s">
        <v>183</v>
      </c>
      <c r="C32" s="144">
        <v>51152</v>
      </c>
      <c r="D32" s="143" t="s">
        <v>183</v>
      </c>
      <c r="E32" s="145">
        <v>12363104</v>
      </c>
      <c r="F32" s="145">
        <v>30807777</v>
      </c>
      <c r="G32" s="145">
        <v>19053992</v>
      </c>
      <c r="H32" s="145">
        <f>E32+F32+G32</f>
        <v>62224873</v>
      </c>
      <c r="I32" s="145">
        <v>60200320</v>
      </c>
      <c r="J32" s="145">
        <v>1373908</v>
      </c>
      <c r="K32" s="148">
        <f t="shared" si="2"/>
        <v>2.282227071218226E-2</v>
      </c>
      <c r="L32" s="143"/>
    </row>
    <row r="33" spans="1:13" ht="15" outlineLevel="1" x14ac:dyDescent="0.25">
      <c r="A33" s="154"/>
      <c r="B33" s="155" t="s">
        <v>186</v>
      </c>
      <c r="C33" s="154"/>
      <c r="D33" s="156"/>
      <c r="E33" s="157">
        <f t="shared" ref="E33:J33" si="13">SUBTOTAL(9,E32:E32)</f>
        <v>12363104</v>
      </c>
      <c r="F33" s="157">
        <f t="shared" si="13"/>
        <v>30807777</v>
      </c>
      <c r="G33" s="157">
        <f t="shared" si="13"/>
        <v>19053992</v>
      </c>
      <c r="H33" s="157">
        <f t="shared" si="13"/>
        <v>62224873</v>
      </c>
      <c r="I33" s="157">
        <f t="shared" si="13"/>
        <v>60200320</v>
      </c>
      <c r="J33" s="157">
        <f t="shared" si="13"/>
        <v>1373908</v>
      </c>
      <c r="K33" s="158">
        <f t="shared" si="2"/>
        <v>2.282227071218226E-2</v>
      </c>
      <c r="L33" s="143"/>
    </row>
    <row r="34" spans="1:13" ht="30.6" customHeight="1" thickBot="1" x14ac:dyDescent="0.3">
      <c r="A34" s="149"/>
      <c r="B34" s="150" t="s">
        <v>104</v>
      </c>
      <c r="C34" s="149"/>
      <c r="D34" s="151"/>
      <c r="E34" s="152">
        <f>SUBTOTAL(9,E3:E33)</f>
        <v>74217256</v>
      </c>
      <c r="F34" s="152">
        <f>SUBTOTAL(9,F3:F33)</f>
        <v>278219907</v>
      </c>
      <c r="G34" s="152">
        <f>SUBTOTAL(9,G3:G33)</f>
        <v>1279385423</v>
      </c>
      <c r="H34" s="152">
        <f>SUBTOTAL(9,H3:H33)</f>
        <v>1631822586</v>
      </c>
      <c r="I34" s="152">
        <f>SUBTOTAL(9,I3:I32)</f>
        <v>1605544391</v>
      </c>
      <c r="J34" s="152">
        <f>SUBTOTAL(9,J3:J32)</f>
        <v>130277639</v>
      </c>
      <c r="K34" s="153">
        <f t="shared" si="2"/>
        <v>8.114234631585468E-2</v>
      </c>
      <c r="L34" s="143"/>
    </row>
    <row r="35" spans="1:13" ht="13.5" thickTop="1" x14ac:dyDescent="0.2"/>
    <row r="42" spans="1:13" x14ac:dyDescent="0.2">
      <c r="K42" s="164"/>
      <c r="L42" s="164"/>
      <c r="M42" s="164"/>
    </row>
    <row r="43" spans="1:13" x14ac:dyDescent="0.2">
      <c r="K43" s="164"/>
      <c r="L43" s="164"/>
      <c r="M43" s="164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2"/>
  <sheetViews>
    <sheetView workbookViewId="0">
      <selection activeCell="E32" sqref="E32"/>
    </sheetView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6" t="s">
        <v>187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70</v>
      </c>
      <c r="B3" s="143" t="s">
        <v>145</v>
      </c>
      <c r="C3" s="144">
        <v>51624</v>
      </c>
      <c r="D3" s="143" t="s">
        <v>160</v>
      </c>
      <c r="E3" s="145">
        <v>0</v>
      </c>
      <c r="F3" s="145">
        <v>0</v>
      </c>
      <c r="G3" s="145">
        <v>0</v>
      </c>
      <c r="H3" s="145">
        <f>E3+F3+G3</f>
        <v>0</v>
      </c>
      <c r="I3" s="145">
        <v>0</v>
      </c>
      <c r="J3" s="145">
        <v>0</v>
      </c>
      <c r="K3" s="148" t="str">
        <f>IF(I3&lt;&gt;0,J3/I3,"")</f>
        <v/>
      </c>
      <c r="L3" s="143"/>
    </row>
    <row r="4" spans="1:12" ht="15" outlineLevel="2" x14ac:dyDescent="0.25">
      <c r="A4" s="144">
        <v>70</v>
      </c>
      <c r="B4" s="143" t="s">
        <v>145</v>
      </c>
      <c r="C4" s="144">
        <v>50814</v>
      </c>
      <c r="D4" s="143" t="s">
        <v>148</v>
      </c>
      <c r="E4" s="145">
        <v>17499344</v>
      </c>
      <c r="F4" s="145">
        <v>78689280</v>
      </c>
      <c r="G4" s="145">
        <v>276719689</v>
      </c>
      <c r="H4" s="145">
        <f>E4+F4+G4</f>
        <v>372908313</v>
      </c>
      <c r="I4" s="145">
        <v>398414739</v>
      </c>
      <c r="J4" s="145">
        <v>51031002</v>
      </c>
      <c r="K4" s="148">
        <f>IF(I4&lt;&gt;0,J4/I4,"")</f>
        <v>0.12808512588687138</v>
      </c>
      <c r="L4" s="143"/>
    </row>
    <row r="5" spans="1:12" ht="15" outlineLevel="1" x14ac:dyDescent="0.25">
      <c r="A5" s="154"/>
      <c r="B5" s="155" t="s">
        <v>151</v>
      </c>
      <c r="C5" s="154"/>
      <c r="D5" s="156"/>
      <c r="E5" s="157">
        <f t="shared" ref="E5:J5" si="0">SUBTOTAL(9,E3:E4)</f>
        <v>17499344</v>
      </c>
      <c r="F5" s="157">
        <f t="shared" si="0"/>
        <v>78689280</v>
      </c>
      <c r="G5" s="157">
        <f t="shared" si="0"/>
        <v>276719689</v>
      </c>
      <c r="H5" s="157">
        <f t="shared" si="0"/>
        <v>372908313</v>
      </c>
      <c r="I5" s="157">
        <f t="shared" si="0"/>
        <v>398414739</v>
      </c>
      <c r="J5" s="157">
        <f t="shared" si="0"/>
        <v>51031002</v>
      </c>
      <c r="K5" s="158">
        <f t="shared" ref="K5:K32" si="1">IF(I5&lt;&gt;0,J5/I5,"")</f>
        <v>0.12808512588687138</v>
      </c>
      <c r="L5" s="143"/>
    </row>
    <row r="6" spans="1:12" ht="15" outlineLevel="2" x14ac:dyDescent="0.25">
      <c r="A6" s="144">
        <v>150</v>
      </c>
      <c r="B6" s="143" t="s">
        <v>8</v>
      </c>
      <c r="C6" s="144">
        <v>50520</v>
      </c>
      <c r="D6" s="143" t="s">
        <v>25</v>
      </c>
      <c r="E6" s="145">
        <v>1961680</v>
      </c>
      <c r="F6" s="145">
        <v>28057889</v>
      </c>
      <c r="G6" s="145">
        <v>115381606</v>
      </c>
      <c r="H6" s="145">
        <f>E6+F6+G6</f>
        <v>145401175</v>
      </c>
      <c r="I6" s="145">
        <v>146989616</v>
      </c>
      <c r="J6" s="145">
        <v>10715407</v>
      </c>
      <c r="K6" s="148">
        <f t="shared" si="1"/>
        <v>7.2899074721033352E-2</v>
      </c>
      <c r="L6" s="143"/>
    </row>
    <row r="7" spans="1:12" ht="15" outlineLevel="2" x14ac:dyDescent="0.25">
      <c r="A7" s="144">
        <v>150</v>
      </c>
      <c r="B7" s="143" t="s">
        <v>8</v>
      </c>
      <c r="C7" s="144">
        <v>51411</v>
      </c>
      <c r="D7" s="143" t="s">
        <v>142</v>
      </c>
      <c r="E7" s="145">
        <v>0</v>
      </c>
      <c r="F7" s="145">
        <v>5724570</v>
      </c>
      <c r="G7" s="145">
        <v>0</v>
      </c>
      <c r="H7" s="145">
        <f>E7+F7+G7</f>
        <v>5724570</v>
      </c>
      <c r="I7" s="145">
        <v>5531198</v>
      </c>
      <c r="J7" s="145">
        <v>0</v>
      </c>
      <c r="K7" s="148">
        <f t="shared" si="1"/>
        <v>0</v>
      </c>
      <c r="L7" s="143"/>
    </row>
    <row r="8" spans="1:12" ht="15" outlineLevel="1" x14ac:dyDescent="0.25">
      <c r="A8" s="154"/>
      <c r="B8" s="155" t="s">
        <v>107</v>
      </c>
      <c r="C8" s="154"/>
      <c r="D8" s="156"/>
      <c r="E8" s="157">
        <f t="shared" ref="E8:J8" si="2">SUBTOTAL(9,E6:E7)</f>
        <v>1961680</v>
      </c>
      <c r="F8" s="157">
        <f t="shared" si="2"/>
        <v>33782459</v>
      </c>
      <c r="G8" s="157">
        <f t="shared" si="2"/>
        <v>115381606</v>
      </c>
      <c r="H8" s="157">
        <f t="shared" si="2"/>
        <v>151125745</v>
      </c>
      <c r="I8" s="157">
        <f t="shared" si="2"/>
        <v>152520814</v>
      </c>
      <c r="J8" s="157">
        <f t="shared" si="2"/>
        <v>10715407</v>
      </c>
      <c r="K8" s="158">
        <f t="shared" si="1"/>
        <v>7.0255375112278112E-2</v>
      </c>
      <c r="L8" s="143"/>
    </row>
    <row r="9" spans="1:12" ht="15" outlineLevel="2" x14ac:dyDescent="0.25">
      <c r="A9" s="144">
        <v>340</v>
      </c>
      <c r="B9" s="143" t="s">
        <v>147</v>
      </c>
      <c r="C9" s="144">
        <v>50121</v>
      </c>
      <c r="D9" s="143" t="s">
        <v>159</v>
      </c>
      <c r="E9" s="145">
        <v>8463775</v>
      </c>
      <c r="F9" s="145">
        <v>35174697</v>
      </c>
      <c r="G9" s="145">
        <v>46544717</v>
      </c>
      <c r="H9" s="145">
        <f>E9+F9+G9</f>
        <v>90183189</v>
      </c>
      <c r="I9" s="145">
        <v>92595477</v>
      </c>
      <c r="J9" s="145">
        <v>5769592</v>
      </c>
      <c r="K9" s="148">
        <f t="shared" si="1"/>
        <v>6.2309652554627476E-2</v>
      </c>
      <c r="L9" s="143"/>
    </row>
    <row r="10" spans="1:12" ht="15" outlineLevel="1" x14ac:dyDescent="0.25">
      <c r="A10" s="154"/>
      <c r="B10" s="155" t="s">
        <v>155</v>
      </c>
      <c r="C10" s="154"/>
      <c r="D10" s="156"/>
      <c r="E10" s="157">
        <f t="shared" ref="E10:J10" si="3">SUBTOTAL(9,E9:E9)</f>
        <v>8463775</v>
      </c>
      <c r="F10" s="157">
        <f t="shared" si="3"/>
        <v>35174697</v>
      </c>
      <c r="G10" s="157">
        <f t="shared" si="3"/>
        <v>46544717</v>
      </c>
      <c r="H10" s="157">
        <f t="shared" si="3"/>
        <v>90183189</v>
      </c>
      <c r="I10" s="157">
        <f t="shared" si="3"/>
        <v>92595477</v>
      </c>
      <c r="J10" s="157">
        <f t="shared" si="3"/>
        <v>5769592</v>
      </c>
      <c r="K10" s="158">
        <f t="shared" si="1"/>
        <v>6.2309652554627476E-2</v>
      </c>
      <c r="L10" s="143"/>
    </row>
    <row r="11" spans="1:12" ht="15" outlineLevel="2" x14ac:dyDescent="0.25">
      <c r="A11" s="144">
        <v>626</v>
      </c>
      <c r="B11" s="143" t="s">
        <v>146</v>
      </c>
      <c r="C11" s="144">
        <v>50028</v>
      </c>
      <c r="D11" s="143" t="s">
        <v>63</v>
      </c>
      <c r="E11" s="145">
        <v>0</v>
      </c>
      <c r="F11" s="145">
        <v>0</v>
      </c>
      <c r="G11" s="145">
        <v>0</v>
      </c>
      <c r="H11" s="145">
        <f>E11+F11+G11</f>
        <v>0</v>
      </c>
      <c r="I11" s="145">
        <v>0</v>
      </c>
      <c r="J11" s="145">
        <v>0</v>
      </c>
      <c r="K11" s="148" t="str">
        <f t="shared" si="1"/>
        <v/>
      </c>
      <c r="L11" s="143"/>
    </row>
    <row r="12" spans="1:12" ht="15" outlineLevel="1" x14ac:dyDescent="0.25">
      <c r="A12" s="154"/>
      <c r="B12" s="155" t="s">
        <v>149</v>
      </c>
      <c r="C12" s="154"/>
      <c r="D12" s="156"/>
      <c r="E12" s="157">
        <f t="shared" ref="E12:J12" si="4">SUBTOTAL(9,E11:E11)</f>
        <v>0</v>
      </c>
      <c r="F12" s="157">
        <f t="shared" si="4"/>
        <v>0</v>
      </c>
      <c r="G12" s="157">
        <f t="shared" si="4"/>
        <v>0</v>
      </c>
      <c r="H12" s="157">
        <f t="shared" si="4"/>
        <v>0</v>
      </c>
      <c r="I12" s="157">
        <f t="shared" si="4"/>
        <v>0</v>
      </c>
      <c r="J12" s="157">
        <f t="shared" si="4"/>
        <v>0</v>
      </c>
      <c r="K12" s="158" t="str">
        <f t="shared" si="1"/>
        <v/>
      </c>
      <c r="L12" s="143"/>
    </row>
    <row r="13" spans="1:12" ht="15" outlineLevel="2" x14ac:dyDescent="0.25">
      <c r="A13" s="144">
        <v>670</v>
      </c>
      <c r="B13" s="143" t="s">
        <v>141</v>
      </c>
      <c r="C13" s="144">
        <v>51020</v>
      </c>
      <c r="D13" s="143" t="s">
        <v>60</v>
      </c>
      <c r="E13" s="145">
        <v>0</v>
      </c>
      <c r="F13" s="145">
        <v>4989532</v>
      </c>
      <c r="G13" s="145">
        <v>19170814</v>
      </c>
      <c r="H13" s="145">
        <f>E13+F13+G13</f>
        <v>24160346</v>
      </c>
      <c r="I13" s="145">
        <v>24079788</v>
      </c>
      <c r="J13" s="145">
        <v>416712</v>
      </c>
      <c r="K13" s="148">
        <f>IF(I13&lt;&gt;0,J13/I13,"")</f>
        <v>1.7305467971727991E-2</v>
      </c>
      <c r="L13" s="143"/>
    </row>
    <row r="14" spans="1:12" ht="15" outlineLevel="2" x14ac:dyDescent="0.25">
      <c r="A14" s="144">
        <v>670</v>
      </c>
      <c r="B14" s="143" t="s">
        <v>141</v>
      </c>
      <c r="C14" s="144">
        <v>51586</v>
      </c>
      <c r="D14" s="143" t="s">
        <v>32</v>
      </c>
      <c r="E14" s="145">
        <v>6501559</v>
      </c>
      <c r="F14" s="145">
        <v>1839102</v>
      </c>
      <c r="G14" s="145">
        <v>174809318</v>
      </c>
      <c r="H14" s="145">
        <f>E14+F14+G14</f>
        <v>183149979</v>
      </c>
      <c r="I14" s="145">
        <v>186572392</v>
      </c>
      <c r="J14" s="145">
        <v>15683913</v>
      </c>
      <c r="K14" s="148">
        <f t="shared" si="1"/>
        <v>8.4063418128872996E-2</v>
      </c>
      <c r="L14" s="143"/>
    </row>
    <row r="15" spans="1:12" ht="15" outlineLevel="2" x14ac:dyDescent="0.25">
      <c r="A15" s="144">
        <v>670</v>
      </c>
      <c r="B15" s="143" t="s">
        <v>141</v>
      </c>
      <c r="C15" s="144">
        <v>50083</v>
      </c>
      <c r="D15" s="143" t="s">
        <v>24</v>
      </c>
      <c r="E15" s="145">
        <v>2948694</v>
      </c>
      <c r="F15" s="145">
        <v>4322</v>
      </c>
      <c r="G15" s="145">
        <v>103621829</v>
      </c>
      <c r="H15" s="145">
        <f>E15+F15+G15</f>
        <v>106574845</v>
      </c>
      <c r="I15" s="145">
        <v>106661908</v>
      </c>
      <c r="J15" s="145">
        <v>9839544</v>
      </c>
      <c r="K15" s="148">
        <f t="shared" si="1"/>
        <v>9.2249840496009122E-2</v>
      </c>
      <c r="L15" s="143"/>
    </row>
    <row r="16" spans="1:12" ht="15" outlineLevel="2" x14ac:dyDescent="0.25">
      <c r="A16" s="144">
        <v>670</v>
      </c>
      <c r="B16" s="143" t="s">
        <v>141</v>
      </c>
      <c r="C16" s="144">
        <v>50229</v>
      </c>
      <c r="D16" s="143" t="s">
        <v>27</v>
      </c>
      <c r="E16" s="145">
        <v>5234124</v>
      </c>
      <c r="F16" s="145">
        <v>1185538</v>
      </c>
      <c r="G16" s="145">
        <v>246369682</v>
      </c>
      <c r="H16" s="145">
        <f>E16+F16+G16</f>
        <v>252789344</v>
      </c>
      <c r="I16" s="145">
        <v>257497568</v>
      </c>
      <c r="J16" s="145">
        <v>36043337</v>
      </c>
      <c r="K16" s="148">
        <f t="shared" si="1"/>
        <v>0.13997544629237041</v>
      </c>
      <c r="L16" s="143"/>
    </row>
    <row r="17" spans="1:12" ht="15" outlineLevel="1" x14ac:dyDescent="0.25">
      <c r="A17" s="154"/>
      <c r="B17" s="155" t="s">
        <v>150</v>
      </c>
      <c r="C17" s="154"/>
      <c r="D17" s="156"/>
      <c r="E17" s="157">
        <f t="shared" ref="E17:J17" si="5">SUBTOTAL(9,E13:E16)</f>
        <v>14684377</v>
      </c>
      <c r="F17" s="157">
        <f t="shared" si="5"/>
        <v>8018494</v>
      </c>
      <c r="G17" s="157">
        <f t="shared" si="5"/>
        <v>543971643</v>
      </c>
      <c r="H17" s="157">
        <f>SUBTOTAL(9,H13:H16)</f>
        <v>566674514</v>
      </c>
      <c r="I17" s="157">
        <f t="shared" si="5"/>
        <v>574811656</v>
      </c>
      <c r="J17" s="157">
        <f t="shared" si="5"/>
        <v>61983506</v>
      </c>
      <c r="K17" s="158">
        <f>IF(I17&lt;&gt;0,J17/I17,"")</f>
        <v>0.107832722863226</v>
      </c>
      <c r="L17" s="143"/>
    </row>
    <row r="18" spans="1:12" ht="15" outlineLevel="2" x14ac:dyDescent="0.25">
      <c r="A18" s="144">
        <v>51152</v>
      </c>
      <c r="B18" s="143" t="s">
        <v>183</v>
      </c>
      <c r="C18" s="144">
        <v>51152</v>
      </c>
      <c r="D18" s="143" t="s">
        <v>185</v>
      </c>
      <c r="E18" s="145">
        <v>9500570</v>
      </c>
      <c r="F18" s="145">
        <v>19217583</v>
      </c>
      <c r="G18" s="145">
        <v>11204364</v>
      </c>
      <c r="H18" s="145">
        <f>E18+F18+G18</f>
        <v>39922517</v>
      </c>
      <c r="I18" s="145">
        <v>38899110</v>
      </c>
      <c r="J18" s="145">
        <v>733055</v>
      </c>
      <c r="K18" s="148">
        <f t="shared" si="1"/>
        <v>1.8845032701262317E-2</v>
      </c>
      <c r="L18" s="143"/>
    </row>
    <row r="19" spans="1:12" ht="15" outlineLevel="1" x14ac:dyDescent="0.25">
      <c r="A19" s="154"/>
      <c r="B19" s="155" t="s">
        <v>186</v>
      </c>
      <c r="C19" s="154"/>
      <c r="D19" s="156"/>
      <c r="E19" s="157">
        <f t="shared" ref="E19:J19" si="6">SUBTOTAL(9,E18:E18)</f>
        <v>9500570</v>
      </c>
      <c r="F19" s="157">
        <f t="shared" si="6"/>
        <v>19217583</v>
      </c>
      <c r="G19" s="157">
        <f t="shared" si="6"/>
        <v>11204364</v>
      </c>
      <c r="H19" s="157">
        <f t="shared" si="6"/>
        <v>39922517</v>
      </c>
      <c r="I19" s="157">
        <f t="shared" si="6"/>
        <v>38899110</v>
      </c>
      <c r="J19" s="157">
        <f t="shared" si="6"/>
        <v>733055</v>
      </c>
      <c r="K19" s="158">
        <f t="shared" si="1"/>
        <v>1.8845032701262317E-2</v>
      </c>
      <c r="L19" s="143"/>
    </row>
    <row r="20" spans="1:12" ht="15" outlineLevel="2" x14ac:dyDescent="0.25">
      <c r="A20" s="144">
        <v>50016</v>
      </c>
      <c r="B20" s="143" t="s">
        <v>164</v>
      </c>
      <c r="C20" s="144">
        <v>50016</v>
      </c>
      <c r="D20" s="143" t="s">
        <v>164</v>
      </c>
      <c r="E20" s="145">
        <v>1610699</v>
      </c>
      <c r="F20" s="145">
        <v>2826032</v>
      </c>
      <c r="G20" s="145">
        <v>29515712</v>
      </c>
      <c r="H20" s="145">
        <f>E20+F20+G20</f>
        <v>33952443</v>
      </c>
      <c r="I20" s="145">
        <v>33621349</v>
      </c>
      <c r="J20" s="145">
        <v>389545</v>
      </c>
      <c r="K20" s="148">
        <f t="shared" si="1"/>
        <v>1.1586239445656983E-2</v>
      </c>
      <c r="L20" s="143"/>
    </row>
    <row r="21" spans="1:12" ht="15" outlineLevel="1" x14ac:dyDescent="0.25">
      <c r="A21" s="154"/>
      <c r="B21" s="155" t="s">
        <v>168</v>
      </c>
      <c r="C21" s="154"/>
      <c r="D21" s="156"/>
      <c r="E21" s="157">
        <f t="shared" ref="E21:J21" si="7">SUBTOTAL(9,E20:E20)</f>
        <v>1610699</v>
      </c>
      <c r="F21" s="157">
        <f t="shared" si="7"/>
        <v>2826032</v>
      </c>
      <c r="G21" s="157">
        <f t="shared" si="7"/>
        <v>29515712</v>
      </c>
      <c r="H21" s="157">
        <f t="shared" si="7"/>
        <v>33952443</v>
      </c>
      <c r="I21" s="157">
        <f t="shared" si="7"/>
        <v>33621349</v>
      </c>
      <c r="J21" s="157">
        <f t="shared" si="7"/>
        <v>389545</v>
      </c>
      <c r="K21" s="158">
        <f t="shared" si="1"/>
        <v>1.1586239445656983E-2</v>
      </c>
      <c r="L21" s="143"/>
    </row>
    <row r="22" spans="1:12" ht="15" outlineLevel="2" x14ac:dyDescent="0.25">
      <c r="A22" s="144">
        <v>50026</v>
      </c>
      <c r="B22" s="143" t="s">
        <v>170</v>
      </c>
      <c r="C22" s="144">
        <v>50026</v>
      </c>
      <c r="D22" s="143" t="s">
        <v>170</v>
      </c>
      <c r="E22" s="145">
        <v>0</v>
      </c>
      <c r="F22" s="145">
        <v>1232144</v>
      </c>
      <c r="G22" s="145">
        <v>0</v>
      </c>
      <c r="H22" s="145">
        <f>E22+F22+G22</f>
        <v>1232144</v>
      </c>
      <c r="I22" s="145">
        <v>1254980</v>
      </c>
      <c r="J22" s="145">
        <v>52449</v>
      </c>
      <c r="K22" s="148">
        <f t="shared" si="1"/>
        <v>4.1792697891599867E-2</v>
      </c>
      <c r="L22" s="143"/>
    </row>
    <row r="23" spans="1:12" ht="15" outlineLevel="1" x14ac:dyDescent="0.25">
      <c r="A23" s="154"/>
      <c r="B23" s="155" t="s">
        <v>173</v>
      </c>
      <c r="C23" s="154"/>
      <c r="D23" s="156"/>
      <c r="E23" s="157">
        <f t="shared" ref="E23:J25" si="8">SUBTOTAL(9,E22:E22)</f>
        <v>0</v>
      </c>
      <c r="F23" s="157">
        <f t="shared" si="8"/>
        <v>1232144</v>
      </c>
      <c r="G23" s="157">
        <f t="shared" si="8"/>
        <v>0</v>
      </c>
      <c r="H23" s="157">
        <f t="shared" si="8"/>
        <v>1232144</v>
      </c>
      <c r="I23" s="157">
        <f t="shared" si="8"/>
        <v>1254980</v>
      </c>
      <c r="J23" s="157">
        <f t="shared" si="8"/>
        <v>52449</v>
      </c>
      <c r="K23" s="158">
        <f t="shared" si="1"/>
        <v>4.1792697891599867E-2</v>
      </c>
      <c r="L23" s="143"/>
    </row>
    <row r="24" spans="1:12" ht="15" outlineLevel="2" x14ac:dyDescent="0.25">
      <c r="A24" s="144">
        <v>50440</v>
      </c>
      <c r="B24" s="143" t="s">
        <v>184</v>
      </c>
      <c r="C24" s="144">
        <v>50440</v>
      </c>
      <c r="D24" s="143" t="s">
        <v>184</v>
      </c>
      <c r="E24" s="145">
        <v>21046</v>
      </c>
      <c r="F24" s="145">
        <v>0</v>
      </c>
      <c r="G24" s="145">
        <v>1133592</v>
      </c>
      <c r="H24" s="145">
        <f>E24+F24+G24</f>
        <v>1154638</v>
      </c>
      <c r="I24" s="145">
        <v>1104515</v>
      </c>
      <c r="J24" s="145">
        <v>0</v>
      </c>
      <c r="K24" s="148">
        <f t="shared" si="1"/>
        <v>0</v>
      </c>
      <c r="L24" s="143"/>
    </row>
    <row r="25" spans="1:12" ht="15" outlineLevel="1" x14ac:dyDescent="0.25">
      <c r="A25" s="154"/>
      <c r="B25" s="155" t="s">
        <v>184</v>
      </c>
      <c r="C25" s="154"/>
      <c r="D25" s="156"/>
      <c r="E25" s="157">
        <f t="shared" si="8"/>
        <v>21046</v>
      </c>
      <c r="F25" s="157">
        <f t="shared" si="8"/>
        <v>0</v>
      </c>
      <c r="G25" s="157">
        <f t="shared" si="8"/>
        <v>1133592</v>
      </c>
      <c r="H25" s="157">
        <f t="shared" si="8"/>
        <v>1154638</v>
      </c>
      <c r="I25" s="157">
        <f t="shared" si="8"/>
        <v>1104515</v>
      </c>
      <c r="J25" s="157">
        <f t="shared" si="8"/>
        <v>0</v>
      </c>
      <c r="K25" s="158">
        <f>IF(I25&lt;&gt;0,J25/I25,"")</f>
        <v>0</v>
      </c>
      <c r="L25" s="143"/>
    </row>
    <row r="26" spans="1:12" ht="15" outlineLevel="2" x14ac:dyDescent="0.25">
      <c r="A26" s="144">
        <v>50050</v>
      </c>
      <c r="B26" s="143" t="s">
        <v>4</v>
      </c>
      <c r="C26" s="144">
        <v>50050</v>
      </c>
      <c r="D26" s="143" t="s">
        <v>4</v>
      </c>
      <c r="E26" s="145">
        <v>1551678</v>
      </c>
      <c r="F26" s="145">
        <v>19334651</v>
      </c>
      <c r="G26" s="145">
        <v>33603290</v>
      </c>
      <c r="H26" s="145">
        <f>E26+F26+G26</f>
        <v>54489619</v>
      </c>
      <c r="I26" s="145">
        <v>51688066</v>
      </c>
      <c r="J26" s="145">
        <v>563857</v>
      </c>
      <c r="K26" s="148">
        <f t="shared" si="1"/>
        <v>1.0908843058666578E-2</v>
      </c>
      <c r="L26" s="143"/>
    </row>
    <row r="27" spans="1:12" ht="15" outlineLevel="1" x14ac:dyDescent="0.25">
      <c r="A27" s="154"/>
      <c r="B27" s="155" t="s">
        <v>114</v>
      </c>
      <c r="C27" s="154"/>
      <c r="D27" s="156"/>
      <c r="E27" s="157">
        <f t="shared" ref="E27:J27" si="9">SUBTOTAL(9,E26:E26)</f>
        <v>1551678</v>
      </c>
      <c r="F27" s="157">
        <f t="shared" si="9"/>
        <v>19334651</v>
      </c>
      <c r="G27" s="157">
        <f t="shared" si="9"/>
        <v>33603290</v>
      </c>
      <c r="H27" s="157">
        <f t="shared" si="9"/>
        <v>54489619</v>
      </c>
      <c r="I27" s="157">
        <f t="shared" si="9"/>
        <v>51688066</v>
      </c>
      <c r="J27" s="157">
        <f t="shared" si="9"/>
        <v>563857</v>
      </c>
      <c r="K27" s="158">
        <f t="shared" si="1"/>
        <v>1.0908843058666578E-2</v>
      </c>
      <c r="L27" s="143"/>
    </row>
    <row r="28" spans="1:12" ht="15" outlineLevel="2" x14ac:dyDescent="0.25">
      <c r="A28" s="144">
        <v>50130</v>
      </c>
      <c r="B28" s="143" t="s">
        <v>144</v>
      </c>
      <c r="C28" s="144">
        <v>50130</v>
      </c>
      <c r="D28" s="143" t="s">
        <v>144</v>
      </c>
      <c r="E28" s="145">
        <v>0</v>
      </c>
      <c r="F28" s="145">
        <v>17343903</v>
      </c>
      <c r="G28" s="145">
        <v>39569439</v>
      </c>
      <c r="H28" s="145">
        <f>E28+F28+G28</f>
        <v>56913342</v>
      </c>
      <c r="I28" s="145">
        <v>56596935</v>
      </c>
      <c r="J28" s="145">
        <v>2926910</v>
      </c>
      <c r="K28" s="148">
        <f t="shared" si="1"/>
        <v>5.1714991280004827E-2</v>
      </c>
      <c r="L28" s="143"/>
    </row>
    <row r="29" spans="1:12" ht="15" outlineLevel="1" x14ac:dyDescent="0.25">
      <c r="A29" s="154"/>
      <c r="B29" s="155" t="s">
        <v>154</v>
      </c>
      <c r="C29" s="154"/>
      <c r="D29" s="156"/>
      <c r="E29" s="157">
        <f t="shared" ref="E29:J29" si="10">SUBTOTAL(9,E28:E28)</f>
        <v>0</v>
      </c>
      <c r="F29" s="157">
        <f t="shared" si="10"/>
        <v>17343903</v>
      </c>
      <c r="G29" s="157">
        <f t="shared" si="10"/>
        <v>39569439</v>
      </c>
      <c r="H29" s="157">
        <f t="shared" si="10"/>
        <v>56913342</v>
      </c>
      <c r="I29" s="157">
        <f t="shared" si="10"/>
        <v>56596935</v>
      </c>
      <c r="J29" s="157">
        <f t="shared" si="10"/>
        <v>2926910</v>
      </c>
      <c r="K29" s="158">
        <f t="shared" si="1"/>
        <v>5.1714991280004827E-2</v>
      </c>
      <c r="L29" s="143"/>
    </row>
    <row r="30" spans="1:12" ht="15" outlineLevel="2" x14ac:dyDescent="0.25">
      <c r="A30" s="144">
        <v>3483</v>
      </c>
      <c r="B30" s="143" t="s">
        <v>180</v>
      </c>
      <c r="C30" s="144">
        <v>51632</v>
      </c>
      <c r="D30" s="143" t="s">
        <v>157</v>
      </c>
      <c r="E30" s="145">
        <v>793820</v>
      </c>
      <c r="F30" s="145">
        <v>0</v>
      </c>
      <c r="G30" s="145">
        <v>0</v>
      </c>
      <c r="H30" s="145">
        <f>E30+F30+G30</f>
        <v>793820</v>
      </c>
      <c r="I30" s="145">
        <v>750107</v>
      </c>
      <c r="J30" s="145">
        <v>185086</v>
      </c>
      <c r="K30" s="148">
        <f>IF(I30&lt;&gt;0,J30/I30,"")</f>
        <v>0.24674613088532701</v>
      </c>
      <c r="L30" s="143"/>
    </row>
    <row r="31" spans="1:12" ht="15" outlineLevel="1" x14ac:dyDescent="0.25">
      <c r="A31" s="154"/>
      <c r="B31" s="155" t="s">
        <v>182</v>
      </c>
      <c r="C31" s="154"/>
      <c r="D31" s="156"/>
      <c r="E31" s="157">
        <f t="shared" ref="E31:J31" si="11">SUBTOTAL(9,E30:E30)</f>
        <v>793820</v>
      </c>
      <c r="F31" s="157">
        <f t="shared" si="11"/>
        <v>0</v>
      </c>
      <c r="G31" s="157">
        <f t="shared" si="11"/>
        <v>0</v>
      </c>
      <c r="H31" s="157">
        <f t="shared" si="11"/>
        <v>793820</v>
      </c>
      <c r="I31" s="157">
        <f t="shared" si="11"/>
        <v>750107</v>
      </c>
      <c r="J31" s="157">
        <f t="shared" si="11"/>
        <v>185086</v>
      </c>
      <c r="K31" s="158">
        <f t="shared" si="1"/>
        <v>0.24674613088532701</v>
      </c>
      <c r="L31" s="143"/>
    </row>
    <row r="32" spans="1:12" ht="30.75" customHeight="1" thickBot="1" x14ac:dyDescent="0.3">
      <c r="A32" s="149"/>
      <c r="B32" s="150" t="s">
        <v>104</v>
      </c>
      <c r="C32" s="149"/>
      <c r="D32" s="151"/>
      <c r="E32" s="152">
        <f t="shared" ref="E32:J32" si="12">SUBTOTAL(9,E3:E31)</f>
        <v>56086989</v>
      </c>
      <c r="F32" s="152">
        <f t="shared" si="12"/>
        <v>215619243</v>
      </c>
      <c r="G32" s="152">
        <f t="shared" si="12"/>
        <v>1097644052</v>
      </c>
      <c r="H32" s="152">
        <f t="shared" si="12"/>
        <v>1369350284</v>
      </c>
      <c r="I32" s="152">
        <f t="shared" si="12"/>
        <v>1402257748</v>
      </c>
      <c r="J32" s="152">
        <f t="shared" si="12"/>
        <v>134350409</v>
      </c>
      <c r="K32" s="153">
        <f t="shared" si="1"/>
        <v>9.581006715179155E-2</v>
      </c>
      <c r="L32" s="143"/>
    </row>
    <row r="33" spans="11:13" ht="13.5" thickTop="1" x14ac:dyDescent="0.2"/>
    <row r="41" spans="11:13" x14ac:dyDescent="0.2">
      <c r="K41" s="164"/>
      <c r="L41" s="164"/>
      <c r="M41" s="164"/>
    </row>
    <row r="42" spans="11:13" x14ac:dyDescent="0.2">
      <c r="K42" s="164"/>
      <c r="L42" s="164"/>
      <c r="M42" s="164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6" baseType="lpstr">
      <vt:lpstr>2021</vt:lpstr>
      <vt:lpstr>2020</vt:lpstr>
      <vt:lpstr>2019</vt:lpstr>
      <vt:lpstr>Sheet1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Title WP</vt:lpstr>
      <vt:lpstr>Title Loss Ratio</vt:lpstr>
      <vt:lpstr>Chart Loss Ratio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Chart_WP</vt:lpstr>
      <vt:lpstr>Chart_MktShr</vt:lpstr>
      <vt:lpstr>Sheet1!Extract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Title Market Share 2021</dc:title>
  <dc:subject>CA Title Market Share 2021</dc:subject>
  <dc:creator>CDI</dc:creator>
  <cp:keywords>Title</cp:keywords>
  <cp:lastModifiedBy>Lee, J</cp:lastModifiedBy>
  <cp:lastPrinted>2019-05-17T00:07:00Z</cp:lastPrinted>
  <dcterms:created xsi:type="dcterms:W3CDTF">2003-04-17T22:25:26Z</dcterms:created>
  <dcterms:modified xsi:type="dcterms:W3CDTF">2022-06-14T15:17:56Z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{8784F317-35C6-4DF4-8579-DFBC6C298805}</vt:lpwstr>
  </property>
</Properties>
</file>