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1505" yWindow="-15" windowWidth="11550" windowHeight="9705" tabRatio="569"/>
  </bookViews>
  <sheets>
    <sheet name="2014" sheetId="50" r:id="rId1"/>
    <sheet name="2013" sheetId="49" r:id="rId2"/>
    <sheet name="2012" sheetId="47" r:id="rId3"/>
    <sheet name="2011" sheetId="46" r:id="rId4"/>
    <sheet name="2010" sheetId="45" r:id="rId5"/>
    <sheet name="Title WP" sheetId="3" r:id="rId6"/>
    <sheet name="Chart_WP" sheetId="34" r:id="rId7"/>
    <sheet name="Chart_MktShr" sheetId="35" r:id="rId8"/>
    <sheet name="Title Loss Ratio" sheetId="39" r:id="rId9"/>
    <sheet name="Chart Loss Ratio" sheetId="40" r:id="rId10"/>
    <sheet name="1993" sheetId="9" state="hidden" r:id="rId11"/>
    <sheet name="1994" sheetId="20" state="hidden" r:id="rId12"/>
    <sheet name="1995" sheetId="21" state="hidden" r:id="rId13"/>
    <sheet name="1996" sheetId="22" state="hidden" r:id="rId14"/>
    <sheet name="1997" sheetId="23" state="hidden" r:id="rId15"/>
    <sheet name="1998" sheetId="24" state="hidden" r:id="rId16"/>
    <sheet name="1999" sheetId="25" state="hidden" r:id="rId17"/>
    <sheet name="2000" sheetId="26" state="hidden" r:id="rId18"/>
    <sheet name="2001" sheetId="27" state="hidden" r:id="rId19"/>
    <sheet name="2002" sheetId="28" state="hidden" r:id="rId20"/>
    <sheet name="2003" sheetId="29" state="hidden" r:id="rId21"/>
    <sheet name="2004" sheetId="30" state="hidden" r:id="rId22"/>
    <sheet name="2005" sheetId="33" state="hidden" r:id="rId23"/>
    <sheet name="2006" sheetId="37" state="hidden" r:id="rId24"/>
    <sheet name="2007" sheetId="38" state="hidden" r:id="rId25"/>
    <sheet name="2008" sheetId="41" state="hidden" r:id="rId26"/>
    <sheet name="2009" sheetId="44" state="hidden" r:id="rId27"/>
  </sheets>
  <definedNames>
    <definedName name="_xlnm._FilterDatabase" localSheetId="22" hidden="1">'2005'!$A$3:$K$35</definedName>
    <definedName name="_xlnm._FilterDatabase" localSheetId="23" hidden="1">'2006'!$A$3:$K$35</definedName>
    <definedName name="_xlnm._FilterDatabase" localSheetId="24" hidden="1">'2007'!$A$3:$K$35</definedName>
    <definedName name="_xlnm._FilterDatabase" localSheetId="25" hidden="1">'2008'!$A$3:$K$33</definedName>
    <definedName name="_xlnm._FilterDatabase" localSheetId="26" hidden="1">'2009'!$A$3:$K$34</definedName>
  </definedNames>
  <calcPr calcId="145621"/>
</workbook>
</file>

<file path=xl/calcChain.xml><?xml version="1.0" encoding="utf-8"?>
<calcChain xmlns="http://schemas.openxmlformats.org/spreadsheetml/2006/main">
  <c r="Y45" i="3" l="1"/>
  <c r="Z45" i="3"/>
  <c r="AA45" i="3"/>
  <c r="AB45" i="3"/>
  <c r="AC45" i="3"/>
  <c r="AD45" i="3"/>
  <c r="AE45" i="3"/>
  <c r="AF45" i="3"/>
  <c r="AG45" i="3"/>
  <c r="Y46" i="3"/>
  <c r="Z46" i="3"/>
  <c r="AA46" i="3"/>
  <c r="AB46" i="3"/>
  <c r="AC46" i="3"/>
  <c r="AD46" i="3"/>
  <c r="AE46" i="3"/>
  <c r="AF46" i="3"/>
  <c r="AG46" i="3"/>
  <c r="X83" i="39"/>
  <c r="X82" i="39"/>
  <c r="X81" i="39"/>
  <c r="X80" i="39"/>
  <c r="X79" i="39"/>
  <c r="X78" i="39"/>
  <c r="X77" i="39"/>
  <c r="X76" i="39"/>
  <c r="X75" i="39"/>
  <c r="X74" i="39"/>
  <c r="X73" i="39"/>
  <c r="X72" i="39"/>
  <c r="X71" i="39"/>
  <c r="X70" i="39"/>
  <c r="X69" i="39"/>
  <c r="W83" i="39"/>
  <c r="V83" i="39"/>
  <c r="U83" i="39"/>
  <c r="T83" i="39"/>
  <c r="S83" i="39"/>
  <c r="R83" i="39"/>
  <c r="Q83" i="39"/>
  <c r="P83" i="39"/>
  <c r="O83" i="39"/>
  <c r="N83" i="39"/>
  <c r="M83" i="39"/>
  <c r="L83" i="39"/>
  <c r="W82" i="39"/>
  <c r="V82" i="39"/>
  <c r="U82" i="39"/>
  <c r="T82" i="39"/>
  <c r="S82" i="39"/>
  <c r="R82" i="39"/>
  <c r="Q82" i="39"/>
  <c r="P82" i="39"/>
  <c r="O82" i="39"/>
  <c r="N82" i="39"/>
  <c r="M82" i="39"/>
  <c r="L82" i="39"/>
  <c r="W81" i="39"/>
  <c r="V81" i="39"/>
  <c r="U81" i="39"/>
  <c r="T81" i="39"/>
  <c r="S81" i="39"/>
  <c r="R81" i="39"/>
  <c r="Q81" i="39"/>
  <c r="P81" i="39"/>
  <c r="O81" i="39"/>
  <c r="N81" i="39"/>
  <c r="M81" i="39"/>
  <c r="L81" i="39"/>
  <c r="W80" i="39"/>
  <c r="V80" i="39"/>
  <c r="U80" i="39"/>
  <c r="T80" i="39"/>
  <c r="S80" i="39"/>
  <c r="R80" i="39"/>
  <c r="Q80" i="39"/>
  <c r="P80" i="39"/>
  <c r="O80" i="39"/>
  <c r="N80" i="39"/>
  <c r="M80" i="39"/>
  <c r="L80" i="39"/>
  <c r="W79" i="39"/>
  <c r="V79" i="39"/>
  <c r="U79" i="39"/>
  <c r="T79" i="39"/>
  <c r="S79" i="39"/>
  <c r="R79" i="39"/>
  <c r="Q79" i="39"/>
  <c r="P79" i="39"/>
  <c r="O79" i="39"/>
  <c r="N79" i="39"/>
  <c r="M79" i="39"/>
  <c r="L79" i="39"/>
  <c r="W78" i="39"/>
  <c r="V78" i="39"/>
  <c r="U78" i="39"/>
  <c r="T78" i="39"/>
  <c r="S78" i="39"/>
  <c r="R78" i="39"/>
  <c r="Q78" i="39"/>
  <c r="P78" i="39"/>
  <c r="O78" i="39"/>
  <c r="N78" i="39"/>
  <c r="M78" i="39"/>
  <c r="L78" i="39"/>
  <c r="W77" i="39"/>
  <c r="V77" i="39"/>
  <c r="U77" i="39"/>
  <c r="T77" i="39"/>
  <c r="S77" i="39"/>
  <c r="R77" i="39"/>
  <c r="Q77" i="39"/>
  <c r="P77" i="39"/>
  <c r="O77" i="39"/>
  <c r="N77" i="39"/>
  <c r="M77" i="39"/>
  <c r="L77" i="39"/>
  <c r="W76" i="39"/>
  <c r="V76" i="39"/>
  <c r="U76" i="39"/>
  <c r="T76" i="39"/>
  <c r="S76" i="39"/>
  <c r="R76" i="39"/>
  <c r="Q76" i="39"/>
  <c r="P76" i="39"/>
  <c r="O76" i="39"/>
  <c r="N76" i="39"/>
  <c r="M76" i="39"/>
  <c r="L76" i="39"/>
  <c r="W75" i="39"/>
  <c r="V75" i="39"/>
  <c r="U75" i="39"/>
  <c r="T75" i="39"/>
  <c r="S75" i="39"/>
  <c r="R75" i="39"/>
  <c r="Q75" i="39"/>
  <c r="P75" i="39"/>
  <c r="O75" i="39"/>
  <c r="N75" i="39"/>
  <c r="M75" i="39"/>
  <c r="L75" i="39"/>
  <c r="W74" i="39"/>
  <c r="V74" i="39"/>
  <c r="U74" i="39"/>
  <c r="T74" i="39"/>
  <c r="S74" i="39"/>
  <c r="R74" i="39"/>
  <c r="Q74" i="39"/>
  <c r="P74" i="39"/>
  <c r="O74" i="39"/>
  <c r="N74" i="39"/>
  <c r="M74" i="39"/>
  <c r="L74" i="39"/>
  <c r="W73" i="39"/>
  <c r="V73" i="39"/>
  <c r="U73" i="39"/>
  <c r="T73" i="39"/>
  <c r="S73" i="39"/>
  <c r="R73" i="39"/>
  <c r="Q73" i="39"/>
  <c r="P73" i="39"/>
  <c r="O73" i="39"/>
  <c r="N73" i="39"/>
  <c r="M73" i="39"/>
  <c r="L73" i="39"/>
  <c r="W72" i="39"/>
  <c r="V72" i="39"/>
  <c r="U72" i="39"/>
  <c r="T72" i="39"/>
  <c r="S72" i="39"/>
  <c r="R72" i="39"/>
  <c r="Q72" i="39"/>
  <c r="P72" i="39"/>
  <c r="O72" i="39"/>
  <c r="N72" i="39"/>
  <c r="M72" i="39"/>
  <c r="L72" i="39"/>
  <c r="W71" i="39"/>
  <c r="V71" i="39"/>
  <c r="U71" i="39"/>
  <c r="T71" i="39"/>
  <c r="S71" i="39"/>
  <c r="R71" i="39"/>
  <c r="Q71" i="39"/>
  <c r="P71" i="39"/>
  <c r="O71" i="39"/>
  <c r="N71" i="39"/>
  <c r="M71" i="39"/>
  <c r="L71" i="39"/>
  <c r="W70" i="39"/>
  <c r="V70" i="39"/>
  <c r="U70" i="39"/>
  <c r="T70" i="39"/>
  <c r="S70" i="39"/>
  <c r="R70" i="39"/>
  <c r="Q70" i="39"/>
  <c r="P70" i="39"/>
  <c r="O70" i="39"/>
  <c r="N70" i="39"/>
  <c r="M70" i="39"/>
  <c r="L70" i="39"/>
  <c r="X61" i="39"/>
  <c r="X62" i="39"/>
  <c r="X63" i="39"/>
  <c r="X64" i="39"/>
  <c r="X65" i="39"/>
  <c r="X66" i="39"/>
  <c r="X67" i="39"/>
  <c r="X68" i="39"/>
  <c r="X60" i="39"/>
  <c r="X57" i="39"/>
  <c r="X29" i="39"/>
  <c r="X84" i="39" s="1"/>
  <c r="Y44" i="3"/>
  <c r="Z44" i="3"/>
  <c r="AA44" i="3"/>
  <c r="AB44" i="3"/>
  <c r="AC44" i="3"/>
  <c r="AD44" i="3"/>
  <c r="AE44" i="3"/>
  <c r="AF44" i="3"/>
  <c r="AG44" i="3"/>
  <c r="X29" i="3"/>
  <c r="X51" i="3" s="1"/>
  <c r="AT51" i="3" s="1"/>
  <c r="H20" i="50"/>
  <c r="H21" i="50"/>
  <c r="H13" i="50"/>
  <c r="K30" i="50"/>
  <c r="J25" i="50"/>
  <c r="I25" i="50"/>
  <c r="G25" i="50"/>
  <c r="F25" i="50"/>
  <c r="E25" i="50"/>
  <c r="K24" i="50"/>
  <c r="H24" i="50"/>
  <c r="H25" i="50"/>
  <c r="F17" i="50"/>
  <c r="G17" i="50"/>
  <c r="I17" i="50"/>
  <c r="J17" i="50"/>
  <c r="K17" i="50" s="1"/>
  <c r="E17" i="50"/>
  <c r="H4" i="50"/>
  <c r="J31" i="50"/>
  <c r="I31" i="50"/>
  <c r="G31" i="50"/>
  <c r="F31" i="50"/>
  <c r="E31" i="50"/>
  <c r="H30" i="50"/>
  <c r="H31" i="50" s="1"/>
  <c r="K13" i="50"/>
  <c r="J29" i="50"/>
  <c r="I29" i="50"/>
  <c r="K29" i="50" s="1"/>
  <c r="G29" i="50"/>
  <c r="F29" i="50"/>
  <c r="E29" i="50"/>
  <c r="K28" i="50"/>
  <c r="H28" i="50"/>
  <c r="H29" i="50"/>
  <c r="J27" i="50"/>
  <c r="I27" i="50"/>
  <c r="G27" i="50"/>
  <c r="F27" i="50"/>
  <c r="E27" i="50"/>
  <c r="K26" i="50"/>
  <c r="H26" i="50"/>
  <c r="H27" i="50"/>
  <c r="J23" i="50"/>
  <c r="I23" i="50"/>
  <c r="K23" i="50" s="1"/>
  <c r="G23" i="50"/>
  <c r="F23" i="50"/>
  <c r="E23" i="50"/>
  <c r="K22" i="50"/>
  <c r="H22" i="50"/>
  <c r="H23" i="50"/>
  <c r="J21" i="50"/>
  <c r="I21" i="50"/>
  <c r="K21" i="50" s="1"/>
  <c r="G21" i="50"/>
  <c r="F21" i="50"/>
  <c r="E21" i="50"/>
  <c r="K20" i="50"/>
  <c r="J19" i="50"/>
  <c r="I19" i="50"/>
  <c r="K19" i="50" s="1"/>
  <c r="G19" i="50"/>
  <c r="F19" i="50"/>
  <c r="E19" i="50"/>
  <c r="K18" i="50"/>
  <c r="H18" i="50"/>
  <c r="H19" i="50"/>
  <c r="K16" i="50"/>
  <c r="H16" i="50"/>
  <c r="K15" i="50"/>
  <c r="H15" i="50"/>
  <c r="K14" i="50"/>
  <c r="H14" i="50"/>
  <c r="J12" i="50"/>
  <c r="I12" i="50"/>
  <c r="K12" i="50" s="1"/>
  <c r="G12" i="50"/>
  <c r="F12" i="50"/>
  <c r="E12" i="50"/>
  <c r="K11" i="50"/>
  <c r="H11" i="50"/>
  <c r="H12" i="50" s="1"/>
  <c r="J10" i="50"/>
  <c r="I10" i="50"/>
  <c r="G10" i="50"/>
  <c r="F10" i="50"/>
  <c r="E10" i="50"/>
  <c r="K9" i="50"/>
  <c r="H9" i="50"/>
  <c r="H10" i="50" s="1"/>
  <c r="J8" i="50"/>
  <c r="I8" i="50"/>
  <c r="G8" i="50"/>
  <c r="F8" i="50"/>
  <c r="E8" i="50"/>
  <c r="K7" i="50"/>
  <c r="H7" i="50"/>
  <c r="K6" i="50"/>
  <c r="H6" i="50"/>
  <c r="J5" i="50"/>
  <c r="I5" i="50"/>
  <c r="K5" i="50" s="1"/>
  <c r="G5" i="50"/>
  <c r="F5" i="50"/>
  <c r="F32" i="50" s="1"/>
  <c r="E5" i="50"/>
  <c r="K4" i="50"/>
  <c r="K3" i="50"/>
  <c r="H3" i="50"/>
  <c r="H5" i="50" s="1"/>
  <c r="W57" i="39"/>
  <c r="W69" i="39"/>
  <c r="W68" i="39"/>
  <c r="W67" i="39"/>
  <c r="W66" i="39"/>
  <c r="W65" i="39"/>
  <c r="W64" i="39"/>
  <c r="W63" i="39"/>
  <c r="W62" i="39"/>
  <c r="W61" i="39"/>
  <c r="W60" i="39"/>
  <c r="W29" i="39"/>
  <c r="W84" i="39" s="1"/>
  <c r="W29" i="3"/>
  <c r="W34" i="3" s="1"/>
  <c r="AS34" i="3" s="1"/>
  <c r="J30" i="49"/>
  <c r="I30" i="49"/>
  <c r="K30" i="49"/>
  <c r="G30" i="49"/>
  <c r="F30" i="49"/>
  <c r="E30" i="49"/>
  <c r="K29" i="49"/>
  <c r="H29" i="49"/>
  <c r="H30" i="49"/>
  <c r="J28" i="49"/>
  <c r="I28" i="49"/>
  <c r="K28" i="49" s="1"/>
  <c r="G28" i="49"/>
  <c r="F28" i="49"/>
  <c r="E28" i="49"/>
  <c r="K27" i="49"/>
  <c r="H27" i="49"/>
  <c r="H28" i="49"/>
  <c r="J26" i="49"/>
  <c r="K26" i="49" s="1"/>
  <c r="I26" i="49"/>
  <c r="G26" i="49"/>
  <c r="F26" i="49"/>
  <c r="E26" i="49"/>
  <c r="K25" i="49"/>
  <c r="H25" i="49"/>
  <c r="H26" i="49"/>
  <c r="J24" i="49"/>
  <c r="I24" i="49"/>
  <c r="K24" i="49" s="1"/>
  <c r="G24" i="49"/>
  <c r="F24" i="49"/>
  <c r="E24" i="49"/>
  <c r="K23" i="49"/>
  <c r="H23" i="49"/>
  <c r="H24" i="49" s="1"/>
  <c r="J22" i="49"/>
  <c r="I22" i="49"/>
  <c r="K22" i="49" s="1"/>
  <c r="G22" i="49"/>
  <c r="F22" i="49"/>
  <c r="E22" i="49"/>
  <c r="K21" i="49"/>
  <c r="H21" i="49"/>
  <c r="H22" i="49"/>
  <c r="J20" i="49"/>
  <c r="I20" i="49"/>
  <c r="K20" i="49" s="1"/>
  <c r="H20" i="49"/>
  <c r="G20" i="49"/>
  <c r="F20" i="49"/>
  <c r="E20" i="49"/>
  <c r="E31" i="49" s="1"/>
  <c r="K19" i="49"/>
  <c r="J18" i="49"/>
  <c r="I18" i="49"/>
  <c r="K18" i="49" s="1"/>
  <c r="G18" i="49"/>
  <c r="F18" i="49"/>
  <c r="E18" i="49"/>
  <c r="K17" i="49"/>
  <c r="H17" i="49"/>
  <c r="H18" i="49" s="1"/>
  <c r="J16" i="49"/>
  <c r="I16" i="49"/>
  <c r="K16" i="49" s="1"/>
  <c r="G16" i="49"/>
  <c r="F16" i="49"/>
  <c r="E16" i="49"/>
  <c r="K15" i="49"/>
  <c r="H15" i="49"/>
  <c r="K14" i="49"/>
  <c r="H14" i="49"/>
  <c r="K13" i="49"/>
  <c r="H13" i="49"/>
  <c r="H16" i="49" s="1"/>
  <c r="J12" i="49"/>
  <c r="I12" i="49"/>
  <c r="K12" i="49"/>
  <c r="G12" i="49"/>
  <c r="F12" i="49"/>
  <c r="E12" i="49"/>
  <c r="K11" i="49"/>
  <c r="H11" i="49"/>
  <c r="H12" i="49"/>
  <c r="J10" i="49"/>
  <c r="I10" i="49"/>
  <c r="G10" i="49"/>
  <c r="F10" i="49"/>
  <c r="E10" i="49"/>
  <c r="K9" i="49"/>
  <c r="H9" i="49"/>
  <c r="H10" i="49"/>
  <c r="J8" i="49"/>
  <c r="I8" i="49"/>
  <c r="I31" i="49" s="1"/>
  <c r="G8" i="49"/>
  <c r="F8" i="49"/>
  <c r="E8" i="49"/>
  <c r="K7" i="49"/>
  <c r="H7" i="49"/>
  <c r="K6" i="49"/>
  <c r="H6" i="49"/>
  <c r="J5" i="49"/>
  <c r="J31" i="49" s="1"/>
  <c r="I5" i="49"/>
  <c r="G5" i="49"/>
  <c r="F5" i="49"/>
  <c r="F31" i="49" s="1"/>
  <c r="E5" i="49"/>
  <c r="K4" i="49"/>
  <c r="H4" i="49"/>
  <c r="H31" i="49" s="1"/>
  <c r="K3" i="49"/>
  <c r="H3" i="49"/>
  <c r="V60" i="39"/>
  <c r="V69" i="39"/>
  <c r="V66" i="39"/>
  <c r="V68" i="39"/>
  <c r="V65" i="39"/>
  <c r="V67" i="39"/>
  <c r="V62" i="39"/>
  <c r="V64" i="39"/>
  <c r="V63" i="39"/>
  <c r="V61" i="39"/>
  <c r="V57" i="39"/>
  <c r="V29" i="39"/>
  <c r="V29" i="3"/>
  <c r="J30" i="47"/>
  <c r="K30" i="47"/>
  <c r="I30" i="47"/>
  <c r="G30" i="47"/>
  <c r="F30" i="47"/>
  <c r="E30" i="47"/>
  <c r="K29" i="47"/>
  <c r="H29" i="47"/>
  <c r="H30" i="47"/>
  <c r="J28" i="47"/>
  <c r="K28" i="47" s="1"/>
  <c r="I28" i="47"/>
  <c r="G28" i="47"/>
  <c r="F28" i="47"/>
  <c r="E28" i="47"/>
  <c r="K27" i="47"/>
  <c r="H27" i="47"/>
  <c r="H28" i="47"/>
  <c r="J26" i="47"/>
  <c r="K26" i="47" s="1"/>
  <c r="I26" i="47"/>
  <c r="G26" i="47"/>
  <c r="F26" i="47"/>
  <c r="E26" i="47"/>
  <c r="K25" i="47"/>
  <c r="H25" i="47"/>
  <c r="H26" i="47"/>
  <c r="J24" i="47"/>
  <c r="K24" i="47" s="1"/>
  <c r="I24" i="47"/>
  <c r="G24" i="47"/>
  <c r="F24" i="47"/>
  <c r="E24" i="47"/>
  <c r="K23" i="47"/>
  <c r="H23" i="47"/>
  <c r="H24" i="47"/>
  <c r="J22" i="47"/>
  <c r="K22" i="47" s="1"/>
  <c r="I22" i="47"/>
  <c r="G22" i="47"/>
  <c r="F22" i="47"/>
  <c r="E22" i="47"/>
  <c r="K21" i="47"/>
  <c r="H21" i="47"/>
  <c r="H22" i="47"/>
  <c r="J20" i="47"/>
  <c r="K20" i="47" s="1"/>
  <c r="I20" i="47"/>
  <c r="G20" i="47"/>
  <c r="F20" i="47"/>
  <c r="E20" i="47"/>
  <c r="K19" i="47"/>
  <c r="H19" i="47"/>
  <c r="H20" i="47"/>
  <c r="J18" i="47"/>
  <c r="K18" i="47" s="1"/>
  <c r="I18" i="47"/>
  <c r="G18" i="47"/>
  <c r="F18" i="47"/>
  <c r="E18" i="47"/>
  <c r="K17" i="47"/>
  <c r="H17" i="47"/>
  <c r="H18" i="47"/>
  <c r="J16" i="47"/>
  <c r="K16" i="47" s="1"/>
  <c r="I16" i="47"/>
  <c r="G16" i="47"/>
  <c r="F16" i="47"/>
  <c r="E16" i="47"/>
  <c r="E31" i="47" s="1"/>
  <c r="K15" i="47"/>
  <c r="H15" i="47"/>
  <c r="K14" i="47"/>
  <c r="H14" i="47"/>
  <c r="H16" i="47" s="1"/>
  <c r="K13" i="47"/>
  <c r="H13" i="47"/>
  <c r="J12" i="47"/>
  <c r="I12" i="47"/>
  <c r="K12" i="47" s="1"/>
  <c r="G12" i="47"/>
  <c r="F12" i="47"/>
  <c r="E12" i="47"/>
  <c r="K11" i="47"/>
  <c r="H11" i="47"/>
  <c r="H12" i="47" s="1"/>
  <c r="J10" i="47"/>
  <c r="I10" i="47"/>
  <c r="K10" i="47" s="1"/>
  <c r="G10" i="47"/>
  <c r="F10" i="47"/>
  <c r="E10" i="47"/>
  <c r="K9" i="47"/>
  <c r="H9" i="47"/>
  <c r="H10" i="47" s="1"/>
  <c r="J8" i="47"/>
  <c r="I8" i="47"/>
  <c r="K8" i="47" s="1"/>
  <c r="G8" i="47"/>
  <c r="F8" i="47"/>
  <c r="E8" i="47"/>
  <c r="K7" i="47"/>
  <c r="H7" i="47"/>
  <c r="H8" i="47" s="1"/>
  <c r="K6" i="47"/>
  <c r="H6" i="47"/>
  <c r="J5" i="47"/>
  <c r="K5" i="47" s="1"/>
  <c r="I5" i="47"/>
  <c r="G5" i="47"/>
  <c r="F5" i="47"/>
  <c r="E5" i="47"/>
  <c r="K4" i="47"/>
  <c r="H4" i="47"/>
  <c r="H5" i="47"/>
  <c r="K3" i="47"/>
  <c r="H3" i="47"/>
  <c r="U69" i="39"/>
  <c r="U66" i="39"/>
  <c r="U68" i="39"/>
  <c r="U65" i="39"/>
  <c r="U67" i="39"/>
  <c r="U62" i="39"/>
  <c r="U64" i="39"/>
  <c r="U63" i="39"/>
  <c r="U61" i="39"/>
  <c r="U60" i="39"/>
  <c r="U57" i="39"/>
  <c r="U29" i="39"/>
  <c r="U29" i="3"/>
  <c r="T29" i="3"/>
  <c r="T44" i="3" s="1"/>
  <c r="AP44" i="3" s="1"/>
  <c r="K6" i="46"/>
  <c r="K7" i="46"/>
  <c r="K9" i="46"/>
  <c r="K10" i="46"/>
  <c r="K12" i="46"/>
  <c r="K14" i="46"/>
  <c r="K15" i="46"/>
  <c r="K16" i="46"/>
  <c r="K18" i="46"/>
  <c r="K20" i="46"/>
  <c r="K22" i="46"/>
  <c r="K24" i="46"/>
  <c r="K26" i="46"/>
  <c r="K28" i="46"/>
  <c r="K30" i="46"/>
  <c r="J31" i="46"/>
  <c r="I31" i="46"/>
  <c r="K31" i="46"/>
  <c r="G31" i="46"/>
  <c r="F31" i="46"/>
  <c r="E31" i="46"/>
  <c r="J29" i="46"/>
  <c r="K29" i="46"/>
  <c r="I29" i="46"/>
  <c r="G29" i="46"/>
  <c r="F29" i="46"/>
  <c r="E29" i="46"/>
  <c r="J27" i="46"/>
  <c r="I27" i="46"/>
  <c r="K27" i="46"/>
  <c r="G27" i="46"/>
  <c r="F27" i="46"/>
  <c r="E27" i="46"/>
  <c r="J25" i="46"/>
  <c r="I25" i="46"/>
  <c r="K25" i="46" s="1"/>
  <c r="G25" i="46"/>
  <c r="F25" i="46"/>
  <c r="E25" i="46"/>
  <c r="J23" i="46"/>
  <c r="K23" i="46" s="1"/>
  <c r="I23" i="46"/>
  <c r="G23" i="46"/>
  <c r="F23" i="46"/>
  <c r="E23" i="46"/>
  <c r="J21" i="46"/>
  <c r="I21" i="46"/>
  <c r="K21" i="46"/>
  <c r="G21" i="46"/>
  <c r="F21" i="46"/>
  <c r="E21" i="46"/>
  <c r="J19" i="46"/>
  <c r="I19" i="46"/>
  <c r="G19" i="46"/>
  <c r="F19" i="46"/>
  <c r="E19" i="46"/>
  <c r="J17" i="46"/>
  <c r="I17" i="46"/>
  <c r="K17" i="46" s="1"/>
  <c r="G17" i="46"/>
  <c r="F17" i="46"/>
  <c r="E17" i="46"/>
  <c r="J13" i="46"/>
  <c r="I13" i="46"/>
  <c r="K13" i="46" s="1"/>
  <c r="G13" i="46"/>
  <c r="F13" i="46"/>
  <c r="E13" i="46"/>
  <c r="J11" i="46"/>
  <c r="I11" i="46"/>
  <c r="K11" i="46" s="1"/>
  <c r="G11" i="46"/>
  <c r="F11" i="46"/>
  <c r="E11" i="46"/>
  <c r="J8" i="46"/>
  <c r="I8" i="46"/>
  <c r="G8" i="46"/>
  <c r="F8" i="46"/>
  <c r="E8" i="46"/>
  <c r="J5" i="46"/>
  <c r="I5" i="46"/>
  <c r="K5" i="46" s="1"/>
  <c r="G5" i="46"/>
  <c r="F5" i="46"/>
  <c r="E5" i="46"/>
  <c r="K3" i="46"/>
  <c r="K4" i="46"/>
  <c r="H14" i="46"/>
  <c r="H17" i="46" s="1"/>
  <c r="H15" i="46"/>
  <c r="H18" i="46"/>
  <c r="H19" i="46" s="1"/>
  <c r="H16" i="46"/>
  <c r="H22" i="46"/>
  <c r="H23" i="46" s="1"/>
  <c r="H9" i="46"/>
  <c r="H6" i="46"/>
  <c r="H8" i="46" s="1"/>
  <c r="H3" i="46"/>
  <c r="H30" i="46"/>
  <c r="H31" i="46" s="1"/>
  <c r="H26" i="46"/>
  <c r="H27" i="46" s="1"/>
  <c r="H24" i="46"/>
  <c r="H25" i="46" s="1"/>
  <c r="H4" i="46"/>
  <c r="H12" i="46"/>
  <c r="H13" i="46" s="1"/>
  <c r="H7" i="46"/>
  <c r="H20" i="46"/>
  <c r="H21" i="46"/>
  <c r="H10" i="46"/>
  <c r="H28" i="46"/>
  <c r="H29" i="46"/>
  <c r="T68" i="39"/>
  <c r="J29" i="39"/>
  <c r="J57" i="39"/>
  <c r="K29" i="39"/>
  <c r="K57" i="39"/>
  <c r="L29" i="39"/>
  <c r="L57" i="39"/>
  <c r="M29" i="39"/>
  <c r="M57" i="39"/>
  <c r="N29" i="39"/>
  <c r="N57" i="39"/>
  <c r="O29" i="39"/>
  <c r="O84" i="39" s="1"/>
  <c r="O57" i="39"/>
  <c r="P29" i="39"/>
  <c r="P57" i="39"/>
  <c r="Q29" i="39"/>
  <c r="Q57" i="39"/>
  <c r="R29" i="39"/>
  <c r="R57" i="39"/>
  <c r="S29" i="39"/>
  <c r="S57" i="39"/>
  <c r="T29" i="39"/>
  <c r="T57" i="39"/>
  <c r="J61" i="39"/>
  <c r="K61" i="39"/>
  <c r="L61" i="39"/>
  <c r="M61" i="39"/>
  <c r="N61" i="39"/>
  <c r="O61" i="39"/>
  <c r="P61" i="39"/>
  <c r="Q61" i="39"/>
  <c r="R61" i="39"/>
  <c r="S61" i="39"/>
  <c r="T61" i="39"/>
  <c r="J63" i="39"/>
  <c r="K63" i="39"/>
  <c r="L63" i="39"/>
  <c r="M63" i="39"/>
  <c r="N63" i="39"/>
  <c r="O63" i="39"/>
  <c r="P63" i="39"/>
  <c r="Q63" i="39"/>
  <c r="R63" i="39"/>
  <c r="S63" i="39"/>
  <c r="T63" i="39"/>
  <c r="J62" i="39"/>
  <c r="K62" i="39"/>
  <c r="L62" i="39"/>
  <c r="M62" i="39"/>
  <c r="N62" i="39"/>
  <c r="O62" i="39"/>
  <c r="P62" i="39"/>
  <c r="Q62" i="39"/>
  <c r="R62" i="39"/>
  <c r="S62" i="39"/>
  <c r="T62" i="39"/>
  <c r="J67" i="39"/>
  <c r="K67" i="39"/>
  <c r="L67" i="39"/>
  <c r="M67" i="39"/>
  <c r="N67" i="39"/>
  <c r="O67" i="39"/>
  <c r="P67" i="39"/>
  <c r="Q67" i="39"/>
  <c r="R67" i="39"/>
  <c r="S67" i="39"/>
  <c r="T67" i="39"/>
  <c r="J65" i="39"/>
  <c r="K65" i="39"/>
  <c r="L65" i="39"/>
  <c r="M65" i="39"/>
  <c r="N65" i="39"/>
  <c r="O65" i="39"/>
  <c r="P65" i="39"/>
  <c r="Q65" i="39"/>
  <c r="R65" i="39"/>
  <c r="S65" i="39"/>
  <c r="T65" i="39"/>
  <c r="J64" i="39"/>
  <c r="K64" i="39"/>
  <c r="L64" i="39"/>
  <c r="M64" i="39"/>
  <c r="N64" i="39"/>
  <c r="O64" i="39"/>
  <c r="P64" i="39"/>
  <c r="Q64" i="39"/>
  <c r="R64" i="39"/>
  <c r="S64" i="39"/>
  <c r="T64" i="39"/>
  <c r="J69" i="39"/>
  <c r="K69" i="39"/>
  <c r="L69" i="39"/>
  <c r="M69" i="39"/>
  <c r="N69" i="39"/>
  <c r="O69" i="39"/>
  <c r="P69" i="39"/>
  <c r="Q69" i="39"/>
  <c r="R69" i="39"/>
  <c r="S69" i="39"/>
  <c r="T69" i="39"/>
  <c r="J66" i="39"/>
  <c r="K66" i="39"/>
  <c r="L66" i="39"/>
  <c r="M66" i="39"/>
  <c r="N66" i="39"/>
  <c r="O66" i="39"/>
  <c r="P66" i="39"/>
  <c r="Q66" i="39"/>
  <c r="R66" i="39"/>
  <c r="S66" i="39"/>
  <c r="T66" i="39"/>
  <c r="J68" i="39"/>
  <c r="K68" i="39"/>
  <c r="L68" i="39"/>
  <c r="M68" i="39"/>
  <c r="N68" i="39"/>
  <c r="O68" i="39"/>
  <c r="P68" i="39"/>
  <c r="Q68" i="39"/>
  <c r="R68" i="39"/>
  <c r="S68" i="39"/>
  <c r="J74" i="39"/>
  <c r="K74" i="39"/>
  <c r="J75" i="39"/>
  <c r="K75" i="39"/>
  <c r="J76" i="39"/>
  <c r="K76" i="39"/>
  <c r="J70" i="39"/>
  <c r="K70" i="39"/>
  <c r="J77" i="39"/>
  <c r="K77" i="39"/>
  <c r="J78" i="39"/>
  <c r="K78" i="39"/>
  <c r="J79" i="39"/>
  <c r="K79" i="39"/>
  <c r="J80" i="39"/>
  <c r="K80" i="39"/>
  <c r="J81" i="39"/>
  <c r="K81" i="39"/>
  <c r="J82" i="39"/>
  <c r="K82" i="39"/>
  <c r="J83" i="39"/>
  <c r="K83" i="39"/>
  <c r="T60" i="39"/>
  <c r="D29" i="3"/>
  <c r="D47" i="3" s="1"/>
  <c r="Z47" i="3" s="1"/>
  <c r="E29" i="3"/>
  <c r="E48" i="3" s="1"/>
  <c r="AA48" i="3" s="1"/>
  <c r="F29" i="3"/>
  <c r="F36" i="3" s="1"/>
  <c r="AB36" i="3" s="1"/>
  <c r="G29" i="3"/>
  <c r="G42" i="3" s="1"/>
  <c r="AC42" i="3" s="1"/>
  <c r="H29" i="3"/>
  <c r="H39" i="3" s="1"/>
  <c r="AD39" i="3" s="1"/>
  <c r="I29" i="3"/>
  <c r="I33" i="3" s="1"/>
  <c r="AE33" i="3" s="1"/>
  <c r="J29" i="3"/>
  <c r="J33" i="3" s="1"/>
  <c r="AF33" i="3" s="1"/>
  <c r="K29" i="3"/>
  <c r="K33" i="3" s="1"/>
  <c r="AG33" i="3" s="1"/>
  <c r="L29" i="3"/>
  <c r="L48" i="3" s="1"/>
  <c r="AH48" i="3" s="1"/>
  <c r="M29" i="3"/>
  <c r="M39" i="3" s="1"/>
  <c r="AI39" i="3" s="1"/>
  <c r="N29" i="3"/>
  <c r="N38" i="3" s="1"/>
  <c r="AJ38" i="3" s="1"/>
  <c r="O29" i="3"/>
  <c r="O33" i="3" s="1"/>
  <c r="AK33" i="3" s="1"/>
  <c r="P29" i="3"/>
  <c r="P48" i="3" s="1"/>
  <c r="AL48" i="3" s="1"/>
  <c r="Q29" i="3"/>
  <c r="Q46" i="3" s="1"/>
  <c r="AM46" i="3" s="1"/>
  <c r="R29" i="3"/>
  <c r="R37" i="3" s="1"/>
  <c r="AN37" i="3" s="1"/>
  <c r="S29" i="3"/>
  <c r="S38" i="3" s="1"/>
  <c r="AO38" i="3" s="1"/>
  <c r="H38" i="3"/>
  <c r="AD38" i="3" s="1"/>
  <c r="E39" i="3"/>
  <c r="AA39" i="3" s="1"/>
  <c r="Z40" i="3"/>
  <c r="AA40" i="3"/>
  <c r="AB40" i="3"/>
  <c r="AC40" i="3"/>
  <c r="AD40" i="3"/>
  <c r="AE40" i="3"/>
  <c r="AF40" i="3"/>
  <c r="AG40" i="3"/>
  <c r="Z41" i="3"/>
  <c r="AA41" i="3"/>
  <c r="AB41" i="3"/>
  <c r="AC41" i="3"/>
  <c r="AD41" i="3"/>
  <c r="AE41" i="3"/>
  <c r="AF41" i="3"/>
  <c r="AG41" i="3"/>
  <c r="I42" i="3"/>
  <c r="AE42" i="3" s="1"/>
  <c r="H47" i="3"/>
  <c r="AD47" i="3" s="1"/>
  <c r="H49" i="3"/>
  <c r="AD49" i="3" s="1"/>
  <c r="E51" i="3"/>
  <c r="AA51" i="3" s="1"/>
  <c r="H51" i="3"/>
  <c r="AD51" i="3" s="1"/>
  <c r="H52" i="3"/>
  <c r="AD52" i="3" s="1"/>
  <c r="M56" i="3"/>
  <c r="AI56" i="3" s="1"/>
  <c r="C29" i="3"/>
  <c r="C48" i="3" s="1"/>
  <c r="Y48" i="3" s="1"/>
  <c r="Y40" i="3"/>
  <c r="Y41" i="3"/>
  <c r="J31" i="45"/>
  <c r="I31" i="45"/>
  <c r="K31" i="45" s="1"/>
  <c r="G31" i="45"/>
  <c r="F31" i="45"/>
  <c r="E31" i="45"/>
  <c r="J29" i="45"/>
  <c r="I29" i="45"/>
  <c r="K29" i="45"/>
  <c r="G29" i="45"/>
  <c r="F29" i="45"/>
  <c r="E29" i="45"/>
  <c r="J27" i="45"/>
  <c r="I27" i="45"/>
  <c r="K27" i="45" s="1"/>
  <c r="G27" i="45"/>
  <c r="F27" i="45"/>
  <c r="E27" i="45"/>
  <c r="J25" i="45"/>
  <c r="I25" i="45"/>
  <c r="K25" i="45"/>
  <c r="G25" i="45"/>
  <c r="F25" i="45"/>
  <c r="E25" i="45"/>
  <c r="J23" i="45"/>
  <c r="I23" i="45"/>
  <c r="K23" i="45" s="1"/>
  <c r="G23" i="45"/>
  <c r="F23" i="45"/>
  <c r="E23" i="45"/>
  <c r="J21" i="45"/>
  <c r="I21" i="45"/>
  <c r="K21" i="45" s="1"/>
  <c r="G21" i="45"/>
  <c r="F21" i="45"/>
  <c r="E21" i="45"/>
  <c r="J19" i="45"/>
  <c r="K19" i="45"/>
  <c r="I19" i="45"/>
  <c r="G19" i="45"/>
  <c r="F19" i="45"/>
  <c r="E19" i="45"/>
  <c r="J17" i="45"/>
  <c r="I17" i="45"/>
  <c r="K17" i="45"/>
  <c r="G17" i="45"/>
  <c r="F17" i="45"/>
  <c r="E17" i="45"/>
  <c r="J13" i="45"/>
  <c r="J32" i="45" s="1"/>
  <c r="I13" i="45"/>
  <c r="G13" i="45"/>
  <c r="F13" i="45"/>
  <c r="E13" i="45"/>
  <c r="J11" i="45"/>
  <c r="I11" i="45"/>
  <c r="K11" i="45" s="1"/>
  <c r="G11" i="45"/>
  <c r="F11" i="45"/>
  <c r="E11" i="45"/>
  <c r="J8" i="45"/>
  <c r="I8" i="45"/>
  <c r="K8" i="45" s="1"/>
  <c r="G8" i="45"/>
  <c r="F8" i="45"/>
  <c r="F32" i="45" s="1"/>
  <c r="E8" i="45"/>
  <c r="E32" i="45" s="1"/>
  <c r="J5" i="45"/>
  <c r="I5" i="45"/>
  <c r="K5" i="45" s="1"/>
  <c r="G5" i="45"/>
  <c r="G32" i="45" s="1"/>
  <c r="F5" i="45"/>
  <c r="E5" i="45"/>
  <c r="H3" i="45"/>
  <c r="H5" i="45" s="1"/>
  <c r="H4" i="45"/>
  <c r="H32" i="45" s="1"/>
  <c r="H6" i="45"/>
  <c r="H7" i="45"/>
  <c r="H8" i="45" s="1"/>
  <c r="H9" i="45"/>
  <c r="H11" i="45" s="1"/>
  <c r="H10" i="45"/>
  <c r="H12" i="45"/>
  <c r="H13" i="45"/>
  <c r="H14" i="45"/>
  <c r="H15" i="45"/>
  <c r="H16" i="45"/>
  <c r="H17" i="45" s="1"/>
  <c r="H18" i="45"/>
  <c r="H19" i="45"/>
  <c r="H20" i="45"/>
  <c r="H21" i="45"/>
  <c r="H22" i="45"/>
  <c r="H23" i="45"/>
  <c r="H24" i="45"/>
  <c r="H25" i="45"/>
  <c r="H26" i="45"/>
  <c r="H27" i="45"/>
  <c r="H28" i="45"/>
  <c r="H29" i="45"/>
  <c r="H30" i="45"/>
  <c r="H31" i="45"/>
  <c r="K14" i="45"/>
  <c r="K22" i="45"/>
  <c r="K26" i="45"/>
  <c r="K9" i="45"/>
  <c r="K3" i="45"/>
  <c r="K24" i="45"/>
  <c r="K10" i="45"/>
  <c r="K6" i="45"/>
  <c r="K12" i="45"/>
  <c r="K18" i="45"/>
  <c r="K4" i="45"/>
  <c r="K15" i="45"/>
  <c r="K30" i="45"/>
  <c r="K16" i="45"/>
  <c r="K20" i="45"/>
  <c r="K7" i="45"/>
  <c r="K28" i="45"/>
  <c r="E61" i="39"/>
  <c r="F61" i="39"/>
  <c r="G61" i="39"/>
  <c r="H61" i="39"/>
  <c r="I61" i="39"/>
  <c r="E63" i="39"/>
  <c r="F63" i="39"/>
  <c r="G63" i="39"/>
  <c r="H63" i="39"/>
  <c r="I63" i="39"/>
  <c r="E62" i="39"/>
  <c r="F62" i="39"/>
  <c r="G62" i="39"/>
  <c r="H62" i="39"/>
  <c r="I62" i="39"/>
  <c r="E67" i="39"/>
  <c r="F67" i="39"/>
  <c r="G67" i="39"/>
  <c r="H67" i="39"/>
  <c r="I67" i="39"/>
  <c r="E65" i="39"/>
  <c r="F65" i="39"/>
  <c r="G65" i="39"/>
  <c r="H65" i="39"/>
  <c r="I65" i="39"/>
  <c r="E64" i="39"/>
  <c r="F64" i="39"/>
  <c r="G64" i="39"/>
  <c r="H64" i="39"/>
  <c r="I64" i="39"/>
  <c r="E69" i="39"/>
  <c r="F69" i="39"/>
  <c r="G69" i="39"/>
  <c r="H69" i="39"/>
  <c r="I69" i="39"/>
  <c r="E74" i="39"/>
  <c r="F74" i="39"/>
  <c r="G74" i="39"/>
  <c r="H74" i="39"/>
  <c r="I74" i="39"/>
  <c r="E75" i="39"/>
  <c r="F75" i="39"/>
  <c r="G75" i="39"/>
  <c r="H75" i="39"/>
  <c r="I75" i="39"/>
  <c r="E76" i="39"/>
  <c r="F76" i="39"/>
  <c r="G76" i="39"/>
  <c r="H76" i="39"/>
  <c r="I76" i="39"/>
  <c r="E70" i="39"/>
  <c r="F70" i="39"/>
  <c r="G70" i="39"/>
  <c r="H70" i="39"/>
  <c r="I70" i="39"/>
  <c r="E77" i="39"/>
  <c r="F77" i="39"/>
  <c r="G77" i="39"/>
  <c r="H77" i="39"/>
  <c r="I77" i="39"/>
  <c r="E78" i="39"/>
  <c r="F78" i="39"/>
  <c r="G78" i="39"/>
  <c r="H78" i="39"/>
  <c r="I78" i="39"/>
  <c r="E79" i="39"/>
  <c r="F79" i="39"/>
  <c r="G79" i="39"/>
  <c r="H79" i="39"/>
  <c r="I79" i="39"/>
  <c r="E80" i="39"/>
  <c r="F80" i="39"/>
  <c r="G80" i="39"/>
  <c r="H80" i="39"/>
  <c r="I80" i="39"/>
  <c r="E81" i="39"/>
  <c r="F81" i="39"/>
  <c r="G81" i="39"/>
  <c r="H81" i="39"/>
  <c r="I81" i="39"/>
  <c r="E82" i="39"/>
  <c r="F82" i="39"/>
  <c r="G82" i="39"/>
  <c r="H82" i="39"/>
  <c r="I82" i="39"/>
  <c r="E83" i="39"/>
  <c r="F83" i="39"/>
  <c r="G83" i="39"/>
  <c r="H83" i="39"/>
  <c r="I83" i="39"/>
  <c r="R60" i="39"/>
  <c r="I6" i="44"/>
  <c r="I9" i="44"/>
  <c r="I12" i="44"/>
  <c r="I14" i="44"/>
  <c r="I23" i="44"/>
  <c r="I25" i="44"/>
  <c r="K25" i="44"/>
  <c r="I27" i="44"/>
  <c r="K27" i="44"/>
  <c r="I29" i="44"/>
  <c r="I31" i="44"/>
  <c r="I33" i="44"/>
  <c r="K33" i="44"/>
  <c r="J6" i="44"/>
  <c r="K6" i="44"/>
  <c r="J9" i="44"/>
  <c r="J12" i="44"/>
  <c r="J14" i="44"/>
  <c r="J23" i="44"/>
  <c r="K23" i="44"/>
  <c r="J25" i="44"/>
  <c r="J27" i="44"/>
  <c r="J29" i="44"/>
  <c r="K29" i="44"/>
  <c r="J31" i="44"/>
  <c r="K31" i="44"/>
  <c r="J33" i="44"/>
  <c r="K7" i="44"/>
  <c r="K8" i="44"/>
  <c r="K10" i="44"/>
  <c r="K11" i="44"/>
  <c r="K12" i="44"/>
  <c r="K13" i="44"/>
  <c r="K15" i="44"/>
  <c r="K16" i="44"/>
  <c r="K17" i="44"/>
  <c r="K18" i="44"/>
  <c r="K19" i="44"/>
  <c r="K20" i="44"/>
  <c r="K21" i="44"/>
  <c r="K22" i="44"/>
  <c r="K24" i="44"/>
  <c r="K26" i="44"/>
  <c r="K28" i="44"/>
  <c r="K30" i="44"/>
  <c r="K32" i="44"/>
  <c r="K34" i="44"/>
  <c r="I35" i="44"/>
  <c r="K35" i="44"/>
  <c r="H4" i="44"/>
  <c r="H6" i="44"/>
  <c r="H5" i="44"/>
  <c r="H7" i="44"/>
  <c r="H8" i="44"/>
  <c r="H9" i="44"/>
  <c r="H10" i="44"/>
  <c r="H11" i="44"/>
  <c r="H12" i="44"/>
  <c r="H13" i="44"/>
  <c r="H14" i="44"/>
  <c r="H15" i="44"/>
  <c r="H16" i="44"/>
  <c r="H17" i="44"/>
  <c r="H18" i="44"/>
  <c r="H19" i="44"/>
  <c r="H20" i="44"/>
  <c r="H21" i="44"/>
  <c r="H22" i="44"/>
  <c r="H24" i="44"/>
  <c r="H25" i="44"/>
  <c r="H26" i="44"/>
  <c r="H27" i="44"/>
  <c r="H28" i="44"/>
  <c r="H29" i="44"/>
  <c r="H30" i="44"/>
  <c r="H31" i="44"/>
  <c r="H32" i="44"/>
  <c r="H33" i="44"/>
  <c r="H34" i="44"/>
  <c r="H35" i="44"/>
  <c r="G6" i="44"/>
  <c r="G9" i="44"/>
  <c r="G12" i="44"/>
  <c r="G14" i="44"/>
  <c r="G23" i="44"/>
  <c r="G25" i="44"/>
  <c r="G27" i="44"/>
  <c r="G29" i="44"/>
  <c r="G31" i="44"/>
  <c r="G33" i="44"/>
  <c r="F6" i="44"/>
  <c r="F9" i="44"/>
  <c r="F12" i="44"/>
  <c r="F14" i="44"/>
  <c r="F23" i="44"/>
  <c r="F25" i="44"/>
  <c r="F27" i="44"/>
  <c r="F29" i="44"/>
  <c r="F31" i="44"/>
  <c r="F33" i="44"/>
  <c r="E6" i="44"/>
  <c r="E9" i="44"/>
  <c r="E12" i="44"/>
  <c r="E14" i="44"/>
  <c r="E23" i="44"/>
  <c r="E25" i="44"/>
  <c r="E27" i="44"/>
  <c r="E29" i="44"/>
  <c r="E31" i="44"/>
  <c r="E33" i="44"/>
  <c r="J35" i="44"/>
  <c r="G35" i="44"/>
  <c r="F35" i="44"/>
  <c r="E35" i="44"/>
  <c r="K4" i="44"/>
  <c r="K5" i="44"/>
  <c r="D61" i="39"/>
  <c r="C61" i="39"/>
  <c r="S60" i="39"/>
  <c r="I24" i="41"/>
  <c r="I36" i="41"/>
  <c r="K36" i="41"/>
  <c r="J36" i="41"/>
  <c r="H36" i="41"/>
  <c r="G36" i="41"/>
  <c r="F36" i="41"/>
  <c r="E36" i="41"/>
  <c r="K35" i="41"/>
  <c r="H35" i="41"/>
  <c r="J24" i="41"/>
  <c r="F24" i="41"/>
  <c r="G24" i="41"/>
  <c r="H16" i="41"/>
  <c r="H17" i="41"/>
  <c r="H24" i="41"/>
  <c r="H18" i="41"/>
  <c r="H19" i="41"/>
  <c r="H20" i="41"/>
  <c r="H21" i="41"/>
  <c r="H22" i="41"/>
  <c r="H23" i="41"/>
  <c r="E24" i="41"/>
  <c r="K23" i="41"/>
  <c r="K22" i="41"/>
  <c r="K21" i="41"/>
  <c r="H5" i="41"/>
  <c r="H7" i="41"/>
  <c r="H4" i="41"/>
  <c r="K4" i="41"/>
  <c r="K5" i="41"/>
  <c r="H6" i="41"/>
  <c r="K6" i="41"/>
  <c r="E7" i="41"/>
  <c r="F7" i="41"/>
  <c r="G7" i="41"/>
  <c r="I7" i="41"/>
  <c r="J7" i="41"/>
  <c r="H8" i="41"/>
  <c r="K8" i="41"/>
  <c r="H9" i="41"/>
  <c r="K9" i="41"/>
  <c r="E10" i="41"/>
  <c r="F10" i="41"/>
  <c r="G10" i="41"/>
  <c r="I10" i="41"/>
  <c r="J10" i="41"/>
  <c r="K10" i="41"/>
  <c r="H11" i="41"/>
  <c r="K11" i="41"/>
  <c r="H12" i="41"/>
  <c r="K12" i="41"/>
  <c r="E13" i="41"/>
  <c r="F13" i="41"/>
  <c r="G13" i="41"/>
  <c r="H13" i="41"/>
  <c r="I13" i="41"/>
  <c r="K13" i="41"/>
  <c r="J13" i="41"/>
  <c r="H14" i="41"/>
  <c r="H15" i="41"/>
  <c r="K14" i="41"/>
  <c r="E15" i="41"/>
  <c r="F15" i="41"/>
  <c r="G15" i="41"/>
  <c r="I15" i="41"/>
  <c r="J15" i="41"/>
  <c r="K15" i="41"/>
  <c r="K16" i="41"/>
  <c r="K17" i="41"/>
  <c r="K18" i="41"/>
  <c r="K19" i="41"/>
  <c r="K20" i="41"/>
  <c r="H25" i="41"/>
  <c r="H26" i="41"/>
  <c r="K25" i="41"/>
  <c r="E26" i="41"/>
  <c r="F26" i="41"/>
  <c r="G26" i="41"/>
  <c r="I26" i="41"/>
  <c r="K26" i="41"/>
  <c r="J26" i="41"/>
  <c r="H27" i="41"/>
  <c r="K27" i="41"/>
  <c r="E28" i="41"/>
  <c r="F28" i="41"/>
  <c r="G28" i="41"/>
  <c r="H28" i="41"/>
  <c r="I28" i="41"/>
  <c r="K28" i="41"/>
  <c r="J28" i="41"/>
  <c r="H29" i="41"/>
  <c r="H30" i="41"/>
  <c r="K29" i="41"/>
  <c r="E30" i="41"/>
  <c r="F30" i="41"/>
  <c r="G30" i="41"/>
  <c r="I30" i="41"/>
  <c r="J30" i="41"/>
  <c r="K30" i="41"/>
  <c r="H31" i="41"/>
  <c r="K31" i="41"/>
  <c r="E32" i="41"/>
  <c r="F32" i="41"/>
  <c r="G32" i="41"/>
  <c r="H32" i="41"/>
  <c r="I32" i="41"/>
  <c r="J32" i="41"/>
  <c r="K32" i="41"/>
  <c r="H33" i="41"/>
  <c r="H34" i="41"/>
  <c r="K33" i="41"/>
  <c r="E34" i="41"/>
  <c r="F34" i="41"/>
  <c r="G34" i="41"/>
  <c r="I34" i="41"/>
  <c r="K34" i="41"/>
  <c r="J34" i="41"/>
  <c r="C63" i="39"/>
  <c r="D63" i="39"/>
  <c r="C67" i="39"/>
  <c r="D67" i="39"/>
  <c r="C64" i="39"/>
  <c r="D64" i="39"/>
  <c r="C65" i="39"/>
  <c r="D65" i="39"/>
  <c r="C69" i="39"/>
  <c r="D69" i="39"/>
  <c r="C75" i="39"/>
  <c r="D75" i="39"/>
  <c r="C60" i="39"/>
  <c r="D60" i="39"/>
  <c r="E60" i="39"/>
  <c r="F60" i="39"/>
  <c r="G60" i="39"/>
  <c r="H60" i="39"/>
  <c r="I60" i="39"/>
  <c r="J60" i="39"/>
  <c r="K60" i="39"/>
  <c r="L60" i="39"/>
  <c r="M60" i="39"/>
  <c r="N60" i="39"/>
  <c r="O60" i="39"/>
  <c r="P60" i="39"/>
  <c r="Q60" i="39"/>
  <c r="C74" i="39"/>
  <c r="D74" i="39"/>
  <c r="C80" i="39"/>
  <c r="D80" i="39"/>
  <c r="C77" i="39"/>
  <c r="D77" i="39"/>
  <c r="C78" i="39"/>
  <c r="D78" i="39"/>
  <c r="C76" i="39"/>
  <c r="D76" i="39"/>
  <c r="C70" i="39"/>
  <c r="D70" i="39"/>
  <c r="C79" i="39"/>
  <c r="D79" i="39"/>
  <c r="C81" i="39"/>
  <c r="D81" i="39"/>
  <c r="C82" i="39"/>
  <c r="D82" i="39"/>
  <c r="C83" i="39"/>
  <c r="D83" i="39"/>
  <c r="C29" i="39"/>
  <c r="C57" i="39"/>
  <c r="D29" i="39"/>
  <c r="D57" i="39"/>
  <c r="E29" i="39"/>
  <c r="E57" i="39"/>
  <c r="E84" i="39"/>
  <c r="F29" i="39"/>
  <c r="F57" i="39"/>
  <c r="G29" i="39"/>
  <c r="G57" i="39"/>
  <c r="H29" i="39"/>
  <c r="H57" i="39"/>
  <c r="I29" i="39"/>
  <c r="I57" i="39"/>
  <c r="I84" i="39" s="1"/>
  <c r="D62" i="39"/>
  <c r="C62" i="39"/>
  <c r="K33" i="30"/>
  <c r="K6" i="30"/>
  <c r="K7" i="30"/>
  <c r="K8" i="30"/>
  <c r="K9" i="30"/>
  <c r="K11" i="30"/>
  <c r="K12" i="30"/>
  <c r="K13" i="30"/>
  <c r="K14" i="30"/>
  <c r="K16" i="30"/>
  <c r="K18" i="30"/>
  <c r="K20" i="30"/>
  <c r="K21" i="30"/>
  <c r="K22" i="30"/>
  <c r="K23" i="30"/>
  <c r="K24" i="30"/>
  <c r="K25" i="30"/>
  <c r="K27" i="30"/>
  <c r="K29" i="30"/>
  <c r="K31" i="30"/>
  <c r="K35" i="30"/>
  <c r="J36" i="30"/>
  <c r="K36" i="30"/>
  <c r="I36" i="30"/>
  <c r="G36" i="30"/>
  <c r="F36" i="30"/>
  <c r="E36" i="30"/>
  <c r="J34" i="30"/>
  <c r="I34" i="30"/>
  <c r="K34" i="30"/>
  <c r="G34" i="30"/>
  <c r="F34" i="30"/>
  <c r="E34" i="30"/>
  <c r="J32" i="30"/>
  <c r="K32" i="30"/>
  <c r="I32" i="30"/>
  <c r="G32" i="30"/>
  <c r="F32" i="30"/>
  <c r="E32" i="30"/>
  <c r="J30" i="30"/>
  <c r="I30" i="30"/>
  <c r="K30" i="30"/>
  <c r="G30" i="30"/>
  <c r="F30" i="30"/>
  <c r="E30" i="30"/>
  <c r="J28" i="30"/>
  <c r="K28" i="30"/>
  <c r="I28" i="30"/>
  <c r="G28" i="30"/>
  <c r="F28" i="30"/>
  <c r="F37" i="30"/>
  <c r="E28" i="30"/>
  <c r="J26" i="30"/>
  <c r="I26" i="30"/>
  <c r="K26" i="30"/>
  <c r="G26" i="30"/>
  <c r="F26" i="30"/>
  <c r="E26" i="30"/>
  <c r="J19" i="30"/>
  <c r="I19" i="30"/>
  <c r="K19" i="30"/>
  <c r="G19" i="30"/>
  <c r="F19" i="30"/>
  <c r="E19" i="30"/>
  <c r="J17" i="30"/>
  <c r="I17" i="30"/>
  <c r="K17" i="30"/>
  <c r="G17" i="30"/>
  <c r="F17" i="30"/>
  <c r="E17" i="30"/>
  <c r="J15" i="30"/>
  <c r="I15" i="30"/>
  <c r="G15" i="30"/>
  <c r="F15" i="30"/>
  <c r="E15" i="30"/>
  <c r="J12" i="30"/>
  <c r="I12" i="30"/>
  <c r="G12" i="30"/>
  <c r="F12" i="30"/>
  <c r="E12" i="30"/>
  <c r="J10" i="30"/>
  <c r="I10" i="30"/>
  <c r="K10" i="30"/>
  <c r="G10" i="30"/>
  <c r="F10" i="30"/>
  <c r="E10" i="30"/>
  <c r="J5" i="30"/>
  <c r="J37" i="30"/>
  <c r="I5" i="30"/>
  <c r="K5" i="30"/>
  <c r="G5" i="30"/>
  <c r="G37" i="30"/>
  <c r="F5" i="30"/>
  <c r="E5" i="30"/>
  <c r="E37" i="30"/>
  <c r="K6" i="29"/>
  <c r="K7" i="29"/>
  <c r="K8" i="29"/>
  <c r="K9" i="29"/>
  <c r="K11" i="29"/>
  <c r="K13" i="29"/>
  <c r="K14" i="29"/>
  <c r="K16" i="29"/>
  <c r="K18" i="29"/>
  <c r="K20" i="29"/>
  <c r="K21" i="29"/>
  <c r="K22" i="29"/>
  <c r="K23" i="29"/>
  <c r="K24" i="29"/>
  <c r="K25" i="29"/>
  <c r="K27" i="29"/>
  <c r="K29" i="29"/>
  <c r="K31" i="29"/>
  <c r="K33" i="29"/>
  <c r="K35" i="29"/>
  <c r="K37" i="29"/>
  <c r="J38" i="29"/>
  <c r="I38" i="29"/>
  <c r="K38" i="29"/>
  <c r="G38" i="29"/>
  <c r="F38" i="29"/>
  <c r="E38" i="29"/>
  <c r="J36" i="29"/>
  <c r="I36" i="29"/>
  <c r="K36" i="29"/>
  <c r="G36" i="29"/>
  <c r="F36" i="29"/>
  <c r="E36" i="29"/>
  <c r="J34" i="29"/>
  <c r="I34" i="29"/>
  <c r="K34" i="29"/>
  <c r="G34" i="29"/>
  <c r="F34" i="29"/>
  <c r="E34" i="29"/>
  <c r="J32" i="29"/>
  <c r="I32" i="29"/>
  <c r="K32" i="29"/>
  <c r="G32" i="29"/>
  <c r="F32" i="29"/>
  <c r="E32" i="29"/>
  <c r="J30" i="29"/>
  <c r="I30" i="29"/>
  <c r="K30" i="29"/>
  <c r="G30" i="29"/>
  <c r="F30" i="29"/>
  <c r="E30" i="29"/>
  <c r="J28" i="29"/>
  <c r="I28" i="29"/>
  <c r="K28" i="29"/>
  <c r="G28" i="29"/>
  <c r="F28" i="29"/>
  <c r="E28" i="29"/>
  <c r="J26" i="29"/>
  <c r="I26" i="29"/>
  <c r="K26" i="29"/>
  <c r="G26" i="29"/>
  <c r="F26" i="29"/>
  <c r="E26" i="29"/>
  <c r="J19" i="29"/>
  <c r="I19" i="29"/>
  <c r="K19" i="29"/>
  <c r="G19" i="29"/>
  <c r="F19" i="29"/>
  <c r="E19" i="29"/>
  <c r="J17" i="29"/>
  <c r="I17" i="29"/>
  <c r="K17" i="29"/>
  <c r="G17" i="29"/>
  <c r="F17" i="29"/>
  <c r="E17" i="29"/>
  <c r="J15" i="29"/>
  <c r="I15" i="29"/>
  <c r="K15" i="29"/>
  <c r="G15" i="29"/>
  <c r="F15" i="29"/>
  <c r="E15" i="29"/>
  <c r="J12" i="29"/>
  <c r="I12" i="29"/>
  <c r="G12" i="29"/>
  <c r="F12" i="29"/>
  <c r="E12" i="29"/>
  <c r="J10" i="29"/>
  <c r="I10" i="29"/>
  <c r="G10" i="29"/>
  <c r="F10" i="29"/>
  <c r="E10" i="29"/>
  <c r="J5" i="29"/>
  <c r="J39" i="29"/>
  <c r="I5" i="29"/>
  <c r="G5" i="29"/>
  <c r="F5" i="29"/>
  <c r="E5" i="29"/>
  <c r="E39" i="29"/>
  <c r="K6" i="28"/>
  <c r="K7" i="28"/>
  <c r="K8" i="28"/>
  <c r="K9" i="28"/>
  <c r="K11" i="28"/>
  <c r="K13" i="28"/>
  <c r="K14" i="28"/>
  <c r="K16" i="28"/>
  <c r="K18" i="28"/>
  <c r="K20" i="28"/>
  <c r="K21" i="28"/>
  <c r="K22" i="28"/>
  <c r="K23" i="28"/>
  <c r="K24" i="28"/>
  <c r="K25" i="28"/>
  <c r="K27" i="28"/>
  <c r="K29" i="28"/>
  <c r="K31" i="28"/>
  <c r="K33" i="28"/>
  <c r="K35" i="28"/>
  <c r="K37" i="28"/>
  <c r="J38" i="28"/>
  <c r="I38" i="28"/>
  <c r="K38" i="28"/>
  <c r="G38" i="28"/>
  <c r="F38" i="28"/>
  <c r="E38" i="28"/>
  <c r="J36" i="28"/>
  <c r="K36" i="28"/>
  <c r="I36" i="28"/>
  <c r="G36" i="28"/>
  <c r="F36" i="28"/>
  <c r="E36" i="28"/>
  <c r="J34" i="28"/>
  <c r="I34" i="28"/>
  <c r="K34" i="28"/>
  <c r="G34" i="28"/>
  <c r="F34" i="28"/>
  <c r="E34" i="28"/>
  <c r="J32" i="28"/>
  <c r="K32" i="28"/>
  <c r="I32" i="28"/>
  <c r="G32" i="28"/>
  <c r="F32" i="28"/>
  <c r="E32" i="28"/>
  <c r="J30" i="28"/>
  <c r="I30" i="28"/>
  <c r="K30" i="28"/>
  <c r="G30" i="28"/>
  <c r="F30" i="28"/>
  <c r="E30" i="28"/>
  <c r="J28" i="28"/>
  <c r="K28" i="28"/>
  <c r="I28" i="28"/>
  <c r="G28" i="28"/>
  <c r="F28" i="28"/>
  <c r="E28" i="28"/>
  <c r="J26" i="28"/>
  <c r="I26" i="28"/>
  <c r="K26" i="28"/>
  <c r="G26" i="28"/>
  <c r="F26" i="28"/>
  <c r="E26" i="28"/>
  <c r="J19" i="28"/>
  <c r="K19" i="28"/>
  <c r="I19" i="28"/>
  <c r="G19" i="28"/>
  <c r="F19" i="28"/>
  <c r="E19" i="28"/>
  <c r="J17" i="28"/>
  <c r="I17" i="28"/>
  <c r="K17" i="28"/>
  <c r="G17" i="28"/>
  <c r="F17" i="28"/>
  <c r="E17" i="28"/>
  <c r="J15" i="28"/>
  <c r="K15" i="28"/>
  <c r="I15" i="28"/>
  <c r="G15" i="28"/>
  <c r="F15" i="28"/>
  <c r="E15" i="28"/>
  <c r="J12" i="28"/>
  <c r="I12" i="28"/>
  <c r="K12" i="28"/>
  <c r="G12" i="28"/>
  <c r="F12" i="28"/>
  <c r="E12" i="28"/>
  <c r="J10" i="28"/>
  <c r="I10" i="28"/>
  <c r="G10" i="28"/>
  <c r="F10" i="28"/>
  <c r="E10" i="28"/>
  <c r="J5" i="28"/>
  <c r="I5" i="28"/>
  <c r="K5" i="28"/>
  <c r="G5" i="28"/>
  <c r="G39" i="28"/>
  <c r="F5" i="28"/>
  <c r="F39" i="28"/>
  <c r="E5" i="28"/>
  <c r="E39" i="28"/>
  <c r="K6" i="27"/>
  <c r="K7" i="27"/>
  <c r="K8" i="27"/>
  <c r="K9" i="27"/>
  <c r="K11" i="27"/>
  <c r="K13" i="27"/>
  <c r="K14" i="27"/>
  <c r="K16" i="27"/>
  <c r="K18" i="27"/>
  <c r="K19" i="27"/>
  <c r="K20" i="27"/>
  <c r="K21" i="27"/>
  <c r="K22" i="27"/>
  <c r="K23" i="27"/>
  <c r="K25" i="27"/>
  <c r="K27" i="27"/>
  <c r="K29" i="27"/>
  <c r="K31" i="27"/>
  <c r="K33" i="27"/>
  <c r="K35" i="27"/>
  <c r="J36" i="27"/>
  <c r="I36" i="27"/>
  <c r="G36" i="27"/>
  <c r="F36" i="27"/>
  <c r="E36" i="27"/>
  <c r="J34" i="27"/>
  <c r="I34" i="27"/>
  <c r="K34" i="27"/>
  <c r="G34" i="27"/>
  <c r="F34" i="27"/>
  <c r="E34" i="27"/>
  <c r="J32" i="27"/>
  <c r="I32" i="27"/>
  <c r="G32" i="27"/>
  <c r="F32" i="27"/>
  <c r="E32" i="27"/>
  <c r="J30" i="27"/>
  <c r="I30" i="27"/>
  <c r="K30" i="27"/>
  <c r="G30" i="27"/>
  <c r="F30" i="27"/>
  <c r="E30" i="27"/>
  <c r="J28" i="27"/>
  <c r="I28" i="27"/>
  <c r="G28" i="27"/>
  <c r="F28" i="27"/>
  <c r="E28" i="27"/>
  <c r="J26" i="27"/>
  <c r="I26" i="27"/>
  <c r="G26" i="27"/>
  <c r="F26" i="27"/>
  <c r="E26" i="27"/>
  <c r="J24" i="27"/>
  <c r="I24" i="27"/>
  <c r="G24" i="27"/>
  <c r="F24" i="27"/>
  <c r="E24" i="27"/>
  <c r="J17" i="27"/>
  <c r="I17" i="27"/>
  <c r="K17" i="27"/>
  <c r="G17" i="27"/>
  <c r="F17" i="27"/>
  <c r="E17" i="27"/>
  <c r="J15" i="27"/>
  <c r="I15" i="27"/>
  <c r="K15" i="27"/>
  <c r="G15" i="27"/>
  <c r="F15" i="27"/>
  <c r="E15" i="27"/>
  <c r="J12" i="27"/>
  <c r="I12" i="27"/>
  <c r="K12" i="27"/>
  <c r="G12" i="27"/>
  <c r="F12" i="27"/>
  <c r="E12" i="27"/>
  <c r="J10" i="27"/>
  <c r="I10" i="27"/>
  <c r="G10" i="27"/>
  <c r="F10" i="27"/>
  <c r="E10" i="27"/>
  <c r="J5" i="27"/>
  <c r="I5" i="27"/>
  <c r="K5" i="27"/>
  <c r="G5" i="27"/>
  <c r="G37" i="27"/>
  <c r="F5" i="27"/>
  <c r="E5" i="27"/>
  <c r="E37" i="27"/>
  <c r="K6" i="26"/>
  <c r="K7" i="26"/>
  <c r="K8" i="26"/>
  <c r="K9" i="26"/>
  <c r="K11" i="26"/>
  <c r="K13" i="26"/>
  <c r="K14" i="26"/>
  <c r="K16" i="26"/>
  <c r="K18" i="26"/>
  <c r="K19" i="26"/>
  <c r="K20" i="26"/>
  <c r="K21" i="26"/>
  <c r="K22" i="26"/>
  <c r="K23" i="26"/>
  <c r="K25" i="26"/>
  <c r="K27" i="26"/>
  <c r="K29" i="26"/>
  <c r="K31" i="26"/>
  <c r="K33" i="26"/>
  <c r="K35" i="26"/>
  <c r="J36" i="26"/>
  <c r="I36" i="26"/>
  <c r="G36" i="26"/>
  <c r="F36" i="26"/>
  <c r="E36" i="26"/>
  <c r="J34" i="26"/>
  <c r="I34" i="26"/>
  <c r="K34" i="26"/>
  <c r="G34" i="26"/>
  <c r="F34" i="26"/>
  <c r="E34" i="26"/>
  <c r="J32" i="26"/>
  <c r="I32" i="26"/>
  <c r="G32" i="26"/>
  <c r="F32" i="26"/>
  <c r="E32" i="26"/>
  <c r="J30" i="26"/>
  <c r="I30" i="26"/>
  <c r="K30" i="26"/>
  <c r="G30" i="26"/>
  <c r="F30" i="26"/>
  <c r="E30" i="26"/>
  <c r="J28" i="26"/>
  <c r="I28" i="26"/>
  <c r="K28" i="26"/>
  <c r="G28" i="26"/>
  <c r="F28" i="26"/>
  <c r="E28" i="26"/>
  <c r="J26" i="26"/>
  <c r="I26" i="26"/>
  <c r="K26" i="26"/>
  <c r="G26" i="26"/>
  <c r="F26" i="26"/>
  <c r="E26" i="26"/>
  <c r="J24" i="26"/>
  <c r="I24" i="26"/>
  <c r="G24" i="26"/>
  <c r="F24" i="26"/>
  <c r="E24" i="26"/>
  <c r="J17" i="26"/>
  <c r="I17" i="26"/>
  <c r="K17" i="26"/>
  <c r="G17" i="26"/>
  <c r="F17" i="26"/>
  <c r="E17" i="26"/>
  <c r="J15" i="26"/>
  <c r="I15" i="26"/>
  <c r="K15" i="26"/>
  <c r="G15" i="26"/>
  <c r="F15" i="26"/>
  <c r="E15" i="26"/>
  <c r="J12" i="26"/>
  <c r="I12" i="26"/>
  <c r="K12" i="26"/>
  <c r="G12" i="26"/>
  <c r="F12" i="26"/>
  <c r="E12" i="26"/>
  <c r="J10" i="26"/>
  <c r="J37" i="26"/>
  <c r="I10" i="26"/>
  <c r="G10" i="26"/>
  <c r="F10" i="26"/>
  <c r="E10" i="26"/>
  <c r="J5" i="26"/>
  <c r="I5" i="26"/>
  <c r="K5" i="26"/>
  <c r="G5" i="26"/>
  <c r="G37" i="26"/>
  <c r="F5" i="26"/>
  <c r="E5" i="26"/>
  <c r="E37" i="26"/>
  <c r="K6" i="25"/>
  <c r="K7" i="25"/>
  <c r="K8" i="25"/>
  <c r="K9" i="25"/>
  <c r="K11" i="25"/>
  <c r="K13" i="25"/>
  <c r="K14" i="25"/>
  <c r="K15" i="25"/>
  <c r="K17" i="25"/>
  <c r="K18" i="25"/>
  <c r="K20" i="25"/>
  <c r="K22" i="25"/>
  <c r="K23" i="25"/>
  <c r="K24" i="25"/>
  <c r="K26" i="25"/>
  <c r="K28" i="25"/>
  <c r="K30" i="25"/>
  <c r="K32" i="25"/>
  <c r="J33" i="25"/>
  <c r="I33" i="25"/>
  <c r="K33" i="25"/>
  <c r="G33" i="25"/>
  <c r="F33" i="25"/>
  <c r="E33" i="25"/>
  <c r="J31" i="25"/>
  <c r="I31" i="25"/>
  <c r="G31" i="25"/>
  <c r="F31" i="25"/>
  <c r="E31" i="25"/>
  <c r="J29" i="25"/>
  <c r="I29" i="25"/>
  <c r="K29" i="25"/>
  <c r="G29" i="25"/>
  <c r="F29" i="25"/>
  <c r="E29" i="25"/>
  <c r="J27" i="25"/>
  <c r="I27" i="25"/>
  <c r="K27" i="25"/>
  <c r="G27" i="25"/>
  <c r="F27" i="25"/>
  <c r="E27" i="25"/>
  <c r="J25" i="25"/>
  <c r="I25" i="25"/>
  <c r="K25" i="25"/>
  <c r="G25" i="25"/>
  <c r="F25" i="25"/>
  <c r="E25" i="25"/>
  <c r="J21" i="25"/>
  <c r="I21" i="25"/>
  <c r="G21" i="25"/>
  <c r="F21" i="25"/>
  <c r="E21" i="25"/>
  <c r="J19" i="25"/>
  <c r="I19" i="25"/>
  <c r="K19" i="25"/>
  <c r="G19" i="25"/>
  <c r="F19" i="25"/>
  <c r="E19" i="25"/>
  <c r="J16" i="25"/>
  <c r="I16" i="25"/>
  <c r="K16" i="25"/>
  <c r="G16" i="25"/>
  <c r="F16" i="25"/>
  <c r="E16" i="25"/>
  <c r="J12" i="25"/>
  <c r="I12" i="25"/>
  <c r="K12" i="25"/>
  <c r="G12" i="25"/>
  <c r="F12" i="25"/>
  <c r="E12" i="25"/>
  <c r="J10" i="25"/>
  <c r="J34" i="25"/>
  <c r="I10" i="25"/>
  <c r="G10" i="25"/>
  <c r="F10" i="25"/>
  <c r="E10" i="25"/>
  <c r="J5" i="25"/>
  <c r="I5" i="25"/>
  <c r="I34" i="25"/>
  <c r="G5" i="25"/>
  <c r="G34" i="25"/>
  <c r="F5" i="25"/>
  <c r="E5" i="25"/>
  <c r="E34" i="25"/>
  <c r="G33" i="24"/>
  <c r="F33" i="24"/>
  <c r="E33" i="24"/>
  <c r="G31" i="24"/>
  <c r="F31" i="24"/>
  <c r="E31" i="24"/>
  <c r="G29" i="24"/>
  <c r="F29" i="24"/>
  <c r="E29" i="24"/>
  <c r="G27" i="24"/>
  <c r="F27" i="24"/>
  <c r="E27" i="24"/>
  <c r="G25" i="24"/>
  <c r="F25" i="24"/>
  <c r="E25" i="24"/>
  <c r="G21" i="24"/>
  <c r="F21" i="24"/>
  <c r="E21" i="24"/>
  <c r="G19" i="24"/>
  <c r="F19" i="24"/>
  <c r="E19" i="24"/>
  <c r="G16" i="24"/>
  <c r="F16" i="24"/>
  <c r="E16" i="24"/>
  <c r="G12" i="24"/>
  <c r="F12" i="24"/>
  <c r="E12" i="24"/>
  <c r="G10" i="24"/>
  <c r="F10" i="24"/>
  <c r="E10" i="24"/>
  <c r="G5" i="24"/>
  <c r="G34" i="24"/>
  <c r="F5" i="24"/>
  <c r="F34" i="24"/>
  <c r="E5" i="24"/>
  <c r="E34" i="24"/>
  <c r="G35" i="23"/>
  <c r="F35" i="23"/>
  <c r="E35" i="23"/>
  <c r="G33" i="23"/>
  <c r="F33" i="23"/>
  <c r="E33" i="23"/>
  <c r="G31" i="23"/>
  <c r="F31" i="23"/>
  <c r="E31" i="23"/>
  <c r="G29" i="23"/>
  <c r="F29" i="23"/>
  <c r="E29" i="23"/>
  <c r="G27" i="23"/>
  <c r="F27" i="23"/>
  <c r="E27" i="23"/>
  <c r="G22" i="23"/>
  <c r="F22" i="23"/>
  <c r="E22" i="23"/>
  <c r="G20" i="23"/>
  <c r="F20" i="23"/>
  <c r="E20" i="23"/>
  <c r="G17" i="23"/>
  <c r="F17" i="23"/>
  <c r="E17" i="23"/>
  <c r="E36" i="23"/>
  <c r="G13" i="23"/>
  <c r="F13" i="23"/>
  <c r="E13" i="23"/>
  <c r="G10" i="23"/>
  <c r="G36" i="23"/>
  <c r="F10" i="23"/>
  <c r="E10" i="23"/>
  <c r="G8" i="23"/>
  <c r="F8" i="23"/>
  <c r="E8" i="23"/>
  <c r="G5" i="23"/>
  <c r="F5" i="23"/>
  <c r="F36" i="23"/>
  <c r="E5" i="23"/>
  <c r="G33" i="22"/>
  <c r="F33" i="22"/>
  <c r="E33" i="22"/>
  <c r="G31" i="22"/>
  <c r="F31" i="22"/>
  <c r="E31" i="22"/>
  <c r="G29" i="22"/>
  <c r="F29" i="22"/>
  <c r="E29" i="22"/>
  <c r="G27" i="22"/>
  <c r="F27" i="22"/>
  <c r="E27" i="22"/>
  <c r="G22" i="22"/>
  <c r="F22" i="22"/>
  <c r="E22" i="22"/>
  <c r="G20" i="22"/>
  <c r="F20" i="22"/>
  <c r="E20" i="22"/>
  <c r="G17" i="22"/>
  <c r="F17" i="22"/>
  <c r="E17" i="22"/>
  <c r="E8" i="22"/>
  <c r="G10" i="22"/>
  <c r="F10" i="22"/>
  <c r="E10" i="22"/>
  <c r="G13" i="22"/>
  <c r="F13" i="22"/>
  <c r="E13" i="22"/>
  <c r="G8" i="22"/>
  <c r="F8" i="22"/>
  <c r="G5" i="22"/>
  <c r="G34" i="22"/>
  <c r="F5" i="22"/>
  <c r="E5" i="22"/>
  <c r="E34" i="22"/>
  <c r="G34" i="21"/>
  <c r="F34" i="21"/>
  <c r="E34" i="21"/>
  <c r="G32" i="21"/>
  <c r="F32" i="21"/>
  <c r="E32" i="21"/>
  <c r="G30" i="21"/>
  <c r="F30" i="21"/>
  <c r="E30" i="21"/>
  <c r="G28" i="21"/>
  <c r="F28" i="21"/>
  <c r="E28" i="21"/>
  <c r="G26" i="21"/>
  <c r="F26" i="21"/>
  <c r="E26" i="21"/>
  <c r="G22" i="21"/>
  <c r="F22" i="21"/>
  <c r="E22" i="21"/>
  <c r="G20" i="21"/>
  <c r="F20" i="21"/>
  <c r="E20" i="21"/>
  <c r="G17" i="21"/>
  <c r="F17" i="21"/>
  <c r="E17" i="21"/>
  <c r="G13" i="21"/>
  <c r="G35" i="21"/>
  <c r="F13" i="21"/>
  <c r="E13" i="21"/>
  <c r="G10" i="21"/>
  <c r="F10" i="21"/>
  <c r="E10" i="21"/>
  <c r="G8" i="21"/>
  <c r="F8" i="21"/>
  <c r="E8" i="21"/>
  <c r="E35" i="21"/>
  <c r="G5" i="21"/>
  <c r="F5" i="21"/>
  <c r="F35" i="21"/>
  <c r="E5" i="21"/>
  <c r="K6" i="24"/>
  <c r="K7" i="24"/>
  <c r="K8" i="24"/>
  <c r="K9" i="24"/>
  <c r="K11" i="24"/>
  <c r="K13" i="24"/>
  <c r="K14" i="24"/>
  <c r="K15" i="24"/>
  <c r="K17" i="24"/>
  <c r="K18" i="24"/>
  <c r="K20" i="24"/>
  <c r="K22" i="24"/>
  <c r="K23" i="24"/>
  <c r="K24" i="24"/>
  <c r="K26" i="24"/>
  <c r="K28" i="24"/>
  <c r="K30" i="24"/>
  <c r="K32" i="24"/>
  <c r="J33" i="24"/>
  <c r="I33" i="24"/>
  <c r="K33" i="24"/>
  <c r="J31" i="24"/>
  <c r="I31" i="24"/>
  <c r="J29" i="24"/>
  <c r="I29" i="24"/>
  <c r="K29" i="24"/>
  <c r="J27" i="24"/>
  <c r="I27" i="24"/>
  <c r="K27" i="24"/>
  <c r="J25" i="24"/>
  <c r="I25" i="24"/>
  <c r="K25" i="24"/>
  <c r="J21" i="24"/>
  <c r="K21" i="24"/>
  <c r="I21" i="24"/>
  <c r="J19" i="24"/>
  <c r="I19" i="24"/>
  <c r="J16" i="24"/>
  <c r="I16" i="24"/>
  <c r="K16" i="24"/>
  <c r="J12" i="24"/>
  <c r="I12" i="24"/>
  <c r="K12" i="24"/>
  <c r="J10" i="24"/>
  <c r="K10" i="24"/>
  <c r="I10" i="24"/>
  <c r="J5" i="24"/>
  <c r="I5" i="24"/>
  <c r="K6" i="23"/>
  <c r="K7" i="23"/>
  <c r="K9" i="23"/>
  <c r="K11" i="23"/>
  <c r="K12" i="23"/>
  <c r="K14" i="23"/>
  <c r="K15" i="23"/>
  <c r="K16" i="23"/>
  <c r="K18" i="23"/>
  <c r="K19" i="23"/>
  <c r="K21" i="23"/>
  <c r="K23" i="23"/>
  <c r="K24" i="23"/>
  <c r="K25" i="23"/>
  <c r="K26" i="23"/>
  <c r="K28" i="23"/>
  <c r="K30" i="23"/>
  <c r="K32" i="23"/>
  <c r="K34" i="23"/>
  <c r="J35" i="23"/>
  <c r="I35" i="23"/>
  <c r="K35" i="23"/>
  <c r="J33" i="23"/>
  <c r="I33" i="23"/>
  <c r="K33" i="23"/>
  <c r="J31" i="23"/>
  <c r="K31" i="23"/>
  <c r="I31" i="23"/>
  <c r="J29" i="23"/>
  <c r="I29" i="23"/>
  <c r="K29" i="23"/>
  <c r="J27" i="23"/>
  <c r="I27" i="23"/>
  <c r="K27" i="23"/>
  <c r="J22" i="23"/>
  <c r="I22" i="23"/>
  <c r="K22" i="23"/>
  <c r="J20" i="23"/>
  <c r="K20" i="23"/>
  <c r="I20" i="23"/>
  <c r="J17" i="23"/>
  <c r="I17" i="23"/>
  <c r="J13" i="23"/>
  <c r="I13" i="23"/>
  <c r="K13" i="23"/>
  <c r="J10" i="23"/>
  <c r="I10" i="23"/>
  <c r="K10" i="23"/>
  <c r="J8" i="23"/>
  <c r="K8" i="23"/>
  <c r="I8" i="23"/>
  <c r="J5" i="23"/>
  <c r="J36" i="23"/>
  <c r="I5" i="23"/>
  <c r="K6" i="22"/>
  <c r="K7" i="22"/>
  <c r="K9" i="22"/>
  <c r="K11" i="22"/>
  <c r="K12" i="22"/>
  <c r="K14" i="22"/>
  <c r="K15" i="22"/>
  <c r="K16" i="22"/>
  <c r="K18" i="22"/>
  <c r="K19" i="22"/>
  <c r="K21" i="22"/>
  <c r="K23" i="22"/>
  <c r="K24" i="22"/>
  <c r="K25" i="22"/>
  <c r="K26" i="22"/>
  <c r="K28" i="22"/>
  <c r="K30" i="22"/>
  <c r="K32" i="22"/>
  <c r="J33" i="22"/>
  <c r="I33" i="22"/>
  <c r="K33" i="22"/>
  <c r="J31" i="22"/>
  <c r="I31" i="22"/>
  <c r="K31" i="22"/>
  <c r="J29" i="22"/>
  <c r="K29" i="22"/>
  <c r="I29" i="22"/>
  <c r="J27" i="22"/>
  <c r="I27" i="22"/>
  <c r="K27" i="22"/>
  <c r="J22" i="22"/>
  <c r="I22" i="22"/>
  <c r="K22" i="22"/>
  <c r="J20" i="22"/>
  <c r="I20" i="22"/>
  <c r="K20" i="22"/>
  <c r="J17" i="22"/>
  <c r="I17" i="22"/>
  <c r="J13" i="22"/>
  <c r="I13" i="22"/>
  <c r="J10" i="22"/>
  <c r="I10" i="22"/>
  <c r="J8" i="22"/>
  <c r="K8" i="22"/>
  <c r="I8" i="22"/>
  <c r="J5" i="22"/>
  <c r="J34" i="22"/>
  <c r="I5" i="22"/>
  <c r="K6" i="21"/>
  <c r="K7" i="21"/>
  <c r="K9" i="21"/>
  <c r="K11" i="21"/>
  <c r="K12" i="21"/>
  <c r="K14" i="21"/>
  <c r="K15" i="21"/>
  <c r="K16" i="21"/>
  <c r="K18" i="21"/>
  <c r="K19" i="21"/>
  <c r="K21" i="21"/>
  <c r="K23" i="21"/>
  <c r="K24" i="21"/>
  <c r="K25" i="21"/>
  <c r="K27" i="21"/>
  <c r="K29" i="21"/>
  <c r="K31" i="21"/>
  <c r="K33" i="21"/>
  <c r="J34" i="21"/>
  <c r="K34" i="21"/>
  <c r="I34" i="21"/>
  <c r="J32" i="21"/>
  <c r="K32" i="21"/>
  <c r="I32" i="21"/>
  <c r="J30" i="21"/>
  <c r="I30" i="21"/>
  <c r="K30" i="21"/>
  <c r="J28" i="21"/>
  <c r="K28" i="21"/>
  <c r="I28" i="21"/>
  <c r="J26" i="21"/>
  <c r="K26" i="21"/>
  <c r="I26" i="21"/>
  <c r="J22" i="21"/>
  <c r="K22" i="21"/>
  <c r="I22" i="21"/>
  <c r="J20" i="21"/>
  <c r="I20" i="21"/>
  <c r="K20" i="21"/>
  <c r="J17" i="21"/>
  <c r="I17" i="21"/>
  <c r="K17" i="21"/>
  <c r="J13" i="21"/>
  <c r="I13" i="21"/>
  <c r="J10" i="21"/>
  <c r="K10" i="21"/>
  <c r="I10" i="21"/>
  <c r="J8" i="21"/>
  <c r="I8" i="21"/>
  <c r="K8" i="21"/>
  <c r="J5" i="21"/>
  <c r="I5" i="21"/>
  <c r="K5" i="21"/>
  <c r="H6" i="20"/>
  <c r="H7" i="20"/>
  <c r="H9" i="20"/>
  <c r="H11" i="20"/>
  <c r="H12" i="20"/>
  <c r="H14" i="20"/>
  <c r="H15" i="20"/>
  <c r="H16" i="20"/>
  <c r="H18" i="20"/>
  <c r="H19" i="20"/>
  <c r="H21" i="20"/>
  <c r="H23" i="20"/>
  <c r="H24" i="20"/>
  <c r="H25" i="20"/>
  <c r="H27" i="20"/>
  <c r="H29" i="20"/>
  <c r="H31" i="20"/>
  <c r="G32" i="20"/>
  <c r="F32" i="20"/>
  <c r="H32" i="20"/>
  <c r="E32" i="20"/>
  <c r="G30" i="20"/>
  <c r="F30" i="20"/>
  <c r="E30" i="20"/>
  <c r="G28" i="20"/>
  <c r="F28" i="20"/>
  <c r="H28" i="20"/>
  <c r="E28" i="20"/>
  <c r="G26" i="20"/>
  <c r="H26" i="20"/>
  <c r="F26" i="20"/>
  <c r="E26" i="20"/>
  <c r="G22" i="20"/>
  <c r="F22" i="20"/>
  <c r="H22" i="20"/>
  <c r="E22" i="20"/>
  <c r="G20" i="20"/>
  <c r="F20" i="20"/>
  <c r="E20" i="20"/>
  <c r="G17" i="20"/>
  <c r="H17" i="20"/>
  <c r="F17" i="20"/>
  <c r="E17" i="20"/>
  <c r="G13" i="20"/>
  <c r="F13" i="20"/>
  <c r="E13" i="20"/>
  <c r="G10" i="20"/>
  <c r="F10" i="20"/>
  <c r="H10" i="20"/>
  <c r="E10" i="20"/>
  <c r="G8" i="20"/>
  <c r="H8" i="20"/>
  <c r="F8" i="20"/>
  <c r="E8" i="20"/>
  <c r="E33" i="20"/>
  <c r="G5" i="20"/>
  <c r="H5" i="20"/>
  <c r="F5" i="20"/>
  <c r="E5" i="20"/>
  <c r="H7" i="9"/>
  <c r="H8" i="9"/>
  <c r="H10" i="9"/>
  <c r="H12" i="9"/>
  <c r="H13" i="9"/>
  <c r="H15" i="9"/>
  <c r="H16" i="9"/>
  <c r="H17" i="9"/>
  <c r="H19" i="9"/>
  <c r="H20" i="9"/>
  <c r="H22" i="9"/>
  <c r="H24" i="9"/>
  <c r="H25" i="9"/>
  <c r="H26" i="9"/>
  <c r="H28" i="9"/>
  <c r="H30" i="9"/>
  <c r="H32" i="9"/>
  <c r="G33" i="9"/>
  <c r="H33" i="9"/>
  <c r="F33" i="9"/>
  <c r="E33" i="9"/>
  <c r="G31" i="9"/>
  <c r="H31" i="9"/>
  <c r="F31" i="9"/>
  <c r="E31" i="9"/>
  <c r="G29" i="9"/>
  <c r="H29" i="9"/>
  <c r="F29" i="9"/>
  <c r="E29" i="9"/>
  <c r="G27" i="9"/>
  <c r="H27" i="9"/>
  <c r="F27" i="9"/>
  <c r="E27" i="9"/>
  <c r="G23" i="9"/>
  <c r="H23" i="9"/>
  <c r="F23" i="9"/>
  <c r="E23" i="9"/>
  <c r="G21" i="9"/>
  <c r="H21" i="9"/>
  <c r="F21" i="9"/>
  <c r="E21" i="9"/>
  <c r="G18" i="9"/>
  <c r="H18" i="9"/>
  <c r="F18" i="9"/>
  <c r="E18" i="9"/>
  <c r="G14" i="9"/>
  <c r="H14" i="9"/>
  <c r="F14" i="9"/>
  <c r="E14" i="9"/>
  <c r="G11" i="9"/>
  <c r="H11" i="9"/>
  <c r="F11" i="9"/>
  <c r="E11" i="9"/>
  <c r="G9" i="9"/>
  <c r="H9" i="9"/>
  <c r="F9" i="9"/>
  <c r="E9" i="9"/>
  <c r="G6" i="9"/>
  <c r="H6" i="9"/>
  <c r="F6" i="9"/>
  <c r="E6" i="9"/>
  <c r="K5" i="38"/>
  <c r="K6" i="38"/>
  <c r="K8" i="38"/>
  <c r="K9" i="38"/>
  <c r="K10" i="38"/>
  <c r="K11" i="38"/>
  <c r="K13" i="38"/>
  <c r="K14" i="38"/>
  <c r="K16" i="38"/>
  <c r="K17" i="38"/>
  <c r="K19" i="38"/>
  <c r="K21" i="38"/>
  <c r="K22" i="38"/>
  <c r="K23" i="38"/>
  <c r="K24" i="38"/>
  <c r="K25" i="38"/>
  <c r="K27" i="38"/>
  <c r="K29" i="38"/>
  <c r="K31" i="38"/>
  <c r="K33" i="38"/>
  <c r="K35" i="38"/>
  <c r="J36" i="38"/>
  <c r="I36" i="38"/>
  <c r="K36" i="38"/>
  <c r="G36" i="38"/>
  <c r="F36" i="38"/>
  <c r="E36" i="38"/>
  <c r="J34" i="38"/>
  <c r="I34" i="38"/>
  <c r="K34" i="38"/>
  <c r="G34" i="38"/>
  <c r="F34" i="38"/>
  <c r="E34" i="38"/>
  <c r="J32" i="38"/>
  <c r="I32" i="38"/>
  <c r="K32" i="38"/>
  <c r="G32" i="38"/>
  <c r="F32" i="38"/>
  <c r="E32" i="38"/>
  <c r="J30" i="38"/>
  <c r="I30" i="38"/>
  <c r="K30" i="38"/>
  <c r="G30" i="38"/>
  <c r="F30" i="38"/>
  <c r="E30" i="38"/>
  <c r="J28" i="38"/>
  <c r="I28" i="38"/>
  <c r="K28" i="38"/>
  <c r="G28" i="38"/>
  <c r="F28" i="38"/>
  <c r="E28" i="38"/>
  <c r="J26" i="38"/>
  <c r="I26" i="38"/>
  <c r="K26" i="38"/>
  <c r="G26" i="38"/>
  <c r="F26" i="38"/>
  <c r="E26" i="38"/>
  <c r="J20" i="38"/>
  <c r="I20" i="38"/>
  <c r="K20" i="38"/>
  <c r="G20" i="38"/>
  <c r="F20" i="38"/>
  <c r="E20" i="38"/>
  <c r="J18" i="38"/>
  <c r="I18" i="38"/>
  <c r="K18" i="38"/>
  <c r="G18" i="38"/>
  <c r="G37" i="38"/>
  <c r="F18" i="38"/>
  <c r="E18" i="38"/>
  <c r="J15" i="38"/>
  <c r="I15" i="38"/>
  <c r="K15" i="38"/>
  <c r="G15" i="38"/>
  <c r="F15" i="38"/>
  <c r="E15" i="38"/>
  <c r="E37" i="38"/>
  <c r="J12" i="38"/>
  <c r="I12" i="38"/>
  <c r="K12" i="38"/>
  <c r="G12" i="38"/>
  <c r="F12" i="38"/>
  <c r="E12" i="38"/>
  <c r="J7" i="38"/>
  <c r="J37" i="38"/>
  <c r="I7" i="38"/>
  <c r="K7" i="38"/>
  <c r="G7" i="38"/>
  <c r="F7" i="38"/>
  <c r="F37" i="38"/>
  <c r="E7" i="38"/>
  <c r="J36" i="37"/>
  <c r="I36" i="37"/>
  <c r="K36" i="37"/>
  <c r="G36" i="37"/>
  <c r="F36" i="37"/>
  <c r="E36" i="37"/>
  <c r="J34" i="37"/>
  <c r="I34" i="37"/>
  <c r="K34" i="37"/>
  <c r="G34" i="37"/>
  <c r="F34" i="37"/>
  <c r="E34" i="37"/>
  <c r="J32" i="37"/>
  <c r="I32" i="37"/>
  <c r="K32" i="37"/>
  <c r="G32" i="37"/>
  <c r="F32" i="37"/>
  <c r="E32" i="37"/>
  <c r="J30" i="37"/>
  <c r="I30" i="37"/>
  <c r="K30" i="37"/>
  <c r="G30" i="37"/>
  <c r="F30" i="37"/>
  <c r="E30" i="37"/>
  <c r="J28" i="37"/>
  <c r="I28" i="37"/>
  <c r="K28" i="37"/>
  <c r="G28" i="37"/>
  <c r="F28" i="37"/>
  <c r="E28" i="37"/>
  <c r="J21" i="37"/>
  <c r="I21" i="37"/>
  <c r="K21" i="37"/>
  <c r="G21" i="37"/>
  <c r="F21" i="37"/>
  <c r="E21" i="37"/>
  <c r="J19" i="37"/>
  <c r="I19" i="37"/>
  <c r="K19" i="37"/>
  <c r="G19" i="37"/>
  <c r="G37" i="37"/>
  <c r="F19" i="37"/>
  <c r="E19" i="37"/>
  <c r="J16" i="37"/>
  <c r="I16" i="37"/>
  <c r="G16" i="37"/>
  <c r="F16" i="37"/>
  <c r="E16" i="37"/>
  <c r="J13" i="37"/>
  <c r="I13" i="37"/>
  <c r="K13" i="37"/>
  <c r="G13" i="37"/>
  <c r="F13" i="37"/>
  <c r="E13" i="37"/>
  <c r="J7" i="37"/>
  <c r="J37" i="37"/>
  <c r="I7" i="37"/>
  <c r="K7" i="37"/>
  <c r="G7" i="37"/>
  <c r="F7" i="37"/>
  <c r="F37" i="37"/>
  <c r="E7" i="37"/>
  <c r="E37" i="37"/>
  <c r="K4" i="37"/>
  <c r="K5" i="37"/>
  <c r="K6" i="37"/>
  <c r="K8" i="37"/>
  <c r="K9" i="37"/>
  <c r="K10" i="37"/>
  <c r="K11" i="37"/>
  <c r="K12" i="37"/>
  <c r="K14" i="37"/>
  <c r="K15" i="37"/>
  <c r="K17" i="37"/>
  <c r="K18" i="37"/>
  <c r="K20" i="37"/>
  <c r="K22" i="37"/>
  <c r="K23" i="37"/>
  <c r="K24" i="37"/>
  <c r="K25" i="37"/>
  <c r="K26" i="37"/>
  <c r="K27" i="37"/>
  <c r="K29" i="37"/>
  <c r="K31" i="37"/>
  <c r="K33" i="37"/>
  <c r="K35" i="37"/>
  <c r="H17" i="38"/>
  <c r="H14" i="38"/>
  <c r="H6" i="38"/>
  <c r="H25" i="38"/>
  <c r="H19" i="38"/>
  <c r="H20" i="38"/>
  <c r="H27" i="38"/>
  <c r="H28" i="38"/>
  <c r="H24" i="38"/>
  <c r="H35" i="38"/>
  <c r="H36" i="38"/>
  <c r="H23" i="38"/>
  <c r="H29" i="38"/>
  <c r="H30" i="38"/>
  <c r="H31" i="38"/>
  <c r="H32" i="38"/>
  <c r="H5" i="38"/>
  <c r="H11" i="38"/>
  <c r="H33" i="38"/>
  <c r="H34" i="38"/>
  <c r="H9" i="38"/>
  <c r="H10" i="38"/>
  <c r="H13" i="38"/>
  <c r="H15" i="38"/>
  <c r="H8" i="38"/>
  <c r="H12" i="38"/>
  <c r="H16" i="38"/>
  <c r="H21" i="38"/>
  <c r="H22" i="38"/>
  <c r="K4" i="38"/>
  <c r="H4" i="38"/>
  <c r="H4" i="37"/>
  <c r="H5" i="37"/>
  <c r="H6" i="37"/>
  <c r="H8" i="37"/>
  <c r="H9" i="37"/>
  <c r="H10" i="37"/>
  <c r="H11" i="37"/>
  <c r="H12" i="37"/>
  <c r="H14" i="37"/>
  <c r="H16" i="37"/>
  <c r="H15" i="37"/>
  <c r="H17" i="37"/>
  <c r="H19" i="37"/>
  <c r="H18" i="37"/>
  <c r="H20" i="37"/>
  <c r="H21" i="37"/>
  <c r="H22" i="37"/>
  <c r="H28" i="37"/>
  <c r="H23" i="37"/>
  <c r="H24" i="37"/>
  <c r="H25" i="37"/>
  <c r="H26" i="37"/>
  <c r="H27" i="37"/>
  <c r="H29" i="37"/>
  <c r="H30" i="37"/>
  <c r="H31" i="37"/>
  <c r="H32" i="37"/>
  <c r="H33" i="37"/>
  <c r="H34" i="37"/>
  <c r="H35" i="37"/>
  <c r="H36" i="37"/>
  <c r="H4" i="9"/>
  <c r="H5" i="9"/>
  <c r="H4" i="20"/>
  <c r="K4" i="21"/>
  <c r="H23" i="21"/>
  <c r="H31" i="21"/>
  <c r="H32" i="21"/>
  <c r="H14" i="21"/>
  <c r="H17" i="21"/>
  <c r="H11" i="21"/>
  <c r="H13" i="21"/>
  <c r="H24" i="21"/>
  <c r="H25" i="21"/>
  <c r="H26" i="21"/>
  <c r="H4" i="21"/>
  <c r="H6" i="21"/>
  <c r="H8" i="21"/>
  <c r="H7" i="21"/>
  <c r="H27" i="21"/>
  <c r="H28" i="21"/>
  <c r="H33" i="21"/>
  <c r="H34" i="21"/>
  <c r="H21" i="21"/>
  <c r="H22" i="21"/>
  <c r="H9" i="21"/>
  <c r="H10" i="21"/>
  <c r="H15" i="21"/>
  <c r="H18" i="21"/>
  <c r="H20" i="21"/>
  <c r="H19" i="21"/>
  <c r="H16" i="21"/>
  <c r="H12" i="21"/>
  <c r="H29" i="21"/>
  <c r="H30" i="21"/>
  <c r="K4" i="22"/>
  <c r="H30" i="22"/>
  <c r="H31" i="22"/>
  <c r="H14" i="22"/>
  <c r="H17" i="22"/>
  <c r="H11" i="22"/>
  <c r="H13" i="22"/>
  <c r="H23" i="22"/>
  <c r="H24" i="22"/>
  <c r="H4" i="22"/>
  <c r="H5" i="22"/>
  <c r="H6" i="22"/>
  <c r="H8" i="22"/>
  <c r="H7" i="22"/>
  <c r="H25" i="22"/>
  <c r="H26" i="22"/>
  <c r="H32" i="22"/>
  <c r="H33" i="22"/>
  <c r="H21" i="22"/>
  <c r="H22" i="22"/>
  <c r="H9" i="22"/>
  <c r="H15" i="22"/>
  <c r="H18" i="22"/>
  <c r="H20" i="22"/>
  <c r="H19" i="22"/>
  <c r="H16" i="22"/>
  <c r="H12" i="22"/>
  <c r="H28" i="22"/>
  <c r="H29" i="22"/>
  <c r="K4" i="23"/>
  <c r="H30" i="23"/>
  <c r="H31" i="23"/>
  <c r="H14" i="23"/>
  <c r="H11" i="23"/>
  <c r="H23" i="23"/>
  <c r="H24" i="23"/>
  <c r="H4" i="23"/>
  <c r="H6" i="23"/>
  <c r="H8" i="23"/>
  <c r="H7" i="23"/>
  <c r="H25" i="23"/>
  <c r="H26" i="23"/>
  <c r="H34" i="23"/>
  <c r="H35" i="23"/>
  <c r="H21" i="23"/>
  <c r="H22" i="23"/>
  <c r="H9" i="23"/>
  <c r="H10" i="23"/>
  <c r="H15" i="23"/>
  <c r="H18" i="23"/>
  <c r="H19" i="23"/>
  <c r="H16" i="23"/>
  <c r="H12" i="23"/>
  <c r="H28" i="23"/>
  <c r="H29" i="23"/>
  <c r="H32" i="23"/>
  <c r="H33" i="23"/>
  <c r="K4" i="24"/>
  <c r="H28" i="24"/>
  <c r="H29" i="24"/>
  <c r="H13" i="24"/>
  <c r="H6" i="24"/>
  <c r="H22" i="24"/>
  <c r="H25" i="24"/>
  <c r="H23" i="24"/>
  <c r="H4" i="24"/>
  <c r="H7" i="24"/>
  <c r="H8" i="24"/>
  <c r="H24" i="24"/>
  <c r="H32" i="24"/>
  <c r="H33" i="24"/>
  <c r="H20" i="24"/>
  <c r="H21" i="24"/>
  <c r="H11" i="24"/>
  <c r="H12" i="24"/>
  <c r="H14" i="24"/>
  <c r="H17" i="24"/>
  <c r="H19" i="24"/>
  <c r="H18" i="24"/>
  <c r="H15" i="24"/>
  <c r="H9" i="24"/>
  <c r="H26" i="24"/>
  <c r="H27" i="24"/>
  <c r="H30" i="24"/>
  <c r="H31" i="24"/>
  <c r="K4" i="25"/>
  <c r="H28" i="25"/>
  <c r="H29" i="25"/>
  <c r="H13" i="25"/>
  <c r="H6" i="25"/>
  <c r="H22" i="25"/>
  <c r="H25" i="25"/>
  <c r="H23" i="25"/>
  <c r="H4" i="25"/>
  <c r="H7" i="25"/>
  <c r="H8" i="25"/>
  <c r="H24" i="25"/>
  <c r="H32" i="25"/>
  <c r="H33" i="25"/>
  <c r="H20" i="25"/>
  <c r="H21" i="25"/>
  <c r="H11" i="25"/>
  <c r="H12" i="25"/>
  <c r="H14" i="25"/>
  <c r="H17" i="25"/>
  <c r="H19" i="25"/>
  <c r="H18" i="25"/>
  <c r="H15" i="25"/>
  <c r="H9" i="25"/>
  <c r="H26" i="25"/>
  <c r="H27" i="25"/>
  <c r="H30" i="25"/>
  <c r="H31" i="25"/>
  <c r="K4" i="27"/>
  <c r="K4" i="26"/>
  <c r="H27" i="26"/>
  <c r="H28" i="26"/>
  <c r="H29" i="26"/>
  <c r="H30" i="26"/>
  <c r="H18" i="26"/>
  <c r="H6" i="26"/>
  <c r="H19" i="26"/>
  <c r="H20" i="26"/>
  <c r="H4" i="26"/>
  <c r="H7" i="26"/>
  <c r="H8" i="26"/>
  <c r="H21" i="26"/>
  <c r="H35" i="26"/>
  <c r="H36" i="26"/>
  <c r="H16" i="26"/>
  <c r="H17" i="26"/>
  <c r="H11" i="26"/>
  <c r="H12" i="26"/>
  <c r="H22" i="26"/>
  <c r="H13" i="26"/>
  <c r="H15" i="26"/>
  <c r="H14" i="26"/>
  <c r="H23" i="26"/>
  <c r="H9" i="26"/>
  <c r="H10" i="26"/>
  <c r="H25" i="26"/>
  <c r="H26" i="26"/>
  <c r="H31" i="26"/>
  <c r="H32" i="26"/>
  <c r="H33" i="26"/>
  <c r="H34" i="26"/>
  <c r="H27" i="27"/>
  <c r="H28" i="27"/>
  <c r="H29" i="27"/>
  <c r="H30" i="27"/>
  <c r="H18" i="27"/>
  <c r="H6" i="27"/>
  <c r="H19" i="27"/>
  <c r="H20" i="27"/>
  <c r="H4" i="27"/>
  <c r="H7" i="27"/>
  <c r="H8" i="27"/>
  <c r="H21" i="27"/>
  <c r="H35" i="27"/>
  <c r="H36" i="27"/>
  <c r="H16" i="27"/>
  <c r="H17" i="27"/>
  <c r="H11" i="27"/>
  <c r="H12" i="27"/>
  <c r="H22" i="27"/>
  <c r="H13" i="27"/>
  <c r="H14" i="27"/>
  <c r="H23" i="27"/>
  <c r="H24" i="27"/>
  <c r="H9" i="27"/>
  <c r="H25" i="27"/>
  <c r="H26" i="27"/>
  <c r="H31" i="27"/>
  <c r="H32" i="27"/>
  <c r="H33" i="27"/>
  <c r="H34" i="27"/>
  <c r="K4" i="28"/>
  <c r="H16" i="28"/>
  <c r="H17" i="28"/>
  <c r="H27" i="28"/>
  <c r="H28" i="28"/>
  <c r="H29" i="28"/>
  <c r="H30" i="28"/>
  <c r="H20" i="28"/>
  <c r="H6" i="28"/>
  <c r="H18" i="28"/>
  <c r="H19" i="28"/>
  <c r="H21" i="28"/>
  <c r="H22" i="28"/>
  <c r="H4" i="28"/>
  <c r="H7" i="28"/>
  <c r="H8" i="28"/>
  <c r="H23" i="28"/>
  <c r="H35" i="28"/>
  <c r="H36" i="28"/>
  <c r="H11" i="28"/>
  <c r="H12" i="28"/>
  <c r="H24" i="28"/>
  <c r="H13" i="28"/>
  <c r="H15" i="28"/>
  <c r="H14" i="28"/>
  <c r="H25" i="28"/>
  <c r="H9" i="28"/>
  <c r="H37" i="28"/>
  <c r="H38" i="28"/>
  <c r="H31" i="28"/>
  <c r="H32" i="28"/>
  <c r="H33" i="28"/>
  <c r="H34" i="28"/>
  <c r="K4" i="29"/>
  <c r="H16" i="29"/>
  <c r="H17" i="29"/>
  <c r="H27" i="29"/>
  <c r="H28" i="29"/>
  <c r="H20" i="29"/>
  <c r="H29" i="29"/>
  <c r="H30" i="29"/>
  <c r="H6" i="29"/>
  <c r="H18" i="29"/>
  <c r="H19" i="29"/>
  <c r="H21" i="29"/>
  <c r="H26" i="29"/>
  <c r="H22" i="29"/>
  <c r="H4" i="29"/>
  <c r="H7" i="29"/>
  <c r="H8" i="29"/>
  <c r="H10" i="29"/>
  <c r="H23" i="29"/>
  <c r="H35" i="29"/>
  <c r="H36" i="29"/>
  <c r="H11" i="29"/>
  <c r="H12" i="29"/>
  <c r="H24" i="29"/>
  <c r="H13" i="29"/>
  <c r="H14" i="29"/>
  <c r="H15" i="29"/>
  <c r="H25" i="29"/>
  <c r="H9" i="29"/>
  <c r="H37" i="29"/>
  <c r="H38" i="29"/>
  <c r="H31" i="29"/>
  <c r="H32" i="29"/>
  <c r="H33" i="29"/>
  <c r="H34" i="29"/>
  <c r="H16" i="30"/>
  <c r="H17" i="30"/>
  <c r="K4" i="30"/>
  <c r="H20" i="30"/>
  <c r="H26" i="30"/>
  <c r="H27" i="30"/>
  <c r="H28" i="30"/>
  <c r="H6" i="30"/>
  <c r="H18" i="30"/>
  <c r="H19" i="30"/>
  <c r="H21" i="30"/>
  <c r="H4" i="30"/>
  <c r="H7" i="30"/>
  <c r="H8" i="30"/>
  <c r="H22" i="30"/>
  <c r="H33" i="30"/>
  <c r="H34" i="30"/>
  <c r="H11" i="30"/>
  <c r="H12" i="30"/>
  <c r="H23" i="30"/>
  <c r="H13" i="30"/>
  <c r="H15" i="30"/>
  <c r="H14" i="30"/>
  <c r="H24" i="30"/>
  <c r="H25" i="30"/>
  <c r="H9" i="30"/>
  <c r="H29" i="30"/>
  <c r="H30" i="30"/>
  <c r="H35" i="30"/>
  <c r="H36" i="30"/>
  <c r="H31" i="30"/>
  <c r="H32" i="30"/>
  <c r="K8" i="33"/>
  <c r="K9" i="33"/>
  <c r="K10" i="33"/>
  <c r="K11" i="33"/>
  <c r="I12" i="33"/>
  <c r="K12" i="33"/>
  <c r="J12" i="33"/>
  <c r="K13" i="33"/>
  <c r="I14" i="33"/>
  <c r="K14" i="33"/>
  <c r="J14" i="33"/>
  <c r="K15" i="33"/>
  <c r="K16" i="33"/>
  <c r="I17" i="33"/>
  <c r="K17" i="33"/>
  <c r="J17" i="33"/>
  <c r="K18" i="33"/>
  <c r="I19" i="33"/>
  <c r="K19" i="33"/>
  <c r="K20" i="33"/>
  <c r="K21" i="33"/>
  <c r="K22" i="33"/>
  <c r="K23" i="33"/>
  <c r="K24" i="33"/>
  <c r="K25" i="33"/>
  <c r="I26" i="33"/>
  <c r="K26" i="33"/>
  <c r="J26" i="33"/>
  <c r="K27" i="33"/>
  <c r="I28" i="33"/>
  <c r="K28" i="33"/>
  <c r="J28" i="33"/>
  <c r="K29" i="33"/>
  <c r="I30" i="33"/>
  <c r="K30" i="33"/>
  <c r="J30" i="33"/>
  <c r="K31" i="33"/>
  <c r="I32" i="33"/>
  <c r="K32" i="33"/>
  <c r="J32" i="33"/>
  <c r="K33" i="33"/>
  <c r="I34" i="33"/>
  <c r="K34" i="33"/>
  <c r="J34" i="33"/>
  <c r="K35" i="33"/>
  <c r="I36" i="33"/>
  <c r="K36" i="33"/>
  <c r="J36" i="33"/>
  <c r="I7" i="33"/>
  <c r="J7" i="33"/>
  <c r="J19" i="33"/>
  <c r="H4" i="33"/>
  <c r="H5" i="33"/>
  <c r="H6" i="33"/>
  <c r="H8" i="33"/>
  <c r="H9" i="33"/>
  <c r="H12" i="33"/>
  <c r="H10" i="33"/>
  <c r="H11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7" i="33"/>
  <c r="H28" i="33"/>
  <c r="H29" i="33"/>
  <c r="H30" i="33"/>
  <c r="H31" i="33"/>
  <c r="H32" i="33"/>
  <c r="H33" i="33"/>
  <c r="H34" i="33"/>
  <c r="H35" i="33"/>
  <c r="H36" i="33"/>
  <c r="G7" i="33"/>
  <c r="G12" i="33"/>
  <c r="G14" i="33"/>
  <c r="G17" i="33"/>
  <c r="G19" i="33"/>
  <c r="G26" i="33"/>
  <c r="G28" i="33"/>
  <c r="G30" i="33"/>
  <c r="G32" i="33"/>
  <c r="G34" i="33"/>
  <c r="F7" i="33"/>
  <c r="F12" i="33"/>
  <c r="F37" i="33"/>
  <c r="F14" i="33"/>
  <c r="F17" i="33"/>
  <c r="F19" i="33"/>
  <c r="F26" i="33"/>
  <c r="F28" i="33"/>
  <c r="F30" i="33"/>
  <c r="F32" i="33"/>
  <c r="F34" i="33"/>
  <c r="E7" i="33"/>
  <c r="E12" i="33"/>
  <c r="E14" i="33"/>
  <c r="E17" i="33"/>
  <c r="E19" i="33"/>
  <c r="E26" i="33"/>
  <c r="E28" i="33"/>
  <c r="E30" i="33"/>
  <c r="E32" i="33"/>
  <c r="E34" i="33"/>
  <c r="E37" i="33"/>
  <c r="G36" i="33"/>
  <c r="F36" i="33"/>
  <c r="E36" i="33"/>
  <c r="K5" i="33"/>
  <c r="K6" i="33"/>
  <c r="K4" i="33"/>
  <c r="H10" i="30"/>
  <c r="H5" i="29"/>
  <c r="H39" i="29"/>
  <c r="H5" i="26"/>
  <c r="H5" i="30"/>
  <c r="H5" i="28"/>
  <c r="H10" i="28"/>
  <c r="H15" i="27"/>
  <c r="H5" i="27"/>
  <c r="H10" i="25"/>
  <c r="H10" i="24"/>
  <c r="H5" i="23"/>
  <c r="H27" i="23"/>
  <c r="H17" i="23"/>
  <c r="H7" i="37"/>
  <c r="I37" i="38"/>
  <c r="K37" i="38"/>
  <c r="G34" i="9"/>
  <c r="I35" i="21"/>
  <c r="K5" i="22"/>
  <c r="K10" i="22"/>
  <c r="H5" i="24"/>
  <c r="H34" i="24"/>
  <c r="H16" i="24"/>
  <c r="H13" i="23"/>
  <c r="H7" i="38"/>
  <c r="F34" i="9"/>
  <c r="G33" i="20"/>
  <c r="H5" i="21"/>
  <c r="H35" i="21"/>
  <c r="K5" i="23"/>
  <c r="K5" i="24"/>
  <c r="K5" i="25"/>
  <c r="K12" i="29"/>
  <c r="G37" i="41"/>
  <c r="E37" i="41"/>
  <c r="H10" i="41"/>
  <c r="K24" i="41"/>
  <c r="G36" i="44"/>
  <c r="I37" i="26"/>
  <c r="K37" i="26"/>
  <c r="I39" i="28"/>
  <c r="K7" i="41"/>
  <c r="J37" i="41"/>
  <c r="H37" i="41"/>
  <c r="E36" i="44"/>
  <c r="I37" i="30"/>
  <c r="K37" i="30"/>
  <c r="H34" i="9"/>
  <c r="U84" i="39"/>
  <c r="V33" i="3"/>
  <c r="AR33" i="3" s="1"/>
  <c r="V56" i="3"/>
  <c r="AR56" i="3" s="1"/>
  <c r="V54" i="3"/>
  <c r="AR54" i="3" s="1"/>
  <c r="V52" i="3"/>
  <c r="AR52" i="3" s="1"/>
  <c r="V50" i="3"/>
  <c r="AR50" i="3" s="1"/>
  <c r="V48" i="3"/>
  <c r="AR48" i="3" s="1"/>
  <c r="V43" i="3"/>
  <c r="AR43" i="3" s="1"/>
  <c r="V41" i="3"/>
  <c r="AR41" i="3" s="1"/>
  <c r="V39" i="3"/>
  <c r="AR39" i="3" s="1"/>
  <c r="V37" i="3"/>
  <c r="AR37" i="3" s="1"/>
  <c r="V35" i="3"/>
  <c r="AR35" i="3" s="1"/>
  <c r="V55" i="3"/>
  <c r="AR55" i="3" s="1"/>
  <c r="V53" i="3"/>
  <c r="AR53" i="3" s="1"/>
  <c r="V51" i="3"/>
  <c r="AR51" i="3" s="1"/>
  <c r="V49" i="3"/>
  <c r="AR49" i="3" s="1"/>
  <c r="V47" i="3"/>
  <c r="AR47" i="3" s="1"/>
  <c r="V42" i="3"/>
  <c r="AR42" i="3" s="1"/>
  <c r="V40" i="3"/>
  <c r="AR40" i="3" s="1"/>
  <c r="V38" i="3"/>
  <c r="AR38" i="3" s="1"/>
  <c r="V36" i="3"/>
  <c r="AR36" i="3" s="1"/>
  <c r="Q41" i="3"/>
  <c r="AM41" i="3" s="1"/>
  <c r="H8" i="49"/>
  <c r="H5" i="49"/>
  <c r="G31" i="49"/>
  <c r="K10" i="49"/>
  <c r="H11" i="46"/>
  <c r="K19" i="46"/>
  <c r="K25" i="50"/>
  <c r="K27" i="50"/>
  <c r="K31" i="50"/>
  <c r="K10" i="50"/>
  <c r="K8" i="50"/>
  <c r="H8" i="50"/>
  <c r="J32" i="50"/>
  <c r="G32" i="50"/>
  <c r="E32" i="50"/>
  <c r="P45" i="3"/>
  <c r="AL45" i="3" s="1"/>
  <c r="L44" i="3"/>
  <c r="AH44" i="3" s="1"/>
  <c r="Q45" i="3"/>
  <c r="AM45" i="3" s="1"/>
  <c r="V44" i="3"/>
  <c r="AR44" i="3" s="1"/>
  <c r="V45" i="3"/>
  <c r="AR45" i="3" s="1"/>
  <c r="V46" i="3"/>
  <c r="AR46" i="3" s="1"/>
  <c r="H17" i="50"/>
  <c r="L34" i="3"/>
  <c r="AH34" i="3" s="1"/>
  <c r="H36" i="3"/>
  <c r="AD36" i="3" s="1"/>
  <c r="H35" i="3"/>
  <c r="AD35" i="3" s="1"/>
  <c r="P34" i="3"/>
  <c r="AL34" i="3" s="1"/>
  <c r="V34" i="3"/>
  <c r="AR34" i="3" s="1"/>
  <c r="G37" i="33"/>
  <c r="H10" i="27"/>
  <c r="H37" i="27"/>
  <c r="H10" i="22"/>
  <c r="H34" i="22"/>
  <c r="K19" i="24"/>
  <c r="I34" i="24"/>
  <c r="K31" i="24"/>
  <c r="J34" i="24"/>
  <c r="K26" i="27"/>
  <c r="I37" i="27"/>
  <c r="I39" i="29"/>
  <c r="K39" i="29"/>
  <c r="K10" i="29"/>
  <c r="J36" i="44"/>
  <c r="K9" i="44"/>
  <c r="K14" i="44"/>
  <c r="I36" i="44"/>
  <c r="K36" i="44"/>
  <c r="H5" i="25"/>
  <c r="H34" i="25"/>
  <c r="K13" i="22"/>
  <c r="I34" i="22"/>
  <c r="K34" i="22"/>
  <c r="H26" i="33"/>
  <c r="J37" i="33"/>
  <c r="H37" i="30"/>
  <c r="H7" i="33"/>
  <c r="H37" i="33"/>
  <c r="K7" i="33"/>
  <c r="I37" i="33"/>
  <c r="K37" i="33"/>
  <c r="H26" i="28"/>
  <c r="H39" i="28"/>
  <c r="H24" i="26"/>
  <c r="H37" i="26"/>
  <c r="K16" i="37"/>
  <c r="I37" i="37"/>
  <c r="K37" i="37"/>
  <c r="H27" i="22"/>
  <c r="H13" i="37"/>
  <c r="H37" i="37"/>
  <c r="H18" i="38"/>
  <c r="H37" i="38"/>
  <c r="H20" i="20"/>
  <c r="F34" i="22"/>
  <c r="F34" i="25"/>
  <c r="K10" i="25"/>
  <c r="K31" i="25"/>
  <c r="F37" i="26"/>
  <c r="K10" i="26"/>
  <c r="K32" i="26"/>
  <c r="K24" i="27"/>
  <c r="K32" i="27"/>
  <c r="J39" i="28"/>
  <c r="K39" i="28"/>
  <c r="K10" i="28"/>
  <c r="K5" i="29"/>
  <c r="H16" i="25"/>
  <c r="H20" i="23"/>
  <c r="H36" i="23"/>
  <c r="F33" i="20"/>
  <c r="H33" i="20"/>
  <c r="H13" i="20"/>
  <c r="H30" i="20"/>
  <c r="K13" i="21"/>
  <c r="J35" i="21"/>
  <c r="K35" i="21"/>
  <c r="K17" i="23"/>
  <c r="I36" i="23"/>
  <c r="K36" i="23"/>
  <c r="K21" i="25"/>
  <c r="K24" i="26"/>
  <c r="K28" i="27"/>
  <c r="K36" i="27"/>
  <c r="F39" i="29"/>
  <c r="K15" i="30"/>
  <c r="H26" i="38"/>
  <c r="E34" i="9"/>
  <c r="K17" i="22"/>
  <c r="K34" i="25"/>
  <c r="K36" i="26"/>
  <c r="F37" i="27"/>
  <c r="J37" i="27"/>
  <c r="K10" i="27"/>
  <c r="G39" i="29"/>
  <c r="H23" i="44"/>
  <c r="H36" i="44"/>
  <c r="Q48" i="3"/>
  <c r="AM48" i="3" s="1"/>
  <c r="Q43" i="3"/>
  <c r="AM43" i="3" s="1"/>
  <c r="F37" i="41"/>
  <c r="F36" i="44"/>
  <c r="I37" i="41"/>
  <c r="K37" i="41"/>
  <c r="K37" i="27"/>
  <c r="K34" i="24"/>
  <c r="T84" i="39" l="1"/>
  <c r="N84" i="39"/>
  <c r="L84" i="39"/>
  <c r="J84" i="39"/>
  <c r="H84" i="39"/>
  <c r="M35" i="3"/>
  <c r="AI35" i="3" s="1"/>
  <c r="M53" i="3"/>
  <c r="AI53" i="3" s="1"/>
  <c r="Q35" i="3"/>
  <c r="AM35" i="3" s="1"/>
  <c r="Q40" i="3"/>
  <c r="AM40" i="3" s="1"/>
  <c r="E34" i="3"/>
  <c r="X35" i="3"/>
  <c r="AT35" i="3" s="1"/>
  <c r="E53" i="3"/>
  <c r="AA53" i="3" s="1"/>
  <c r="D50" i="3"/>
  <c r="Z50" i="3" s="1"/>
  <c r="E42" i="3"/>
  <c r="AA42" i="3" s="1"/>
  <c r="T43" i="3"/>
  <c r="AP43" i="3" s="1"/>
  <c r="E37" i="3"/>
  <c r="AA37" i="3" s="1"/>
  <c r="Q44" i="3"/>
  <c r="AM44" i="3" s="1"/>
  <c r="Q47" i="3"/>
  <c r="AM47" i="3" s="1"/>
  <c r="I54" i="3"/>
  <c r="AE54" i="3" s="1"/>
  <c r="S47" i="3"/>
  <c r="AO47" i="3" s="1"/>
  <c r="G52" i="3"/>
  <c r="AC52" i="3" s="1"/>
  <c r="C36" i="3"/>
  <c r="Y36" i="3" s="1"/>
  <c r="S37" i="3"/>
  <c r="AO37" i="3" s="1"/>
  <c r="R47" i="3"/>
  <c r="AN47" i="3" s="1"/>
  <c r="Q49" i="3"/>
  <c r="AM49" i="3" s="1"/>
  <c r="Q42" i="3"/>
  <c r="AM42" i="3" s="1"/>
  <c r="E36" i="3"/>
  <c r="AA36" i="3" s="1"/>
  <c r="W56" i="3"/>
  <c r="AS56" i="3" s="1"/>
  <c r="M47" i="3"/>
  <c r="AI47" i="3" s="1"/>
  <c r="Q33" i="3"/>
  <c r="E55" i="3"/>
  <c r="AA55" i="3" s="1"/>
  <c r="I52" i="3"/>
  <c r="AE52" i="3" s="1"/>
  <c r="G36" i="3"/>
  <c r="AC36" i="3" s="1"/>
  <c r="T56" i="3"/>
  <c r="AP56" i="3" s="1"/>
  <c r="S34" i="3"/>
  <c r="AO34" i="3" s="1"/>
  <c r="K42" i="3"/>
  <c r="AG42" i="3" s="1"/>
  <c r="W50" i="3"/>
  <c r="AS50" i="3" s="1"/>
  <c r="W51" i="3"/>
  <c r="AS51" i="3" s="1"/>
  <c r="O54" i="3"/>
  <c r="AK54" i="3" s="1"/>
  <c r="G48" i="3"/>
  <c r="AC48" i="3" s="1"/>
  <c r="T45" i="3"/>
  <c r="AP45" i="3" s="1"/>
  <c r="T47" i="3"/>
  <c r="AP47" i="3" s="1"/>
  <c r="C38" i="3"/>
  <c r="Y38" i="3" s="1"/>
  <c r="S42" i="3"/>
  <c r="AO42" i="3" s="1"/>
  <c r="W39" i="3"/>
  <c r="AS39" i="3" s="1"/>
  <c r="W40" i="3"/>
  <c r="AS40" i="3" s="1"/>
  <c r="O51" i="3"/>
  <c r="AK51" i="3" s="1"/>
  <c r="Q54" i="3"/>
  <c r="AM54" i="3" s="1"/>
  <c r="Q55" i="3"/>
  <c r="AM55" i="3" s="1"/>
  <c r="T53" i="3"/>
  <c r="AP53" i="3" s="1"/>
  <c r="T41" i="3"/>
  <c r="AP41" i="3" s="1"/>
  <c r="M40" i="3"/>
  <c r="AI40" i="3" s="1"/>
  <c r="M46" i="3"/>
  <c r="AI46" i="3" s="1"/>
  <c r="X46" i="3"/>
  <c r="AT46" i="3" s="1"/>
  <c r="N36" i="3"/>
  <c r="AJ36" i="3" s="1"/>
  <c r="E47" i="3"/>
  <c r="AA47" i="3" s="1"/>
  <c r="S49" i="3"/>
  <c r="AO49" i="3" s="1"/>
  <c r="W33" i="3"/>
  <c r="AS33" i="3" s="1"/>
  <c r="S55" i="3"/>
  <c r="AO55" i="3" s="1"/>
  <c r="K53" i="3"/>
  <c r="AG53" i="3" s="1"/>
  <c r="E49" i="3"/>
  <c r="AA49" i="3" s="1"/>
  <c r="M43" i="3"/>
  <c r="AI43" i="3" s="1"/>
  <c r="O50" i="3"/>
  <c r="AK50" i="3" s="1"/>
  <c r="G35" i="3"/>
  <c r="AC35" i="3" s="1"/>
  <c r="T51" i="3"/>
  <c r="AP51" i="3" s="1"/>
  <c r="T40" i="3"/>
  <c r="AP40" i="3" s="1"/>
  <c r="T42" i="3"/>
  <c r="AP42" i="3" s="1"/>
  <c r="T46" i="3"/>
  <c r="AP46" i="3" s="1"/>
  <c r="W44" i="3"/>
  <c r="AS44" i="3" s="1"/>
  <c r="G33" i="3"/>
  <c r="AC33" i="3" s="1"/>
  <c r="W45" i="3"/>
  <c r="AS45" i="3" s="1"/>
  <c r="W48" i="3"/>
  <c r="AS48" i="3" s="1"/>
  <c r="W37" i="3"/>
  <c r="AS37" i="3" s="1"/>
  <c r="W49" i="3"/>
  <c r="AS49" i="3" s="1"/>
  <c r="K56" i="3"/>
  <c r="AG56" i="3" s="1"/>
  <c r="K54" i="3"/>
  <c r="AG54" i="3" s="1"/>
  <c r="R50" i="3"/>
  <c r="AN50" i="3" s="1"/>
  <c r="K36" i="3"/>
  <c r="AG36" i="3" s="1"/>
  <c r="K37" i="3"/>
  <c r="AG37" i="3" s="1"/>
  <c r="O43" i="3"/>
  <c r="AK43" i="3" s="1"/>
  <c r="G56" i="3"/>
  <c r="AC56" i="3" s="1"/>
  <c r="G43" i="3"/>
  <c r="AC43" i="3" s="1"/>
  <c r="G53" i="3"/>
  <c r="AC53" i="3" s="1"/>
  <c r="Q52" i="3"/>
  <c r="AM52" i="3" s="1"/>
  <c r="Q37" i="3"/>
  <c r="AM37" i="3" s="1"/>
  <c r="Q53" i="3"/>
  <c r="AM53" i="3" s="1"/>
  <c r="Q39" i="3"/>
  <c r="AM39" i="3" s="1"/>
  <c r="T33" i="3"/>
  <c r="AP33" i="3" s="1"/>
  <c r="T49" i="3"/>
  <c r="AP49" i="3" s="1"/>
  <c r="T38" i="3"/>
  <c r="AP38" i="3" s="1"/>
  <c r="T52" i="3"/>
  <c r="AP52" i="3" s="1"/>
  <c r="T39" i="3"/>
  <c r="AP39" i="3" s="1"/>
  <c r="T35" i="3"/>
  <c r="AP35" i="3" s="1"/>
  <c r="W46" i="3"/>
  <c r="AS46" i="3" s="1"/>
  <c r="K38" i="3"/>
  <c r="AG38" i="3" s="1"/>
  <c r="K49" i="3"/>
  <c r="AG49" i="3" s="1"/>
  <c r="W54" i="3"/>
  <c r="AS54" i="3" s="1"/>
  <c r="W43" i="3"/>
  <c r="AS43" i="3" s="1"/>
  <c r="W35" i="3"/>
  <c r="AS35" i="3" s="1"/>
  <c r="W55" i="3"/>
  <c r="AS55" i="3" s="1"/>
  <c r="W47" i="3"/>
  <c r="AS47" i="3" s="1"/>
  <c r="W36" i="3"/>
  <c r="AS36" i="3" s="1"/>
  <c r="H56" i="3"/>
  <c r="AD56" i="3" s="1"/>
  <c r="R52" i="3"/>
  <c r="AN52" i="3" s="1"/>
  <c r="R51" i="3"/>
  <c r="AN51" i="3" s="1"/>
  <c r="H50" i="3"/>
  <c r="AD50" i="3" s="1"/>
  <c r="R48" i="3"/>
  <c r="AN48" i="3" s="1"/>
  <c r="K35" i="3"/>
  <c r="AG35" i="3" s="1"/>
  <c r="O38" i="3"/>
  <c r="AK38" i="3" s="1"/>
  <c r="G49" i="3"/>
  <c r="AC49" i="3" s="1"/>
  <c r="G34" i="3"/>
  <c r="AC34" i="3" s="1"/>
  <c r="T34" i="3"/>
  <c r="AP34" i="3" s="1"/>
  <c r="T54" i="3"/>
  <c r="AP54" i="3" s="1"/>
  <c r="O44" i="3"/>
  <c r="AK44" i="3" s="1"/>
  <c r="W38" i="3"/>
  <c r="AS38" i="3" s="1"/>
  <c r="O56" i="3"/>
  <c r="AK56" i="3" s="1"/>
  <c r="O53" i="3"/>
  <c r="AK53" i="3" s="1"/>
  <c r="G54" i="3"/>
  <c r="AC54" i="3" s="1"/>
  <c r="G39" i="3"/>
  <c r="AC39" i="3" s="1"/>
  <c r="G51" i="3"/>
  <c r="AC51" i="3" s="1"/>
  <c r="Q56" i="3"/>
  <c r="AM56" i="3" s="1"/>
  <c r="Q50" i="3"/>
  <c r="AM50" i="3" s="1"/>
  <c r="Q36" i="3"/>
  <c r="AM36" i="3" s="1"/>
  <c r="Q51" i="3"/>
  <c r="AM51" i="3" s="1"/>
  <c r="Q38" i="3"/>
  <c r="AM38" i="3" s="1"/>
  <c r="T55" i="3"/>
  <c r="AP55" i="3" s="1"/>
  <c r="T48" i="3"/>
  <c r="AP48" i="3" s="1"/>
  <c r="T37" i="3"/>
  <c r="AP37" i="3" s="1"/>
  <c r="T50" i="3"/>
  <c r="AP50" i="3" s="1"/>
  <c r="T36" i="3"/>
  <c r="AP36" i="3" s="1"/>
  <c r="N44" i="3"/>
  <c r="AJ44" i="3" s="1"/>
  <c r="Q34" i="3"/>
  <c r="AM34" i="3" s="1"/>
  <c r="R41" i="3"/>
  <c r="AN41" i="3" s="1"/>
  <c r="N33" i="3"/>
  <c r="AJ33" i="3" s="1"/>
  <c r="W52" i="3"/>
  <c r="AS52" i="3" s="1"/>
  <c r="W41" i="3"/>
  <c r="AS41" i="3" s="1"/>
  <c r="W53" i="3"/>
  <c r="AS53" i="3" s="1"/>
  <c r="W42" i="3"/>
  <c r="AS42" i="3" s="1"/>
  <c r="K52" i="3"/>
  <c r="AG52" i="3" s="1"/>
  <c r="K43" i="3"/>
  <c r="AG43" i="3" s="1"/>
  <c r="O35" i="3"/>
  <c r="AK35" i="3" s="1"/>
  <c r="R84" i="39"/>
  <c r="P84" i="39"/>
  <c r="S84" i="39"/>
  <c r="G84" i="39"/>
  <c r="C84" i="39"/>
  <c r="F84" i="39"/>
  <c r="D84" i="39"/>
  <c r="Q84" i="39"/>
  <c r="M84" i="39"/>
  <c r="K84" i="39"/>
  <c r="V84" i="39"/>
  <c r="C51" i="3"/>
  <c r="Y51" i="3" s="1"/>
  <c r="C33" i="3"/>
  <c r="Y33" i="3" s="1"/>
  <c r="C53" i="3"/>
  <c r="Y53" i="3" s="1"/>
  <c r="C47" i="3"/>
  <c r="Y47" i="3" s="1"/>
  <c r="C35" i="3"/>
  <c r="Y35" i="3" s="1"/>
  <c r="S56" i="3"/>
  <c r="AO56" i="3" s="1"/>
  <c r="M55" i="3"/>
  <c r="AI55" i="3" s="1"/>
  <c r="M51" i="3"/>
  <c r="AI51" i="3" s="1"/>
  <c r="S36" i="3"/>
  <c r="AO36" i="3" s="1"/>
  <c r="O39" i="3"/>
  <c r="AK39" i="3" s="1"/>
  <c r="O48" i="3"/>
  <c r="AK48" i="3" s="1"/>
  <c r="O37" i="3"/>
  <c r="AK37" i="3" s="1"/>
  <c r="O36" i="3"/>
  <c r="AK36" i="3" s="1"/>
  <c r="V57" i="3"/>
  <c r="R44" i="3"/>
  <c r="AN44" i="3" s="1"/>
  <c r="I37" i="3"/>
  <c r="AE37" i="3" s="1"/>
  <c r="M34" i="3"/>
  <c r="AI34" i="3" s="1"/>
  <c r="E38" i="3"/>
  <c r="AA38" i="3" s="1"/>
  <c r="I36" i="3"/>
  <c r="AE36" i="3" s="1"/>
  <c r="I38" i="3"/>
  <c r="AE38" i="3" s="1"/>
  <c r="L35" i="3"/>
  <c r="AH35" i="3" s="1"/>
  <c r="X36" i="3"/>
  <c r="AT36" i="3" s="1"/>
  <c r="M45" i="3"/>
  <c r="AI45" i="3" s="1"/>
  <c r="R45" i="3"/>
  <c r="AN45" i="3" s="1"/>
  <c r="X34" i="3"/>
  <c r="AT34" i="3" s="1"/>
  <c r="S44" i="3"/>
  <c r="AO44" i="3" s="1"/>
  <c r="C56" i="3"/>
  <c r="Y56" i="3" s="1"/>
  <c r="M33" i="3"/>
  <c r="AI33" i="3" s="1"/>
  <c r="L41" i="3"/>
  <c r="AH41" i="3" s="1"/>
  <c r="R56" i="3"/>
  <c r="AN56" i="3" s="1"/>
  <c r="K55" i="3"/>
  <c r="AG55" i="3" s="1"/>
  <c r="M54" i="3"/>
  <c r="AI54" i="3" s="1"/>
  <c r="E54" i="3"/>
  <c r="AA54" i="3" s="1"/>
  <c r="I53" i="3"/>
  <c r="AE53" i="3" s="1"/>
  <c r="M52" i="3"/>
  <c r="AI52" i="3" s="1"/>
  <c r="E52" i="3"/>
  <c r="AA52" i="3" s="1"/>
  <c r="K51" i="3"/>
  <c r="AG51" i="3" s="1"/>
  <c r="M50" i="3"/>
  <c r="AI50" i="3" s="1"/>
  <c r="M49" i="3"/>
  <c r="AI49" i="3" s="1"/>
  <c r="K47" i="3"/>
  <c r="AG47" i="3" s="1"/>
  <c r="I43" i="3"/>
  <c r="AE43" i="3" s="1"/>
  <c r="K39" i="3"/>
  <c r="AG39" i="3" s="1"/>
  <c r="I34" i="3"/>
  <c r="AE34" i="3" s="1"/>
  <c r="O52" i="3"/>
  <c r="AK52" i="3" s="1"/>
  <c r="O55" i="3"/>
  <c r="AK55" i="3" s="1"/>
  <c r="O47" i="3"/>
  <c r="AK47" i="3" s="1"/>
  <c r="O42" i="3"/>
  <c r="AK42" i="3" s="1"/>
  <c r="O34" i="3"/>
  <c r="AK34" i="3" s="1"/>
  <c r="O40" i="3"/>
  <c r="AK40" i="3" s="1"/>
  <c r="M37" i="3"/>
  <c r="AI37" i="3" s="1"/>
  <c r="I35" i="3"/>
  <c r="AE35" i="3" s="1"/>
  <c r="E35" i="3"/>
  <c r="AA35" i="3" s="1"/>
  <c r="M36" i="3"/>
  <c r="AI36" i="3" s="1"/>
  <c r="M38" i="3"/>
  <c r="AI38" i="3" s="1"/>
  <c r="L39" i="3"/>
  <c r="AH39" i="3" s="1"/>
  <c r="M44" i="3"/>
  <c r="AI44" i="3" s="1"/>
  <c r="O45" i="3"/>
  <c r="AK45" i="3" s="1"/>
  <c r="L45" i="3"/>
  <c r="AH45" i="3" s="1"/>
  <c r="I47" i="3"/>
  <c r="AE47" i="3" s="1"/>
  <c r="M41" i="3"/>
  <c r="AI41" i="3" s="1"/>
  <c r="C55" i="3"/>
  <c r="Y55" i="3" s="1"/>
  <c r="E56" i="3"/>
  <c r="AA56" i="3" s="1"/>
  <c r="I55" i="3"/>
  <c r="AE55" i="3" s="1"/>
  <c r="S53" i="3"/>
  <c r="AO53" i="3" s="1"/>
  <c r="M48" i="3"/>
  <c r="AI48" i="3" s="1"/>
  <c r="L42" i="3"/>
  <c r="AH42" i="3" s="1"/>
  <c r="I39" i="3"/>
  <c r="AE39" i="3" s="1"/>
  <c r="N35" i="3"/>
  <c r="AJ35" i="3" s="1"/>
  <c r="N49" i="3"/>
  <c r="AJ49" i="3" s="1"/>
  <c r="N50" i="3"/>
  <c r="AJ50" i="3" s="1"/>
  <c r="N51" i="3"/>
  <c r="AJ51" i="3" s="1"/>
  <c r="N52" i="3"/>
  <c r="AJ52" i="3" s="1"/>
  <c r="N56" i="3"/>
  <c r="AJ56" i="3" s="1"/>
  <c r="N41" i="3"/>
  <c r="AJ41" i="3" s="1"/>
  <c r="N48" i="3"/>
  <c r="AJ48" i="3" s="1"/>
  <c r="N43" i="3"/>
  <c r="AJ43" i="3" s="1"/>
  <c r="N45" i="3"/>
  <c r="AJ45" i="3" s="1"/>
  <c r="U39" i="3"/>
  <c r="AQ39" i="3" s="1"/>
  <c r="U36" i="3"/>
  <c r="AQ36" i="3" s="1"/>
  <c r="N37" i="3"/>
  <c r="AJ37" i="3" s="1"/>
  <c r="N40" i="3"/>
  <c r="AJ40" i="3" s="1"/>
  <c r="U52" i="3"/>
  <c r="AQ52" i="3" s="1"/>
  <c r="P42" i="3"/>
  <c r="AL42" i="3" s="1"/>
  <c r="P47" i="3"/>
  <c r="AL47" i="3" s="1"/>
  <c r="P54" i="3"/>
  <c r="AL54" i="3" s="1"/>
  <c r="P46" i="3"/>
  <c r="AL46" i="3" s="1"/>
  <c r="P37" i="3"/>
  <c r="AL37" i="3" s="1"/>
  <c r="P38" i="3"/>
  <c r="AL38" i="3" s="1"/>
  <c r="P41" i="3"/>
  <c r="AL41" i="3" s="1"/>
  <c r="P49" i="3"/>
  <c r="AL49" i="3" s="1"/>
  <c r="P50" i="3"/>
  <c r="AL50" i="3" s="1"/>
  <c r="P51" i="3"/>
  <c r="AL51" i="3" s="1"/>
  <c r="P52" i="3"/>
  <c r="AL52" i="3" s="1"/>
  <c r="P53" i="3"/>
  <c r="AL53" i="3" s="1"/>
  <c r="P55" i="3"/>
  <c r="AL55" i="3" s="1"/>
  <c r="P40" i="3"/>
  <c r="AL40" i="3" s="1"/>
  <c r="P44" i="3"/>
  <c r="AL44" i="3" s="1"/>
  <c r="P35" i="3"/>
  <c r="AL35" i="3" s="1"/>
  <c r="X45" i="3"/>
  <c r="AT45" i="3" s="1"/>
  <c r="X37" i="3"/>
  <c r="AT37" i="3" s="1"/>
  <c r="X49" i="3"/>
  <c r="AT49" i="3" s="1"/>
  <c r="X50" i="3"/>
  <c r="AT50" i="3" s="1"/>
  <c r="X39" i="3"/>
  <c r="AT39" i="3" s="1"/>
  <c r="X38" i="3"/>
  <c r="AT38" i="3" s="1"/>
  <c r="P39" i="3"/>
  <c r="AL39" i="3" s="1"/>
  <c r="X44" i="3"/>
  <c r="AT44" i="3" s="1"/>
  <c r="J55" i="3"/>
  <c r="AF55" i="3" s="1"/>
  <c r="N54" i="3"/>
  <c r="AJ54" i="3" s="1"/>
  <c r="N53" i="3"/>
  <c r="AJ53" i="3" s="1"/>
  <c r="L50" i="3"/>
  <c r="AH50" i="3" s="1"/>
  <c r="P43" i="3"/>
  <c r="AL43" i="3" s="1"/>
  <c r="N34" i="3"/>
  <c r="AJ34" i="3" s="1"/>
  <c r="S50" i="3"/>
  <c r="AO50" i="3" s="1"/>
  <c r="S51" i="3"/>
  <c r="AO51" i="3" s="1"/>
  <c r="S52" i="3"/>
  <c r="AO52" i="3" s="1"/>
  <c r="S41" i="3"/>
  <c r="AO41" i="3" s="1"/>
  <c r="S33" i="3"/>
  <c r="S35" i="3"/>
  <c r="AO35" i="3" s="1"/>
  <c r="S46" i="3"/>
  <c r="AO46" i="3" s="1"/>
  <c r="S40" i="3"/>
  <c r="AO40" i="3" s="1"/>
  <c r="S43" i="3"/>
  <c r="AO43" i="3" s="1"/>
  <c r="S48" i="3"/>
  <c r="AO48" i="3" s="1"/>
  <c r="S54" i="3"/>
  <c r="AO54" i="3" s="1"/>
  <c r="S45" i="3"/>
  <c r="AO45" i="3" s="1"/>
  <c r="S39" i="3"/>
  <c r="AO39" i="3" s="1"/>
  <c r="G37" i="3"/>
  <c r="AC37" i="3" s="1"/>
  <c r="G47" i="3"/>
  <c r="AC47" i="3" s="1"/>
  <c r="G55" i="3"/>
  <c r="AC55" i="3" s="1"/>
  <c r="G38" i="3"/>
  <c r="AC38" i="3" s="1"/>
  <c r="G50" i="3"/>
  <c r="AC50" i="3" s="1"/>
  <c r="P36" i="3"/>
  <c r="AL36" i="3" s="1"/>
  <c r="X52" i="3"/>
  <c r="AT52" i="3" s="1"/>
  <c r="N46" i="3"/>
  <c r="AJ46" i="3" s="1"/>
  <c r="P33" i="3"/>
  <c r="AL33" i="3" s="1"/>
  <c r="P56" i="3"/>
  <c r="AL56" i="3" s="1"/>
  <c r="N55" i="3"/>
  <c r="AJ55" i="3" s="1"/>
  <c r="D48" i="3"/>
  <c r="Z48" i="3" s="1"/>
  <c r="N47" i="3"/>
  <c r="AJ47" i="3" s="1"/>
  <c r="N42" i="3"/>
  <c r="AJ42" i="3" s="1"/>
  <c r="N39" i="3"/>
  <c r="AJ39" i="3" s="1"/>
  <c r="L43" i="3"/>
  <c r="AH43" i="3" s="1"/>
  <c r="L54" i="3"/>
  <c r="AH54" i="3" s="1"/>
  <c r="L55" i="3"/>
  <c r="AH55" i="3" s="1"/>
  <c r="L56" i="3"/>
  <c r="AH56" i="3" s="1"/>
  <c r="L33" i="3"/>
  <c r="AH33" i="3" s="1"/>
  <c r="L38" i="3"/>
  <c r="AH38" i="3" s="1"/>
  <c r="L47" i="3"/>
  <c r="AH47" i="3" s="1"/>
  <c r="L49" i="3"/>
  <c r="AH49" i="3" s="1"/>
  <c r="L51" i="3"/>
  <c r="AH51" i="3" s="1"/>
  <c r="L52" i="3"/>
  <c r="AH52" i="3" s="1"/>
  <c r="L53" i="3"/>
  <c r="AH53" i="3" s="1"/>
  <c r="L46" i="3"/>
  <c r="AH46" i="3" s="1"/>
  <c r="L37" i="3"/>
  <c r="AH37" i="3" s="1"/>
  <c r="L36" i="3"/>
  <c r="AH36" i="3" s="1"/>
  <c r="L40" i="3"/>
  <c r="AH40" i="3" s="1"/>
  <c r="J38" i="3"/>
  <c r="AF38" i="3" s="1"/>
  <c r="J48" i="3"/>
  <c r="AF48" i="3" s="1"/>
  <c r="J50" i="3"/>
  <c r="AF50" i="3" s="1"/>
  <c r="F37" i="3"/>
  <c r="AB37" i="3" s="1"/>
  <c r="F54" i="3"/>
  <c r="AB54" i="3" s="1"/>
  <c r="F38" i="3"/>
  <c r="AB38" i="3" s="1"/>
  <c r="F35" i="3"/>
  <c r="AB35" i="3" s="1"/>
  <c r="C42" i="3"/>
  <c r="Y42" i="3" s="1"/>
  <c r="K50" i="3"/>
  <c r="AG50" i="3" s="1"/>
  <c r="K48" i="3"/>
  <c r="AG48" i="3" s="1"/>
  <c r="E43" i="3"/>
  <c r="AA43" i="3" s="1"/>
  <c r="M42" i="3"/>
  <c r="AI42" i="3" s="1"/>
  <c r="H42" i="3"/>
  <c r="AD42" i="3" s="1"/>
  <c r="K34" i="3"/>
  <c r="AG34" i="3" s="1"/>
  <c r="E33" i="3"/>
  <c r="AA33" i="3" s="1"/>
  <c r="U56" i="3"/>
  <c r="AQ56" i="3" s="1"/>
  <c r="U46" i="3"/>
  <c r="AQ46" i="3" s="1"/>
  <c r="U33" i="3"/>
  <c r="U43" i="3"/>
  <c r="AQ43" i="3" s="1"/>
  <c r="U37" i="3"/>
  <c r="AQ37" i="3" s="1"/>
  <c r="U49" i="3"/>
  <c r="AQ49" i="3" s="1"/>
  <c r="U40" i="3"/>
  <c r="AQ40" i="3" s="1"/>
  <c r="U50" i="3"/>
  <c r="AQ50" i="3" s="1"/>
  <c r="U41" i="3"/>
  <c r="AQ41" i="3" s="1"/>
  <c r="U53" i="3"/>
  <c r="AQ53" i="3" s="1"/>
  <c r="U47" i="3"/>
  <c r="AQ47" i="3" s="1"/>
  <c r="U34" i="3"/>
  <c r="AQ34" i="3" s="1"/>
  <c r="U44" i="3"/>
  <c r="AQ44" i="3" s="1"/>
  <c r="D36" i="3"/>
  <c r="Z36" i="3" s="1"/>
  <c r="U38" i="3"/>
  <c r="AQ38" i="3" s="1"/>
  <c r="U51" i="3"/>
  <c r="AQ51" i="3" s="1"/>
  <c r="U54" i="3"/>
  <c r="AQ54" i="3" s="1"/>
  <c r="D35" i="3"/>
  <c r="Z35" i="3" s="1"/>
  <c r="AR57" i="3"/>
  <c r="V58" i="3" s="1"/>
  <c r="U42" i="3"/>
  <c r="AQ42" i="3" s="1"/>
  <c r="U55" i="3"/>
  <c r="AQ55" i="3" s="1"/>
  <c r="AA34" i="3"/>
  <c r="AO33" i="3"/>
  <c r="D33" i="3"/>
  <c r="D38" i="3"/>
  <c r="Z38" i="3" s="1"/>
  <c r="D54" i="3"/>
  <c r="Z54" i="3" s="1"/>
  <c r="D55" i="3"/>
  <c r="Z55" i="3" s="1"/>
  <c r="D56" i="3"/>
  <c r="Z56" i="3" s="1"/>
  <c r="D37" i="3"/>
  <c r="Z37" i="3" s="1"/>
  <c r="D39" i="3"/>
  <c r="Z39" i="3" s="1"/>
  <c r="D42" i="3"/>
  <c r="Z42" i="3" s="1"/>
  <c r="D52" i="3"/>
  <c r="Z52" i="3" s="1"/>
  <c r="D53" i="3"/>
  <c r="Z53" i="3" s="1"/>
  <c r="D43" i="3"/>
  <c r="Z43" i="3" s="1"/>
  <c r="D34" i="3"/>
  <c r="Z34" i="3" s="1"/>
  <c r="D49" i="3"/>
  <c r="Z49" i="3" s="1"/>
  <c r="U45" i="3"/>
  <c r="AQ45" i="3" s="1"/>
  <c r="AM33" i="3"/>
  <c r="U35" i="3"/>
  <c r="AQ35" i="3" s="1"/>
  <c r="U48" i="3"/>
  <c r="AQ48" i="3" s="1"/>
  <c r="D51" i="3"/>
  <c r="Z51" i="3" s="1"/>
  <c r="J35" i="3"/>
  <c r="AF35" i="3" s="1"/>
  <c r="J36" i="3"/>
  <c r="AF36" i="3" s="1"/>
  <c r="J47" i="3"/>
  <c r="AF47" i="3" s="1"/>
  <c r="J53" i="3"/>
  <c r="AF53" i="3" s="1"/>
  <c r="J54" i="3"/>
  <c r="AF54" i="3" s="1"/>
  <c r="J37" i="3"/>
  <c r="AF37" i="3" s="1"/>
  <c r="J39" i="3"/>
  <c r="AF39" i="3" s="1"/>
  <c r="J42" i="3"/>
  <c r="AF42" i="3" s="1"/>
  <c r="J49" i="3"/>
  <c r="AF49" i="3" s="1"/>
  <c r="J51" i="3"/>
  <c r="AF51" i="3" s="1"/>
  <c r="J52" i="3"/>
  <c r="AF52" i="3" s="1"/>
  <c r="F33" i="3"/>
  <c r="F34" i="3"/>
  <c r="AB34" i="3" s="1"/>
  <c r="F39" i="3"/>
  <c r="AB39" i="3" s="1"/>
  <c r="F42" i="3"/>
  <c r="AB42" i="3" s="1"/>
  <c r="F52" i="3"/>
  <c r="AB52" i="3" s="1"/>
  <c r="F53" i="3"/>
  <c r="AB53" i="3" s="1"/>
  <c r="F56" i="3"/>
  <c r="AB56" i="3" s="1"/>
  <c r="F43" i="3"/>
  <c r="AB43" i="3" s="1"/>
  <c r="F47" i="3"/>
  <c r="AB47" i="3" s="1"/>
  <c r="F48" i="3"/>
  <c r="AB48" i="3" s="1"/>
  <c r="F49" i="3"/>
  <c r="AB49" i="3" s="1"/>
  <c r="F50" i="3"/>
  <c r="AB50" i="3" s="1"/>
  <c r="F51" i="3"/>
  <c r="AB51" i="3" s="1"/>
  <c r="X42" i="3"/>
  <c r="AT42" i="3" s="1"/>
  <c r="X56" i="3"/>
  <c r="AT56" i="3" s="1"/>
  <c r="X53" i="3"/>
  <c r="AT53" i="3" s="1"/>
  <c r="X40" i="3"/>
  <c r="AT40" i="3" s="1"/>
  <c r="X41" i="3"/>
  <c r="AT41" i="3" s="1"/>
  <c r="X55" i="3"/>
  <c r="AT55" i="3" s="1"/>
  <c r="J34" i="3"/>
  <c r="AF34" i="3" s="1"/>
  <c r="C52" i="3"/>
  <c r="Y52" i="3" s="1"/>
  <c r="C37" i="3"/>
  <c r="Y37" i="3" s="1"/>
  <c r="C34" i="3"/>
  <c r="Y34" i="3" s="1"/>
  <c r="C49" i="3"/>
  <c r="Y49" i="3" s="1"/>
  <c r="C43" i="3"/>
  <c r="Y43" i="3" s="1"/>
  <c r="C39" i="3"/>
  <c r="Y39" i="3" s="1"/>
  <c r="C50" i="3"/>
  <c r="Y50" i="3" s="1"/>
  <c r="C54" i="3"/>
  <c r="Y54" i="3" s="1"/>
  <c r="J56" i="3"/>
  <c r="AF56" i="3" s="1"/>
  <c r="F55" i="3"/>
  <c r="AB55" i="3" s="1"/>
  <c r="H48" i="3"/>
  <c r="AD48" i="3" s="1"/>
  <c r="R39" i="3"/>
  <c r="AN39" i="3" s="1"/>
  <c r="R35" i="3"/>
  <c r="AN35" i="3" s="1"/>
  <c r="R36" i="3"/>
  <c r="AN36" i="3" s="1"/>
  <c r="R38" i="3"/>
  <c r="AN38" i="3" s="1"/>
  <c r="R42" i="3"/>
  <c r="AN42" i="3" s="1"/>
  <c r="R55" i="3"/>
  <c r="AN55" i="3" s="1"/>
  <c r="R33" i="3"/>
  <c r="R40" i="3"/>
  <c r="AN40" i="3" s="1"/>
  <c r="R34" i="3"/>
  <c r="AN34" i="3" s="1"/>
  <c r="R43" i="3"/>
  <c r="AN43" i="3" s="1"/>
  <c r="R46" i="3"/>
  <c r="AN46" i="3" s="1"/>
  <c r="R49" i="3"/>
  <c r="AN49" i="3" s="1"/>
  <c r="R53" i="3"/>
  <c r="AN53" i="3" s="1"/>
  <c r="R54" i="3"/>
  <c r="AN54" i="3" s="1"/>
  <c r="O41" i="3"/>
  <c r="O49" i="3"/>
  <c r="AK49" i="3" s="1"/>
  <c r="O46" i="3"/>
  <c r="AK46" i="3" s="1"/>
  <c r="X48" i="3"/>
  <c r="AT48" i="3" s="1"/>
  <c r="X43" i="3"/>
  <c r="AT43" i="3" s="1"/>
  <c r="X33" i="3"/>
  <c r="X54" i="3"/>
  <c r="AT54" i="3" s="1"/>
  <c r="X47" i="3"/>
  <c r="AT47" i="3" s="1"/>
  <c r="J43" i="3"/>
  <c r="AF43" i="3" s="1"/>
  <c r="H34" i="3"/>
  <c r="AD34" i="3" s="1"/>
  <c r="H33" i="3"/>
  <c r="H37" i="3"/>
  <c r="AD37" i="3" s="1"/>
  <c r="H55" i="3"/>
  <c r="AD55" i="3" s="1"/>
  <c r="H43" i="3"/>
  <c r="AD43" i="3" s="1"/>
  <c r="H53" i="3"/>
  <c r="AD53" i="3" s="1"/>
  <c r="H54" i="3"/>
  <c r="AD54" i="3" s="1"/>
  <c r="I56" i="3"/>
  <c r="AE56" i="3" s="1"/>
  <c r="I51" i="3"/>
  <c r="AE51" i="3" s="1"/>
  <c r="I50" i="3"/>
  <c r="AE50" i="3" s="1"/>
  <c r="E50" i="3"/>
  <c r="AA50" i="3" s="1"/>
  <c r="I49" i="3"/>
  <c r="AE49" i="3" s="1"/>
  <c r="I48" i="3"/>
  <c r="AE48" i="3" s="1"/>
  <c r="I32" i="45"/>
  <c r="K32" i="45" s="1"/>
  <c r="J31" i="47"/>
  <c r="F31" i="47"/>
  <c r="G31" i="47"/>
  <c r="F32" i="46"/>
  <c r="E32" i="46"/>
  <c r="J32" i="46"/>
  <c r="K8" i="46"/>
  <c r="G32" i="46"/>
  <c r="I32" i="46"/>
  <c r="H5" i="46"/>
  <c r="H32" i="46" s="1"/>
  <c r="H31" i="47"/>
  <c r="I31" i="47"/>
  <c r="K31" i="49"/>
  <c r="K8" i="49"/>
  <c r="K5" i="49"/>
  <c r="H32" i="50"/>
  <c r="I32" i="50"/>
  <c r="K32" i="50" s="1"/>
  <c r="T57" i="3" l="1"/>
  <c r="AP57" i="3"/>
  <c r="T58" i="3" s="1"/>
  <c r="W57" i="3"/>
  <c r="Q57" i="3"/>
  <c r="AS57" i="3"/>
  <c r="W58" i="3" s="1"/>
  <c r="AH57" i="3"/>
  <c r="L58" i="3" s="1"/>
  <c r="AM57" i="3"/>
  <c r="Q58" i="3" s="1"/>
  <c r="AL57" i="3"/>
  <c r="P58" i="3" s="1"/>
  <c r="G57" i="3"/>
  <c r="AJ57" i="3"/>
  <c r="N58" i="3" s="1"/>
  <c r="K57" i="3"/>
  <c r="AC57" i="3"/>
  <c r="G58" i="3" s="1"/>
  <c r="M57" i="3"/>
  <c r="AG57" i="3"/>
  <c r="K58" i="3" s="1"/>
  <c r="AI57" i="3"/>
  <c r="M58" i="3" s="1"/>
  <c r="AO57" i="3"/>
  <c r="S58" i="3" s="1"/>
  <c r="S57" i="3"/>
  <c r="AF57" i="3"/>
  <c r="J58" i="3" s="1"/>
  <c r="P57" i="3"/>
  <c r="L57" i="3"/>
  <c r="N57" i="3"/>
  <c r="AE57" i="3"/>
  <c r="I58" i="3" s="1"/>
  <c r="AA57" i="3"/>
  <c r="E58" i="3" s="1"/>
  <c r="AK41" i="3"/>
  <c r="AK57" i="3" s="1"/>
  <c r="O58" i="3" s="1"/>
  <c r="O57" i="3"/>
  <c r="E57" i="3"/>
  <c r="AQ33" i="3"/>
  <c r="AQ57" i="3" s="1"/>
  <c r="U58" i="3" s="1"/>
  <c r="U57" i="3"/>
  <c r="AB33" i="3"/>
  <c r="AB57" i="3" s="1"/>
  <c r="F58" i="3" s="1"/>
  <c r="F57" i="3"/>
  <c r="I57" i="3"/>
  <c r="H57" i="3"/>
  <c r="AD33" i="3"/>
  <c r="AD57" i="3" s="1"/>
  <c r="H58" i="3" s="1"/>
  <c r="Y57" i="3"/>
  <c r="C58" i="3" s="1"/>
  <c r="AN33" i="3"/>
  <c r="AN57" i="3" s="1"/>
  <c r="R58" i="3" s="1"/>
  <c r="R57" i="3"/>
  <c r="AT33" i="3"/>
  <c r="AT57" i="3" s="1"/>
  <c r="X58" i="3" s="1"/>
  <c r="X57" i="3"/>
  <c r="C57" i="3"/>
  <c r="Z33" i="3"/>
  <c r="Z57" i="3" s="1"/>
  <c r="D58" i="3" s="1"/>
  <c r="D57" i="3"/>
  <c r="J57" i="3"/>
  <c r="K31" i="47"/>
  <c r="K32" i="46"/>
</calcChain>
</file>

<file path=xl/comments1.xml><?xml version="1.0" encoding="utf-8"?>
<comments xmlns="http://schemas.openxmlformats.org/spreadsheetml/2006/main">
  <authors>
    <author>ROY CHAN</author>
  </authors>
  <commentList>
    <comment ref="B14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</commentList>
</comments>
</file>

<file path=xl/comments2.xml><?xml version="1.0" encoding="utf-8"?>
<comments xmlns="http://schemas.openxmlformats.org/spreadsheetml/2006/main">
  <authors>
    <author>ROY CHAN</author>
  </authors>
  <commentList>
    <comment ref="B15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  <comment ref="B43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  <comment ref="B70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</commentList>
</comments>
</file>

<file path=xl/sharedStrings.xml><?xml version="1.0" encoding="utf-8"?>
<sst xmlns="http://schemas.openxmlformats.org/spreadsheetml/2006/main" count="1597" uniqueCount="192">
  <si>
    <t>LANDAMERICA GRP</t>
  </si>
  <si>
    <t>Benefit Land Title Ins Co</t>
  </si>
  <si>
    <t>ACE LTD</t>
  </si>
  <si>
    <t>United Title Ins Co</t>
  </si>
  <si>
    <t>Westcor Land Title Ins Co</t>
  </si>
  <si>
    <t>FIDELITY NATL FIN INC</t>
  </si>
  <si>
    <t>STEWART TITLE CO</t>
  </si>
  <si>
    <t>North American Title Ins Co</t>
  </si>
  <si>
    <t>OLD REPUBLIC GRP</t>
  </si>
  <si>
    <t>FIRST AMN TITLE</t>
  </si>
  <si>
    <t>T I CORP</t>
  </si>
  <si>
    <t>RELIANCE GRP INC</t>
  </si>
  <si>
    <t>PMI GRP OF CO</t>
  </si>
  <si>
    <t>United General Title Ins Co</t>
  </si>
  <si>
    <t>Group #</t>
  </si>
  <si>
    <t>Group Name</t>
  </si>
  <si>
    <t>ALLEGHANY CORP GRP</t>
  </si>
  <si>
    <t>Attorneys Title Inc</t>
  </si>
  <si>
    <t>UNITED COS GRP</t>
  </si>
  <si>
    <t>Total</t>
  </si>
  <si>
    <t>CALIFORNIA LICENSED TITLE INSURERS</t>
  </si>
  <si>
    <t>Direct Written Premium</t>
  </si>
  <si>
    <t>California Market Share</t>
  </si>
  <si>
    <t>Transamerica Title Ins Co</t>
  </si>
  <si>
    <t>Commonwealth Land Title Ins Co</t>
  </si>
  <si>
    <t>Old Republic Natl Title Ins Co</t>
  </si>
  <si>
    <t>Security Union Title Ins Co</t>
  </si>
  <si>
    <t>Chicago Title Ins Co</t>
  </si>
  <si>
    <t>Ticor Title Ins Co</t>
  </si>
  <si>
    <t>National Title Ins Of Ny Inc</t>
  </si>
  <si>
    <t>Stewart Title Ins Co</t>
  </si>
  <si>
    <t>Stewart Title Guaranty Co</t>
  </si>
  <si>
    <t>Fidelity Natl Title Ins Co</t>
  </si>
  <si>
    <t>Fidelity Natl Title Ins Co CA</t>
  </si>
  <si>
    <t>American Title Ins Co</t>
  </si>
  <si>
    <t>Land Title Ins Co</t>
  </si>
  <si>
    <t>Lawyers Title Ins Corp</t>
  </si>
  <si>
    <t>Nations Title Ins Co</t>
  </si>
  <si>
    <t>First American Title Ins Co</t>
  </si>
  <si>
    <t>Northern Counties Title Ins Co</t>
  </si>
  <si>
    <t>NAIC #</t>
  </si>
  <si>
    <t>Company Name</t>
  </si>
  <si>
    <t>Written Premium</t>
  </si>
  <si>
    <t>Direct Earned Premium</t>
  </si>
  <si>
    <t>Direct Incurred Losses</t>
  </si>
  <si>
    <t>Loss Ratio</t>
  </si>
  <si>
    <t>1993 CALIFORNIA LICENSED TITLE INSURERS</t>
  </si>
  <si>
    <t>1994 CALIFORNIA LICENSED TITLE INSURERS</t>
  </si>
  <si>
    <t>Transnation Title Ins Co</t>
  </si>
  <si>
    <t>1995 CALIFORNIA LICENSED TITLE INSURERS</t>
  </si>
  <si>
    <t>Fidelity Natl Title Ins Co Ca</t>
  </si>
  <si>
    <t>1996 CALIFORNIA LICENSED TITLE INSURERS</t>
  </si>
  <si>
    <t>1997 CALIFORNIA LICENSED TITLE INSURERS</t>
  </si>
  <si>
    <t>Fidelity Natl Title Ins Co Ny</t>
  </si>
  <si>
    <t>1998 CALIFORNIA LICENSED TITLE INSURERS</t>
  </si>
  <si>
    <t>1999 CALIFORNIA LICENSED TITLE INSURERS</t>
  </si>
  <si>
    <t>2000 CALIFORNIA LICENSED TITLE INSURERS</t>
  </si>
  <si>
    <t>American Pioneer Title Ins Co</t>
  </si>
  <si>
    <t>2001 CALIFORNIA LICENSED TITLE INSURERS</t>
  </si>
  <si>
    <t>Fidelity Natl Title Ins Co NY</t>
  </si>
  <si>
    <t>National Title Ins Of NY Inc</t>
  </si>
  <si>
    <t>2002 CALIFORNIA LICENSED TITLE INSURERS</t>
  </si>
  <si>
    <t>Diversified Title Ins Co</t>
  </si>
  <si>
    <t>Ace Capital Title Reins Co</t>
  </si>
  <si>
    <t>2003 CALIFORNIA LICENSED TITLE INSURERS</t>
  </si>
  <si>
    <t>50520</t>
  </si>
  <si>
    <t>150</t>
  </si>
  <si>
    <t>51535</t>
  </si>
  <si>
    <t>50814</t>
  </si>
  <si>
    <t>70</t>
  </si>
  <si>
    <t>50121</t>
  </si>
  <si>
    <t>340</t>
  </si>
  <si>
    <t>51420</t>
  </si>
  <si>
    <t>50229</t>
  </si>
  <si>
    <t>670</t>
  </si>
  <si>
    <t>51071</t>
  </si>
  <si>
    <t>50857</t>
  </si>
  <si>
    <t>51020</t>
  </si>
  <si>
    <t>50067</t>
  </si>
  <si>
    <t>51586</t>
  </si>
  <si>
    <t>50083</t>
  </si>
  <si>
    <t>99</t>
  </si>
  <si>
    <t>50822</t>
  </si>
  <si>
    <t>50012</t>
  </si>
  <si>
    <t>50024</t>
  </si>
  <si>
    <t>50849</t>
  </si>
  <si>
    <t>642</t>
  </si>
  <si>
    <t>51624</t>
  </si>
  <si>
    <t>50050</t>
  </si>
  <si>
    <t>50026</t>
  </si>
  <si>
    <t>Commerce Title Ins Co</t>
  </si>
  <si>
    <t>50130</t>
  </si>
  <si>
    <t>50041</t>
  </si>
  <si>
    <t>50028</t>
  </si>
  <si>
    <t>626</t>
  </si>
  <si>
    <t>Note:</t>
  </si>
  <si>
    <t>2004 CALIFORNIA LICENSED TITLE INSURERS</t>
  </si>
  <si>
    <t>Ticor Title Ins Co of FL</t>
  </si>
  <si>
    <t>United Capital Title Ins Co</t>
  </si>
  <si>
    <t>2005 CALIFORNIA LICENSED TITLE INSURERS</t>
  </si>
  <si>
    <t>First American Title Ins Co NC</t>
  </si>
  <si>
    <t>TransUnion Title Ins Co</t>
  </si>
  <si>
    <t>TransUnion Grp</t>
  </si>
  <si>
    <t>LANDAMERICA FINANCIAL GRP</t>
  </si>
  <si>
    <t>Grand Total</t>
  </si>
  <si>
    <t>FIRST AMN TITLE Total</t>
  </si>
  <si>
    <t>LANDAMERICA FINANCIAL GRP Total</t>
  </si>
  <si>
    <t>OLD REPUBLIC GRP Total</t>
  </si>
  <si>
    <t>STEWART TITLE CO Total</t>
  </si>
  <si>
    <t>ACE LTD Total</t>
  </si>
  <si>
    <t>FIDELITY NATL FIN INC Total</t>
  </si>
  <si>
    <t>TransUnion Grp Total</t>
  </si>
  <si>
    <t>Commerce Title Ins Co Total</t>
  </si>
  <si>
    <t>United Capital Title Ins Co Total</t>
  </si>
  <si>
    <t>Westcor Land Title Ins Co Total</t>
  </si>
  <si>
    <t>North American Title Ins Co Total</t>
  </si>
  <si>
    <t>(Direct Operation)
[1]</t>
  </si>
  <si>
    <t>(Non-Affiliated Agencies)
[2]</t>
  </si>
  <si>
    <t>(Affiliated Agencies)
[3]</t>
  </si>
  <si>
    <t>Direct Written Premium
[4]=[1]+[2]+[3]</t>
  </si>
  <si>
    <t>Direct Earned Premium
[5]</t>
  </si>
  <si>
    <t>Direct Incurred Losses
[6]</t>
  </si>
  <si>
    <t>Loss Ratio
[7]=[6]/[5]</t>
  </si>
  <si>
    <t>LANDAMERICA GRP Total</t>
  </si>
  <si>
    <t>T I CORP Total</t>
  </si>
  <si>
    <t>United General Title Ins Co Total</t>
  </si>
  <si>
    <t>PMI GRP OF CO Total</t>
  </si>
  <si>
    <t>United Title Ins Co Total</t>
  </si>
  <si>
    <t>Benefit Land Title Ins Co Total</t>
  </si>
  <si>
    <t>Attorneys Title Inc Total</t>
  </si>
  <si>
    <t>UNITED COS GRP Total</t>
  </si>
  <si>
    <t>ALLEGHANY CORP GRP Total</t>
  </si>
  <si>
    <t>RELIANCE GRP INC Total</t>
  </si>
  <si>
    <t>Bridge Title Ins Co</t>
  </si>
  <si>
    <t>American Guaranty Title Ins Co</t>
  </si>
  <si>
    <t>2006 CALIFORNIA LICENSED TITLE INSURERS</t>
  </si>
  <si>
    <t>HHI Index</t>
  </si>
  <si>
    <t>[2]  "HHI" stands for the Herfindahl-Hirschman Index.  It is a benchmark standard used to measure the competitiveness in a market.  HHI is used by the U.S. Department of Justice and the Federal</t>
  </si>
  <si>
    <t xml:space="preserve">      Trade Commission in reviewing merger and acquisition requests.  HHI of less than 1000 means the market is competitive.  HHI between 1000 and 1800 means the market is moderately</t>
  </si>
  <si>
    <t xml:space="preserve">      competitive. HHI greater than 1800 means the market is not competitive.</t>
  </si>
  <si>
    <t>2007 CALIFORNIA LICENSED TITLE INSURERS</t>
  </si>
  <si>
    <t>FIDELITY NATL FIN GRP</t>
  </si>
  <si>
    <t>American Guar Title Ins Co</t>
  </si>
  <si>
    <t>LANDAMERICA FIN GRP</t>
  </si>
  <si>
    <t>North Amer Title Ins Co</t>
  </si>
  <si>
    <t>FIRST AMER TITLE GRP</t>
  </si>
  <si>
    <t>Ace Ltd Grp</t>
  </si>
  <si>
    <t>STEWART TITLE GRP</t>
  </si>
  <si>
    <t>First Amer Title Ins Co</t>
  </si>
  <si>
    <t>Ace Ltd Grp Total</t>
  </si>
  <si>
    <t>FIDELITY NATL FIN GRP Total</t>
  </si>
  <si>
    <t>FIRST AMER TITLE GRP Total</t>
  </si>
  <si>
    <t>LANDAMERICA FIN GRP Total</t>
  </si>
  <si>
    <t>National Title Ins Of NY Inc Total</t>
  </si>
  <si>
    <t>North Amer Title Ins Co Total</t>
  </si>
  <si>
    <t>STEWART TITLE GRP Total</t>
  </si>
  <si>
    <t>2008 CALIFORNIA LICENSED TITLE INSURERS</t>
  </si>
  <si>
    <t>EnTitle Ins Co</t>
  </si>
  <si>
    <t>EnTitle Ins Co Total</t>
  </si>
  <si>
    <t>Stewart Title Guar Co</t>
  </si>
  <si>
    <t>United Gen Title Ins Co</t>
  </si>
  <si>
    <t>2009 CALIFORNIA LICENSED TITLE INSURERS</t>
  </si>
  <si>
    <t>WFG Title Ins Co</t>
  </si>
  <si>
    <t>GGC Opportunity Fund Grp</t>
  </si>
  <si>
    <t>Title Resources Guar Co</t>
  </si>
  <si>
    <t>Direct Losses and ALAE Incurred
[6]</t>
  </si>
  <si>
    <t>2010 CALIFORNIA LICENSED TITLE INSURERS</t>
  </si>
  <si>
    <t>GGC Opportunity Fund Grp Total</t>
  </si>
  <si>
    <t>Title Resources Guar Co Total</t>
  </si>
  <si>
    <t>Loss + ALAE Ratio
[7]=[6]/[5]</t>
  </si>
  <si>
    <t>Premier Land Title Ins Co</t>
  </si>
  <si>
    <t>2011 CALIFORNIA LICENSED TITLE INSURERS</t>
  </si>
  <si>
    <t>Net Earned Premium
[5]</t>
  </si>
  <si>
    <t>Premier Land Title Ins Co Total</t>
  </si>
  <si>
    <t>Premier Land Title Ins Co (was Commerce Title Ins Co)</t>
  </si>
  <si>
    <t>Earned Premium</t>
  </si>
  <si>
    <t>Premier Land Title Ins Co (formally Commerce Title Ins Co)</t>
  </si>
  <si>
    <t xml:space="preserve"> (Note: Starting 2010, it includes ALAE)</t>
  </si>
  <si>
    <t xml:space="preserve"> (2011 Changed to Net Earned Premium from Direct)</t>
  </si>
  <si>
    <t>2012 CALIFORNIA LICENSED TITLE INSURERS</t>
  </si>
  <si>
    <t>PartnerRe Grp</t>
  </si>
  <si>
    <t>2013 CALIFORNIA LICENSED TITLE INSURERS</t>
  </si>
  <si>
    <t>PartnerRe Grp Total</t>
  </si>
  <si>
    <t>[1]  22 groups/companies are listed here.</t>
  </si>
  <si>
    <t>WFG Natl Title Ins Co</t>
  </si>
  <si>
    <t>Real Advantage Title Ins Co</t>
  </si>
  <si>
    <t>WFG Natl Title Ins co</t>
  </si>
  <si>
    <t>WFG Natl Title Ins Co Total</t>
  </si>
  <si>
    <t>2014 CALIFORNIA LICENSED TITLE INSURERS</t>
  </si>
  <si>
    <t>(Sorted by 2014 Market Share)</t>
  </si>
  <si>
    <t>(Sorted by 2014 WP)</t>
  </si>
  <si>
    <t>National Title Ins Of NY Inc (part of Fidelity Natl Fin Inc in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</si>
</sst>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0"/>
      <name val="Arial"/>
    </font>
    <font>
      <sz val="10"/>
      <name val="Arial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i/>
      <sz val="9"/>
      <color indexed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22"/>
      </left>
      <right/>
      <top style="thin">
        <color indexed="64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thin">
        <color indexed="22"/>
      </right>
      <top style="thin">
        <color indexed="64"/>
      </top>
      <bottom style="hair">
        <color indexed="22"/>
      </bottom>
      <diagonal/>
    </border>
    <border>
      <left/>
      <right style="thin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6" fillId="0" borderId="0"/>
    <xf numFmtId="0" fontId="17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Fill="1" applyBorder="1"/>
    <xf numFmtId="164" fontId="0" fillId="0" borderId="0" xfId="1" applyNumberFormat="1" applyFont="1" applyFill="1" applyBorder="1"/>
    <xf numFmtId="0" fontId="3" fillId="0" borderId="0" xfId="6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1" xfId="6" applyFont="1" applyFill="1" applyBorder="1" applyAlignment="1">
      <alignment horizontal="center"/>
    </xf>
    <xf numFmtId="0" fontId="6" fillId="0" borderId="1" xfId="6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164" fontId="5" fillId="0" borderId="2" xfId="1" applyNumberFormat="1" applyFont="1" applyFill="1" applyBorder="1"/>
    <xf numFmtId="0" fontId="3" fillId="0" borderId="3" xfId="6" applyFont="1" applyFill="1" applyBorder="1" applyAlignment="1">
      <alignment horizontal="center"/>
    </xf>
    <xf numFmtId="0" fontId="3" fillId="0" borderId="3" xfId="6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right"/>
    </xf>
    <xf numFmtId="0" fontId="3" fillId="0" borderId="4" xfId="6" applyFont="1" applyFill="1" applyBorder="1" applyAlignment="1">
      <alignment horizontal="center"/>
    </xf>
    <xf numFmtId="0" fontId="3" fillId="0" borderId="4" xfId="6" applyFont="1" applyFill="1" applyBorder="1" applyAlignment="1">
      <alignment horizontal="left"/>
    </xf>
    <xf numFmtId="164" fontId="3" fillId="0" borderId="4" xfId="1" applyNumberFormat="1" applyFont="1" applyFill="1" applyBorder="1" applyAlignment="1">
      <alignment horizontal="right"/>
    </xf>
    <xf numFmtId="10" fontId="3" fillId="0" borderId="3" xfId="8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9" fontId="4" fillId="0" borderId="2" xfId="8" applyFont="1" applyFill="1" applyBorder="1"/>
    <xf numFmtId="0" fontId="6" fillId="0" borderId="1" xfId="1" applyNumberFormat="1" applyFont="1" applyFill="1" applyBorder="1" applyAlignment="1">
      <alignment horizontal="right"/>
    </xf>
    <xf numFmtId="0" fontId="13" fillId="0" borderId="0" xfId="7" applyFont="1" applyFill="1" applyBorder="1" applyAlignment="1">
      <alignment horizontal="left"/>
    </xf>
    <xf numFmtId="164" fontId="13" fillId="0" borderId="0" xfId="1" applyNumberFormat="1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15" fillId="0" borderId="0" xfId="0" applyFont="1" applyFill="1" applyBorder="1" applyAlignment="1">
      <alignment wrapText="1"/>
    </xf>
    <xf numFmtId="0" fontId="9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14" fillId="0" borderId="1" xfId="7" applyFont="1" applyFill="1" applyBorder="1" applyAlignment="1">
      <alignment horizontal="left" wrapText="1"/>
    </xf>
    <xf numFmtId="0" fontId="14" fillId="0" borderId="1" xfId="7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 wrapText="1"/>
    </xf>
    <xf numFmtId="10" fontId="15" fillId="0" borderId="2" xfId="8" applyNumberFormat="1" applyFont="1" applyBorder="1"/>
    <xf numFmtId="0" fontId="13" fillId="0" borderId="3" xfId="7" applyFont="1" applyFill="1" applyBorder="1" applyAlignment="1">
      <alignment horizontal="left"/>
    </xf>
    <xf numFmtId="164" fontId="13" fillId="0" borderId="3" xfId="1" applyNumberFormat="1" applyFont="1" applyFill="1" applyBorder="1" applyAlignment="1">
      <alignment horizontal="right"/>
    </xf>
    <xf numFmtId="10" fontId="9" fillId="0" borderId="3" xfId="8" applyNumberFormat="1" applyFont="1" applyBorder="1"/>
    <xf numFmtId="0" fontId="13" fillId="0" borderId="4" xfId="7" applyFont="1" applyFill="1" applyBorder="1" applyAlignment="1">
      <alignment horizontal="left"/>
    </xf>
    <xf numFmtId="164" fontId="13" fillId="0" borderId="4" xfId="1" applyNumberFormat="1" applyFont="1" applyFill="1" applyBorder="1" applyAlignment="1">
      <alignment horizontal="right"/>
    </xf>
    <xf numFmtId="10" fontId="9" fillId="0" borderId="4" xfId="8" applyNumberFormat="1" applyFont="1" applyBorder="1"/>
    <xf numFmtId="0" fontId="14" fillId="0" borderId="5" xfId="7" applyFont="1" applyFill="1" applyBorder="1" applyAlignment="1">
      <alignment horizontal="left" wrapText="1"/>
    </xf>
    <xf numFmtId="0" fontId="14" fillId="0" borderId="5" xfId="7" applyFont="1" applyFill="1" applyBorder="1" applyAlignment="1">
      <alignment horizontal="right" wrapText="1"/>
    </xf>
    <xf numFmtId="0" fontId="15" fillId="0" borderId="5" xfId="0" applyFont="1" applyFill="1" applyBorder="1" applyAlignment="1">
      <alignment horizontal="right" wrapText="1"/>
    </xf>
    <xf numFmtId="0" fontId="3" fillId="0" borderId="0" xfId="6" applyFont="1" applyFill="1" applyBorder="1" applyAlignment="1">
      <alignment horizontal="left"/>
    </xf>
    <xf numFmtId="0" fontId="3" fillId="0" borderId="6" xfId="6" applyFont="1" applyFill="1" applyBorder="1" applyAlignment="1">
      <alignment horizontal="center"/>
    </xf>
    <xf numFmtId="0" fontId="3" fillId="0" borderId="6" xfId="6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14" fillId="0" borderId="2" xfId="7" applyFont="1" applyFill="1" applyBorder="1" applyAlignment="1">
      <alignment horizontal="left"/>
    </xf>
    <xf numFmtId="164" fontId="14" fillId="0" borderId="2" xfId="1" applyNumberFormat="1" applyFont="1" applyFill="1" applyBorder="1" applyAlignment="1">
      <alignment horizontal="right"/>
    </xf>
    <xf numFmtId="0" fontId="15" fillId="0" borderId="2" xfId="0" applyFont="1" applyBorder="1"/>
    <xf numFmtId="0" fontId="12" fillId="0" borderId="0" xfId="0" applyFont="1" applyBorder="1"/>
    <xf numFmtId="0" fontId="11" fillId="2" borderId="4" xfId="7" applyFont="1" applyFill="1" applyBorder="1" applyAlignment="1">
      <alignment horizontal="left"/>
    </xf>
    <xf numFmtId="0" fontId="11" fillId="2" borderId="4" xfId="7" applyNumberFormat="1" applyFont="1" applyFill="1" applyBorder="1" applyAlignment="1">
      <alignment horizontal="left"/>
    </xf>
    <xf numFmtId="164" fontId="11" fillId="2" borderId="4" xfId="1" applyNumberFormat="1" applyFont="1" applyFill="1" applyBorder="1" applyAlignment="1">
      <alignment horizontal="right"/>
    </xf>
    <xf numFmtId="10" fontId="12" fillId="3" borderId="4" xfId="8" applyNumberFormat="1" applyFont="1" applyFill="1" applyBorder="1"/>
    <xf numFmtId="0" fontId="11" fillId="2" borderId="0" xfId="7" applyFont="1" applyFill="1" applyBorder="1" applyAlignment="1">
      <alignment horizontal="left"/>
    </xf>
    <xf numFmtId="164" fontId="11" fillId="2" borderId="0" xfId="1" applyNumberFormat="1" applyFont="1" applyFill="1" applyBorder="1" applyAlignment="1">
      <alignment horizontal="right"/>
    </xf>
    <xf numFmtId="10" fontId="12" fillId="3" borderId="6" xfId="8" applyNumberFormat="1" applyFont="1" applyFill="1" applyBorder="1"/>
    <xf numFmtId="0" fontId="13" fillId="0" borderId="2" xfId="7" applyFont="1" applyFill="1" applyBorder="1" applyAlignment="1">
      <alignment horizontal="left"/>
    </xf>
    <xf numFmtId="0" fontId="14" fillId="2" borderId="4" xfId="7" applyNumberFormat="1" applyFont="1" applyFill="1" applyBorder="1" applyAlignment="1">
      <alignment horizontal="left"/>
    </xf>
    <xf numFmtId="0" fontId="14" fillId="2" borderId="4" xfId="7" applyFont="1" applyFill="1" applyBorder="1" applyAlignment="1">
      <alignment horizontal="left"/>
    </xf>
    <xf numFmtId="0" fontId="14" fillId="2" borderId="0" xfId="7" applyFont="1" applyFill="1" applyBorder="1" applyAlignment="1">
      <alignment horizontal="left"/>
    </xf>
    <xf numFmtId="0" fontId="13" fillId="0" borderId="6" xfId="7" applyFont="1" applyFill="1" applyBorder="1" applyAlignment="1">
      <alignment horizontal="left"/>
    </xf>
    <xf numFmtId="164" fontId="13" fillId="0" borderId="6" xfId="1" applyNumberFormat="1" applyFont="1" applyFill="1" applyBorder="1" applyAlignment="1">
      <alignment horizontal="right"/>
    </xf>
    <xf numFmtId="0" fontId="14" fillId="2" borderId="6" xfId="7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4" fillId="3" borderId="4" xfId="7" applyFont="1" applyFill="1" applyBorder="1" applyAlignment="1">
      <alignment horizontal="left"/>
    </xf>
    <xf numFmtId="10" fontId="9" fillId="0" borderId="4" xfId="8" applyNumberFormat="1" applyFont="1" applyFill="1" applyBorder="1"/>
    <xf numFmtId="0" fontId="14" fillId="2" borderId="3" xfId="7" applyNumberFormat="1" applyFont="1" applyFill="1" applyBorder="1" applyAlignment="1">
      <alignment horizontal="left"/>
    </xf>
    <xf numFmtId="164" fontId="14" fillId="2" borderId="6" xfId="1" applyNumberFormat="1" applyFont="1" applyFill="1" applyBorder="1" applyAlignment="1">
      <alignment horizontal="right"/>
    </xf>
    <xf numFmtId="10" fontId="15" fillId="3" borderId="6" xfId="8" applyNumberFormat="1" applyFont="1" applyFill="1" applyBorder="1"/>
    <xf numFmtId="0" fontId="7" fillId="0" borderId="7" xfId="0" applyFont="1" applyFill="1" applyBorder="1" applyAlignment="1">
      <alignment horizontal="center"/>
    </xf>
    <xf numFmtId="164" fontId="5" fillId="0" borderId="1" xfId="1" applyNumberFormat="1" applyFont="1" applyFill="1" applyBorder="1"/>
    <xf numFmtId="0" fontId="7" fillId="0" borderId="0" xfId="0" applyFont="1" applyFill="1" applyBorder="1"/>
    <xf numFmtId="10" fontId="12" fillId="3" borderId="0" xfId="8" applyNumberFormat="1" applyFont="1" applyFill="1" applyBorder="1"/>
    <xf numFmtId="0" fontId="14" fillId="0" borderId="8" xfId="7" applyFont="1" applyFill="1" applyBorder="1" applyAlignment="1">
      <alignment horizontal="left"/>
    </xf>
    <xf numFmtId="164" fontId="14" fillId="0" borderId="8" xfId="1" applyNumberFormat="1" applyFont="1" applyFill="1" applyBorder="1" applyAlignment="1">
      <alignment horizontal="right"/>
    </xf>
    <xf numFmtId="10" fontId="15" fillId="0" borderId="8" xfId="8" applyNumberFormat="1" applyFont="1" applyBorder="1"/>
    <xf numFmtId="10" fontId="15" fillId="0" borderId="9" xfId="8" applyNumberFormat="1" applyFont="1" applyFill="1" applyBorder="1"/>
    <xf numFmtId="10" fontId="3" fillId="0" borderId="0" xfId="8" applyNumberFormat="1" applyFont="1" applyFill="1" applyBorder="1" applyAlignment="1">
      <alignment horizontal="right"/>
    </xf>
    <xf numFmtId="164" fontId="1" fillId="0" borderId="0" xfId="1" applyNumberFormat="1" applyFill="1" applyBorder="1"/>
    <xf numFmtId="164" fontId="14" fillId="2" borderId="4" xfId="1" applyNumberFormat="1" applyFont="1" applyFill="1" applyBorder="1" applyAlignment="1">
      <alignment horizontal="right"/>
    </xf>
    <xf numFmtId="10" fontId="15" fillId="3" borderId="4" xfId="8" applyNumberFormat="1" applyFont="1" applyFill="1" applyBorder="1"/>
    <xf numFmtId="164" fontId="14" fillId="3" borderId="4" xfId="1" applyNumberFormat="1" applyFont="1" applyFill="1" applyBorder="1" applyAlignment="1">
      <alignment horizontal="right"/>
    </xf>
    <xf numFmtId="164" fontId="14" fillId="2" borderId="0" xfId="1" applyNumberFormat="1" applyFont="1" applyFill="1" applyBorder="1" applyAlignment="1">
      <alignment horizontal="right"/>
    </xf>
    <xf numFmtId="164" fontId="9" fillId="0" borderId="0" xfId="0" applyNumberFormat="1" applyFont="1" applyBorder="1"/>
    <xf numFmtId="0" fontId="14" fillId="2" borderId="3" xfId="7" applyFont="1" applyFill="1" applyBorder="1" applyAlignment="1">
      <alignment horizontal="left"/>
    </xf>
    <xf numFmtId="164" fontId="14" fillId="2" borderId="3" xfId="1" applyNumberFormat="1" applyFont="1" applyFill="1" applyBorder="1" applyAlignment="1">
      <alignment horizontal="right"/>
    </xf>
    <xf numFmtId="10" fontId="15" fillId="3" borderId="3" xfId="8" applyNumberFormat="1" applyFont="1" applyFill="1" applyBorder="1"/>
    <xf numFmtId="10" fontId="15" fillId="3" borderId="0" xfId="8" applyNumberFormat="1" applyFont="1" applyFill="1" applyBorder="1"/>
    <xf numFmtId="0" fontId="15" fillId="0" borderId="0" xfId="0" applyFont="1" applyFill="1" applyBorder="1"/>
    <xf numFmtId="10" fontId="9" fillId="0" borderId="3" xfId="8" applyNumberFormat="1" applyFont="1" applyFill="1" applyBorder="1"/>
    <xf numFmtId="164" fontId="14" fillId="2" borderId="4" xfId="7" applyNumberFormat="1" applyFont="1" applyFill="1" applyBorder="1" applyAlignment="1">
      <alignment horizontal="left"/>
    </xf>
    <xf numFmtId="0" fontId="14" fillId="0" borderId="0" xfId="7" applyFont="1" applyFill="1" applyBorder="1" applyAlignment="1">
      <alignment horizontal="left"/>
    </xf>
    <xf numFmtId="164" fontId="14" fillId="0" borderId="0" xfId="1" applyNumberFormat="1" applyFont="1" applyFill="1" applyBorder="1" applyAlignment="1">
      <alignment horizontal="right"/>
    </xf>
    <xf numFmtId="10" fontId="15" fillId="0" borderId="4" xfId="8" applyNumberFormat="1" applyFont="1" applyFill="1" applyBorder="1"/>
    <xf numFmtId="1" fontId="13" fillId="0" borderId="4" xfId="7" applyNumberFormat="1" applyFont="1" applyFill="1" applyBorder="1" applyAlignment="1">
      <alignment horizontal="left"/>
    </xf>
    <xf numFmtId="1" fontId="13" fillId="0" borderId="6" xfId="7" applyNumberFormat="1" applyFont="1" applyFill="1" applyBorder="1" applyAlignment="1">
      <alignment horizontal="left"/>
    </xf>
    <xf numFmtId="1" fontId="14" fillId="0" borderId="2" xfId="7" applyNumberFormat="1" applyFont="1" applyFill="1" applyBorder="1" applyAlignment="1">
      <alignment horizontal="left"/>
    </xf>
    <xf numFmtId="1" fontId="14" fillId="2" borderId="4" xfId="7" applyNumberFormat="1" applyFont="1" applyFill="1" applyBorder="1" applyAlignment="1">
      <alignment horizontal="left"/>
    </xf>
    <xf numFmtId="1" fontId="14" fillId="2" borderId="6" xfId="7" applyNumberFormat="1" applyFont="1" applyFill="1" applyBorder="1" applyAlignment="1">
      <alignment horizontal="left"/>
    </xf>
    <xf numFmtId="1" fontId="14" fillId="2" borderId="0" xfId="7" applyNumberFormat="1" applyFont="1" applyFill="1" applyBorder="1" applyAlignment="1">
      <alignment horizontal="left"/>
    </xf>
    <xf numFmtId="38" fontId="3" fillId="0" borderId="3" xfId="8" applyNumberFormat="1" applyFont="1" applyFill="1" applyBorder="1" applyAlignment="1">
      <alignment horizontal="right"/>
    </xf>
    <xf numFmtId="38" fontId="3" fillId="0" borderId="0" xfId="8" applyNumberFormat="1" applyFont="1" applyFill="1" applyBorder="1" applyAlignment="1">
      <alignment horizontal="right"/>
    </xf>
    <xf numFmtId="38" fontId="3" fillId="0" borderId="10" xfId="8" applyNumberFormat="1" applyFont="1" applyFill="1" applyBorder="1" applyAlignment="1">
      <alignment horizontal="right"/>
    </xf>
    <xf numFmtId="38" fontId="5" fillId="0" borderId="2" xfId="8" applyNumberFormat="1" applyFont="1" applyFill="1" applyBorder="1"/>
    <xf numFmtId="10" fontId="6" fillId="0" borderId="2" xfId="8" applyNumberFormat="1" applyFont="1" applyFill="1" applyBorder="1" applyAlignment="1">
      <alignment horizontal="right"/>
    </xf>
    <xf numFmtId="10" fontId="15" fillId="0" borderId="2" xfId="8" applyNumberFormat="1" applyFont="1" applyFill="1" applyBorder="1"/>
    <xf numFmtId="0" fontId="9" fillId="0" borderId="0" xfId="0" applyFont="1" applyFill="1" applyBorder="1"/>
    <xf numFmtId="164" fontId="18" fillId="0" borderId="4" xfId="1" applyNumberFormat="1" applyFont="1" applyFill="1" applyBorder="1" applyAlignment="1">
      <alignment horizontal="right"/>
    </xf>
    <xf numFmtId="0" fontId="19" fillId="0" borderId="0" xfId="0" applyFont="1" applyFill="1" applyBorder="1"/>
    <xf numFmtId="0" fontId="18" fillId="0" borderId="3" xfId="5" applyFont="1" applyFill="1" applyBorder="1" applyAlignment="1">
      <alignment horizontal="right"/>
    </xf>
    <xf numFmtId="0" fontId="18" fillId="0" borderId="3" xfId="5" applyFont="1" applyFill="1" applyBorder="1" applyAlignment="1"/>
    <xf numFmtId="164" fontId="18" fillId="0" borderId="3" xfId="1" applyNumberFormat="1" applyFont="1" applyFill="1" applyBorder="1" applyAlignment="1">
      <alignment horizontal="right"/>
    </xf>
    <xf numFmtId="0" fontId="19" fillId="0" borderId="3" xfId="0" applyFont="1" applyFill="1" applyBorder="1"/>
    <xf numFmtId="0" fontId="18" fillId="0" borderId="4" xfId="5" applyFont="1" applyFill="1" applyBorder="1" applyAlignment="1">
      <alignment horizontal="right"/>
    </xf>
    <xf numFmtId="0" fontId="18" fillId="0" borderId="4" xfId="5" applyFont="1" applyFill="1" applyBorder="1" applyAlignment="1"/>
    <xf numFmtId="0" fontId="19" fillId="0" borderId="4" xfId="0" applyFont="1" applyFill="1" applyBorder="1"/>
    <xf numFmtId="0" fontId="11" fillId="2" borderId="0" xfId="5" applyFont="1" applyFill="1" applyBorder="1" applyAlignment="1">
      <alignment horizontal="right"/>
    </xf>
    <xf numFmtId="0" fontId="11" fillId="2" borderId="0" xfId="5" applyFont="1" applyFill="1" applyBorder="1" applyAlignment="1"/>
    <xf numFmtId="164" fontId="11" fillId="3" borderId="0" xfId="1" applyNumberFormat="1" applyFont="1" applyFill="1" applyBorder="1" applyAlignment="1">
      <alignment horizontal="right"/>
    </xf>
    <xf numFmtId="0" fontId="14" fillId="0" borderId="2" xfId="5" applyFont="1" applyFill="1" applyBorder="1" applyAlignment="1">
      <alignment horizontal="right"/>
    </xf>
    <xf numFmtId="0" fontId="14" fillId="0" borderId="2" xfId="5" applyFont="1" applyFill="1" applyBorder="1" applyAlignment="1"/>
    <xf numFmtId="0" fontId="0" fillId="0" borderId="0" xfId="0" applyAlignment="1"/>
    <xf numFmtId="164" fontId="0" fillId="0" borderId="0" xfId="1" applyNumberFormat="1" applyFont="1" applyAlignment="1"/>
    <xf numFmtId="0" fontId="21" fillId="0" borderId="0" xfId="0" applyFont="1" applyAlignment="1"/>
    <xf numFmtId="0" fontId="11" fillId="2" borderId="0" xfId="5" applyFont="1" applyFill="1" applyBorder="1" applyAlignment="1">
      <alignment horizontal="left"/>
    </xf>
    <xf numFmtId="0" fontId="14" fillId="0" borderId="2" xfId="5" applyFont="1" applyFill="1" applyBorder="1" applyAlignment="1">
      <alignment horizontal="left"/>
    </xf>
    <xf numFmtId="0" fontId="18" fillId="0" borderId="11" xfId="5" applyFont="1" applyFill="1" applyBorder="1" applyAlignment="1">
      <alignment horizontal="left"/>
    </xf>
    <xf numFmtId="0" fontId="18" fillId="0" borderId="11" xfId="5" applyFont="1" applyFill="1" applyBorder="1" applyAlignment="1"/>
    <xf numFmtId="164" fontId="18" fillId="0" borderId="11" xfId="1" applyNumberFormat="1" applyFont="1" applyFill="1" applyBorder="1" applyAlignment="1">
      <alignment horizontal="right"/>
    </xf>
    <xf numFmtId="10" fontId="19" fillId="0" borderId="12" xfId="8" applyNumberFormat="1" applyFont="1" applyFill="1" applyBorder="1"/>
    <xf numFmtId="0" fontId="18" fillId="0" borderId="13" xfId="5" applyFont="1" applyFill="1" applyBorder="1" applyAlignment="1">
      <alignment horizontal="left"/>
    </xf>
    <xf numFmtId="0" fontId="18" fillId="0" borderId="13" xfId="5" applyFont="1" applyFill="1" applyBorder="1" applyAlignment="1"/>
    <xf numFmtId="164" fontId="18" fillId="0" borderId="13" xfId="1" applyNumberFormat="1" applyFont="1" applyFill="1" applyBorder="1" applyAlignment="1">
      <alignment horizontal="right"/>
    </xf>
    <xf numFmtId="10" fontId="19" fillId="0" borderId="14" xfId="8" applyNumberFormat="1" applyFont="1" applyFill="1" applyBorder="1"/>
    <xf numFmtId="0" fontId="20" fillId="2" borderId="13" xfId="5" applyFont="1" applyFill="1" applyBorder="1" applyAlignment="1">
      <alignment horizontal="left"/>
    </xf>
    <xf numFmtId="0" fontId="11" fillId="2" borderId="13" xfId="5" applyNumberFormat="1" applyFont="1" applyFill="1" applyBorder="1" applyAlignment="1"/>
    <xf numFmtId="0" fontId="20" fillId="2" borderId="13" xfId="5" applyFont="1" applyFill="1" applyBorder="1" applyAlignment="1"/>
    <xf numFmtId="164" fontId="11" fillId="2" borderId="13" xfId="1" applyNumberFormat="1" applyFont="1" applyFill="1" applyBorder="1" applyAlignment="1">
      <alignment horizontal="right"/>
    </xf>
    <xf numFmtId="164" fontId="11" fillId="3" borderId="13" xfId="1" applyNumberFormat="1" applyFont="1" applyFill="1" applyBorder="1" applyAlignment="1">
      <alignment horizontal="right"/>
    </xf>
    <xf numFmtId="10" fontId="11" fillId="2" borderId="13" xfId="8" applyNumberFormat="1" applyFont="1" applyFill="1" applyBorder="1" applyAlignment="1">
      <alignment horizontal="right"/>
    </xf>
    <xf numFmtId="0" fontId="11" fillId="2" borderId="13" xfId="5" applyFont="1" applyFill="1" applyBorder="1" applyAlignment="1">
      <alignment horizontal="left"/>
    </xf>
    <xf numFmtId="0" fontId="11" fillId="2" borderId="13" xfId="5" applyFont="1" applyFill="1" applyBorder="1" applyAlignment="1"/>
    <xf numFmtId="10" fontId="12" fillId="3" borderId="14" xfId="8" applyNumberFormat="1" applyFont="1" applyFill="1" applyBorder="1"/>
    <xf numFmtId="0" fontId="18" fillId="0" borderId="15" xfId="5" applyFont="1" applyFill="1" applyBorder="1" applyAlignment="1">
      <alignment horizontal="left"/>
    </xf>
    <xf numFmtId="0" fontId="18" fillId="0" borderId="16" xfId="5" applyFont="1" applyFill="1" applyBorder="1" applyAlignment="1">
      <alignment horizontal="left"/>
    </xf>
    <xf numFmtId="0" fontId="20" fillId="2" borderId="16" xfId="5" applyFont="1" applyFill="1" applyBorder="1" applyAlignment="1">
      <alignment horizontal="left"/>
    </xf>
    <xf numFmtId="0" fontId="11" fillId="2" borderId="16" xfId="5" applyFont="1" applyFill="1" applyBorder="1" applyAlignment="1">
      <alignment horizontal="left"/>
    </xf>
    <xf numFmtId="0" fontId="11" fillId="2" borderId="5" xfId="5" applyFont="1" applyFill="1" applyBorder="1" applyAlignment="1">
      <alignment horizontal="left"/>
    </xf>
    <xf numFmtId="0" fontId="0" fillId="0" borderId="0" xfId="0" applyBorder="1" applyAlignment="1"/>
    <xf numFmtId="0" fontId="23" fillId="0" borderId="0" xfId="5" applyFont="1" applyFill="1" applyBorder="1" applyAlignment="1"/>
    <xf numFmtId="0" fontId="23" fillId="0" borderId="0" xfId="5" applyFont="1" applyFill="1" applyBorder="1" applyAlignment="1">
      <alignment horizontal="right"/>
    </xf>
    <xf numFmtId="164" fontId="23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0" fillId="0" borderId="0" xfId="1" applyNumberFormat="1" applyFont="1" applyBorder="1"/>
    <xf numFmtId="10" fontId="19" fillId="0" borderId="0" xfId="8" applyNumberFormat="1" applyFont="1" applyFill="1" applyBorder="1"/>
    <xf numFmtId="0" fontId="23" fillId="0" borderId="2" xfId="5" applyFont="1" applyFill="1" applyBorder="1" applyAlignment="1">
      <alignment horizontal="right"/>
    </xf>
    <xf numFmtId="0" fontId="24" fillId="0" borderId="2" xfId="5" applyFont="1" applyFill="1" applyBorder="1" applyAlignment="1"/>
    <xf numFmtId="0" fontId="23" fillId="0" borderId="2" xfId="5" applyFont="1" applyFill="1" applyBorder="1" applyAlignment="1"/>
    <xf numFmtId="164" fontId="23" fillId="0" borderId="2" xfId="1" applyNumberFormat="1" applyFont="1" applyFill="1" applyBorder="1" applyAlignment="1">
      <alignment horizontal="right"/>
    </xf>
    <xf numFmtId="10" fontId="19" fillId="0" borderId="2" xfId="8" applyNumberFormat="1" applyFont="1" applyFill="1" applyBorder="1"/>
    <xf numFmtId="0" fontId="23" fillId="4" borderId="0" xfId="5" applyFont="1" applyFill="1" applyBorder="1" applyAlignment="1">
      <alignment horizontal="right"/>
    </xf>
    <xf numFmtId="0" fontId="24" fillId="4" borderId="0" xfId="5" applyFont="1" applyFill="1" applyBorder="1" applyAlignment="1"/>
    <xf numFmtId="0" fontId="23" fillId="4" borderId="0" xfId="5" applyFont="1" applyFill="1" applyBorder="1" applyAlignment="1"/>
    <xf numFmtId="164" fontId="23" fillId="4" borderId="0" xfId="1" applyNumberFormat="1" applyFont="1" applyFill="1" applyBorder="1" applyAlignment="1">
      <alignment horizontal="right"/>
    </xf>
    <xf numFmtId="10" fontId="19" fillId="4" borderId="0" xfId="8" applyNumberFormat="1" applyFont="1" applyFill="1" applyBorder="1"/>
    <xf numFmtId="164" fontId="3" fillId="0" borderId="17" xfId="1" applyNumberFormat="1" applyFont="1" applyFill="1" applyBorder="1" applyAlignment="1">
      <alignment horizontal="right"/>
    </xf>
    <xf numFmtId="164" fontId="3" fillId="0" borderId="18" xfId="1" applyNumberFormat="1" applyFont="1" applyFill="1" applyBorder="1" applyAlignment="1">
      <alignment horizontal="right"/>
    </xf>
    <xf numFmtId="164" fontId="3" fillId="0" borderId="19" xfId="1" applyNumberFormat="1" applyFont="1" applyFill="1" applyBorder="1" applyAlignment="1">
      <alignment horizontal="right"/>
    </xf>
    <xf numFmtId="10" fontId="3" fillId="0" borderId="4" xfId="8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22" fillId="0" borderId="0" xfId="0" applyFont="1" applyFill="1" applyBorder="1"/>
    <xf numFmtId="164" fontId="5" fillId="0" borderId="8" xfId="1" applyNumberFormat="1" applyFont="1" applyFill="1" applyBorder="1"/>
    <xf numFmtId="164" fontId="3" fillId="0" borderId="10" xfId="1" applyNumberFormat="1" applyFont="1" applyFill="1" applyBorder="1" applyAlignment="1">
      <alignment horizontal="right"/>
    </xf>
    <xf numFmtId="43" fontId="9" fillId="0" borderId="0" xfId="1" applyFont="1" applyFill="1" applyBorder="1"/>
    <xf numFmtId="43" fontId="14" fillId="0" borderId="0" xfId="1" applyFont="1" applyFill="1" applyBorder="1" applyAlignment="1">
      <alignment horizontal="right"/>
    </xf>
    <xf numFmtId="43" fontId="9" fillId="0" borderId="0" xfId="1" applyFont="1"/>
    <xf numFmtId="43" fontId="15" fillId="0" borderId="0" xfId="1" applyFont="1" applyFill="1" applyBorder="1"/>
    <xf numFmtId="43" fontId="14" fillId="0" borderId="1" xfId="1" applyFont="1" applyFill="1" applyBorder="1" applyAlignment="1">
      <alignment horizontal="right"/>
    </xf>
    <xf numFmtId="43" fontId="9" fillId="0" borderId="2" xfId="1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/>
    <xf numFmtId="0" fontId="10" fillId="0" borderId="5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</cellXfs>
  <cellStyles count="10">
    <cellStyle name="Comma" xfId="1" builtinId="3"/>
    <cellStyle name="Comma 2" xfId="2"/>
    <cellStyle name="Normal" xfId="0" builtinId="0"/>
    <cellStyle name="Normal 2" xfId="3"/>
    <cellStyle name="Normal 3" xfId="4"/>
    <cellStyle name="Normal_Sheet1" xfId="5"/>
    <cellStyle name="Normal_Sheet3" xfId="6"/>
    <cellStyle name="Normal_TEMP" xfId="7"/>
    <cellStyle name="Percent" xfId="8" builtinId="5"/>
    <cellStyle name="Percent 2" xfId="9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worksheet" Target="worksheets/sheet2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1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worksheet" Target="worksheets/sheet2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24" Type="http://schemas.openxmlformats.org/officeDocument/2006/relationships/worksheet" Target="worksheets/sheet2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3.xml"/><Relationship Id="rId23" Type="http://schemas.openxmlformats.org/officeDocument/2006/relationships/worksheet" Target="worksheets/sheet21.xml"/><Relationship Id="rId28" Type="http://schemas.openxmlformats.org/officeDocument/2006/relationships/theme" Target="theme/theme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worksheet" Target="worksheets/sheet25.xml"/><Relationship Id="rId30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9248181083266E-2"/>
          <c:y val="7.8078078078078081E-2"/>
          <c:w val="0.68452610355374455"/>
          <c:h val="0.86486486486486491"/>
        </c:manualLayout>
      </c:layout>
      <c:lineChart>
        <c:grouping val="standard"/>
        <c:varyColors val="0"/>
        <c:ser>
          <c:idx val="0"/>
          <c:order val="0"/>
          <c:tx>
            <c:strRef>
              <c:f>'Title WP'!$B$5</c:f>
              <c:strCache>
                <c:ptCount val="1"/>
                <c:pt idx="0">
                  <c:v>FIDELITY NATL FIN INC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WP'!$L$4:$X$4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WP'!$C$5:$X$5</c:f>
              <c:numCache>
                <c:formatCode>_(* #,##0_);_(* \(#,##0\);_(* "-"??_);_(@_)</c:formatCode>
                <c:ptCount val="13"/>
                <c:pt idx="0">
                  <c:v>895260105</c:v>
                </c:pt>
                <c:pt idx="1">
                  <c:v>1184612925</c:v>
                </c:pt>
                <c:pt idx="2">
                  <c:v>1059354284</c:v>
                </c:pt>
                <c:pt idx="3">
                  <c:v>1035057635</c:v>
                </c:pt>
                <c:pt idx="4">
                  <c:v>810953474</c:v>
                </c:pt>
                <c:pt idx="5">
                  <c:v>626496189</c:v>
                </c:pt>
                <c:pt idx="6">
                  <c:v>650085950</c:v>
                </c:pt>
                <c:pt idx="7">
                  <c:v>726385723</c:v>
                </c:pt>
                <c:pt idx="8">
                  <c:v>555209601</c:v>
                </c:pt>
                <c:pt idx="9">
                  <c:v>529743931</c:v>
                </c:pt>
                <c:pt idx="10">
                  <c:v>658657975</c:v>
                </c:pt>
                <c:pt idx="11">
                  <c:v>638991674</c:v>
                </c:pt>
                <c:pt idx="12">
                  <c:v>566674514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'Title WP'!$B$6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'Title WP'!$L$4:$X$4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WP'!$C$6:$X$6</c:f>
              <c:numCache>
                <c:formatCode>_(* #,##0_);_(* \(#,##0\);_(* "-"??_);_(@_)</c:formatCode>
                <c:ptCount val="13"/>
                <c:pt idx="0">
                  <c:v>698318671</c:v>
                </c:pt>
                <c:pt idx="1">
                  <c:v>898469806</c:v>
                </c:pt>
                <c:pt idx="2">
                  <c:v>883917419</c:v>
                </c:pt>
                <c:pt idx="3">
                  <c:v>1089381343</c:v>
                </c:pt>
                <c:pt idx="4">
                  <c:v>948983288</c:v>
                </c:pt>
                <c:pt idx="5">
                  <c:v>750973588</c:v>
                </c:pt>
                <c:pt idx="6">
                  <c:v>468600419</c:v>
                </c:pt>
                <c:pt idx="7">
                  <c:v>435117875</c:v>
                </c:pt>
                <c:pt idx="8">
                  <c:v>327410581</c:v>
                </c:pt>
                <c:pt idx="9">
                  <c:v>301428908</c:v>
                </c:pt>
                <c:pt idx="10">
                  <c:v>397833547</c:v>
                </c:pt>
                <c:pt idx="11">
                  <c:v>410754707</c:v>
                </c:pt>
                <c:pt idx="12">
                  <c:v>372908313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'Title WP'!$B$7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WP'!$L$4:$X$4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WP'!$C$7:$X$7</c:f>
              <c:numCache>
                <c:formatCode>_(* #,##0_);_(* \(#,##0\);_(* "-"??_);_(@_)</c:formatCode>
                <c:ptCount val="13"/>
                <c:pt idx="0">
                  <c:v>159235047</c:v>
                </c:pt>
                <c:pt idx="1">
                  <c:v>187038680</c:v>
                </c:pt>
                <c:pt idx="2">
                  <c:v>177847790</c:v>
                </c:pt>
                <c:pt idx="3">
                  <c:v>153868834</c:v>
                </c:pt>
                <c:pt idx="4">
                  <c:v>100663704</c:v>
                </c:pt>
                <c:pt idx="5">
                  <c:v>90638207</c:v>
                </c:pt>
                <c:pt idx="6">
                  <c:v>66970215</c:v>
                </c:pt>
                <c:pt idx="7">
                  <c:v>102900354</c:v>
                </c:pt>
                <c:pt idx="8">
                  <c:v>119978751</c:v>
                </c:pt>
                <c:pt idx="9">
                  <c:v>129944008</c:v>
                </c:pt>
                <c:pt idx="10">
                  <c:v>174499502</c:v>
                </c:pt>
                <c:pt idx="11">
                  <c:v>182011641</c:v>
                </c:pt>
                <c:pt idx="12">
                  <c:v>151125745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'Title WP'!$B$8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WP'!$L$4:$X$4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WP'!$C$8:$X$8</c:f>
              <c:numCache>
                <c:formatCode>_(* #,##0_);_(* \(#,##0\);_(* "-"??_);_(@_)</c:formatCode>
                <c:ptCount val="13"/>
                <c:pt idx="0">
                  <c:v>255669469</c:v>
                </c:pt>
                <c:pt idx="1">
                  <c:v>352873002</c:v>
                </c:pt>
                <c:pt idx="2">
                  <c:v>281430490</c:v>
                </c:pt>
                <c:pt idx="3">
                  <c:v>285308477</c:v>
                </c:pt>
                <c:pt idx="4">
                  <c:v>244049615</c:v>
                </c:pt>
                <c:pt idx="5">
                  <c:v>158458480</c:v>
                </c:pt>
                <c:pt idx="6">
                  <c:v>100010336</c:v>
                </c:pt>
                <c:pt idx="7">
                  <c:v>141247933</c:v>
                </c:pt>
                <c:pt idx="8">
                  <c:v>163191841</c:v>
                </c:pt>
                <c:pt idx="9">
                  <c:v>140927071</c:v>
                </c:pt>
                <c:pt idx="10">
                  <c:v>159974438</c:v>
                </c:pt>
                <c:pt idx="11">
                  <c:v>112445499</c:v>
                </c:pt>
                <c:pt idx="12">
                  <c:v>90183189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'Title WP'!$B$9</c:f>
              <c:strCache>
                <c:ptCount val="1"/>
                <c:pt idx="0">
                  <c:v>National Title Ins Of NY Inc (part of Fidelity Natl Fin Inc in 2014)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'Title WP'!$L$4:$X$4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WP'!$C$9:$X$9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9776776</c:v>
                </c:pt>
                <c:pt idx="6">
                  <c:v>35782623</c:v>
                </c:pt>
                <c:pt idx="7">
                  <c:v>22867428</c:v>
                </c:pt>
                <c:pt idx="8">
                  <c:v>140193688</c:v>
                </c:pt>
                <c:pt idx="9">
                  <c:v>109053819</c:v>
                </c:pt>
                <c:pt idx="10">
                  <c:v>98019834</c:v>
                </c:pt>
                <c:pt idx="11">
                  <c:v>55311139</c:v>
                </c:pt>
                <c:pt idx="12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'Title WP'!$B$10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WP'!$L$4:$X$4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WP'!$C$10:$X$10</c:f>
              <c:numCache>
                <c:formatCode>_(* #,##0_);_(* \(#,##0\);_(* "-"??_);_(@_)</c:formatCode>
                <c:ptCount val="13"/>
                <c:pt idx="0">
                  <c:v>35231621</c:v>
                </c:pt>
                <c:pt idx="1">
                  <c:v>33373250</c:v>
                </c:pt>
                <c:pt idx="2">
                  <c:v>33537396</c:v>
                </c:pt>
                <c:pt idx="3">
                  <c:v>31097777</c:v>
                </c:pt>
                <c:pt idx="4">
                  <c:v>16761650</c:v>
                </c:pt>
                <c:pt idx="5">
                  <c:v>17766204</c:v>
                </c:pt>
                <c:pt idx="6">
                  <c:v>16567402</c:v>
                </c:pt>
                <c:pt idx="7">
                  <c:v>21887446</c:v>
                </c:pt>
                <c:pt idx="8">
                  <c:v>29930105</c:v>
                </c:pt>
                <c:pt idx="9">
                  <c:v>35643782</c:v>
                </c:pt>
                <c:pt idx="10">
                  <c:v>47435357</c:v>
                </c:pt>
                <c:pt idx="11">
                  <c:v>50940806</c:v>
                </c:pt>
                <c:pt idx="12">
                  <c:v>54489619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'Title WP'!$B$11</c:f>
              <c:strCache>
                <c:ptCount val="1"/>
                <c:pt idx="0">
                  <c:v>GGC Opportunity Fund Grp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'Title WP'!$L$4:$X$4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WP'!$C$11:$X$11</c:f>
              <c:numCache>
                <c:formatCode>_(* #,##0_);_(* \(#,##0\);_(* "-"??_);_(@_)</c:formatCode>
                <c:ptCount val="13"/>
                <c:pt idx="8">
                  <c:v>25660577</c:v>
                </c:pt>
                <c:pt idx="9">
                  <c:v>22191040</c:v>
                </c:pt>
                <c:pt idx="10">
                  <c:v>44996454</c:v>
                </c:pt>
                <c:pt idx="11">
                  <c:v>50001191</c:v>
                </c:pt>
                <c:pt idx="12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'Title WP'!$B$14</c:f>
              <c:strCache>
                <c:ptCount val="1"/>
                <c:pt idx="0">
                  <c:v>PartnerRe Grp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WP'!$L$4:$X$4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WP'!$C$14:$X$14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918262</c:v>
                </c:pt>
                <c:pt idx="12">
                  <c:v>793820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'Title WP'!$B$15</c:f>
              <c:strCache>
                <c:ptCount val="1"/>
                <c:pt idx="0">
                  <c:v>Premier Land Title Ins Co (was Commerce Title Ins Co)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WP'!$L$4:$X$4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WP'!$C$15:$X$15</c:f>
              <c:numCache>
                <c:formatCode>_(* #,##0_);_(* \(#,##0\);_(* "-"??_);_(@_)</c:formatCode>
                <c:ptCount val="13"/>
                <c:pt idx="0">
                  <c:v>32405580</c:v>
                </c:pt>
                <c:pt idx="1">
                  <c:v>34276403</c:v>
                </c:pt>
                <c:pt idx="2">
                  <c:v>22408966</c:v>
                </c:pt>
                <c:pt idx="3">
                  <c:v>18977791</c:v>
                </c:pt>
                <c:pt idx="4">
                  <c:v>18098314</c:v>
                </c:pt>
                <c:pt idx="5">
                  <c:v>13971736</c:v>
                </c:pt>
                <c:pt idx="6">
                  <c:v>6207872</c:v>
                </c:pt>
                <c:pt idx="7">
                  <c:v>4541466</c:v>
                </c:pt>
                <c:pt idx="8">
                  <c:v>1185879</c:v>
                </c:pt>
                <c:pt idx="9">
                  <c:v>917062</c:v>
                </c:pt>
                <c:pt idx="10">
                  <c:v>1005052</c:v>
                </c:pt>
                <c:pt idx="11">
                  <c:v>1348674</c:v>
                </c:pt>
                <c:pt idx="12">
                  <c:v>1232144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'Title WP'!$B$12</c:f>
              <c:strCache>
                <c:ptCount val="1"/>
                <c:pt idx="0">
                  <c:v>Title Resources Guar Co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WP'!$L$4:$X$4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WP'!$J$12:$X$12</c:f>
              <c:numCache>
                <c:formatCode>_(* #,##0_);_(* \(#,##0\);_(* "-"??_);_(@_)</c:formatCode>
                <c:ptCount val="13"/>
                <c:pt idx="8">
                  <c:v>7705673</c:v>
                </c:pt>
                <c:pt idx="9">
                  <c:v>29432962</c:v>
                </c:pt>
                <c:pt idx="10">
                  <c:v>42211830</c:v>
                </c:pt>
                <c:pt idx="11">
                  <c:v>42159300</c:v>
                </c:pt>
                <c:pt idx="12">
                  <c:v>33952443</c:v>
                </c:pt>
              </c:numCache>
            </c:numRef>
          </c:val>
          <c:smooth val="0"/>
        </c:ser>
        <c:ser>
          <c:idx val="12"/>
          <c:order val="10"/>
          <c:tx>
            <c:strRef>
              <c:f>'Title WP'!$B$13</c:f>
              <c:strCache>
                <c:ptCount val="1"/>
                <c:pt idx="0">
                  <c:v>North American Title Ins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WP'!$L$4:$X$4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WP'!$J$13:$X$13</c:f>
              <c:numCache>
                <c:formatCode>_(* #,##0_);_(* \(#,##0\);_(* "-"??_);_(@_)</c:formatCode>
                <c:ptCount val="13"/>
                <c:pt idx="0">
                  <c:v>58779921</c:v>
                </c:pt>
                <c:pt idx="1">
                  <c:v>64478852</c:v>
                </c:pt>
                <c:pt idx="2">
                  <c:v>72058781</c:v>
                </c:pt>
                <c:pt idx="3">
                  <c:v>79820168</c:v>
                </c:pt>
                <c:pt idx="4">
                  <c:v>73729782</c:v>
                </c:pt>
                <c:pt idx="5">
                  <c:v>58807977</c:v>
                </c:pt>
                <c:pt idx="6">
                  <c:v>40079819</c:v>
                </c:pt>
                <c:pt idx="7">
                  <c:v>31530903</c:v>
                </c:pt>
                <c:pt idx="8">
                  <c:v>37842079</c:v>
                </c:pt>
                <c:pt idx="9">
                  <c:v>34017561</c:v>
                </c:pt>
                <c:pt idx="10">
                  <c:v>39321906</c:v>
                </c:pt>
                <c:pt idx="11">
                  <c:v>41902679</c:v>
                </c:pt>
                <c:pt idx="12">
                  <c:v>56913342</c:v>
                </c:pt>
              </c:numCache>
            </c:numRef>
          </c:val>
          <c:smooth val="0"/>
        </c:ser>
        <c:ser>
          <c:idx val="8"/>
          <c:order val="11"/>
          <c:tx>
            <c:strRef>
              <c:f>'Title WP'!$B$17</c:f>
              <c:strCache>
                <c:ptCount val="1"/>
                <c:pt idx="0">
                  <c:v>WFG Natl Title Ins Co</c:v>
                </c:pt>
              </c:strCache>
            </c:strRef>
          </c:tx>
          <c:cat>
            <c:numRef>
              <c:f>'Title WP'!$L$4:$X$4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WP'!$L$17:$X$17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39922517</c:v>
                </c:pt>
              </c:numCache>
            </c:numRef>
          </c:val>
          <c:smooth val="0"/>
        </c:ser>
        <c:ser>
          <c:idx val="10"/>
          <c:order val="12"/>
          <c:tx>
            <c:strRef>
              <c:f>'Title WP'!$B$18</c:f>
              <c:strCache>
                <c:ptCount val="1"/>
                <c:pt idx="0">
                  <c:v>Real Advantage Title Ins Co</c:v>
                </c:pt>
              </c:strCache>
            </c:strRef>
          </c:tx>
          <c:cat>
            <c:numRef>
              <c:f>'Title WP'!$L$4:$X$4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WP'!$L$18:$X$18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1154638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56928"/>
        <c:axId val="180037312"/>
      </c:lineChart>
      <c:catAx>
        <c:axId val="17535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03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037312"/>
        <c:scaling>
          <c:orientation val="minMax"/>
          <c:max val="12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356928"/>
        <c:crosses val="autoZero"/>
        <c:crossBetween val="between"/>
        <c:majorUnit val="100000000"/>
        <c:minorUnit val="200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20883534136544"/>
          <c:y val="7.4242424242424249E-2"/>
          <c:w val="0.18072289156626509"/>
          <c:h val="0.812121212121212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67788057190914E-2"/>
          <c:y val="3.5200000000000002E-2"/>
          <c:w val="0.77712363330529854"/>
          <c:h val="0.89600000000000002"/>
        </c:manualLayout>
      </c:layout>
      <c:lineChart>
        <c:grouping val="standard"/>
        <c:varyColors val="0"/>
        <c:ser>
          <c:idx val="0"/>
          <c:order val="0"/>
          <c:tx>
            <c:strRef>
              <c:f>'Title WP'!$B$33</c:f>
              <c:strCache>
                <c:ptCount val="1"/>
                <c:pt idx="0">
                  <c:v>FIDELITY NATL FIN INC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WP'!$J$32:$X$32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WP'!$C$33:$X$33</c:f>
              <c:numCache>
                <c:formatCode>0.00%</c:formatCode>
                <c:ptCount val="13"/>
                <c:pt idx="0">
                  <c:v>0.35088854993513768</c:v>
                </c:pt>
                <c:pt idx="1">
                  <c:v>0.35501493749210122</c:v>
                </c:pt>
                <c:pt idx="2">
                  <c:v>0.3452712203735081</c:v>
                </c:pt>
                <c:pt idx="3">
                  <c:v>0.32363056119102995</c:v>
                </c:pt>
                <c:pt idx="4">
                  <c:v>0.31070895391066722</c:v>
                </c:pt>
                <c:pt idx="5">
                  <c:v>0.31103274665514763</c:v>
                </c:pt>
                <c:pt idx="6">
                  <c:v>0.46864240863510837</c:v>
                </c:pt>
                <c:pt idx="7">
                  <c:v>0.48314617079598854</c:v>
                </c:pt>
                <c:pt idx="8">
                  <c:v>0.39404030463112411</c:v>
                </c:pt>
                <c:pt idx="9">
                  <c:v>0.39706130359547376</c:v>
                </c:pt>
                <c:pt idx="10">
                  <c:v>0.39557488950938552</c:v>
                </c:pt>
                <c:pt idx="11">
                  <c:v>0.40269566680935259</c:v>
                </c:pt>
                <c:pt idx="12">
                  <c:v>0.41382728774458705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'Title WP'!$B$34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'Title WP'!$J$32:$X$32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WP'!$C$34:$X$34</c:f>
              <c:numCache>
                <c:formatCode>0.00%</c:formatCode>
                <c:ptCount val="13"/>
                <c:pt idx="0">
                  <c:v>0.27369925733462952</c:v>
                </c:pt>
                <c:pt idx="1">
                  <c:v>0.26926111920957668</c:v>
                </c:pt>
                <c:pt idx="2">
                  <c:v>0.28809176549998405</c:v>
                </c:pt>
                <c:pt idx="3">
                  <c:v>0.34061590723508639</c:v>
                </c:pt>
                <c:pt idx="4">
                  <c:v>0.36359373767623254</c:v>
                </c:pt>
                <c:pt idx="5">
                  <c:v>0.37283128268336718</c:v>
                </c:pt>
                <c:pt idx="6">
                  <c:v>0.33781076032727825</c:v>
                </c:pt>
                <c:pt idx="7">
                  <c:v>0.28941308797053217</c:v>
                </c:pt>
                <c:pt idx="8">
                  <c:v>0.23236803694375113</c:v>
                </c:pt>
                <c:pt idx="9">
                  <c:v>0.2259313380446073</c:v>
                </c:pt>
                <c:pt idx="10">
                  <c:v>0.23892971370710561</c:v>
                </c:pt>
                <c:pt idx="11">
                  <c:v>0.25885961799002294</c:v>
                </c:pt>
                <c:pt idx="12">
                  <c:v>0.27232499774323632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'Title WP'!$B$35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WP'!$J$32:$X$32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WP'!$C$35:$X$35</c:f>
              <c:numCache>
                <c:formatCode>0.00%</c:formatCode>
                <c:ptCount val="13"/>
                <c:pt idx="0">
                  <c:v>6.2410638459851273E-2</c:v>
                </c:pt>
                <c:pt idx="1">
                  <c:v>5.6053352016908913E-2</c:v>
                </c:pt>
                <c:pt idx="2">
                  <c:v>5.7965238279086805E-2</c:v>
                </c:pt>
                <c:pt idx="3">
                  <c:v>4.8110033116396882E-2</c:v>
                </c:pt>
                <c:pt idx="4">
                  <c:v>3.8568321327165374E-2</c:v>
                </c:pt>
                <c:pt idx="5">
                  <c:v>4.4998598507209484E-2</c:v>
                </c:pt>
                <c:pt idx="6">
                  <c:v>4.8278358983779086E-2</c:v>
                </c:pt>
                <c:pt idx="7">
                  <c:v>6.8442854029843986E-2</c:v>
                </c:pt>
                <c:pt idx="8">
                  <c:v>8.5150659333252027E-2</c:v>
                </c:pt>
                <c:pt idx="9">
                  <c:v>9.7397505080432281E-2</c:v>
                </c:pt>
                <c:pt idx="10">
                  <c:v>0.10480040300596496</c:v>
                </c:pt>
                <c:pt idx="11">
                  <c:v>0.11470462311463467</c:v>
                </c:pt>
                <c:pt idx="12">
                  <c:v>0.11036310195120243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'Title WP'!$B$36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WP'!$J$32:$X$32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WP'!$C$36:$X$36</c:f>
              <c:numCache>
                <c:formatCode>0.00%</c:formatCode>
                <c:ptCount val="13"/>
                <c:pt idx="0">
                  <c:v>0.10020717860548095</c:v>
                </c:pt>
                <c:pt idx="1">
                  <c:v>0.10575200059351041</c:v>
                </c:pt>
                <c:pt idx="2">
                  <c:v>9.1725544702299405E-2</c:v>
                </c:pt>
                <c:pt idx="3">
                  <c:v>8.9207150792204981E-2</c:v>
                </c:pt>
                <c:pt idx="4">
                  <c:v>9.3505241681659135E-2</c:v>
                </c:pt>
                <c:pt idx="5">
                  <c:v>7.8668916316743595E-2</c:v>
                </c:pt>
                <c:pt idx="6">
                  <c:v>7.2096750824174077E-2</c:v>
                </c:pt>
                <c:pt idx="7">
                  <c:v>9.3949255610298307E-2</c:v>
                </c:pt>
                <c:pt idx="8">
                  <c:v>0.11581961591646533</c:v>
                </c:pt>
                <c:pt idx="9">
                  <c:v>0.1056296887017133</c:v>
                </c:pt>
                <c:pt idx="10">
                  <c:v>9.6076982346074299E-2</c:v>
                </c:pt>
                <c:pt idx="11">
                  <c:v>7.0863701425185374E-2</c:v>
                </c:pt>
                <c:pt idx="12">
                  <c:v>6.5858378278906463E-2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'Title WP'!$B$37</c:f>
              <c:strCache>
                <c:ptCount val="1"/>
                <c:pt idx="0">
                  <c:v>National Title Ins Of NY Inc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'Title WP'!$J$32:$X$32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WP'!$C$37:$X$37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4.8538164255491232E-3</c:v>
                </c:pt>
                <c:pt idx="6">
                  <c:v>2.5795442325744811E-2</c:v>
                </c:pt>
                <c:pt idx="7">
                  <c:v>1.5209977184742892E-2</c:v>
                </c:pt>
                <c:pt idx="8">
                  <c:v>9.9497493248285468E-2</c:v>
                </c:pt>
                <c:pt idx="9">
                  <c:v>8.1739589639970495E-2</c:v>
                </c:pt>
                <c:pt idx="10">
                  <c:v>5.8868466603290287E-2</c:v>
                </c:pt>
                <c:pt idx="11">
                  <c:v>3.4857349333146069E-2</c:v>
                </c:pt>
                <c:pt idx="12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'Title WP'!$B$38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WP'!$J$32:$X$32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WP'!$C$38:$X$38</c:f>
              <c:numCache>
                <c:formatCode>0.00%</c:formatCode>
                <c:ptCount val="13"/>
                <c:pt idx="0">
                  <c:v>1.3808693513215743E-2</c:v>
                </c:pt>
                <c:pt idx="1">
                  <c:v>1.0001581117864526E-2</c:v>
                </c:pt>
                <c:pt idx="2">
                  <c:v>1.0930713001269753E-2</c:v>
                </c:pt>
                <c:pt idx="3">
                  <c:v>9.7233146077933177E-3</c:v>
                </c:pt>
                <c:pt idx="4">
                  <c:v>6.4220635391429807E-3</c:v>
                </c:pt>
                <c:pt idx="5">
                  <c:v>8.8202790771575966E-3</c:v>
                </c:pt>
                <c:pt idx="6">
                  <c:v>1.1943324076002737E-2</c:v>
                </c:pt>
                <c:pt idx="7">
                  <c:v>1.4558154694629063E-2</c:v>
                </c:pt>
                <c:pt idx="8">
                  <c:v>2.124182951915763E-2</c:v>
                </c:pt>
                <c:pt idx="9">
                  <c:v>2.6716241032297701E-2</c:v>
                </c:pt>
                <c:pt idx="10">
                  <c:v>2.8488588639822142E-2</c:v>
                </c:pt>
                <c:pt idx="11">
                  <c:v>3.2103144179584209E-2</c:v>
                </c:pt>
                <c:pt idx="12">
                  <c:v>3.9792315842540109E-2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'Title WP'!$B$39</c:f>
              <c:strCache>
                <c:ptCount val="1"/>
                <c:pt idx="0">
                  <c:v>GGC Opportunity Fund Grp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'Title WP'!$J$32:$X$32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WP'!$C$39:$X$39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1.8211683587385254E-2</c:v>
                </c:pt>
                <c:pt idx="9">
                  <c:v>1.6632948024352737E-2</c:v>
                </c:pt>
                <c:pt idx="10">
                  <c:v>2.7023839374850277E-2</c:v>
                </c:pt>
                <c:pt idx="11">
                  <c:v>3.1510994227769547E-2</c:v>
                </c:pt>
                <c:pt idx="12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'Title WP'!$B$42</c:f>
              <c:strCache>
                <c:ptCount val="1"/>
                <c:pt idx="0">
                  <c:v>PartnerRe Grp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WP'!$J$32:$X$32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WP'!$C$42:$X$42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5.7869318715988429E-4</c:v>
                </c:pt>
                <c:pt idx="12">
                  <c:v>5.7970557955498258E-4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'Title WP'!$B$43</c:f>
              <c:strCache>
                <c:ptCount val="1"/>
                <c:pt idx="0">
                  <c:v>Premier Land Title Ins Co (was Commerce Title Ins Co)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WP'!$J$32:$X$32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WP'!$C$43:$X$43</c:f>
              <c:numCache>
                <c:formatCode>0.00%</c:formatCode>
                <c:ptCount val="13"/>
                <c:pt idx="0">
                  <c:v>1.2701054042843893E-2</c:v>
                </c:pt>
                <c:pt idx="1">
                  <c:v>1.0272245736723723E-2</c:v>
                </c:pt>
                <c:pt idx="2">
                  <c:v>7.303667106450717E-3</c:v>
                </c:pt>
                <c:pt idx="3">
                  <c:v>5.9337692354649195E-3</c:v>
                </c:pt>
                <c:pt idx="4">
                  <c:v>6.9341933794919335E-3</c:v>
                </c:pt>
                <c:pt idx="5">
                  <c:v>6.9364626631760818E-3</c:v>
                </c:pt>
                <c:pt idx="6">
                  <c:v>4.4752114494682549E-3</c:v>
                </c:pt>
                <c:pt idx="7">
                  <c:v>3.0206980096443539E-3</c:v>
                </c:pt>
                <c:pt idx="8">
                  <c:v>8.4163552210555668E-4</c:v>
                </c:pt>
                <c:pt idx="9">
                  <c:v>6.8736952306466793E-4</c:v>
                </c:pt>
                <c:pt idx="10">
                  <c:v>6.0361120481565098E-4</c:v>
                </c:pt>
                <c:pt idx="11">
                  <c:v>8.4994092698997641E-4</c:v>
                </c:pt>
                <c:pt idx="12">
                  <c:v>8.9980190926808909E-4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'Title WP'!$B$40</c:f>
              <c:strCache>
                <c:ptCount val="1"/>
                <c:pt idx="0">
                  <c:v>Title Resources Guar Co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WP'!$J$32:$X$32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WP'!$J$40:$X$40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5.4688278639976684E-3</c:v>
                </c:pt>
                <c:pt idx="9">
                  <c:v>2.206101774178899E-2</c:v>
                </c:pt>
                <c:pt idx="10">
                  <c:v>2.5351457997967709E-2</c:v>
                </c:pt>
                <c:pt idx="11">
                  <c:v>2.6568996305444098E-2</c:v>
                </c:pt>
                <c:pt idx="12">
                  <c:v>2.4794563813739276E-2</c:v>
                </c:pt>
              </c:numCache>
            </c:numRef>
          </c:val>
          <c:smooth val="0"/>
        </c:ser>
        <c:ser>
          <c:idx val="12"/>
          <c:order val="10"/>
          <c:tx>
            <c:strRef>
              <c:f>'Title WP'!$B$41</c:f>
              <c:strCache>
                <c:ptCount val="1"/>
                <c:pt idx="0">
                  <c:v>North American Title Ins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WP'!$J$32:$X$32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WP'!$J$41:$X$41</c:f>
              <c:numCache>
                <c:formatCode>0.00%</c:formatCode>
                <c:ptCount val="13"/>
                <c:pt idx="0">
                  <c:v>2.3038222221453672E-2</c:v>
                </c:pt>
                <c:pt idx="1">
                  <c:v>1.9323574079982662E-2</c:v>
                </c:pt>
                <c:pt idx="2">
                  <c:v>2.3485838147134317E-2</c:v>
                </c:pt>
                <c:pt idx="3">
                  <c:v>2.4957301787549534E-2</c:v>
                </c:pt>
                <c:pt idx="4">
                  <c:v>2.8248850484955863E-2</c:v>
                </c:pt>
                <c:pt idx="5">
                  <c:v>2.9196038112759771E-2</c:v>
                </c:pt>
                <c:pt idx="6">
                  <c:v>2.8893260827770818E-2</c:v>
                </c:pt>
                <c:pt idx="7">
                  <c:v>2.0972376746713327E-2</c:v>
                </c:pt>
                <c:pt idx="8">
                  <c:v>2.6857072194317228E-2</c:v>
                </c:pt>
                <c:pt idx="9">
                  <c:v>2.5497332438148401E-2</c:v>
                </c:pt>
                <c:pt idx="10">
                  <c:v>2.3615835853575514E-2</c:v>
                </c:pt>
                <c:pt idx="11">
                  <c:v>2.6407272500710639E-2</c:v>
                </c:pt>
                <c:pt idx="12">
                  <c:v>4.1562296123202905E-2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82400"/>
        <c:axId val="180041920"/>
      </c:lineChart>
      <c:catAx>
        <c:axId val="18058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04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041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582400"/>
        <c:crosses val="autoZero"/>
        <c:crossBetween val="between"/>
      </c:valAx>
      <c:spPr>
        <a:solidFill>
          <a:srgbClr val="C0C0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4111111111111114"/>
          <c:y val="3.3653846153846152E-2"/>
          <c:w val="0.15444444444444438"/>
          <c:h val="0.924679487179487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Earned Premium</a:t>
            </a:r>
          </a:p>
        </c:rich>
      </c:tx>
      <c:layout>
        <c:manualLayout>
          <c:xMode val="edge"/>
          <c:yMode val="edge"/>
          <c:x val="0.4779874213836478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4063860667635"/>
          <c:y val="0.20879195567177367"/>
          <c:w val="0.81857764876632799"/>
          <c:h val="0.63736491731383538"/>
        </c:manualLayout>
      </c:layout>
      <c:lineChart>
        <c:grouping val="standard"/>
        <c:varyColors val="0"/>
        <c:ser>
          <c:idx val="0"/>
          <c:order val="0"/>
          <c:tx>
            <c:v>Direct Earned Premium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Ratio'!$C$4:$X$4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Loss Ratio'!$C$29:$X$29</c:f>
              <c:numCache>
                <c:formatCode>_(* #,##0_);_(* \(#,##0\);_(* "-"??_);_(@_)</c:formatCode>
                <c:ptCount val="13"/>
                <c:pt idx="0">
                  <c:v>2469338408</c:v>
                </c:pt>
                <c:pt idx="1">
                  <c:v>3224578537</c:v>
                </c:pt>
                <c:pt idx="2">
                  <c:v>2909163227</c:v>
                </c:pt>
                <c:pt idx="3">
                  <c:v>3129211814</c:v>
                </c:pt>
                <c:pt idx="4">
                  <c:v>2563378219</c:v>
                </c:pt>
                <c:pt idx="5">
                  <c:v>1982419987</c:v>
                </c:pt>
                <c:pt idx="6">
                  <c:v>1450102667</c:v>
                </c:pt>
                <c:pt idx="7">
                  <c:v>1503855858</c:v>
                </c:pt>
                <c:pt idx="8">
                  <c:v>1391157302</c:v>
                </c:pt>
                <c:pt idx="9">
                  <c:v>1345602798</c:v>
                </c:pt>
                <c:pt idx="10">
                  <c:v>1651937310</c:v>
                </c:pt>
                <c:pt idx="11">
                  <c:v>1576887746</c:v>
                </c:pt>
                <c:pt idx="12">
                  <c:v>1402257748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031936"/>
        <c:axId val="189801024"/>
      </c:lineChart>
      <c:catAx>
        <c:axId val="18103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80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801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031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47580978752989E-2"/>
          <c:y val="0.18237082066869301"/>
          <c:w val="0.88937535448416249"/>
          <c:h val="0.69300911854103342"/>
        </c:manualLayout>
      </c:layout>
      <c:lineChart>
        <c:grouping val="standard"/>
        <c:varyColors val="0"/>
        <c:ser>
          <c:idx val="0"/>
          <c:order val="0"/>
          <c:tx>
            <c:v>Loss Ratio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Ratio'!$C$59:$X$59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Loss Ratio'!$C$84:$X$84</c:f>
              <c:numCache>
                <c:formatCode>0.00%</c:formatCode>
                <c:ptCount val="13"/>
                <c:pt idx="0">
                  <c:v>3.6725321124961012E-2</c:v>
                </c:pt>
                <c:pt idx="1">
                  <c:v>3.1122136070956551E-2</c:v>
                </c:pt>
                <c:pt idx="2">
                  <c:v>3.9614238874744308E-2</c:v>
                </c:pt>
                <c:pt idx="3">
                  <c:v>4.9540304145099974E-2</c:v>
                </c:pt>
                <c:pt idx="4">
                  <c:v>4.7822661163057965E-2</c:v>
                </c:pt>
                <c:pt idx="5">
                  <c:v>0.12371881418082172</c:v>
                </c:pt>
                <c:pt idx="6">
                  <c:v>0.17186378086979961</c:v>
                </c:pt>
                <c:pt idx="7">
                  <c:v>0.12404177701450959</c:v>
                </c:pt>
                <c:pt idx="8">
                  <c:v>0.15419640661168021</c:v>
                </c:pt>
                <c:pt idx="9">
                  <c:v>0.1728825410780693</c:v>
                </c:pt>
                <c:pt idx="10">
                  <c:v>0.11257881026974323</c:v>
                </c:pt>
                <c:pt idx="11">
                  <c:v>9.8404660314989859E-2</c:v>
                </c:pt>
                <c:pt idx="12">
                  <c:v>9.581006715179155E-2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033472"/>
        <c:axId val="189802752"/>
      </c:lineChart>
      <c:catAx>
        <c:axId val="18103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80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80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033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Direct Incurred Losses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Direct Incurred Losses</c:v>
          </c:tx>
          <c:spPr>
            <a:ln w="12700">
              <a:solidFill>
                <a:srgbClr val="000080"/>
              </a:solidFill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Ref>
              <c:f>'Title Loss Ratio'!$L$32:$X$32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'Title Loss Ratio'!$C$57:$X$57</c:f>
              <c:numCache>
                <c:formatCode>#,##0_);[Red]\(#,##0\)</c:formatCode>
                <c:ptCount val="13"/>
                <c:pt idx="0">
                  <c:v>90687246</c:v>
                </c:pt>
                <c:pt idx="1">
                  <c:v>100355772</c:v>
                </c:pt>
                <c:pt idx="2">
                  <c:v>115244287</c:v>
                </c:pt>
                <c:pt idx="3">
                  <c:v>155022105</c:v>
                </c:pt>
                <c:pt idx="4">
                  <c:v>122587568</c:v>
                </c:pt>
                <c:pt idx="5">
                  <c:v>245262650</c:v>
                </c:pt>
                <c:pt idx="6">
                  <c:v>249220127</c:v>
                </c:pt>
                <c:pt idx="7">
                  <c:v>186540953</c:v>
                </c:pt>
                <c:pt idx="8">
                  <c:v>214511457</c:v>
                </c:pt>
                <c:pt idx="9">
                  <c:v>232631231</c:v>
                </c:pt>
                <c:pt idx="10">
                  <c:v>185973137</c:v>
                </c:pt>
                <c:pt idx="11">
                  <c:v>155173103</c:v>
                </c:pt>
                <c:pt idx="12">
                  <c:v>134350409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033984"/>
        <c:axId val="189804480"/>
      </c:lineChart>
      <c:catAx>
        <c:axId val="18103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9804480"/>
        <c:crosses val="autoZero"/>
        <c:auto val="1"/>
        <c:lblAlgn val="ctr"/>
        <c:lblOffset val="100"/>
        <c:noMultiLvlLbl val="0"/>
      </c:catAx>
      <c:valAx>
        <c:axId val="18980448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033984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plotVisOnly val="1"/>
    <c:dispBlanksAs val="gap"/>
    <c:showDLblsOverMax val="0"/>
  </c:chart>
  <c:spPr>
    <a:ln>
      <a:solidFill>
        <a:srgbClr val="000080"/>
      </a:solidFill>
    </a:ln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2" workbookViewId="0"/>
  </sheetViews>
  <pageMargins left="0.25" right="0.25" top="0.75" bottom="0.75" header="0.3" footer="0.3"/>
  <pageSetup orientation="landscape" r:id="rId1"/>
  <headerFooter alignWithMargins="0">
    <oddHeader>&amp;C&amp;"Arial,Bold Italic"CALIFORNIA LICENSED TITLE INSURERS
(Direct Written Premium)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2" workbookViewId="0"/>
  </sheetViews>
  <pageMargins left="0.75" right="0.75" top="0.87" bottom="1" header="0.42" footer="0.5"/>
  <pageSetup orientation="landscape" r:id="rId1"/>
  <headerFooter alignWithMargins="0">
    <oddHeader>&amp;C&amp;"Arial,Bold Italic"&amp;12CALIFORNIA LICENSED TITLE INSURERS
(Market Share)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0152" cy="6295793"/>
    <xdr:graphicFrame macro="">
      <xdr:nvGraphicFramePr>
        <xdr:cNvPr id="2" name="Chart 1" descr="Line Chart of Each Company's Written Premium by Year" title="Line Chart of Each Company's Written Premium by Year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4116" cy="5947317"/>
    <xdr:graphicFrame macro="">
      <xdr:nvGraphicFramePr>
        <xdr:cNvPr id="2" name="Chart 1" descr="Line Chart of Each Company's Market Share Percent by Year" title="Line Chart of Each Company's Market Share Percent by Year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10</xdr:col>
      <xdr:colOff>542925</xdr:colOff>
      <xdr:row>16</xdr:row>
      <xdr:rowOff>9525</xdr:rowOff>
    </xdr:to>
    <xdr:graphicFrame macro="">
      <xdr:nvGraphicFramePr>
        <xdr:cNvPr id="1444" name="Chart 1" descr="Line Chart of Total Earned Premium by Year" title="Line Chart of Total Earned Premium by Yea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34</xdr:row>
      <xdr:rowOff>85725</xdr:rowOff>
    </xdr:from>
    <xdr:to>
      <xdr:col>10</xdr:col>
      <xdr:colOff>523875</xdr:colOff>
      <xdr:row>53</xdr:row>
      <xdr:rowOff>142875</xdr:rowOff>
    </xdr:to>
    <xdr:graphicFrame macro="">
      <xdr:nvGraphicFramePr>
        <xdr:cNvPr id="1446" name="Chart 3" descr="Line Chart of Loss Ratio Percent by Year" title="Line Chart of Loss Ratio Percent by Yea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16</xdr:row>
      <xdr:rowOff>76200</xdr:rowOff>
    </xdr:from>
    <xdr:to>
      <xdr:col>10</xdr:col>
      <xdr:colOff>533400</xdr:colOff>
      <xdr:row>33</xdr:row>
      <xdr:rowOff>147638</xdr:rowOff>
    </xdr:to>
    <xdr:graphicFrame macro="">
      <xdr:nvGraphicFramePr>
        <xdr:cNvPr id="5" name="Chart 4" descr="Line Chart of Total Direct Incurred Losses by Year" title="Line Chart of Total Direct Incurred Losses by Yea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0.41207</cdr:x>
      <cdr:y>0.0649</cdr:y>
    </cdr:from>
    <cdr:to>
      <cdr:x>0.69687</cdr:x>
      <cdr:y>0.11872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0003" y="202618"/>
          <a:ext cx="1865274" cy="167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Loss Ratio</a:t>
          </a: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workbookViewId="0"/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71" customFormat="1" ht="37.5" customHeight="1" x14ac:dyDescent="0.2">
      <c r="A1" s="181" t="s">
        <v>188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2" s="171" customFormat="1" ht="36" x14ac:dyDescent="0.2">
      <c r="A2" s="29" t="s">
        <v>14</v>
      </c>
      <c r="B2" s="29" t="s">
        <v>15</v>
      </c>
      <c r="C2" s="29" t="s">
        <v>40</v>
      </c>
      <c r="D2" s="29" t="s">
        <v>41</v>
      </c>
      <c r="E2" s="30" t="s">
        <v>116</v>
      </c>
      <c r="F2" s="30" t="s">
        <v>117</v>
      </c>
      <c r="G2" s="30" t="s">
        <v>118</v>
      </c>
      <c r="H2" s="30" t="s">
        <v>119</v>
      </c>
      <c r="I2" s="30" t="s">
        <v>172</v>
      </c>
      <c r="J2" s="30" t="s">
        <v>165</v>
      </c>
      <c r="K2" s="30" t="s">
        <v>169</v>
      </c>
    </row>
    <row r="3" spans="1:12" ht="15" outlineLevel="2" x14ac:dyDescent="0.25">
      <c r="A3" s="152">
        <v>70</v>
      </c>
      <c r="B3" s="151" t="s">
        <v>145</v>
      </c>
      <c r="C3" s="152">
        <v>51624</v>
      </c>
      <c r="D3" s="151" t="s">
        <v>160</v>
      </c>
      <c r="E3" s="153">
        <v>0</v>
      </c>
      <c r="F3" s="153">
        <v>0</v>
      </c>
      <c r="G3" s="153">
        <v>0</v>
      </c>
      <c r="H3" s="153">
        <f>E3+F3+G3</f>
        <v>0</v>
      </c>
      <c r="I3" s="153">
        <v>0</v>
      </c>
      <c r="J3" s="153">
        <v>0</v>
      </c>
      <c r="K3" s="156" t="str">
        <f>IF(I3&lt;&gt;0,J3/I3,"")</f>
        <v/>
      </c>
      <c r="L3" s="151"/>
    </row>
    <row r="4" spans="1:12" ht="15" outlineLevel="2" x14ac:dyDescent="0.25">
      <c r="A4" s="152">
        <v>70</v>
      </c>
      <c r="B4" s="151" t="s">
        <v>145</v>
      </c>
      <c r="C4" s="152">
        <v>50814</v>
      </c>
      <c r="D4" s="151" t="s">
        <v>148</v>
      </c>
      <c r="E4" s="153">
        <v>17499344</v>
      </c>
      <c r="F4" s="153">
        <v>78689280</v>
      </c>
      <c r="G4" s="153">
        <v>276719689</v>
      </c>
      <c r="H4" s="153">
        <f>E4+F4+G4</f>
        <v>372908313</v>
      </c>
      <c r="I4" s="153">
        <v>398414739</v>
      </c>
      <c r="J4" s="153">
        <v>51031002</v>
      </c>
      <c r="K4" s="156">
        <f>IF(I4&lt;&gt;0,J4/I4,"")</f>
        <v>0.12808512588687138</v>
      </c>
      <c r="L4" s="151"/>
    </row>
    <row r="5" spans="1:12" ht="15" outlineLevel="1" x14ac:dyDescent="0.25">
      <c r="A5" s="162"/>
      <c r="B5" s="163" t="s">
        <v>151</v>
      </c>
      <c r="C5" s="162"/>
      <c r="D5" s="164"/>
      <c r="E5" s="165">
        <f t="shared" ref="E5:J5" si="0">SUBTOTAL(9,E3:E4)</f>
        <v>17499344</v>
      </c>
      <c r="F5" s="165">
        <f t="shared" si="0"/>
        <v>78689280</v>
      </c>
      <c r="G5" s="165">
        <f t="shared" si="0"/>
        <v>276719689</v>
      </c>
      <c r="H5" s="165">
        <f t="shared" si="0"/>
        <v>372908313</v>
      </c>
      <c r="I5" s="165">
        <f t="shared" si="0"/>
        <v>398414739</v>
      </c>
      <c r="J5" s="165">
        <f t="shared" si="0"/>
        <v>51031002</v>
      </c>
      <c r="K5" s="166">
        <f t="shared" ref="K5:K32" si="1">IF(I5&lt;&gt;0,J5/I5,"")</f>
        <v>0.12808512588687138</v>
      </c>
      <c r="L5" s="151"/>
    </row>
    <row r="6" spans="1:12" ht="15" outlineLevel="2" x14ac:dyDescent="0.25">
      <c r="A6" s="152">
        <v>150</v>
      </c>
      <c r="B6" s="151" t="s">
        <v>8</v>
      </c>
      <c r="C6" s="152">
        <v>50520</v>
      </c>
      <c r="D6" s="151" t="s">
        <v>25</v>
      </c>
      <c r="E6" s="153">
        <v>1961680</v>
      </c>
      <c r="F6" s="153">
        <v>28057889</v>
      </c>
      <c r="G6" s="153">
        <v>115381606</v>
      </c>
      <c r="H6" s="153">
        <f>E6+F6+G6</f>
        <v>145401175</v>
      </c>
      <c r="I6" s="153">
        <v>146989616</v>
      </c>
      <c r="J6" s="153">
        <v>10715407</v>
      </c>
      <c r="K6" s="156">
        <f t="shared" si="1"/>
        <v>7.2899074721033352E-2</v>
      </c>
      <c r="L6" s="151"/>
    </row>
    <row r="7" spans="1:12" ht="15" outlineLevel="2" x14ac:dyDescent="0.25">
      <c r="A7" s="152">
        <v>150</v>
      </c>
      <c r="B7" s="151" t="s">
        <v>8</v>
      </c>
      <c r="C7" s="152">
        <v>51411</v>
      </c>
      <c r="D7" s="151" t="s">
        <v>142</v>
      </c>
      <c r="E7" s="153">
        <v>0</v>
      </c>
      <c r="F7" s="153">
        <v>5724570</v>
      </c>
      <c r="G7" s="153">
        <v>0</v>
      </c>
      <c r="H7" s="153">
        <f>E7+F7+G7</f>
        <v>5724570</v>
      </c>
      <c r="I7" s="153">
        <v>5531198</v>
      </c>
      <c r="J7" s="153">
        <v>0</v>
      </c>
      <c r="K7" s="156">
        <f t="shared" si="1"/>
        <v>0</v>
      </c>
      <c r="L7" s="151"/>
    </row>
    <row r="8" spans="1:12" ht="15" outlineLevel="1" x14ac:dyDescent="0.25">
      <c r="A8" s="162"/>
      <c r="B8" s="163" t="s">
        <v>107</v>
      </c>
      <c r="C8" s="162"/>
      <c r="D8" s="164"/>
      <c r="E8" s="165">
        <f t="shared" ref="E8:J8" si="2">SUBTOTAL(9,E6:E7)</f>
        <v>1961680</v>
      </c>
      <c r="F8" s="165">
        <f t="shared" si="2"/>
        <v>33782459</v>
      </c>
      <c r="G8" s="165">
        <f t="shared" si="2"/>
        <v>115381606</v>
      </c>
      <c r="H8" s="165">
        <f t="shared" si="2"/>
        <v>151125745</v>
      </c>
      <c r="I8" s="165">
        <f t="shared" si="2"/>
        <v>152520814</v>
      </c>
      <c r="J8" s="165">
        <f t="shared" si="2"/>
        <v>10715407</v>
      </c>
      <c r="K8" s="166">
        <f t="shared" si="1"/>
        <v>7.0255375112278112E-2</v>
      </c>
      <c r="L8" s="151"/>
    </row>
    <row r="9" spans="1:12" ht="15" outlineLevel="2" x14ac:dyDescent="0.25">
      <c r="A9" s="152">
        <v>340</v>
      </c>
      <c r="B9" s="151" t="s">
        <v>147</v>
      </c>
      <c r="C9" s="152">
        <v>50121</v>
      </c>
      <c r="D9" s="151" t="s">
        <v>159</v>
      </c>
      <c r="E9" s="153">
        <v>8463775</v>
      </c>
      <c r="F9" s="153">
        <v>35174697</v>
      </c>
      <c r="G9" s="153">
        <v>46544717</v>
      </c>
      <c r="H9" s="153">
        <f>E9+F9+G9</f>
        <v>90183189</v>
      </c>
      <c r="I9" s="153">
        <v>92595477</v>
      </c>
      <c r="J9" s="153">
        <v>5769592</v>
      </c>
      <c r="K9" s="156">
        <f t="shared" si="1"/>
        <v>6.2309652554627476E-2</v>
      </c>
      <c r="L9" s="151"/>
    </row>
    <row r="10" spans="1:12" ht="15" outlineLevel="1" x14ac:dyDescent="0.25">
      <c r="A10" s="162"/>
      <c r="B10" s="163" t="s">
        <v>155</v>
      </c>
      <c r="C10" s="162"/>
      <c r="D10" s="164"/>
      <c r="E10" s="165">
        <f t="shared" ref="E10:J10" si="3">SUBTOTAL(9,E9:E9)</f>
        <v>8463775</v>
      </c>
      <c r="F10" s="165">
        <f t="shared" si="3"/>
        <v>35174697</v>
      </c>
      <c r="G10" s="165">
        <f t="shared" si="3"/>
        <v>46544717</v>
      </c>
      <c r="H10" s="165">
        <f t="shared" si="3"/>
        <v>90183189</v>
      </c>
      <c r="I10" s="165">
        <f t="shared" si="3"/>
        <v>92595477</v>
      </c>
      <c r="J10" s="165">
        <f t="shared" si="3"/>
        <v>5769592</v>
      </c>
      <c r="K10" s="166">
        <f t="shared" si="1"/>
        <v>6.2309652554627476E-2</v>
      </c>
      <c r="L10" s="151"/>
    </row>
    <row r="11" spans="1:12" ht="15" outlineLevel="2" x14ac:dyDescent="0.25">
      <c r="A11" s="152">
        <v>626</v>
      </c>
      <c r="B11" s="151" t="s">
        <v>146</v>
      </c>
      <c r="C11" s="152">
        <v>50028</v>
      </c>
      <c r="D11" s="151" t="s">
        <v>63</v>
      </c>
      <c r="E11" s="153">
        <v>0</v>
      </c>
      <c r="F11" s="153">
        <v>0</v>
      </c>
      <c r="G11" s="153">
        <v>0</v>
      </c>
      <c r="H11" s="153">
        <f>E11+F11+G11</f>
        <v>0</v>
      </c>
      <c r="I11" s="153">
        <v>0</v>
      </c>
      <c r="J11" s="153">
        <v>0</v>
      </c>
      <c r="K11" s="156" t="str">
        <f t="shared" si="1"/>
        <v/>
      </c>
      <c r="L11" s="151"/>
    </row>
    <row r="12" spans="1:12" ht="15" outlineLevel="1" x14ac:dyDescent="0.25">
      <c r="A12" s="162"/>
      <c r="B12" s="163" t="s">
        <v>149</v>
      </c>
      <c r="C12" s="162"/>
      <c r="D12" s="164"/>
      <c r="E12" s="165">
        <f t="shared" ref="E12:J12" si="4">SUBTOTAL(9,E11:E11)</f>
        <v>0</v>
      </c>
      <c r="F12" s="165">
        <f t="shared" si="4"/>
        <v>0</v>
      </c>
      <c r="G12" s="165">
        <f t="shared" si="4"/>
        <v>0</v>
      </c>
      <c r="H12" s="165">
        <f t="shared" si="4"/>
        <v>0</v>
      </c>
      <c r="I12" s="165">
        <f t="shared" si="4"/>
        <v>0</v>
      </c>
      <c r="J12" s="165">
        <f t="shared" si="4"/>
        <v>0</v>
      </c>
      <c r="K12" s="166" t="str">
        <f t="shared" si="1"/>
        <v/>
      </c>
      <c r="L12" s="151"/>
    </row>
    <row r="13" spans="1:12" ht="15" outlineLevel="2" x14ac:dyDescent="0.25">
      <c r="A13" s="152">
        <v>670</v>
      </c>
      <c r="B13" s="151" t="s">
        <v>141</v>
      </c>
      <c r="C13" s="152">
        <v>51020</v>
      </c>
      <c r="D13" s="151" t="s">
        <v>60</v>
      </c>
      <c r="E13" s="153">
        <v>0</v>
      </c>
      <c r="F13" s="153">
        <v>4989532</v>
      </c>
      <c r="G13" s="153">
        <v>19170814</v>
      </c>
      <c r="H13" s="153">
        <f>E13+F13+G13</f>
        <v>24160346</v>
      </c>
      <c r="I13" s="153">
        <v>24079788</v>
      </c>
      <c r="J13" s="153">
        <v>416712</v>
      </c>
      <c r="K13" s="156">
        <f>IF(I13&lt;&gt;0,J13/I13,"")</f>
        <v>1.7305467971727991E-2</v>
      </c>
      <c r="L13" s="151"/>
    </row>
    <row r="14" spans="1:12" ht="15" outlineLevel="2" x14ac:dyDescent="0.25">
      <c r="A14" s="152">
        <v>670</v>
      </c>
      <c r="B14" s="151" t="s">
        <v>141</v>
      </c>
      <c r="C14" s="152">
        <v>51586</v>
      </c>
      <c r="D14" s="151" t="s">
        <v>32</v>
      </c>
      <c r="E14" s="153">
        <v>6501559</v>
      </c>
      <c r="F14" s="153">
        <v>1839102</v>
      </c>
      <c r="G14" s="153">
        <v>174809318</v>
      </c>
      <c r="H14" s="153">
        <f>E14+F14+G14</f>
        <v>183149979</v>
      </c>
      <c r="I14" s="153">
        <v>186572392</v>
      </c>
      <c r="J14" s="153">
        <v>15683913</v>
      </c>
      <c r="K14" s="156">
        <f t="shared" si="1"/>
        <v>8.4063418128872996E-2</v>
      </c>
      <c r="L14" s="151"/>
    </row>
    <row r="15" spans="1:12" ht="15" outlineLevel="2" x14ac:dyDescent="0.25">
      <c r="A15" s="152">
        <v>670</v>
      </c>
      <c r="B15" s="151" t="s">
        <v>141</v>
      </c>
      <c r="C15" s="152">
        <v>50083</v>
      </c>
      <c r="D15" s="151" t="s">
        <v>24</v>
      </c>
      <c r="E15" s="153">
        <v>2948694</v>
      </c>
      <c r="F15" s="153">
        <v>4322</v>
      </c>
      <c r="G15" s="153">
        <v>103621829</v>
      </c>
      <c r="H15" s="153">
        <f>E15+F15+G15</f>
        <v>106574845</v>
      </c>
      <c r="I15" s="153">
        <v>106661908</v>
      </c>
      <c r="J15" s="153">
        <v>9839544</v>
      </c>
      <c r="K15" s="156">
        <f t="shared" si="1"/>
        <v>9.2249840496009122E-2</v>
      </c>
      <c r="L15" s="151"/>
    </row>
    <row r="16" spans="1:12" ht="15" outlineLevel="2" x14ac:dyDescent="0.25">
      <c r="A16" s="152">
        <v>670</v>
      </c>
      <c r="B16" s="151" t="s">
        <v>141</v>
      </c>
      <c r="C16" s="152">
        <v>50229</v>
      </c>
      <c r="D16" s="151" t="s">
        <v>27</v>
      </c>
      <c r="E16" s="153">
        <v>5234124</v>
      </c>
      <c r="F16" s="153">
        <v>1185538</v>
      </c>
      <c r="G16" s="153">
        <v>246369682</v>
      </c>
      <c r="H16" s="153">
        <f>E16+F16+G16</f>
        <v>252789344</v>
      </c>
      <c r="I16" s="153">
        <v>257497568</v>
      </c>
      <c r="J16" s="153">
        <v>36043337</v>
      </c>
      <c r="K16" s="156">
        <f t="shared" si="1"/>
        <v>0.13997544629237041</v>
      </c>
      <c r="L16" s="151"/>
    </row>
    <row r="17" spans="1:12" ht="15" outlineLevel="1" x14ac:dyDescent="0.25">
      <c r="A17" s="162"/>
      <c r="B17" s="163" t="s">
        <v>150</v>
      </c>
      <c r="C17" s="162"/>
      <c r="D17" s="164"/>
      <c r="E17" s="165">
        <f t="shared" ref="E17:J17" si="5">SUBTOTAL(9,E13:E16)</f>
        <v>14684377</v>
      </c>
      <c r="F17" s="165">
        <f t="shared" si="5"/>
        <v>8018494</v>
      </c>
      <c r="G17" s="165">
        <f t="shared" si="5"/>
        <v>543971643</v>
      </c>
      <c r="H17" s="165">
        <f>SUBTOTAL(9,H13:H16)</f>
        <v>566674514</v>
      </c>
      <c r="I17" s="165">
        <f t="shared" si="5"/>
        <v>574811656</v>
      </c>
      <c r="J17" s="165">
        <f t="shared" si="5"/>
        <v>61983506</v>
      </c>
      <c r="K17" s="166">
        <f>IF(I17&lt;&gt;0,J17/I17,"")</f>
        <v>0.107832722863226</v>
      </c>
      <c r="L17" s="151"/>
    </row>
    <row r="18" spans="1:12" ht="15" outlineLevel="2" x14ac:dyDescent="0.25">
      <c r="A18" s="152">
        <v>51152</v>
      </c>
      <c r="B18" s="151" t="s">
        <v>184</v>
      </c>
      <c r="C18" s="152">
        <v>51152</v>
      </c>
      <c r="D18" s="151" t="s">
        <v>186</v>
      </c>
      <c r="E18" s="153">
        <v>9500570</v>
      </c>
      <c r="F18" s="153">
        <v>19217583</v>
      </c>
      <c r="G18" s="153">
        <v>11204364</v>
      </c>
      <c r="H18" s="153">
        <f>E18+F18+G18</f>
        <v>39922517</v>
      </c>
      <c r="I18" s="153">
        <v>38899110</v>
      </c>
      <c r="J18" s="153">
        <v>733055</v>
      </c>
      <c r="K18" s="156">
        <f t="shared" si="1"/>
        <v>1.8845032701262317E-2</v>
      </c>
      <c r="L18" s="151"/>
    </row>
    <row r="19" spans="1:12" ht="15" outlineLevel="1" x14ac:dyDescent="0.25">
      <c r="A19" s="162"/>
      <c r="B19" s="163" t="s">
        <v>187</v>
      </c>
      <c r="C19" s="162"/>
      <c r="D19" s="164"/>
      <c r="E19" s="165">
        <f t="shared" ref="E19:J19" si="6">SUBTOTAL(9,E18:E18)</f>
        <v>9500570</v>
      </c>
      <c r="F19" s="165">
        <f t="shared" si="6"/>
        <v>19217583</v>
      </c>
      <c r="G19" s="165">
        <f t="shared" si="6"/>
        <v>11204364</v>
      </c>
      <c r="H19" s="165">
        <f t="shared" si="6"/>
        <v>39922517</v>
      </c>
      <c r="I19" s="165">
        <f t="shared" si="6"/>
        <v>38899110</v>
      </c>
      <c r="J19" s="165">
        <f t="shared" si="6"/>
        <v>733055</v>
      </c>
      <c r="K19" s="166">
        <f t="shared" si="1"/>
        <v>1.8845032701262317E-2</v>
      </c>
      <c r="L19" s="151"/>
    </row>
    <row r="20" spans="1:12" ht="15" outlineLevel="2" x14ac:dyDescent="0.25">
      <c r="A20" s="152">
        <v>50016</v>
      </c>
      <c r="B20" s="151" t="s">
        <v>164</v>
      </c>
      <c r="C20" s="152">
        <v>50016</v>
      </c>
      <c r="D20" s="151" t="s">
        <v>164</v>
      </c>
      <c r="E20" s="153">
        <v>1610699</v>
      </c>
      <c r="F20" s="153">
        <v>2826032</v>
      </c>
      <c r="G20" s="153">
        <v>29515712</v>
      </c>
      <c r="H20" s="153">
        <f>E20+F20+G20</f>
        <v>33952443</v>
      </c>
      <c r="I20" s="153">
        <v>33621349</v>
      </c>
      <c r="J20" s="153">
        <v>389545</v>
      </c>
      <c r="K20" s="156">
        <f t="shared" si="1"/>
        <v>1.1586239445656983E-2</v>
      </c>
      <c r="L20" s="151"/>
    </row>
    <row r="21" spans="1:12" ht="15" outlineLevel="1" x14ac:dyDescent="0.25">
      <c r="A21" s="162"/>
      <c r="B21" s="163" t="s">
        <v>168</v>
      </c>
      <c r="C21" s="162"/>
      <c r="D21" s="164"/>
      <c r="E21" s="165">
        <f t="shared" ref="E21:J21" si="7">SUBTOTAL(9,E20:E20)</f>
        <v>1610699</v>
      </c>
      <c r="F21" s="165">
        <f t="shared" si="7"/>
        <v>2826032</v>
      </c>
      <c r="G21" s="165">
        <f t="shared" si="7"/>
        <v>29515712</v>
      </c>
      <c r="H21" s="165">
        <f t="shared" si="7"/>
        <v>33952443</v>
      </c>
      <c r="I21" s="165">
        <f t="shared" si="7"/>
        <v>33621349</v>
      </c>
      <c r="J21" s="165">
        <f t="shared" si="7"/>
        <v>389545</v>
      </c>
      <c r="K21" s="166">
        <f t="shared" si="1"/>
        <v>1.1586239445656983E-2</v>
      </c>
      <c r="L21" s="151"/>
    </row>
    <row r="22" spans="1:12" ht="15" outlineLevel="2" x14ac:dyDescent="0.25">
      <c r="A22" s="152">
        <v>50026</v>
      </c>
      <c r="B22" s="151" t="s">
        <v>170</v>
      </c>
      <c r="C22" s="152">
        <v>50026</v>
      </c>
      <c r="D22" s="151" t="s">
        <v>170</v>
      </c>
      <c r="E22" s="153">
        <v>0</v>
      </c>
      <c r="F22" s="153">
        <v>1232144</v>
      </c>
      <c r="G22" s="153">
        <v>0</v>
      </c>
      <c r="H22" s="153">
        <f>E22+F22+G22</f>
        <v>1232144</v>
      </c>
      <c r="I22" s="153">
        <v>1254980</v>
      </c>
      <c r="J22" s="153">
        <v>52449</v>
      </c>
      <c r="K22" s="156">
        <f t="shared" si="1"/>
        <v>4.1792697891599867E-2</v>
      </c>
      <c r="L22" s="151"/>
    </row>
    <row r="23" spans="1:12" ht="15" outlineLevel="1" x14ac:dyDescent="0.25">
      <c r="A23" s="162"/>
      <c r="B23" s="163" t="s">
        <v>173</v>
      </c>
      <c r="C23" s="162"/>
      <c r="D23" s="164"/>
      <c r="E23" s="165">
        <f t="shared" ref="E23:J25" si="8">SUBTOTAL(9,E22:E22)</f>
        <v>0</v>
      </c>
      <c r="F23" s="165">
        <f t="shared" si="8"/>
        <v>1232144</v>
      </c>
      <c r="G23" s="165">
        <f t="shared" si="8"/>
        <v>0</v>
      </c>
      <c r="H23" s="165">
        <f t="shared" si="8"/>
        <v>1232144</v>
      </c>
      <c r="I23" s="165">
        <f t="shared" si="8"/>
        <v>1254980</v>
      </c>
      <c r="J23" s="165">
        <f t="shared" si="8"/>
        <v>52449</v>
      </c>
      <c r="K23" s="166">
        <f t="shared" si="1"/>
        <v>4.1792697891599867E-2</v>
      </c>
      <c r="L23" s="151"/>
    </row>
    <row r="24" spans="1:12" ht="15" outlineLevel="2" x14ac:dyDescent="0.25">
      <c r="A24" s="152">
        <v>50440</v>
      </c>
      <c r="B24" s="151" t="s">
        <v>185</v>
      </c>
      <c r="C24" s="152">
        <v>50440</v>
      </c>
      <c r="D24" s="151" t="s">
        <v>185</v>
      </c>
      <c r="E24" s="153">
        <v>21046</v>
      </c>
      <c r="F24" s="153">
        <v>0</v>
      </c>
      <c r="G24" s="153">
        <v>1133592</v>
      </c>
      <c r="H24" s="153">
        <f>E24+F24+G24</f>
        <v>1154638</v>
      </c>
      <c r="I24" s="153">
        <v>1104515</v>
      </c>
      <c r="J24" s="153">
        <v>0</v>
      </c>
      <c r="K24" s="156">
        <f t="shared" si="1"/>
        <v>0</v>
      </c>
      <c r="L24" s="151"/>
    </row>
    <row r="25" spans="1:12" ht="15" outlineLevel="1" x14ac:dyDescent="0.25">
      <c r="A25" s="162"/>
      <c r="B25" s="163" t="s">
        <v>185</v>
      </c>
      <c r="C25" s="162"/>
      <c r="D25" s="164"/>
      <c r="E25" s="165">
        <f t="shared" si="8"/>
        <v>21046</v>
      </c>
      <c r="F25" s="165">
        <f t="shared" si="8"/>
        <v>0</v>
      </c>
      <c r="G25" s="165">
        <f t="shared" si="8"/>
        <v>1133592</v>
      </c>
      <c r="H25" s="165">
        <f t="shared" si="8"/>
        <v>1154638</v>
      </c>
      <c r="I25" s="165">
        <f t="shared" si="8"/>
        <v>1104515</v>
      </c>
      <c r="J25" s="165">
        <f t="shared" si="8"/>
        <v>0</v>
      </c>
      <c r="K25" s="166">
        <f>IF(I25&lt;&gt;0,J25/I25,"")</f>
        <v>0</v>
      </c>
      <c r="L25" s="151"/>
    </row>
    <row r="26" spans="1:12" ht="15" outlineLevel="2" x14ac:dyDescent="0.25">
      <c r="A26" s="152">
        <v>50050</v>
      </c>
      <c r="B26" s="151" t="s">
        <v>4</v>
      </c>
      <c r="C26" s="152">
        <v>50050</v>
      </c>
      <c r="D26" s="151" t="s">
        <v>4</v>
      </c>
      <c r="E26" s="153">
        <v>1551678</v>
      </c>
      <c r="F26" s="153">
        <v>19334651</v>
      </c>
      <c r="G26" s="153">
        <v>33603290</v>
      </c>
      <c r="H26" s="153">
        <f>E26+F26+G26</f>
        <v>54489619</v>
      </c>
      <c r="I26" s="153">
        <v>51688066</v>
      </c>
      <c r="J26" s="153">
        <v>563857</v>
      </c>
      <c r="K26" s="156">
        <f t="shared" si="1"/>
        <v>1.0908843058666578E-2</v>
      </c>
      <c r="L26" s="151"/>
    </row>
    <row r="27" spans="1:12" ht="15" outlineLevel="1" x14ac:dyDescent="0.25">
      <c r="A27" s="162"/>
      <c r="B27" s="163" t="s">
        <v>114</v>
      </c>
      <c r="C27" s="162"/>
      <c r="D27" s="164"/>
      <c r="E27" s="165">
        <f t="shared" ref="E27:J27" si="9">SUBTOTAL(9,E26:E26)</f>
        <v>1551678</v>
      </c>
      <c r="F27" s="165">
        <f t="shared" si="9"/>
        <v>19334651</v>
      </c>
      <c r="G27" s="165">
        <f t="shared" si="9"/>
        <v>33603290</v>
      </c>
      <c r="H27" s="165">
        <f t="shared" si="9"/>
        <v>54489619</v>
      </c>
      <c r="I27" s="165">
        <f t="shared" si="9"/>
        <v>51688066</v>
      </c>
      <c r="J27" s="165">
        <f t="shared" si="9"/>
        <v>563857</v>
      </c>
      <c r="K27" s="166">
        <f t="shared" si="1"/>
        <v>1.0908843058666578E-2</v>
      </c>
      <c r="L27" s="151"/>
    </row>
    <row r="28" spans="1:12" ht="15" outlineLevel="2" x14ac:dyDescent="0.25">
      <c r="A28" s="152">
        <v>50130</v>
      </c>
      <c r="B28" s="151" t="s">
        <v>144</v>
      </c>
      <c r="C28" s="152">
        <v>50130</v>
      </c>
      <c r="D28" s="151" t="s">
        <v>144</v>
      </c>
      <c r="E28" s="153">
        <v>0</v>
      </c>
      <c r="F28" s="153">
        <v>17343903</v>
      </c>
      <c r="G28" s="153">
        <v>39569439</v>
      </c>
      <c r="H28" s="153">
        <f>E28+F28+G28</f>
        <v>56913342</v>
      </c>
      <c r="I28" s="153">
        <v>56596935</v>
      </c>
      <c r="J28" s="153">
        <v>2926910</v>
      </c>
      <c r="K28" s="156">
        <f t="shared" si="1"/>
        <v>5.1714991280004827E-2</v>
      </c>
      <c r="L28" s="151"/>
    </row>
    <row r="29" spans="1:12" ht="15" outlineLevel="1" x14ac:dyDescent="0.25">
      <c r="A29" s="162"/>
      <c r="B29" s="163" t="s">
        <v>154</v>
      </c>
      <c r="C29" s="162"/>
      <c r="D29" s="164"/>
      <c r="E29" s="165">
        <f t="shared" ref="E29:J29" si="10">SUBTOTAL(9,E28:E28)</f>
        <v>0</v>
      </c>
      <c r="F29" s="165">
        <f t="shared" si="10"/>
        <v>17343903</v>
      </c>
      <c r="G29" s="165">
        <f t="shared" si="10"/>
        <v>39569439</v>
      </c>
      <c r="H29" s="165">
        <f t="shared" si="10"/>
        <v>56913342</v>
      </c>
      <c r="I29" s="165">
        <f t="shared" si="10"/>
        <v>56596935</v>
      </c>
      <c r="J29" s="165">
        <f t="shared" si="10"/>
        <v>2926910</v>
      </c>
      <c r="K29" s="166">
        <f t="shared" si="1"/>
        <v>5.1714991280004827E-2</v>
      </c>
      <c r="L29" s="151"/>
    </row>
    <row r="30" spans="1:12" ht="15" outlineLevel="2" x14ac:dyDescent="0.25">
      <c r="A30" s="152">
        <v>3483</v>
      </c>
      <c r="B30" s="151" t="s">
        <v>180</v>
      </c>
      <c r="C30" s="152">
        <v>51632</v>
      </c>
      <c r="D30" s="151" t="s">
        <v>157</v>
      </c>
      <c r="E30" s="153">
        <v>793820</v>
      </c>
      <c r="F30" s="153">
        <v>0</v>
      </c>
      <c r="G30" s="153">
        <v>0</v>
      </c>
      <c r="H30" s="153">
        <f>E30+F30+G30</f>
        <v>793820</v>
      </c>
      <c r="I30" s="153">
        <v>750107</v>
      </c>
      <c r="J30" s="153">
        <v>185086</v>
      </c>
      <c r="K30" s="156">
        <f>IF(I30&lt;&gt;0,J30/I30,"")</f>
        <v>0.24674613088532701</v>
      </c>
      <c r="L30" s="151"/>
    </row>
    <row r="31" spans="1:12" ht="15" outlineLevel="1" x14ac:dyDescent="0.25">
      <c r="A31" s="162"/>
      <c r="B31" s="163" t="s">
        <v>182</v>
      </c>
      <c r="C31" s="162"/>
      <c r="D31" s="164"/>
      <c r="E31" s="165">
        <f t="shared" ref="E31:J31" si="11">SUBTOTAL(9,E30:E30)</f>
        <v>793820</v>
      </c>
      <c r="F31" s="165">
        <f t="shared" si="11"/>
        <v>0</v>
      </c>
      <c r="G31" s="165">
        <f t="shared" si="11"/>
        <v>0</v>
      </c>
      <c r="H31" s="165">
        <f t="shared" si="11"/>
        <v>793820</v>
      </c>
      <c r="I31" s="165">
        <f t="shared" si="11"/>
        <v>750107</v>
      </c>
      <c r="J31" s="165">
        <f t="shared" si="11"/>
        <v>185086</v>
      </c>
      <c r="K31" s="166">
        <f t="shared" si="1"/>
        <v>0.24674613088532701</v>
      </c>
      <c r="L31" s="151"/>
    </row>
    <row r="32" spans="1:12" ht="30.75" customHeight="1" thickBot="1" x14ac:dyDescent="0.3">
      <c r="A32" s="157"/>
      <c r="B32" s="158" t="s">
        <v>104</v>
      </c>
      <c r="C32" s="157"/>
      <c r="D32" s="159"/>
      <c r="E32" s="160">
        <f t="shared" ref="E32:J32" si="12">SUBTOTAL(9,E3:E31)</f>
        <v>56086989</v>
      </c>
      <c r="F32" s="160">
        <f t="shared" si="12"/>
        <v>215619243</v>
      </c>
      <c r="G32" s="160">
        <f t="shared" si="12"/>
        <v>1097644052</v>
      </c>
      <c r="H32" s="160">
        <f t="shared" si="12"/>
        <v>1369350284</v>
      </c>
      <c r="I32" s="160">
        <f t="shared" si="12"/>
        <v>1402257748</v>
      </c>
      <c r="J32" s="160">
        <f t="shared" si="12"/>
        <v>134350409</v>
      </c>
      <c r="K32" s="161">
        <f t="shared" si="1"/>
        <v>9.581006715179155E-2</v>
      </c>
      <c r="L32" s="151"/>
    </row>
    <row r="33" spans="11:13" ht="13.5" thickTop="1" x14ac:dyDescent="0.2"/>
    <row r="41" spans="11:13" x14ac:dyDescent="0.2">
      <c r="K41" s="172"/>
      <c r="L41" s="172"/>
      <c r="M41" s="172"/>
    </row>
    <row r="42" spans="11:13" x14ac:dyDescent="0.2">
      <c r="K42" s="172"/>
      <c r="L42" s="172"/>
      <c r="M42" s="172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34"/>
  <sheetViews>
    <sheetView workbookViewId="0">
      <selection sqref="A1:H1"/>
    </sheetView>
  </sheetViews>
  <sheetFormatPr defaultRowHeight="12" outlineLevelRow="2" x14ac:dyDescent="0.2"/>
  <cols>
    <col min="1" max="1" width="6.28515625" style="25" bestFit="1" customWidth="1"/>
    <col min="2" max="2" width="28.140625" style="24" bestFit="1" customWidth="1"/>
    <col min="3" max="3" width="7.28515625" style="25" bestFit="1" customWidth="1"/>
    <col min="4" max="4" width="22.42578125" style="25" bestFit="1" customWidth="1"/>
    <col min="5" max="5" width="13.42578125" style="27" bestFit="1" customWidth="1"/>
    <col min="6" max="6" width="16.140625" style="27" customWidth="1"/>
    <col min="7" max="7" width="12.42578125" style="27" bestFit="1" customWidth="1"/>
    <col min="8" max="16384" width="9.140625" style="23"/>
  </cols>
  <sheetData>
    <row r="1" spans="1:8" ht="24" customHeight="1" x14ac:dyDescent="0.2">
      <c r="A1" s="186" t="s">
        <v>47</v>
      </c>
      <c r="B1" s="186"/>
      <c r="C1" s="186"/>
      <c r="D1" s="186"/>
      <c r="E1" s="186"/>
      <c r="F1" s="186"/>
      <c r="G1" s="186"/>
      <c r="H1" s="186"/>
    </row>
    <row r="2" spans="1:8" ht="8.25" customHeight="1" x14ac:dyDescent="0.2">
      <c r="A2" s="28"/>
      <c r="B2" s="28"/>
      <c r="C2" s="28"/>
      <c r="D2" s="28"/>
      <c r="E2" s="28"/>
      <c r="F2" s="28"/>
      <c r="G2" s="28"/>
      <c r="H2" s="28"/>
    </row>
    <row r="3" spans="1:8" s="26" customFormat="1" ht="36" customHeight="1" x14ac:dyDescent="0.2">
      <c r="A3" s="29" t="s">
        <v>14</v>
      </c>
      <c r="B3" s="29" t="s">
        <v>15</v>
      </c>
      <c r="C3" s="29" t="s">
        <v>40</v>
      </c>
      <c r="D3" s="29" t="s">
        <v>41</v>
      </c>
      <c r="E3" s="30" t="s">
        <v>42</v>
      </c>
      <c r="F3" s="30" t="s">
        <v>43</v>
      </c>
      <c r="G3" s="30" t="s">
        <v>44</v>
      </c>
      <c r="H3" s="31" t="s">
        <v>45</v>
      </c>
    </row>
    <row r="4" spans="1:8" ht="18.75" customHeight="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184804613</v>
      </c>
      <c r="F4" s="34">
        <v>178855845</v>
      </c>
      <c r="G4" s="34">
        <v>8660898</v>
      </c>
      <c r="H4" s="35">
        <f>G4/F4</f>
        <v>4.8423902500921899E-2</v>
      </c>
    </row>
    <row r="5" spans="1:8" ht="18.75" customHeight="1" outlineLevel="1" x14ac:dyDescent="0.2">
      <c r="A5" s="86"/>
      <c r="B5" s="68" t="s">
        <v>105</v>
      </c>
      <c r="C5" s="86"/>
      <c r="D5" s="86"/>
      <c r="E5" s="87">
        <f>SUBTOTAL(9,E4:E4)</f>
        <v>184804613</v>
      </c>
      <c r="F5" s="87">
        <f>SUBTOTAL(9,F4:F4)</f>
        <v>178855845</v>
      </c>
      <c r="G5" s="87">
        <f>SUBTOTAL(9,G4:G4)</f>
        <v>8660898</v>
      </c>
      <c r="H5" s="88">
        <f t="shared" ref="H5:H33" si="0">G5/F5</f>
        <v>4.8423902500921899E-2</v>
      </c>
    </row>
    <row r="6" spans="1:8" outlineLevel="2" x14ac:dyDescent="0.2">
      <c r="A6" s="36">
        <v>99</v>
      </c>
      <c r="B6" s="36" t="s">
        <v>0</v>
      </c>
      <c r="C6" s="36">
        <v>50822</v>
      </c>
      <c r="D6" s="36" t="s">
        <v>35</v>
      </c>
      <c r="E6" s="37">
        <v>30775</v>
      </c>
      <c r="F6" s="37">
        <v>91829</v>
      </c>
      <c r="G6" s="37">
        <v>3775384</v>
      </c>
      <c r="H6" s="35">
        <f t="shared" si="0"/>
        <v>41.113199533916301</v>
      </c>
    </row>
    <row r="7" spans="1:8" outlineLevel="2" x14ac:dyDescent="0.2">
      <c r="A7" s="36">
        <v>99</v>
      </c>
      <c r="B7" s="36" t="s">
        <v>0</v>
      </c>
      <c r="C7" s="36">
        <v>50024</v>
      </c>
      <c r="D7" s="36" t="s">
        <v>36</v>
      </c>
      <c r="E7" s="37">
        <v>33188001</v>
      </c>
      <c r="F7" s="37">
        <v>33240588</v>
      </c>
      <c r="G7" s="37">
        <v>7911906</v>
      </c>
      <c r="H7" s="35">
        <f t="shared" si="0"/>
        <v>0.23801943575727361</v>
      </c>
    </row>
    <row r="8" spans="1:8" outlineLevel="1" x14ac:dyDescent="0.2">
      <c r="A8" s="60"/>
      <c r="B8" s="60" t="s">
        <v>123</v>
      </c>
      <c r="C8" s="60"/>
      <c r="D8" s="60"/>
      <c r="E8" s="81">
        <f>SUBTOTAL(9,E6:E7)</f>
        <v>33218776</v>
      </c>
      <c r="F8" s="81">
        <f>SUBTOTAL(9,F6:F7)</f>
        <v>33332417</v>
      </c>
      <c r="G8" s="81">
        <f>SUBTOTAL(9,G6:G7)</f>
        <v>11687290</v>
      </c>
      <c r="H8" s="88">
        <f t="shared" si="0"/>
        <v>0.35062833877303284</v>
      </c>
    </row>
    <row r="9" spans="1:8" outlineLevel="2" x14ac:dyDescent="0.2">
      <c r="A9" s="36">
        <v>150</v>
      </c>
      <c r="B9" s="36" t="s">
        <v>8</v>
      </c>
      <c r="C9" s="36">
        <v>50520</v>
      </c>
      <c r="D9" s="36" t="s">
        <v>25</v>
      </c>
      <c r="E9" s="37">
        <v>81616265</v>
      </c>
      <c r="F9" s="37">
        <v>82037170</v>
      </c>
      <c r="G9" s="37">
        <v>3078549</v>
      </c>
      <c r="H9" s="35">
        <f t="shared" si="0"/>
        <v>3.7526270104149134E-2</v>
      </c>
    </row>
    <row r="10" spans="1:8" outlineLevel="1" x14ac:dyDescent="0.2">
      <c r="A10" s="60"/>
      <c r="B10" s="60" t="s">
        <v>107</v>
      </c>
      <c r="C10" s="60"/>
      <c r="D10" s="60"/>
      <c r="E10" s="81">
        <f>SUBTOTAL(9,E9:E9)</f>
        <v>81616265</v>
      </c>
      <c r="F10" s="81">
        <f>SUBTOTAL(9,F9:F9)</f>
        <v>82037170</v>
      </c>
      <c r="G10" s="81">
        <f>SUBTOTAL(9,G9:G9)</f>
        <v>3078549</v>
      </c>
      <c r="H10" s="88">
        <f t="shared" si="0"/>
        <v>3.7526270104149134E-2</v>
      </c>
    </row>
    <row r="11" spans="1:8" outlineLevel="2" x14ac:dyDescent="0.2">
      <c r="A11" s="36">
        <v>159</v>
      </c>
      <c r="B11" s="36" t="s">
        <v>11</v>
      </c>
      <c r="C11" s="36">
        <v>50083</v>
      </c>
      <c r="D11" s="36" t="s">
        <v>24</v>
      </c>
      <c r="E11" s="37">
        <v>70389005</v>
      </c>
      <c r="F11" s="37">
        <v>68917966</v>
      </c>
      <c r="G11" s="37">
        <v>4054819</v>
      </c>
      <c r="H11" s="35">
        <f t="shared" si="0"/>
        <v>5.8835442125497434E-2</v>
      </c>
    </row>
    <row r="12" spans="1:8" outlineLevel="2" x14ac:dyDescent="0.2">
      <c r="A12" s="36">
        <v>159</v>
      </c>
      <c r="B12" s="36" t="s">
        <v>11</v>
      </c>
      <c r="C12" s="36">
        <v>50012</v>
      </c>
      <c r="D12" s="36" t="s">
        <v>48</v>
      </c>
      <c r="E12" s="37">
        <v>15101185</v>
      </c>
      <c r="F12" s="37">
        <v>14828999</v>
      </c>
      <c r="G12" s="37">
        <v>1887171</v>
      </c>
      <c r="H12" s="35">
        <f t="shared" si="0"/>
        <v>0.12726219753605755</v>
      </c>
    </row>
    <row r="13" spans="1:8" outlineLevel="1" x14ac:dyDescent="0.2">
      <c r="A13" s="60"/>
      <c r="B13" s="60" t="s">
        <v>132</v>
      </c>
      <c r="C13" s="60"/>
      <c r="D13" s="60"/>
      <c r="E13" s="81">
        <f>SUBTOTAL(9,E11:E12)</f>
        <v>85490190</v>
      </c>
      <c r="F13" s="81">
        <f>SUBTOTAL(9,F11:F12)</f>
        <v>83746965</v>
      </c>
      <c r="G13" s="81">
        <f>SUBTOTAL(9,G11:G12)</f>
        <v>5941990</v>
      </c>
      <c r="H13" s="88">
        <f t="shared" si="0"/>
        <v>7.0951705533448289E-2</v>
      </c>
    </row>
    <row r="14" spans="1:8" outlineLevel="2" x14ac:dyDescent="0.2">
      <c r="A14" s="36">
        <v>269</v>
      </c>
      <c r="B14" s="36" t="s">
        <v>16</v>
      </c>
      <c r="C14" s="36">
        <v>50229</v>
      </c>
      <c r="D14" s="36" t="s">
        <v>27</v>
      </c>
      <c r="E14" s="37">
        <v>150487407</v>
      </c>
      <c r="F14" s="37">
        <v>148772125</v>
      </c>
      <c r="G14" s="37">
        <v>27367171</v>
      </c>
      <c r="H14" s="35">
        <f t="shared" si="0"/>
        <v>0.18395362034386481</v>
      </c>
    </row>
    <row r="15" spans="1:8" outlineLevel="2" x14ac:dyDescent="0.2">
      <c r="A15" s="36">
        <v>269</v>
      </c>
      <c r="B15" s="36" t="s">
        <v>16</v>
      </c>
      <c r="C15" s="36">
        <v>50857</v>
      </c>
      <c r="D15" s="36" t="s">
        <v>26</v>
      </c>
      <c r="E15" s="37">
        <v>4273530</v>
      </c>
      <c r="F15" s="37">
        <v>5811577</v>
      </c>
      <c r="G15" s="37">
        <v>5520481</v>
      </c>
      <c r="H15" s="35">
        <f t="shared" si="0"/>
        <v>0.94991101382636756</v>
      </c>
    </row>
    <row r="16" spans="1:8" outlineLevel="2" x14ac:dyDescent="0.2">
      <c r="A16" s="36">
        <v>269</v>
      </c>
      <c r="B16" s="36" t="s">
        <v>16</v>
      </c>
      <c r="C16" s="36">
        <v>50067</v>
      </c>
      <c r="D16" s="36" t="s">
        <v>28</v>
      </c>
      <c r="E16" s="37">
        <v>6528283</v>
      </c>
      <c r="F16" s="37">
        <v>6994523</v>
      </c>
      <c r="G16" s="37">
        <v>47979</v>
      </c>
      <c r="H16" s="35">
        <f t="shared" si="0"/>
        <v>6.8595099337009826E-3</v>
      </c>
    </row>
    <row r="17" spans="1:8" outlineLevel="1" x14ac:dyDescent="0.2">
      <c r="A17" s="60"/>
      <c r="B17" s="60" t="s">
        <v>131</v>
      </c>
      <c r="C17" s="60"/>
      <c r="D17" s="60"/>
      <c r="E17" s="81">
        <f>SUBTOTAL(9,E14:E16)</f>
        <v>161289220</v>
      </c>
      <c r="F17" s="81">
        <f>SUBTOTAL(9,F14:F16)</f>
        <v>161578225</v>
      </c>
      <c r="G17" s="81">
        <f>SUBTOTAL(9,G14:G16)</f>
        <v>32935631</v>
      </c>
      <c r="H17" s="88">
        <f t="shared" si="0"/>
        <v>0.20383706405983851</v>
      </c>
    </row>
    <row r="18" spans="1:8" outlineLevel="2" x14ac:dyDescent="0.2">
      <c r="A18" s="36">
        <v>340</v>
      </c>
      <c r="B18" s="36" t="s">
        <v>6</v>
      </c>
      <c r="C18" s="36">
        <v>50121</v>
      </c>
      <c r="D18" s="36" t="s">
        <v>31</v>
      </c>
      <c r="E18" s="37">
        <v>100093013</v>
      </c>
      <c r="F18" s="37">
        <v>98109772</v>
      </c>
      <c r="G18" s="37">
        <v>3734708</v>
      </c>
      <c r="H18" s="35">
        <f t="shared" si="0"/>
        <v>3.8066626023756329E-2</v>
      </c>
    </row>
    <row r="19" spans="1:8" outlineLevel="2" x14ac:dyDescent="0.2">
      <c r="A19" s="36">
        <v>340</v>
      </c>
      <c r="B19" s="36" t="s">
        <v>6</v>
      </c>
      <c r="C19" s="36">
        <v>51420</v>
      </c>
      <c r="D19" s="36" t="s">
        <v>30</v>
      </c>
      <c r="E19" s="37">
        <v>1869732</v>
      </c>
      <c r="F19" s="37">
        <v>1739135</v>
      </c>
      <c r="G19" s="37">
        <v>7501</v>
      </c>
      <c r="H19" s="35">
        <f t="shared" si="0"/>
        <v>4.3130636782078447E-3</v>
      </c>
    </row>
    <row r="20" spans="1:8" outlineLevel="1" x14ac:dyDescent="0.2">
      <c r="A20" s="60"/>
      <c r="B20" s="60" t="s">
        <v>108</v>
      </c>
      <c r="C20" s="60"/>
      <c r="D20" s="60"/>
      <c r="E20" s="81">
        <f>SUBTOTAL(9,E18:E19)</f>
        <v>101962745</v>
      </c>
      <c r="F20" s="81">
        <f>SUBTOTAL(9,F18:F19)</f>
        <v>99848907</v>
      </c>
      <c r="G20" s="81">
        <f>SUBTOTAL(9,G18:G19)</f>
        <v>3742209</v>
      </c>
      <c r="H20" s="88">
        <f t="shared" si="0"/>
        <v>3.7478717718963113E-2</v>
      </c>
    </row>
    <row r="21" spans="1:8" outlineLevel="2" x14ac:dyDescent="0.2">
      <c r="A21" s="36">
        <v>642</v>
      </c>
      <c r="B21" s="36" t="s">
        <v>10</v>
      </c>
      <c r="C21" s="36">
        <v>50849</v>
      </c>
      <c r="D21" s="36" t="s">
        <v>39</v>
      </c>
      <c r="E21" s="37">
        <v>12859315</v>
      </c>
      <c r="F21" s="37">
        <v>12357214</v>
      </c>
      <c r="G21" s="37">
        <v>132690</v>
      </c>
      <c r="H21" s="35">
        <f t="shared" si="0"/>
        <v>1.0737857254879619E-2</v>
      </c>
    </row>
    <row r="22" spans="1:8" outlineLevel="1" x14ac:dyDescent="0.2">
      <c r="A22" s="60"/>
      <c r="B22" s="60" t="s">
        <v>124</v>
      </c>
      <c r="C22" s="60"/>
      <c r="D22" s="60"/>
      <c r="E22" s="81">
        <f>SUBTOTAL(9,E21:E21)</f>
        <v>12859315</v>
      </c>
      <c r="F22" s="81">
        <f>SUBTOTAL(9,F21:F21)</f>
        <v>12357214</v>
      </c>
      <c r="G22" s="81">
        <f>SUBTOTAL(9,G21:G21)</f>
        <v>132690</v>
      </c>
      <c r="H22" s="88">
        <f t="shared" si="0"/>
        <v>1.0737857254879619E-2</v>
      </c>
    </row>
    <row r="23" spans="1:8" outlineLevel="2" x14ac:dyDescent="0.2">
      <c r="A23" s="36">
        <v>670</v>
      </c>
      <c r="B23" s="36" t="s">
        <v>5</v>
      </c>
      <c r="C23" s="36">
        <v>50075</v>
      </c>
      <c r="D23" s="36" t="s">
        <v>34</v>
      </c>
      <c r="E23" s="37">
        <v>7089563</v>
      </c>
      <c r="F23" s="37">
        <v>8178369</v>
      </c>
      <c r="G23" s="37">
        <v>1225164</v>
      </c>
      <c r="H23" s="35">
        <f t="shared" si="0"/>
        <v>0.14980541963807209</v>
      </c>
    </row>
    <row r="24" spans="1:8" outlineLevel="2" x14ac:dyDescent="0.2">
      <c r="A24" s="36">
        <v>670</v>
      </c>
      <c r="B24" s="36" t="s">
        <v>5</v>
      </c>
      <c r="C24" s="36">
        <v>51586</v>
      </c>
      <c r="D24" s="36" t="s">
        <v>32</v>
      </c>
      <c r="E24" s="37">
        <v>99361534</v>
      </c>
      <c r="F24" s="37">
        <v>97375410</v>
      </c>
      <c r="G24" s="37">
        <v>6523163</v>
      </c>
      <c r="H24" s="35">
        <f t="shared" si="0"/>
        <v>6.6989838605044122E-2</v>
      </c>
    </row>
    <row r="25" spans="1:8" outlineLevel="2" x14ac:dyDescent="0.2">
      <c r="A25" s="36">
        <v>670</v>
      </c>
      <c r="B25" s="36" t="s">
        <v>5</v>
      </c>
      <c r="C25" s="36">
        <v>50903</v>
      </c>
      <c r="D25" s="36" t="s">
        <v>33</v>
      </c>
      <c r="E25" s="37">
        <v>31134866</v>
      </c>
      <c r="F25" s="37">
        <v>29154864</v>
      </c>
      <c r="G25" s="37">
        <v>1839704</v>
      </c>
      <c r="H25" s="35">
        <f t="shared" si="0"/>
        <v>6.3101100385856715E-2</v>
      </c>
    </row>
    <row r="26" spans="1:8" outlineLevel="1" x14ac:dyDescent="0.2">
      <c r="A26" s="60"/>
      <c r="B26" s="60" t="s">
        <v>110</v>
      </c>
      <c r="C26" s="60"/>
      <c r="D26" s="60"/>
      <c r="E26" s="81">
        <f>SUBTOTAL(9,E23:E25)</f>
        <v>137585963</v>
      </c>
      <c r="F26" s="81">
        <f>SUBTOTAL(9,F23:F25)</f>
        <v>134708643</v>
      </c>
      <c r="G26" s="81">
        <f>SUBTOTAL(9,G23:G25)</f>
        <v>9588031</v>
      </c>
      <c r="H26" s="88">
        <f t="shared" si="0"/>
        <v>7.1176064033248415E-2</v>
      </c>
    </row>
    <row r="27" spans="1:8" outlineLevel="2" x14ac:dyDescent="0.2">
      <c r="A27" s="36">
        <v>750</v>
      </c>
      <c r="B27" s="36" t="s">
        <v>17</v>
      </c>
      <c r="C27" s="36">
        <v>51020</v>
      </c>
      <c r="D27" s="36" t="s">
        <v>29</v>
      </c>
      <c r="E27" s="37">
        <v>405112</v>
      </c>
      <c r="F27" s="37">
        <v>494634</v>
      </c>
      <c r="G27" s="37">
        <v>-225936</v>
      </c>
      <c r="H27" s="35">
        <f t="shared" si="0"/>
        <v>-0.45677409963730758</v>
      </c>
    </row>
    <row r="28" spans="1:8" outlineLevel="1" x14ac:dyDescent="0.2">
      <c r="A28" s="60"/>
      <c r="B28" s="60" t="s">
        <v>129</v>
      </c>
      <c r="C28" s="60"/>
      <c r="D28" s="60"/>
      <c r="E28" s="81">
        <f>SUBTOTAL(9,E27:E27)</f>
        <v>405112</v>
      </c>
      <c r="F28" s="81">
        <f>SUBTOTAL(9,F27:F27)</f>
        <v>494634</v>
      </c>
      <c r="G28" s="81">
        <f>SUBTOTAL(9,G27:G27)</f>
        <v>-225936</v>
      </c>
      <c r="H28" s="88">
        <f t="shared" si="0"/>
        <v>-0.45677409963730758</v>
      </c>
    </row>
    <row r="29" spans="1:8" outlineLevel="2" x14ac:dyDescent="0.2">
      <c r="A29" s="36">
        <v>947</v>
      </c>
      <c r="B29" s="36" t="s">
        <v>18</v>
      </c>
      <c r="C29" s="36">
        <v>51624</v>
      </c>
      <c r="D29" s="36" t="s">
        <v>13</v>
      </c>
      <c r="E29" s="37">
        <v>12378153</v>
      </c>
      <c r="F29" s="37">
        <v>11748561</v>
      </c>
      <c r="G29" s="37">
        <v>1033353</v>
      </c>
      <c r="H29" s="35">
        <f t="shared" si="0"/>
        <v>8.7955707937338035E-2</v>
      </c>
    </row>
    <row r="30" spans="1:8" outlineLevel="1" x14ac:dyDescent="0.2">
      <c r="A30" s="60"/>
      <c r="B30" s="60" t="s">
        <v>130</v>
      </c>
      <c r="C30" s="60"/>
      <c r="D30" s="60"/>
      <c r="E30" s="81">
        <f>SUBTOTAL(9,E29:E29)</f>
        <v>12378153</v>
      </c>
      <c r="F30" s="81">
        <f>SUBTOTAL(9,F29:F29)</f>
        <v>11748561</v>
      </c>
      <c r="G30" s="81">
        <f>SUBTOTAL(9,G29:G29)</f>
        <v>1033353</v>
      </c>
      <c r="H30" s="88">
        <f t="shared" si="0"/>
        <v>8.7955707937338035E-2</v>
      </c>
    </row>
    <row r="31" spans="1:8" outlineLevel="2" x14ac:dyDescent="0.2">
      <c r="A31" s="36">
        <v>50130</v>
      </c>
      <c r="B31" s="36" t="s">
        <v>7</v>
      </c>
      <c r="C31" s="36">
        <v>50130</v>
      </c>
      <c r="D31" s="36" t="s">
        <v>7</v>
      </c>
      <c r="E31" s="37">
        <v>44302379</v>
      </c>
      <c r="F31" s="37">
        <v>41985223</v>
      </c>
      <c r="G31" s="37">
        <v>1039008</v>
      </c>
      <c r="H31" s="35">
        <f t="shared" si="0"/>
        <v>2.4746992531157926E-2</v>
      </c>
    </row>
    <row r="32" spans="1:8" outlineLevel="1" x14ac:dyDescent="0.2">
      <c r="A32" s="61"/>
      <c r="B32" s="61" t="s">
        <v>115</v>
      </c>
      <c r="C32" s="61"/>
      <c r="D32" s="61"/>
      <c r="E32" s="84">
        <f>SUBTOTAL(9,E31:E31)</f>
        <v>44302379</v>
      </c>
      <c r="F32" s="84">
        <f>SUBTOTAL(9,F31:F31)</f>
        <v>41985223</v>
      </c>
      <c r="G32" s="84">
        <f>SUBTOTAL(9,G31:G31)</f>
        <v>1039008</v>
      </c>
      <c r="H32" s="89">
        <f t="shared" si="0"/>
        <v>2.4746992531157926E-2</v>
      </c>
    </row>
    <row r="33" spans="1:8" ht="29.25" customHeight="1" thickBot="1" x14ac:dyDescent="0.25">
      <c r="A33" s="58"/>
      <c r="B33" s="47" t="s">
        <v>104</v>
      </c>
      <c r="C33" s="58"/>
      <c r="D33" s="58"/>
      <c r="E33" s="48">
        <f>SUBTOTAL(9,E4:E31)</f>
        <v>855912731</v>
      </c>
      <c r="F33" s="48">
        <f>SUBTOTAL(9,F4:F31)</f>
        <v>840693804</v>
      </c>
      <c r="G33" s="48">
        <f>SUBTOTAL(9,G4:G31)</f>
        <v>77613713</v>
      </c>
      <c r="H33" s="32">
        <f t="shared" si="0"/>
        <v>9.2321024171601956E-2</v>
      </c>
    </row>
    <row r="34" spans="1:8" ht="12.75" thickTop="1" x14ac:dyDescent="0.2"/>
  </sheetData>
  <mergeCells count="1">
    <mergeCell ref="A1:H1"/>
  </mergeCells>
  <phoneticPr fontId="16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6"/>
  <sheetViews>
    <sheetView workbookViewId="0">
      <selection sqref="A1:J1"/>
    </sheetView>
  </sheetViews>
  <sheetFormatPr defaultRowHeight="12" outlineLevelRow="2" x14ac:dyDescent="0.2"/>
  <cols>
    <col min="1" max="1" width="6.28515625" style="25" bestFit="1" customWidth="1"/>
    <col min="2" max="2" width="26.140625" style="24" customWidth="1"/>
    <col min="3" max="3" width="6.28515625" style="25" customWidth="1"/>
    <col min="4" max="4" width="27.85546875" style="25" bestFit="1" customWidth="1"/>
    <col min="5" max="5" width="12.140625" style="27" customWidth="1"/>
    <col min="6" max="6" width="13.42578125" style="27" customWidth="1"/>
    <col min="7" max="8" width="12" style="27" customWidth="1"/>
    <col min="9" max="9" width="12" style="27" bestFit="1" customWidth="1"/>
    <col min="10" max="10" width="11" style="23" bestFit="1" customWidth="1"/>
    <col min="11" max="16384" width="9.140625" style="23"/>
  </cols>
  <sheetData>
    <row r="1" spans="1:11" ht="24" customHeight="1" x14ac:dyDescent="0.2">
      <c r="A1" s="186" t="s">
        <v>49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1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1" s="26" customFormat="1" ht="60" x14ac:dyDescent="0.2">
      <c r="A3" s="29" t="s">
        <v>14</v>
      </c>
      <c r="B3" s="29" t="s">
        <v>15</v>
      </c>
      <c r="C3" s="29" t="s">
        <v>40</v>
      </c>
      <c r="D3" s="29" t="s">
        <v>41</v>
      </c>
      <c r="E3" s="30" t="s">
        <v>116</v>
      </c>
      <c r="F3" s="30" t="s">
        <v>117</v>
      </c>
      <c r="G3" s="30" t="s">
        <v>118</v>
      </c>
      <c r="H3" s="30" t="s">
        <v>119</v>
      </c>
      <c r="I3" s="30" t="s">
        <v>120</v>
      </c>
      <c r="J3" s="30" t="s">
        <v>121</v>
      </c>
      <c r="K3" s="31" t="s">
        <v>122</v>
      </c>
    </row>
    <row r="4" spans="1:11" outlineLevel="2" x14ac:dyDescent="0.2">
      <c r="A4" s="36">
        <v>70</v>
      </c>
      <c r="B4" s="36" t="s">
        <v>9</v>
      </c>
      <c r="C4" s="36">
        <v>50814</v>
      </c>
      <c r="D4" s="36" t="s">
        <v>38</v>
      </c>
      <c r="E4" s="37">
        <v>87414554</v>
      </c>
      <c r="F4" s="37">
        <v>14198851</v>
      </c>
      <c r="G4" s="37">
        <v>52140628</v>
      </c>
      <c r="H4" s="34">
        <f>SUM(E4:G4)</f>
        <v>153754033</v>
      </c>
      <c r="I4" s="37">
        <v>149674926</v>
      </c>
      <c r="J4" s="37">
        <v>8793621</v>
      </c>
      <c r="K4" s="35">
        <f>IF(I4&lt;&gt;0,J4/I4,"")</f>
        <v>5.8751463822337216E-2</v>
      </c>
    </row>
    <row r="5" spans="1:11" outlineLevel="1" x14ac:dyDescent="0.2">
      <c r="A5" s="60"/>
      <c r="B5" s="59" t="s">
        <v>105</v>
      </c>
      <c r="C5" s="60"/>
      <c r="D5" s="60"/>
      <c r="E5" s="87">
        <f t="shared" ref="E5:J5" si="0">SUBTOTAL(9,E4:E4)</f>
        <v>87414554</v>
      </c>
      <c r="F5" s="87">
        <f t="shared" si="0"/>
        <v>14198851</v>
      </c>
      <c r="G5" s="87">
        <f t="shared" si="0"/>
        <v>52140628</v>
      </c>
      <c r="H5" s="87">
        <f t="shared" si="0"/>
        <v>153754033</v>
      </c>
      <c r="I5" s="81">
        <f t="shared" si="0"/>
        <v>149674926</v>
      </c>
      <c r="J5" s="81">
        <f t="shared" si="0"/>
        <v>8793621</v>
      </c>
      <c r="K5" s="88">
        <f t="shared" ref="K5:K35" si="1">IF(I5&lt;&gt;0,J5/I5,"")</f>
        <v>5.8751463822337216E-2</v>
      </c>
    </row>
    <row r="6" spans="1:11" outlineLevel="2" x14ac:dyDescent="0.2">
      <c r="A6" s="36">
        <v>99</v>
      </c>
      <c r="B6" s="36" t="s">
        <v>0</v>
      </c>
      <c r="C6" s="36">
        <v>50822</v>
      </c>
      <c r="D6" s="36" t="s">
        <v>35</v>
      </c>
      <c r="E6" s="37">
        <v>0</v>
      </c>
      <c r="F6" s="37">
        <v>0</v>
      </c>
      <c r="G6" s="37">
        <v>0</v>
      </c>
      <c r="H6" s="34">
        <f>SUM(E6:G6)</f>
        <v>0</v>
      </c>
      <c r="I6" s="37">
        <v>62541</v>
      </c>
      <c r="J6" s="37">
        <v>1231478</v>
      </c>
      <c r="K6" s="35">
        <f t="shared" si="1"/>
        <v>19.690730880542365</v>
      </c>
    </row>
    <row r="7" spans="1:11" outlineLevel="2" x14ac:dyDescent="0.2">
      <c r="A7" s="36">
        <v>99</v>
      </c>
      <c r="B7" s="36" t="s">
        <v>0</v>
      </c>
      <c r="C7" s="36">
        <v>50024</v>
      </c>
      <c r="D7" s="36" t="s">
        <v>36</v>
      </c>
      <c r="E7" s="37">
        <v>205474</v>
      </c>
      <c r="F7" s="37">
        <v>14296</v>
      </c>
      <c r="G7" s="37">
        <v>27792864</v>
      </c>
      <c r="H7" s="34">
        <f>SUM(E7:G7)</f>
        <v>28012634</v>
      </c>
      <c r="I7" s="37">
        <v>28134083</v>
      </c>
      <c r="J7" s="37">
        <v>7605131</v>
      </c>
      <c r="K7" s="35">
        <f t="shared" si="1"/>
        <v>0.27031735848650196</v>
      </c>
    </row>
    <row r="8" spans="1:11" outlineLevel="1" x14ac:dyDescent="0.2">
      <c r="A8" s="60"/>
      <c r="B8" s="60" t="s">
        <v>123</v>
      </c>
      <c r="C8" s="60"/>
      <c r="D8" s="60"/>
      <c r="E8" s="87">
        <f t="shared" ref="E8:J8" si="2">SUBTOTAL(9,E6:E7)</f>
        <v>205474</v>
      </c>
      <c r="F8" s="87">
        <f t="shared" si="2"/>
        <v>14296</v>
      </c>
      <c r="G8" s="87">
        <f t="shared" si="2"/>
        <v>27792864</v>
      </c>
      <c r="H8" s="87">
        <f t="shared" si="2"/>
        <v>28012634</v>
      </c>
      <c r="I8" s="81">
        <f t="shared" si="2"/>
        <v>28196624</v>
      </c>
      <c r="J8" s="81">
        <f t="shared" si="2"/>
        <v>8836609</v>
      </c>
      <c r="K8" s="88">
        <f t="shared" si="1"/>
        <v>0.31339244726602733</v>
      </c>
    </row>
    <row r="9" spans="1:11" outlineLevel="2" x14ac:dyDescent="0.2">
      <c r="A9" s="36">
        <v>150</v>
      </c>
      <c r="B9" s="36" t="s">
        <v>8</v>
      </c>
      <c r="C9" s="36">
        <v>50520</v>
      </c>
      <c r="D9" s="36" t="s">
        <v>25</v>
      </c>
      <c r="E9" s="37">
        <v>0</v>
      </c>
      <c r="F9" s="37">
        <v>3698250</v>
      </c>
      <c r="G9" s="37">
        <v>55050868</v>
      </c>
      <c r="H9" s="34">
        <f>SUM(E9:G9)</f>
        <v>58749118</v>
      </c>
      <c r="I9" s="37">
        <v>59666782</v>
      </c>
      <c r="J9" s="37">
        <v>4832525</v>
      </c>
      <c r="K9" s="35">
        <f t="shared" si="1"/>
        <v>8.0991882552003555E-2</v>
      </c>
    </row>
    <row r="10" spans="1:11" outlineLevel="1" x14ac:dyDescent="0.2">
      <c r="A10" s="60"/>
      <c r="B10" s="60" t="s">
        <v>107</v>
      </c>
      <c r="C10" s="60"/>
      <c r="D10" s="60"/>
      <c r="E10" s="87">
        <f t="shared" ref="E10:J10" si="3">SUBTOTAL(9,E9:E9)</f>
        <v>0</v>
      </c>
      <c r="F10" s="87">
        <f t="shared" si="3"/>
        <v>3698250</v>
      </c>
      <c r="G10" s="87">
        <f t="shared" si="3"/>
        <v>55050868</v>
      </c>
      <c r="H10" s="87">
        <f t="shared" si="3"/>
        <v>58749118</v>
      </c>
      <c r="I10" s="81">
        <f t="shared" si="3"/>
        <v>59666782</v>
      </c>
      <c r="J10" s="81">
        <f t="shared" si="3"/>
        <v>4832525</v>
      </c>
      <c r="K10" s="88">
        <f t="shared" si="1"/>
        <v>8.0991882552003555E-2</v>
      </c>
    </row>
    <row r="11" spans="1:11" outlineLevel="2" x14ac:dyDescent="0.2">
      <c r="A11" s="36">
        <v>159</v>
      </c>
      <c r="B11" s="36" t="s">
        <v>11</v>
      </c>
      <c r="C11" s="36">
        <v>50083</v>
      </c>
      <c r="D11" s="36" t="s">
        <v>24</v>
      </c>
      <c r="E11" s="37">
        <v>5682479</v>
      </c>
      <c r="F11" s="37">
        <v>16039179</v>
      </c>
      <c r="G11" s="37">
        <v>32018525</v>
      </c>
      <c r="H11" s="34">
        <f>SUM(E11:G11)</f>
        <v>53740183</v>
      </c>
      <c r="I11" s="37">
        <v>52703069</v>
      </c>
      <c r="J11" s="37">
        <v>5238403</v>
      </c>
      <c r="K11" s="35">
        <f t="shared" si="1"/>
        <v>9.939464815606848E-2</v>
      </c>
    </row>
    <row r="12" spans="1:11" outlineLevel="2" x14ac:dyDescent="0.2">
      <c r="A12" s="36">
        <v>159</v>
      </c>
      <c r="B12" s="36" t="s">
        <v>11</v>
      </c>
      <c r="C12" s="36">
        <v>50012</v>
      </c>
      <c r="D12" s="36" t="s">
        <v>48</v>
      </c>
      <c r="E12" s="37">
        <v>30207</v>
      </c>
      <c r="F12" s="37">
        <v>8408776</v>
      </c>
      <c r="G12" s="37">
        <v>0</v>
      </c>
      <c r="H12" s="34">
        <f>SUM(E12:G12)</f>
        <v>8438983</v>
      </c>
      <c r="I12" s="37">
        <v>9471007</v>
      </c>
      <c r="J12" s="37">
        <v>2100748</v>
      </c>
      <c r="K12" s="35">
        <f t="shared" si="1"/>
        <v>0.22180830401666898</v>
      </c>
    </row>
    <row r="13" spans="1:11" outlineLevel="1" x14ac:dyDescent="0.2">
      <c r="A13" s="60"/>
      <c r="B13" s="60" t="s">
        <v>132</v>
      </c>
      <c r="C13" s="60"/>
      <c r="D13" s="60"/>
      <c r="E13" s="87">
        <f t="shared" ref="E13:J13" si="4">SUBTOTAL(9,E11:E12)</f>
        <v>5712686</v>
      </c>
      <c r="F13" s="87">
        <f t="shared" si="4"/>
        <v>24447955</v>
      </c>
      <c r="G13" s="87">
        <f t="shared" si="4"/>
        <v>32018525</v>
      </c>
      <c r="H13" s="87">
        <f t="shared" si="4"/>
        <v>62179166</v>
      </c>
      <c r="I13" s="81">
        <f t="shared" si="4"/>
        <v>62174076</v>
      </c>
      <c r="J13" s="81">
        <f t="shared" si="4"/>
        <v>7339151</v>
      </c>
      <c r="K13" s="88">
        <f t="shared" si="1"/>
        <v>0.11804197942563714</v>
      </c>
    </row>
    <row r="14" spans="1:11" outlineLevel="2" x14ac:dyDescent="0.2">
      <c r="A14" s="36">
        <v>269</v>
      </c>
      <c r="B14" s="36" t="s">
        <v>16</v>
      </c>
      <c r="C14" s="36">
        <v>50229</v>
      </c>
      <c r="D14" s="36" t="s">
        <v>27</v>
      </c>
      <c r="E14" s="37">
        <v>57072</v>
      </c>
      <c r="F14" s="37">
        <v>21254924</v>
      </c>
      <c r="G14" s="37">
        <v>102195684</v>
      </c>
      <c r="H14" s="34">
        <f>SUM(E14:G14)</f>
        <v>123507680</v>
      </c>
      <c r="I14" s="37">
        <v>119196996</v>
      </c>
      <c r="J14" s="37">
        <v>25332957</v>
      </c>
      <c r="K14" s="35">
        <f t="shared" si="1"/>
        <v>0.21253016309236519</v>
      </c>
    </row>
    <row r="15" spans="1:11" outlineLevel="2" x14ac:dyDescent="0.2">
      <c r="A15" s="36">
        <v>269</v>
      </c>
      <c r="B15" s="36" t="s">
        <v>16</v>
      </c>
      <c r="C15" s="36">
        <v>50857</v>
      </c>
      <c r="D15" s="36" t="s">
        <v>26</v>
      </c>
      <c r="E15" s="37">
        <v>17613</v>
      </c>
      <c r="F15" s="37">
        <v>2073598</v>
      </c>
      <c r="G15" s="37">
        <v>0</v>
      </c>
      <c r="H15" s="34">
        <f>SUM(E15:G15)</f>
        <v>2091211</v>
      </c>
      <c r="I15" s="37">
        <v>1850167</v>
      </c>
      <c r="J15" s="37">
        <v>2439268</v>
      </c>
      <c r="K15" s="35">
        <f t="shared" si="1"/>
        <v>1.3184042305370272</v>
      </c>
    </row>
    <row r="16" spans="1:11" outlineLevel="2" x14ac:dyDescent="0.2">
      <c r="A16" s="36">
        <v>269</v>
      </c>
      <c r="B16" s="36" t="s">
        <v>16</v>
      </c>
      <c r="C16" s="36">
        <v>50067</v>
      </c>
      <c r="D16" s="36" t="s">
        <v>28</v>
      </c>
      <c r="E16" s="37">
        <v>0</v>
      </c>
      <c r="F16" s="37">
        <v>3716305</v>
      </c>
      <c r="G16" s="37">
        <v>0</v>
      </c>
      <c r="H16" s="34">
        <f>SUM(E16:G16)</f>
        <v>3716305</v>
      </c>
      <c r="I16" s="37">
        <v>4228102</v>
      </c>
      <c r="J16" s="37">
        <v>52024</v>
      </c>
      <c r="K16" s="35">
        <f t="shared" si="1"/>
        <v>1.230433892086804E-2</v>
      </c>
    </row>
    <row r="17" spans="1:11" outlineLevel="1" x14ac:dyDescent="0.2">
      <c r="A17" s="60"/>
      <c r="B17" s="60" t="s">
        <v>131</v>
      </c>
      <c r="C17" s="60"/>
      <c r="D17" s="60"/>
      <c r="E17" s="87">
        <f t="shared" ref="E17:J17" si="5">SUBTOTAL(9,E14:E16)</f>
        <v>74685</v>
      </c>
      <c r="F17" s="87">
        <f t="shared" si="5"/>
        <v>27044827</v>
      </c>
      <c r="G17" s="87">
        <f t="shared" si="5"/>
        <v>102195684</v>
      </c>
      <c r="H17" s="87">
        <f t="shared" si="5"/>
        <v>129315196</v>
      </c>
      <c r="I17" s="81">
        <f t="shared" si="5"/>
        <v>125275265</v>
      </c>
      <c r="J17" s="81">
        <f t="shared" si="5"/>
        <v>27824249</v>
      </c>
      <c r="K17" s="88">
        <f t="shared" si="1"/>
        <v>0.22210489037879905</v>
      </c>
    </row>
    <row r="18" spans="1:11" outlineLevel="2" x14ac:dyDescent="0.2">
      <c r="A18" s="36">
        <v>340</v>
      </c>
      <c r="B18" s="36" t="s">
        <v>6</v>
      </c>
      <c r="C18" s="36">
        <v>50121</v>
      </c>
      <c r="D18" s="36" t="s">
        <v>31</v>
      </c>
      <c r="E18" s="37">
        <v>37318</v>
      </c>
      <c r="F18" s="37">
        <v>38450712</v>
      </c>
      <c r="G18" s="37">
        <v>43404643</v>
      </c>
      <c r="H18" s="34">
        <f>SUM(E18:G18)</f>
        <v>81892673</v>
      </c>
      <c r="I18" s="37">
        <v>81787930</v>
      </c>
      <c r="J18" s="37">
        <v>5850945</v>
      </c>
      <c r="K18" s="35">
        <f t="shared" si="1"/>
        <v>7.1538000778354455E-2</v>
      </c>
    </row>
    <row r="19" spans="1:11" outlineLevel="2" x14ac:dyDescent="0.2">
      <c r="A19" s="36">
        <v>340</v>
      </c>
      <c r="B19" s="36" t="s">
        <v>6</v>
      </c>
      <c r="C19" s="36">
        <v>51420</v>
      </c>
      <c r="D19" s="36" t="s">
        <v>30</v>
      </c>
      <c r="E19" s="37">
        <v>0</v>
      </c>
      <c r="F19" s="37">
        <v>747984</v>
      </c>
      <c r="G19" s="37">
        <v>885626</v>
      </c>
      <c r="H19" s="34">
        <f>SUM(E19:G19)</f>
        <v>1633610</v>
      </c>
      <c r="I19" s="37">
        <v>1582725</v>
      </c>
      <c r="J19" s="37">
        <v>9641</v>
      </c>
      <c r="K19" s="35">
        <f t="shared" si="1"/>
        <v>6.0913930088928904E-3</v>
      </c>
    </row>
    <row r="20" spans="1:11" outlineLevel="1" x14ac:dyDescent="0.2">
      <c r="A20" s="60"/>
      <c r="B20" s="60" t="s">
        <v>108</v>
      </c>
      <c r="C20" s="60"/>
      <c r="D20" s="60"/>
      <c r="E20" s="87">
        <f t="shared" ref="E20:J20" si="6">SUBTOTAL(9,E18:E19)</f>
        <v>37318</v>
      </c>
      <c r="F20" s="87">
        <f t="shared" si="6"/>
        <v>39198696</v>
      </c>
      <c r="G20" s="87">
        <f t="shared" si="6"/>
        <v>44290269</v>
      </c>
      <c r="H20" s="87">
        <f t="shared" si="6"/>
        <v>83526283</v>
      </c>
      <c r="I20" s="81">
        <f t="shared" si="6"/>
        <v>83370655</v>
      </c>
      <c r="J20" s="81">
        <f t="shared" si="6"/>
        <v>5860586</v>
      </c>
      <c r="K20" s="88">
        <f t="shared" si="1"/>
        <v>7.0295549435229934E-2</v>
      </c>
    </row>
    <row r="21" spans="1:11" outlineLevel="2" x14ac:dyDescent="0.2">
      <c r="A21" s="36">
        <v>642</v>
      </c>
      <c r="B21" s="36" t="s">
        <v>10</v>
      </c>
      <c r="C21" s="36">
        <v>50849</v>
      </c>
      <c r="D21" s="36" t="s">
        <v>39</v>
      </c>
      <c r="E21" s="37">
        <v>3139932</v>
      </c>
      <c r="F21" s="37">
        <v>18600</v>
      </c>
      <c r="G21" s="37">
        <v>7619588</v>
      </c>
      <c r="H21" s="34">
        <f>SUM(E21:G21)</f>
        <v>10778120</v>
      </c>
      <c r="I21" s="37">
        <v>10438631</v>
      </c>
      <c r="J21" s="37">
        <v>262269</v>
      </c>
      <c r="K21" s="35">
        <f t="shared" si="1"/>
        <v>2.5124846351978529E-2</v>
      </c>
    </row>
    <row r="22" spans="1:11" outlineLevel="1" x14ac:dyDescent="0.2">
      <c r="A22" s="60"/>
      <c r="B22" s="60" t="s">
        <v>124</v>
      </c>
      <c r="C22" s="60"/>
      <c r="D22" s="60"/>
      <c r="E22" s="87">
        <f t="shared" ref="E22:J22" si="7">SUBTOTAL(9,E21:E21)</f>
        <v>3139932</v>
      </c>
      <c r="F22" s="87">
        <f t="shared" si="7"/>
        <v>18600</v>
      </c>
      <c r="G22" s="87">
        <f t="shared" si="7"/>
        <v>7619588</v>
      </c>
      <c r="H22" s="87">
        <f t="shared" si="7"/>
        <v>10778120</v>
      </c>
      <c r="I22" s="81">
        <f t="shared" si="7"/>
        <v>10438631</v>
      </c>
      <c r="J22" s="81">
        <f t="shared" si="7"/>
        <v>262269</v>
      </c>
      <c r="K22" s="88">
        <f t="shared" si="1"/>
        <v>2.5124846351978529E-2</v>
      </c>
    </row>
    <row r="23" spans="1:11" outlineLevel="2" x14ac:dyDescent="0.2">
      <c r="A23" s="36">
        <v>670</v>
      </c>
      <c r="B23" s="36" t="s">
        <v>5</v>
      </c>
      <c r="C23" s="36">
        <v>50075</v>
      </c>
      <c r="D23" s="36" t="s">
        <v>34</v>
      </c>
      <c r="E23" s="37">
        <v>2731078</v>
      </c>
      <c r="F23" s="37">
        <v>0</v>
      </c>
      <c r="G23" s="37">
        <v>0</v>
      </c>
      <c r="H23" s="34">
        <f>SUM(E23:G23)</f>
        <v>2731078</v>
      </c>
      <c r="I23" s="37">
        <v>5615533</v>
      </c>
      <c r="J23" s="37">
        <v>236034</v>
      </c>
      <c r="K23" s="35">
        <f t="shared" si="1"/>
        <v>4.2032341364568598E-2</v>
      </c>
    </row>
    <row r="24" spans="1:11" outlineLevel="2" x14ac:dyDescent="0.2">
      <c r="A24" s="36">
        <v>670</v>
      </c>
      <c r="B24" s="36" t="s">
        <v>5</v>
      </c>
      <c r="C24" s="36">
        <v>51586</v>
      </c>
      <c r="D24" s="36" t="s">
        <v>32</v>
      </c>
      <c r="E24" s="37">
        <v>68637663</v>
      </c>
      <c r="F24" s="37">
        <v>2877281</v>
      </c>
      <c r="G24" s="37">
        <v>28946541</v>
      </c>
      <c r="H24" s="34">
        <f>SUM(E24:G24)</f>
        <v>100461485</v>
      </c>
      <c r="I24" s="37">
        <v>100670630</v>
      </c>
      <c r="J24" s="37">
        <v>5328349</v>
      </c>
      <c r="K24" s="35">
        <f t="shared" si="1"/>
        <v>5.2928535363293144E-2</v>
      </c>
    </row>
    <row r="25" spans="1:11" outlineLevel="2" x14ac:dyDescent="0.2">
      <c r="A25" s="36">
        <v>670</v>
      </c>
      <c r="B25" s="36" t="s">
        <v>5</v>
      </c>
      <c r="C25" s="36">
        <v>50903</v>
      </c>
      <c r="D25" s="36" t="s">
        <v>50</v>
      </c>
      <c r="E25" s="37">
        <v>12030167</v>
      </c>
      <c r="F25" s="37">
        <v>6951468</v>
      </c>
      <c r="G25" s="37">
        <v>1694151</v>
      </c>
      <c r="H25" s="34">
        <f>SUM(E25:G25)</f>
        <v>20675786</v>
      </c>
      <c r="I25" s="37">
        <v>19463057</v>
      </c>
      <c r="J25" s="37">
        <v>2238146</v>
      </c>
      <c r="K25" s="35">
        <f t="shared" si="1"/>
        <v>0.11499457664846792</v>
      </c>
    </row>
    <row r="26" spans="1:11" outlineLevel="1" x14ac:dyDescent="0.2">
      <c r="A26" s="60"/>
      <c r="B26" s="60" t="s">
        <v>110</v>
      </c>
      <c r="C26" s="60"/>
      <c r="D26" s="60"/>
      <c r="E26" s="87">
        <f t="shared" ref="E26:J26" si="8">SUBTOTAL(9,E23:E25)</f>
        <v>83398908</v>
      </c>
      <c r="F26" s="87">
        <f t="shared" si="8"/>
        <v>9828749</v>
      </c>
      <c r="G26" s="87">
        <f t="shared" si="8"/>
        <v>30640692</v>
      </c>
      <c r="H26" s="87">
        <f t="shared" si="8"/>
        <v>123868349</v>
      </c>
      <c r="I26" s="81">
        <f t="shared" si="8"/>
        <v>125749220</v>
      </c>
      <c r="J26" s="81">
        <f t="shared" si="8"/>
        <v>7802529</v>
      </c>
      <c r="K26" s="88">
        <f t="shared" si="1"/>
        <v>6.2048329206336232E-2</v>
      </c>
    </row>
    <row r="27" spans="1:11" outlineLevel="2" x14ac:dyDescent="0.2">
      <c r="A27" s="36">
        <v>750</v>
      </c>
      <c r="B27" s="36" t="s">
        <v>17</v>
      </c>
      <c r="C27" s="36">
        <v>51020</v>
      </c>
      <c r="D27" s="36" t="s">
        <v>29</v>
      </c>
      <c r="E27" s="37">
        <v>0</v>
      </c>
      <c r="F27" s="37">
        <v>187242</v>
      </c>
      <c r="G27" s="37">
        <v>0</v>
      </c>
      <c r="H27" s="34">
        <f>SUM(E27:G27)</f>
        <v>187242</v>
      </c>
      <c r="I27" s="37">
        <v>278946</v>
      </c>
      <c r="J27" s="37">
        <v>-36736</v>
      </c>
      <c r="K27" s="35">
        <f t="shared" si="1"/>
        <v>-0.13169574039419815</v>
      </c>
    </row>
    <row r="28" spans="1:11" outlineLevel="1" x14ac:dyDescent="0.2">
      <c r="A28" s="60"/>
      <c r="B28" s="60" t="s">
        <v>129</v>
      </c>
      <c r="C28" s="60"/>
      <c r="D28" s="60"/>
      <c r="E28" s="87">
        <f t="shared" ref="E28:J28" si="9">SUBTOTAL(9,E27:E27)</f>
        <v>0</v>
      </c>
      <c r="F28" s="87">
        <f t="shared" si="9"/>
        <v>187242</v>
      </c>
      <c r="G28" s="87">
        <f t="shared" si="9"/>
        <v>0</v>
      </c>
      <c r="H28" s="87">
        <f t="shared" si="9"/>
        <v>187242</v>
      </c>
      <c r="I28" s="81">
        <f t="shared" si="9"/>
        <v>278946</v>
      </c>
      <c r="J28" s="81">
        <f t="shared" si="9"/>
        <v>-36736</v>
      </c>
      <c r="K28" s="88">
        <f t="shared" si="1"/>
        <v>-0.13169574039419815</v>
      </c>
    </row>
    <row r="29" spans="1:11" outlineLevel="2" x14ac:dyDescent="0.2">
      <c r="A29" s="36">
        <v>947</v>
      </c>
      <c r="B29" s="36" t="s">
        <v>18</v>
      </c>
      <c r="C29" s="36">
        <v>51624</v>
      </c>
      <c r="D29" s="36" t="s">
        <v>13</v>
      </c>
      <c r="E29" s="37">
        <v>0</v>
      </c>
      <c r="F29" s="37">
        <v>5222075</v>
      </c>
      <c r="G29" s="37">
        <v>0</v>
      </c>
      <c r="H29" s="34">
        <f>SUM(E29:G29)</f>
        <v>5222075</v>
      </c>
      <c r="I29" s="37">
        <v>4997044</v>
      </c>
      <c r="J29" s="37">
        <v>581509</v>
      </c>
      <c r="K29" s="35">
        <f t="shared" si="1"/>
        <v>0.11637059829771361</v>
      </c>
    </row>
    <row r="30" spans="1:11" outlineLevel="1" x14ac:dyDescent="0.2">
      <c r="A30" s="60"/>
      <c r="B30" s="60" t="s">
        <v>130</v>
      </c>
      <c r="C30" s="60"/>
      <c r="D30" s="60"/>
      <c r="E30" s="87">
        <f t="shared" ref="E30:J30" si="10">SUBTOTAL(9,E29:E29)</f>
        <v>0</v>
      </c>
      <c r="F30" s="87">
        <f t="shared" si="10"/>
        <v>5222075</v>
      </c>
      <c r="G30" s="87">
        <f t="shared" si="10"/>
        <v>0</v>
      </c>
      <c r="H30" s="87">
        <f t="shared" si="10"/>
        <v>5222075</v>
      </c>
      <c r="I30" s="81">
        <f t="shared" si="10"/>
        <v>4997044</v>
      </c>
      <c r="J30" s="81">
        <f t="shared" si="10"/>
        <v>581509</v>
      </c>
      <c r="K30" s="88">
        <f t="shared" si="1"/>
        <v>0.11637059829771361</v>
      </c>
    </row>
    <row r="31" spans="1:11" outlineLevel="2" x14ac:dyDescent="0.2">
      <c r="A31" s="36">
        <v>50026</v>
      </c>
      <c r="B31" s="36" t="s">
        <v>1</v>
      </c>
      <c r="C31" s="36">
        <v>50026</v>
      </c>
      <c r="D31" s="36" t="s">
        <v>1</v>
      </c>
      <c r="E31" s="37">
        <v>273468</v>
      </c>
      <c r="F31" s="37">
        <v>0</v>
      </c>
      <c r="G31" s="37">
        <v>0</v>
      </c>
      <c r="H31" s="34">
        <f>SUM(E31:G31)</f>
        <v>273468</v>
      </c>
      <c r="I31" s="37">
        <v>261162</v>
      </c>
      <c r="J31" s="37">
        <v>7075</v>
      </c>
      <c r="K31" s="35">
        <f t="shared" si="1"/>
        <v>2.7090464922155597E-2</v>
      </c>
    </row>
    <row r="32" spans="1:11" outlineLevel="1" x14ac:dyDescent="0.2">
      <c r="A32" s="61"/>
      <c r="B32" s="61" t="s">
        <v>128</v>
      </c>
      <c r="C32" s="61"/>
      <c r="D32" s="61"/>
      <c r="E32" s="87">
        <f t="shared" ref="E32:J32" si="11">SUBTOTAL(9,E31:E31)</f>
        <v>273468</v>
      </c>
      <c r="F32" s="87">
        <f t="shared" si="11"/>
        <v>0</v>
      </c>
      <c r="G32" s="87">
        <f t="shared" si="11"/>
        <v>0</v>
      </c>
      <c r="H32" s="87">
        <f t="shared" si="11"/>
        <v>273468</v>
      </c>
      <c r="I32" s="84">
        <f t="shared" si="11"/>
        <v>261162</v>
      </c>
      <c r="J32" s="84">
        <f t="shared" si="11"/>
        <v>7075</v>
      </c>
      <c r="K32" s="88">
        <f t="shared" si="1"/>
        <v>2.7090464922155597E-2</v>
      </c>
    </row>
    <row r="33" spans="1:11" outlineLevel="2" x14ac:dyDescent="0.2">
      <c r="A33" s="21">
        <v>50130</v>
      </c>
      <c r="B33" s="21" t="s">
        <v>7</v>
      </c>
      <c r="C33" s="21">
        <v>50130</v>
      </c>
      <c r="D33" s="21" t="s">
        <v>7</v>
      </c>
      <c r="E33" s="22">
        <v>8572735</v>
      </c>
      <c r="F33" s="22">
        <v>0</v>
      </c>
      <c r="G33" s="22">
        <v>21739343</v>
      </c>
      <c r="H33" s="34">
        <f>SUM(E33:G33)</f>
        <v>30312078</v>
      </c>
      <c r="I33" s="22">
        <v>28714930</v>
      </c>
      <c r="J33" s="22">
        <v>313977</v>
      </c>
      <c r="K33" s="35">
        <f t="shared" si="1"/>
        <v>1.0934277046818501E-2</v>
      </c>
    </row>
    <row r="34" spans="1:11" outlineLevel="1" x14ac:dyDescent="0.2">
      <c r="A34" s="61"/>
      <c r="B34" s="61" t="s">
        <v>115</v>
      </c>
      <c r="C34" s="61"/>
      <c r="D34" s="61"/>
      <c r="E34" s="84">
        <f t="shared" ref="E34:J34" si="12">SUBTOTAL(9,E33:E33)</f>
        <v>8572735</v>
      </c>
      <c r="F34" s="84">
        <f t="shared" si="12"/>
        <v>0</v>
      </c>
      <c r="G34" s="84">
        <f t="shared" si="12"/>
        <v>21739343</v>
      </c>
      <c r="H34" s="84">
        <f t="shared" si="12"/>
        <v>30312078</v>
      </c>
      <c r="I34" s="84">
        <f t="shared" si="12"/>
        <v>28714930</v>
      </c>
      <c r="J34" s="84">
        <f t="shared" si="12"/>
        <v>313977</v>
      </c>
      <c r="K34" s="89">
        <f t="shared" si="1"/>
        <v>1.0934277046818501E-2</v>
      </c>
    </row>
    <row r="35" spans="1:11" ht="21" customHeight="1" thickBot="1" x14ac:dyDescent="0.25">
      <c r="A35" s="58"/>
      <c r="B35" s="47" t="s">
        <v>104</v>
      </c>
      <c r="C35" s="58"/>
      <c r="D35" s="58"/>
      <c r="E35" s="48">
        <f t="shared" ref="E35:J35" si="13">SUBTOTAL(9,E4:E33)</f>
        <v>188829760</v>
      </c>
      <c r="F35" s="48">
        <f t="shared" si="13"/>
        <v>123859541</v>
      </c>
      <c r="G35" s="48">
        <f t="shared" si="13"/>
        <v>373488461</v>
      </c>
      <c r="H35" s="48">
        <f t="shared" si="13"/>
        <v>686177762</v>
      </c>
      <c r="I35" s="48">
        <f t="shared" si="13"/>
        <v>678798261</v>
      </c>
      <c r="J35" s="48">
        <f t="shared" si="13"/>
        <v>72417364</v>
      </c>
      <c r="K35" s="32">
        <f t="shared" si="1"/>
        <v>0.10668466341283099</v>
      </c>
    </row>
    <row r="36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25" bestFit="1" customWidth="1"/>
    <col min="2" max="2" width="22.85546875" style="24" bestFit="1" customWidth="1"/>
    <col min="3" max="3" width="6.28515625" style="25" customWidth="1"/>
    <col min="4" max="4" width="27.85546875" style="25" bestFit="1" customWidth="1"/>
    <col min="5" max="5" width="12.140625" style="27" customWidth="1"/>
    <col min="6" max="6" width="13.42578125" style="27" customWidth="1"/>
    <col min="7" max="7" width="12" style="27" customWidth="1"/>
    <col min="8" max="8" width="13" style="27" customWidth="1"/>
    <col min="9" max="9" width="12" style="27" bestFit="1" customWidth="1"/>
    <col min="10" max="10" width="11" style="23" bestFit="1" customWidth="1"/>
    <col min="11" max="16384" width="9.140625" style="23"/>
  </cols>
  <sheetData>
    <row r="1" spans="1:11" ht="24" customHeight="1" x14ac:dyDescent="0.2">
      <c r="A1" s="186" t="s">
        <v>51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1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1" s="26" customFormat="1" ht="48" x14ac:dyDescent="0.2">
      <c r="A3" s="29" t="s">
        <v>14</v>
      </c>
      <c r="B3" s="29" t="s">
        <v>15</v>
      </c>
      <c r="C3" s="29" t="s">
        <v>40</v>
      </c>
      <c r="D3" s="29" t="s">
        <v>41</v>
      </c>
      <c r="E3" s="30" t="s">
        <v>116</v>
      </c>
      <c r="F3" s="30" t="s">
        <v>117</v>
      </c>
      <c r="G3" s="30" t="s">
        <v>118</v>
      </c>
      <c r="H3" s="30" t="s">
        <v>119</v>
      </c>
      <c r="I3" s="30" t="s">
        <v>120</v>
      </c>
      <c r="J3" s="30" t="s">
        <v>121</v>
      </c>
      <c r="K3" s="31" t="s">
        <v>122</v>
      </c>
    </row>
    <row r="4" spans="1:11" outlineLevel="2" x14ac:dyDescent="0.2">
      <c r="A4" s="36">
        <v>70</v>
      </c>
      <c r="B4" s="36" t="s">
        <v>9</v>
      </c>
      <c r="C4" s="36">
        <v>50814</v>
      </c>
      <c r="D4" s="36" t="s">
        <v>38</v>
      </c>
      <c r="E4" s="37">
        <v>102295036</v>
      </c>
      <c r="F4" s="37">
        <v>26202645</v>
      </c>
      <c r="G4" s="37">
        <v>65257570</v>
      </c>
      <c r="H4" s="34">
        <f>SUM(E4:G4)</f>
        <v>193755251</v>
      </c>
      <c r="I4" s="37">
        <v>189090436</v>
      </c>
      <c r="J4" s="37">
        <v>9434029</v>
      </c>
      <c r="K4" s="35">
        <f>IF(I4&lt;&gt;0,J4/I4,"")</f>
        <v>4.9891624344237058E-2</v>
      </c>
    </row>
    <row r="5" spans="1:11" outlineLevel="1" x14ac:dyDescent="0.2">
      <c r="A5" s="60"/>
      <c r="B5" s="59" t="s">
        <v>105</v>
      </c>
      <c r="C5" s="60"/>
      <c r="D5" s="60"/>
      <c r="E5" s="87">
        <f t="shared" ref="E5:J5" si="0">SUBTOTAL(9,E4:E4)</f>
        <v>102295036</v>
      </c>
      <c r="F5" s="87">
        <f t="shared" si="0"/>
        <v>26202645</v>
      </c>
      <c r="G5" s="87">
        <f t="shared" si="0"/>
        <v>65257570</v>
      </c>
      <c r="H5" s="87">
        <f t="shared" si="0"/>
        <v>193755251</v>
      </c>
      <c r="I5" s="81">
        <f t="shared" si="0"/>
        <v>189090436</v>
      </c>
      <c r="J5" s="81">
        <f t="shared" si="0"/>
        <v>9434029</v>
      </c>
      <c r="K5" s="88">
        <f t="shared" ref="K5:K34" si="1">IF(I5&lt;&gt;0,J5/I5,"")</f>
        <v>4.9891624344237058E-2</v>
      </c>
    </row>
    <row r="6" spans="1:11" outlineLevel="2" x14ac:dyDescent="0.2">
      <c r="A6" s="36">
        <v>99</v>
      </c>
      <c r="B6" s="36" t="s">
        <v>0</v>
      </c>
      <c r="C6" s="36">
        <v>50822</v>
      </c>
      <c r="D6" s="36" t="s">
        <v>35</v>
      </c>
      <c r="E6" s="37">
        <v>0</v>
      </c>
      <c r="F6" s="37">
        <v>0</v>
      </c>
      <c r="G6" s="37">
        <v>0</v>
      </c>
      <c r="H6" s="34">
        <f>SUM(E6:G6)</f>
        <v>0</v>
      </c>
      <c r="I6" s="37">
        <v>112546</v>
      </c>
      <c r="J6" s="37">
        <v>857742</v>
      </c>
      <c r="K6" s="35">
        <f t="shared" si="1"/>
        <v>7.6212570859915054</v>
      </c>
    </row>
    <row r="7" spans="1:11" outlineLevel="2" x14ac:dyDescent="0.2">
      <c r="A7" s="36">
        <v>99</v>
      </c>
      <c r="B7" s="36" t="s">
        <v>0</v>
      </c>
      <c r="C7" s="36">
        <v>50024</v>
      </c>
      <c r="D7" s="36" t="s">
        <v>36</v>
      </c>
      <c r="E7" s="37">
        <v>304077</v>
      </c>
      <c r="F7" s="37">
        <v>87837</v>
      </c>
      <c r="G7" s="37">
        <v>31346674</v>
      </c>
      <c r="H7" s="34">
        <f>SUM(E7:G7)</f>
        <v>31738588</v>
      </c>
      <c r="I7" s="37">
        <v>31817797</v>
      </c>
      <c r="J7" s="37">
        <v>3438315</v>
      </c>
      <c r="K7" s="35">
        <f t="shared" si="1"/>
        <v>0.1080626355118175</v>
      </c>
    </row>
    <row r="8" spans="1:11" outlineLevel="1" x14ac:dyDescent="0.2">
      <c r="A8" s="60"/>
      <c r="B8" s="60" t="s">
        <v>123</v>
      </c>
      <c r="C8" s="60"/>
      <c r="D8" s="60"/>
      <c r="E8" s="87">
        <f>SUBTOTAL(9,E6:E7)</f>
        <v>304077</v>
      </c>
      <c r="F8" s="87">
        <f>SUBTOTAL(9,F7:F7)</f>
        <v>87837</v>
      </c>
      <c r="G8" s="87">
        <f>SUBTOTAL(9,G7:G7)</f>
        <v>31346674</v>
      </c>
      <c r="H8" s="87">
        <f>SUBTOTAL(9,H6:H7)</f>
        <v>31738588</v>
      </c>
      <c r="I8" s="81">
        <f>SUBTOTAL(9,I6:I7)</f>
        <v>31930343</v>
      </c>
      <c r="J8" s="81">
        <f>SUBTOTAL(9,J6:J7)</f>
        <v>4296057</v>
      </c>
      <c r="K8" s="88">
        <f t="shared" si="1"/>
        <v>0.13454465553345293</v>
      </c>
    </row>
    <row r="9" spans="1:11" outlineLevel="2" x14ac:dyDescent="0.2">
      <c r="A9" s="36">
        <v>150</v>
      </c>
      <c r="B9" s="36" t="s">
        <v>8</v>
      </c>
      <c r="C9" s="36">
        <v>50520</v>
      </c>
      <c r="D9" s="36" t="s">
        <v>25</v>
      </c>
      <c r="E9" s="37">
        <v>0</v>
      </c>
      <c r="F9" s="37">
        <v>9272289</v>
      </c>
      <c r="G9" s="37">
        <v>66710721</v>
      </c>
      <c r="H9" s="34">
        <f>SUM(E9:G9)</f>
        <v>75983010</v>
      </c>
      <c r="I9" s="37">
        <v>76777662</v>
      </c>
      <c r="J9" s="37">
        <v>2414876</v>
      </c>
      <c r="K9" s="35">
        <f t="shared" si="1"/>
        <v>3.1452846271875279E-2</v>
      </c>
    </row>
    <row r="10" spans="1:11" outlineLevel="1" x14ac:dyDescent="0.2">
      <c r="A10" s="60"/>
      <c r="B10" s="60" t="s">
        <v>107</v>
      </c>
      <c r="C10" s="60"/>
      <c r="D10" s="60"/>
      <c r="E10" s="87">
        <f t="shared" ref="E10:J10" si="2">SUBTOTAL(9,E9:E9)</f>
        <v>0</v>
      </c>
      <c r="F10" s="87">
        <f t="shared" si="2"/>
        <v>9272289</v>
      </c>
      <c r="G10" s="87">
        <f t="shared" si="2"/>
        <v>66710721</v>
      </c>
      <c r="H10" s="87">
        <f t="shared" si="2"/>
        <v>75983010</v>
      </c>
      <c r="I10" s="81">
        <f t="shared" si="2"/>
        <v>76777662</v>
      </c>
      <c r="J10" s="81">
        <f t="shared" si="2"/>
        <v>2414876</v>
      </c>
      <c r="K10" s="88">
        <f t="shared" si="1"/>
        <v>3.1452846271875279E-2</v>
      </c>
    </row>
    <row r="11" spans="1:11" outlineLevel="2" x14ac:dyDescent="0.2">
      <c r="A11" s="36">
        <v>159</v>
      </c>
      <c r="B11" s="36" t="s">
        <v>11</v>
      </c>
      <c r="C11" s="36">
        <v>50083</v>
      </c>
      <c r="D11" s="36" t="s">
        <v>24</v>
      </c>
      <c r="E11" s="37">
        <v>3356792</v>
      </c>
      <c r="F11" s="37">
        <v>18156102</v>
      </c>
      <c r="G11" s="37">
        <v>38630592</v>
      </c>
      <c r="H11" s="34">
        <f>SUM(E11:G11)</f>
        <v>60143486</v>
      </c>
      <c r="I11" s="37">
        <v>59634110</v>
      </c>
      <c r="J11" s="37">
        <v>7554048</v>
      </c>
      <c r="K11" s="35">
        <f t="shared" si="1"/>
        <v>0.12667327474158666</v>
      </c>
    </row>
    <row r="12" spans="1:11" outlineLevel="2" x14ac:dyDescent="0.2">
      <c r="A12" s="36">
        <v>159</v>
      </c>
      <c r="B12" s="36" t="s">
        <v>11</v>
      </c>
      <c r="C12" s="36">
        <v>50012</v>
      </c>
      <c r="D12" s="36" t="s">
        <v>48</v>
      </c>
      <c r="E12" s="37">
        <v>0</v>
      </c>
      <c r="F12" s="37">
        <v>8658140</v>
      </c>
      <c r="G12" s="37">
        <v>0</v>
      </c>
      <c r="H12" s="34">
        <f>SUM(E12:G12)</f>
        <v>8658140</v>
      </c>
      <c r="I12" s="37">
        <v>9699961</v>
      </c>
      <c r="J12" s="37">
        <v>219560</v>
      </c>
      <c r="K12" s="35">
        <f t="shared" si="1"/>
        <v>2.2635142553665936E-2</v>
      </c>
    </row>
    <row r="13" spans="1:11" outlineLevel="1" x14ac:dyDescent="0.2">
      <c r="A13" s="60"/>
      <c r="B13" s="60" t="s">
        <v>132</v>
      </c>
      <c r="C13" s="60"/>
      <c r="D13" s="60"/>
      <c r="E13" s="87">
        <f t="shared" ref="E13:J13" si="3">SUBTOTAL(9,E11:E12)</f>
        <v>3356792</v>
      </c>
      <c r="F13" s="87">
        <f t="shared" si="3"/>
        <v>26814242</v>
      </c>
      <c r="G13" s="87">
        <f t="shared" si="3"/>
        <v>38630592</v>
      </c>
      <c r="H13" s="87">
        <f t="shared" si="3"/>
        <v>68801626</v>
      </c>
      <c r="I13" s="81">
        <f t="shared" si="3"/>
        <v>69334071</v>
      </c>
      <c r="J13" s="81">
        <f t="shared" si="3"/>
        <v>7773608</v>
      </c>
      <c r="K13" s="88">
        <f t="shared" si="1"/>
        <v>0.11211815328137879</v>
      </c>
    </row>
    <row r="14" spans="1:11" outlineLevel="2" x14ac:dyDescent="0.2">
      <c r="A14" s="36">
        <v>269</v>
      </c>
      <c r="B14" s="36" t="s">
        <v>16</v>
      </c>
      <c r="C14" s="36">
        <v>50229</v>
      </c>
      <c r="D14" s="36" t="s">
        <v>27</v>
      </c>
      <c r="E14" s="37">
        <v>274163</v>
      </c>
      <c r="F14" s="37">
        <v>26222548</v>
      </c>
      <c r="G14" s="37">
        <v>122400479</v>
      </c>
      <c r="H14" s="34">
        <f>SUM(E14:G14)</f>
        <v>148897190</v>
      </c>
      <c r="I14" s="37">
        <v>147408654</v>
      </c>
      <c r="J14" s="37">
        <v>20076636</v>
      </c>
      <c r="K14" s="35">
        <f t="shared" si="1"/>
        <v>0.13619713263238942</v>
      </c>
    </row>
    <row r="15" spans="1:11" outlineLevel="2" x14ac:dyDescent="0.2">
      <c r="A15" s="36">
        <v>269</v>
      </c>
      <c r="B15" s="36" t="s">
        <v>16</v>
      </c>
      <c r="C15" s="36">
        <v>50857</v>
      </c>
      <c r="D15" s="36" t="s">
        <v>26</v>
      </c>
      <c r="E15" s="37">
        <v>4620</v>
      </c>
      <c r="F15" s="37">
        <v>1847502</v>
      </c>
      <c r="G15" s="37">
        <v>0</v>
      </c>
      <c r="H15" s="34">
        <f>SUM(E15:G15)</f>
        <v>1852122</v>
      </c>
      <c r="I15" s="37">
        <v>1444121</v>
      </c>
      <c r="J15" s="37">
        <v>2763464</v>
      </c>
      <c r="K15" s="35">
        <f t="shared" si="1"/>
        <v>1.9135958828934694</v>
      </c>
    </row>
    <row r="16" spans="1:11" outlineLevel="2" x14ac:dyDescent="0.2">
      <c r="A16" s="36">
        <v>269</v>
      </c>
      <c r="B16" s="36" t="s">
        <v>16</v>
      </c>
      <c r="C16" s="36">
        <v>50067</v>
      </c>
      <c r="D16" s="36" t="s">
        <v>28</v>
      </c>
      <c r="E16" s="37">
        <v>31871</v>
      </c>
      <c r="F16" s="37">
        <v>2427003</v>
      </c>
      <c r="G16" s="37">
        <v>0</v>
      </c>
      <c r="H16" s="34">
        <f>SUM(E16:G16)</f>
        <v>2458874</v>
      </c>
      <c r="I16" s="37">
        <v>2636106</v>
      </c>
      <c r="J16" s="37">
        <v>1459</v>
      </c>
      <c r="K16" s="35">
        <f t="shared" si="1"/>
        <v>5.5346788027492064E-4</v>
      </c>
    </row>
    <row r="17" spans="1:11" outlineLevel="1" x14ac:dyDescent="0.2">
      <c r="A17" s="60"/>
      <c r="B17" s="60" t="s">
        <v>131</v>
      </c>
      <c r="C17" s="60"/>
      <c r="D17" s="60"/>
      <c r="E17" s="87">
        <f t="shared" ref="E17:J17" si="4">SUBTOTAL(9,E14:E16)</f>
        <v>310654</v>
      </c>
      <c r="F17" s="87">
        <f t="shared" si="4"/>
        <v>30497053</v>
      </c>
      <c r="G17" s="87">
        <f t="shared" si="4"/>
        <v>122400479</v>
      </c>
      <c r="H17" s="87">
        <f t="shared" si="4"/>
        <v>153208186</v>
      </c>
      <c r="I17" s="81">
        <f t="shared" si="4"/>
        <v>151488881</v>
      </c>
      <c r="J17" s="81">
        <f t="shared" si="4"/>
        <v>22841559</v>
      </c>
      <c r="K17" s="88">
        <f t="shared" si="1"/>
        <v>0.15078043252560563</v>
      </c>
    </row>
    <row r="18" spans="1:11" outlineLevel="2" x14ac:dyDescent="0.2">
      <c r="A18" s="36">
        <v>340</v>
      </c>
      <c r="B18" s="36" t="s">
        <v>6</v>
      </c>
      <c r="C18" s="36">
        <v>50121</v>
      </c>
      <c r="D18" s="36" t="s">
        <v>31</v>
      </c>
      <c r="E18" s="37">
        <v>256</v>
      </c>
      <c r="F18" s="37">
        <v>56707041</v>
      </c>
      <c r="G18" s="37">
        <v>44733997</v>
      </c>
      <c r="H18" s="34">
        <f>SUM(E18:G18)</f>
        <v>101441294</v>
      </c>
      <c r="I18" s="37">
        <v>100312024</v>
      </c>
      <c r="J18" s="37">
        <v>4931070</v>
      </c>
      <c r="K18" s="35">
        <f t="shared" si="1"/>
        <v>4.9157317372043055E-2</v>
      </c>
    </row>
    <row r="19" spans="1:11" outlineLevel="2" x14ac:dyDescent="0.2">
      <c r="A19" s="36">
        <v>340</v>
      </c>
      <c r="B19" s="36" t="s">
        <v>6</v>
      </c>
      <c r="C19" s="36">
        <v>51420</v>
      </c>
      <c r="D19" s="36" t="s">
        <v>30</v>
      </c>
      <c r="E19" s="37">
        <v>0</v>
      </c>
      <c r="F19" s="37">
        <v>580034</v>
      </c>
      <c r="G19" s="37">
        <v>840600</v>
      </c>
      <c r="H19" s="34">
        <f>SUM(E19:G19)</f>
        <v>1420634</v>
      </c>
      <c r="I19" s="37">
        <v>1417971</v>
      </c>
      <c r="J19" s="37">
        <v>143515</v>
      </c>
      <c r="K19" s="35">
        <f t="shared" si="1"/>
        <v>0.10121151984067375</v>
      </c>
    </row>
    <row r="20" spans="1:11" outlineLevel="1" x14ac:dyDescent="0.2">
      <c r="A20" s="60"/>
      <c r="B20" s="60" t="s">
        <v>108</v>
      </c>
      <c r="C20" s="60"/>
      <c r="D20" s="60"/>
      <c r="E20" s="87">
        <f t="shared" ref="E20:J20" si="5">SUBTOTAL(9,E18:E19)</f>
        <v>256</v>
      </c>
      <c r="F20" s="87">
        <f t="shared" si="5"/>
        <v>57287075</v>
      </c>
      <c r="G20" s="87">
        <f t="shared" si="5"/>
        <v>45574597</v>
      </c>
      <c r="H20" s="87">
        <f t="shared" si="5"/>
        <v>102861928</v>
      </c>
      <c r="I20" s="81">
        <f t="shared" si="5"/>
        <v>101729995</v>
      </c>
      <c r="J20" s="81">
        <f t="shared" si="5"/>
        <v>5074585</v>
      </c>
      <c r="K20" s="88">
        <f t="shared" si="1"/>
        <v>4.9882878692759203E-2</v>
      </c>
    </row>
    <row r="21" spans="1:11" outlineLevel="2" x14ac:dyDescent="0.2">
      <c r="A21" s="36">
        <v>642</v>
      </c>
      <c r="B21" s="36" t="s">
        <v>10</v>
      </c>
      <c r="C21" s="36">
        <v>50849</v>
      </c>
      <c r="D21" s="36" t="s">
        <v>39</v>
      </c>
      <c r="E21" s="37">
        <v>3269940</v>
      </c>
      <c r="F21" s="37">
        <v>0</v>
      </c>
      <c r="G21" s="37">
        <v>8814450</v>
      </c>
      <c r="H21" s="34">
        <f>SUM(E21:G21)</f>
        <v>12084390</v>
      </c>
      <c r="I21" s="37">
        <v>11737520</v>
      </c>
      <c r="J21" s="37">
        <v>657823</v>
      </c>
      <c r="K21" s="35">
        <f t="shared" si="1"/>
        <v>5.6044462544046783E-2</v>
      </c>
    </row>
    <row r="22" spans="1:11" outlineLevel="1" x14ac:dyDescent="0.2">
      <c r="A22" s="60"/>
      <c r="B22" s="60" t="s">
        <v>124</v>
      </c>
      <c r="C22" s="60"/>
      <c r="D22" s="60"/>
      <c r="E22" s="87">
        <f t="shared" ref="E22:J22" si="6">SUBTOTAL(9,E21:E21)</f>
        <v>3269940</v>
      </c>
      <c r="F22" s="87">
        <f t="shared" si="6"/>
        <v>0</v>
      </c>
      <c r="G22" s="87">
        <f t="shared" si="6"/>
        <v>8814450</v>
      </c>
      <c r="H22" s="87">
        <f t="shared" si="6"/>
        <v>12084390</v>
      </c>
      <c r="I22" s="81">
        <f t="shared" si="6"/>
        <v>11737520</v>
      </c>
      <c r="J22" s="81">
        <f t="shared" si="6"/>
        <v>657823</v>
      </c>
      <c r="K22" s="88">
        <f t="shared" si="1"/>
        <v>5.6044462544046783E-2</v>
      </c>
    </row>
    <row r="23" spans="1:11" outlineLevel="2" x14ac:dyDescent="0.2">
      <c r="A23" s="36">
        <v>670</v>
      </c>
      <c r="B23" s="36" t="s">
        <v>5</v>
      </c>
      <c r="C23" s="36">
        <v>51586</v>
      </c>
      <c r="D23" s="36" t="s">
        <v>32</v>
      </c>
      <c r="E23" s="37">
        <v>53076</v>
      </c>
      <c r="F23" s="37">
        <v>9304942</v>
      </c>
      <c r="G23" s="37">
        <v>135511429</v>
      </c>
      <c r="H23" s="34">
        <f>SUM(E23:G23)</f>
        <v>144869447</v>
      </c>
      <c r="I23" s="37">
        <v>140909210</v>
      </c>
      <c r="J23" s="37">
        <v>6249756</v>
      </c>
      <c r="K23" s="35">
        <f t="shared" si="1"/>
        <v>4.4353069611276649E-2</v>
      </c>
    </row>
    <row r="24" spans="1:11" outlineLevel="2" x14ac:dyDescent="0.2">
      <c r="A24" s="36">
        <v>670</v>
      </c>
      <c r="B24" s="36" t="s">
        <v>5</v>
      </c>
      <c r="C24" s="36">
        <v>50903</v>
      </c>
      <c r="D24" s="36" t="s">
        <v>50</v>
      </c>
      <c r="E24" s="37">
        <v>0</v>
      </c>
      <c r="F24" s="37">
        <v>6174684</v>
      </c>
      <c r="G24" s="37">
        <v>20062885</v>
      </c>
      <c r="H24" s="34">
        <f>SUM(E24:G24)</f>
        <v>26237569</v>
      </c>
      <c r="I24" s="37">
        <v>25315413</v>
      </c>
      <c r="J24" s="37">
        <v>2723593</v>
      </c>
      <c r="K24" s="35">
        <f t="shared" si="1"/>
        <v>0.10758635460539395</v>
      </c>
    </row>
    <row r="25" spans="1:11" outlineLevel="2" x14ac:dyDescent="0.2">
      <c r="A25" s="36">
        <v>670</v>
      </c>
      <c r="B25" s="36" t="s">
        <v>5</v>
      </c>
      <c r="C25" s="36">
        <v>51020</v>
      </c>
      <c r="D25" s="36" t="s">
        <v>29</v>
      </c>
      <c r="E25" s="37">
        <v>0</v>
      </c>
      <c r="F25" s="37">
        <v>12892</v>
      </c>
      <c r="G25" s="37">
        <v>0</v>
      </c>
      <c r="H25" s="34">
        <f>SUM(E25:G25)</f>
        <v>12892</v>
      </c>
      <c r="I25" s="37">
        <v>-128181</v>
      </c>
      <c r="J25" s="37">
        <v>337876</v>
      </c>
      <c r="K25" s="35">
        <f t="shared" si="1"/>
        <v>-2.6359288818155577</v>
      </c>
    </row>
    <row r="26" spans="1:11" outlineLevel="2" x14ac:dyDescent="0.2">
      <c r="A26" s="36">
        <v>670</v>
      </c>
      <c r="B26" s="36" t="s">
        <v>5</v>
      </c>
      <c r="C26" s="36">
        <v>50318</v>
      </c>
      <c r="D26" s="36" t="s">
        <v>37</v>
      </c>
      <c r="E26" s="37">
        <v>0</v>
      </c>
      <c r="F26" s="37">
        <v>27432026</v>
      </c>
      <c r="G26" s="37">
        <v>0</v>
      </c>
      <c r="H26" s="34">
        <f>SUM(E26:G26)</f>
        <v>27432026</v>
      </c>
      <c r="I26" s="37">
        <v>27023559</v>
      </c>
      <c r="J26" s="37">
        <v>5834388</v>
      </c>
      <c r="K26" s="35">
        <f t="shared" si="1"/>
        <v>0.21590005964795383</v>
      </c>
    </row>
    <row r="27" spans="1:11" outlineLevel="1" x14ac:dyDescent="0.2">
      <c r="A27" s="60"/>
      <c r="B27" s="60" t="s">
        <v>110</v>
      </c>
      <c r="C27" s="60"/>
      <c r="D27" s="60"/>
      <c r="E27" s="87">
        <f t="shared" ref="E27:J27" si="7">SUBTOTAL(9,E23:E26)</f>
        <v>53076</v>
      </c>
      <c r="F27" s="87">
        <f t="shared" si="7"/>
        <v>42924544</v>
      </c>
      <c r="G27" s="87">
        <f t="shared" si="7"/>
        <v>155574314</v>
      </c>
      <c r="H27" s="87">
        <f t="shared" si="7"/>
        <v>198551934</v>
      </c>
      <c r="I27" s="81">
        <f t="shared" si="7"/>
        <v>193120001</v>
      </c>
      <c r="J27" s="81">
        <f t="shared" si="7"/>
        <v>15145613</v>
      </c>
      <c r="K27" s="88">
        <f t="shared" si="1"/>
        <v>7.8425916122483869E-2</v>
      </c>
    </row>
    <row r="28" spans="1:11" outlineLevel="2" x14ac:dyDescent="0.2">
      <c r="A28" s="36">
        <v>947</v>
      </c>
      <c r="B28" s="36" t="s">
        <v>18</v>
      </c>
      <c r="C28" s="36">
        <v>51624</v>
      </c>
      <c r="D28" s="36" t="s">
        <v>13</v>
      </c>
      <c r="E28" s="37">
        <v>623231</v>
      </c>
      <c r="F28" s="37">
        <v>4798292</v>
      </c>
      <c r="G28" s="37">
        <v>0</v>
      </c>
      <c r="H28" s="34">
        <f>SUM(E28:G28)</f>
        <v>5421523</v>
      </c>
      <c r="I28" s="37">
        <v>5260206</v>
      </c>
      <c r="J28" s="37">
        <v>255599</v>
      </c>
      <c r="K28" s="35">
        <f t="shared" si="1"/>
        <v>4.8591062783472735E-2</v>
      </c>
    </row>
    <row r="29" spans="1:11" outlineLevel="1" x14ac:dyDescent="0.2">
      <c r="A29" s="60"/>
      <c r="B29" s="60" t="s">
        <v>130</v>
      </c>
      <c r="C29" s="60"/>
      <c r="D29" s="60"/>
      <c r="E29" s="87">
        <f t="shared" ref="E29:J29" si="8">SUBTOTAL(9,E28:E28)</f>
        <v>623231</v>
      </c>
      <c r="F29" s="87">
        <f t="shared" si="8"/>
        <v>4798292</v>
      </c>
      <c r="G29" s="87">
        <f t="shared" si="8"/>
        <v>0</v>
      </c>
      <c r="H29" s="87">
        <f t="shared" si="8"/>
        <v>5421523</v>
      </c>
      <c r="I29" s="81">
        <f t="shared" si="8"/>
        <v>5260206</v>
      </c>
      <c r="J29" s="81">
        <f t="shared" si="8"/>
        <v>255599</v>
      </c>
      <c r="K29" s="88">
        <f t="shared" si="1"/>
        <v>4.8591062783472735E-2</v>
      </c>
    </row>
    <row r="30" spans="1:11" outlineLevel="2" x14ac:dyDescent="0.2">
      <c r="A30" s="36">
        <v>50026</v>
      </c>
      <c r="B30" s="36" t="s">
        <v>1</v>
      </c>
      <c r="C30" s="36">
        <v>50026</v>
      </c>
      <c r="D30" s="36" t="s">
        <v>1</v>
      </c>
      <c r="E30" s="37">
        <v>2671014</v>
      </c>
      <c r="F30" s="37">
        <v>0</v>
      </c>
      <c r="G30" s="37">
        <v>6561234</v>
      </c>
      <c r="H30" s="34">
        <f>SUM(E30:G30)</f>
        <v>9232248</v>
      </c>
      <c r="I30" s="37">
        <v>8714894</v>
      </c>
      <c r="J30" s="37">
        <v>201703</v>
      </c>
      <c r="K30" s="35">
        <f t="shared" si="1"/>
        <v>2.3144630330558236E-2</v>
      </c>
    </row>
    <row r="31" spans="1:11" outlineLevel="1" x14ac:dyDescent="0.2">
      <c r="A31" s="61"/>
      <c r="B31" s="61" t="s">
        <v>128</v>
      </c>
      <c r="C31" s="61"/>
      <c r="D31" s="61"/>
      <c r="E31" s="87">
        <f t="shared" ref="E31:J31" si="9">SUBTOTAL(9,E30:E30)</f>
        <v>2671014</v>
      </c>
      <c r="F31" s="87">
        <f t="shared" si="9"/>
        <v>0</v>
      </c>
      <c r="G31" s="87">
        <f t="shared" si="9"/>
        <v>6561234</v>
      </c>
      <c r="H31" s="87">
        <f t="shared" si="9"/>
        <v>9232248</v>
      </c>
      <c r="I31" s="84">
        <f t="shared" si="9"/>
        <v>8714894</v>
      </c>
      <c r="J31" s="84">
        <f t="shared" si="9"/>
        <v>201703</v>
      </c>
      <c r="K31" s="88">
        <f t="shared" si="1"/>
        <v>2.3144630330558236E-2</v>
      </c>
    </row>
    <row r="32" spans="1:11" outlineLevel="2" x14ac:dyDescent="0.2">
      <c r="A32" s="21">
        <v>50130</v>
      </c>
      <c r="B32" s="21" t="s">
        <v>7</v>
      </c>
      <c r="C32" s="21">
        <v>50130</v>
      </c>
      <c r="D32" s="21" t="s">
        <v>7</v>
      </c>
      <c r="E32" s="22">
        <v>1245322</v>
      </c>
      <c r="F32" s="22">
        <v>0</v>
      </c>
      <c r="G32" s="22">
        <v>29628299</v>
      </c>
      <c r="H32" s="34">
        <f>SUM(E32:G32)</f>
        <v>30873621</v>
      </c>
      <c r="I32" s="22">
        <v>29544418</v>
      </c>
      <c r="J32" s="22">
        <v>836381</v>
      </c>
      <c r="K32" s="35">
        <f t="shared" si="1"/>
        <v>2.8309273176408484E-2</v>
      </c>
    </row>
    <row r="33" spans="1:11" outlineLevel="1" x14ac:dyDescent="0.2">
      <c r="A33" s="61"/>
      <c r="B33" s="61" t="s">
        <v>115</v>
      </c>
      <c r="C33" s="61"/>
      <c r="D33" s="61"/>
      <c r="E33" s="84">
        <f t="shared" ref="E33:J33" si="10">SUBTOTAL(9,E32:E32)</f>
        <v>1245322</v>
      </c>
      <c r="F33" s="84">
        <f t="shared" si="10"/>
        <v>0</v>
      </c>
      <c r="G33" s="84">
        <f t="shared" si="10"/>
        <v>29628299</v>
      </c>
      <c r="H33" s="84">
        <f t="shared" si="10"/>
        <v>30873621</v>
      </c>
      <c r="I33" s="84">
        <f t="shared" si="10"/>
        <v>29544418</v>
      </c>
      <c r="J33" s="84">
        <f t="shared" si="10"/>
        <v>836381</v>
      </c>
      <c r="K33" s="89">
        <f t="shared" si="1"/>
        <v>2.8309273176408484E-2</v>
      </c>
    </row>
    <row r="34" spans="1:11" ht="23.25" customHeight="1" thickBot="1" x14ac:dyDescent="0.25">
      <c r="A34" s="58"/>
      <c r="B34" s="47" t="s">
        <v>104</v>
      </c>
      <c r="C34" s="58"/>
      <c r="D34" s="58"/>
      <c r="E34" s="48">
        <f t="shared" ref="E34:J34" si="11">SUBTOTAL(9,E4:E32)</f>
        <v>114129398</v>
      </c>
      <c r="F34" s="48">
        <f t="shared" si="11"/>
        <v>197883977</v>
      </c>
      <c r="G34" s="48">
        <f t="shared" si="11"/>
        <v>570498930</v>
      </c>
      <c r="H34" s="48">
        <f t="shared" si="11"/>
        <v>882512305</v>
      </c>
      <c r="I34" s="48">
        <f t="shared" si="11"/>
        <v>868728427</v>
      </c>
      <c r="J34" s="48">
        <f t="shared" si="11"/>
        <v>68931833</v>
      </c>
      <c r="K34" s="32">
        <f t="shared" si="1"/>
        <v>7.9347965207083065E-2</v>
      </c>
    </row>
    <row r="35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37"/>
  <sheetViews>
    <sheetView workbookViewId="0">
      <selection sqref="A1:K1"/>
    </sheetView>
  </sheetViews>
  <sheetFormatPr defaultRowHeight="12" outlineLevelRow="2" x14ac:dyDescent="0.2"/>
  <cols>
    <col min="1" max="1" width="6.28515625" style="25" bestFit="1" customWidth="1"/>
    <col min="2" max="2" width="22.85546875" style="24" bestFit="1" customWidth="1"/>
    <col min="3" max="3" width="6.28515625" style="25" customWidth="1"/>
    <col min="4" max="4" width="27.85546875" style="25" bestFit="1" customWidth="1"/>
    <col min="5" max="5" width="12.140625" style="27" customWidth="1"/>
    <col min="6" max="6" width="13.42578125" style="27" customWidth="1"/>
    <col min="7" max="7" width="12" style="27" customWidth="1"/>
    <col min="8" max="8" width="13.5703125" style="27" bestFit="1" customWidth="1"/>
    <col min="9" max="9" width="12" style="27" customWidth="1"/>
    <col min="10" max="10" width="11" style="27" customWidth="1"/>
    <col min="11" max="11" width="9.5703125" style="23" bestFit="1" customWidth="1"/>
    <col min="12" max="16384" width="9.140625" style="23"/>
  </cols>
  <sheetData>
    <row r="1" spans="1:11" ht="24" customHeight="1" x14ac:dyDescent="0.2">
      <c r="A1" s="186" t="s">
        <v>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26" customFormat="1" ht="48" x14ac:dyDescent="0.2">
      <c r="A3" s="29" t="s">
        <v>14</v>
      </c>
      <c r="B3" s="29" t="s">
        <v>15</v>
      </c>
      <c r="C3" s="29" t="s">
        <v>40</v>
      </c>
      <c r="D3" s="29" t="s">
        <v>41</v>
      </c>
      <c r="E3" s="30" t="s">
        <v>116</v>
      </c>
      <c r="F3" s="30" t="s">
        <v>117</v>
      </c>
      <c r="G3" s="30" t="s">
        <v>118</v>
      </c>
      <c r="H3" s="30" t="s">
        <v>119</v>
      </c>
      <c r="I3" s="30" t="s">
        <v>120</v>
      </c>
      <c r="J3" s="30" t="s">
        <v>121</v>
      </c>
      <c r="K3" s="31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56048023</v>
      </c>
      <c r="F4" s="34">
        <v>49333005</v>
      </c>
      <c r="G4" s="34">
        <v>132408277</v>
      </c>
      <c r="H4" s="34">
        <f>SUM(E4:G4)</f>
        <v>237789305</v>
      </c>
      <c r="I4" s="34">
        <v>231952919</v>
      </c>
      <c r="J4" s="34">
        <v>9992904</v>
      </c>
      <c r="K4" s="35">
        <f>IF(I4&lt;&gt;0,J4/I4,"")</f>
        <v>4.3081604849301333E-2</v>
      </c>
    </row>
    <row r="5" spans="1:11" outlineLevel="1" x14ac:dyDescent="0.2">
      <c r="A5" s="86"/>
      <c r="B5" s="68" t="s">
        <v>105</v>
      </c>
      <c r="C5" s="86"/>
      <c r="D5" s="86"/>
      <c r="E5" s="87">
        <f t="shared" ref="E5:J5" si="0">SUBTOTAL(9,E4:E4)</f>
        <v>56048023</v>
      </c>
      <c r="F5" s="87">
        <f t="shared" si="0"/>
        <v>49333005</v>
      </c>
      <c r="G5" s="87">
        <f t="shared" si="0"/>
        <v>132408277</v>
      </c>
      <c r="H5" s="87">
        <f t="shared" si="0"/>
        <v>237789305</v>
      </c>
      <c r="I5" s="87">
        <f t="shared" si="0"/>
        <v>231952919</v>
      </c>
      <c r="J5" s="87">
        <f t="shared" si="0"/>
        <v>9992904</v>
      </c>
      <c r="K5" s="88">
        <f t="shared" ref="K5:K36" si="1">IF(I5&lt;&gt;0,J5/I5,"")</f>
        <v>4.3081604849301333E-2</v>
      </c>
    </row>
    <row r="6" spans="1:11" outlineLevel="2" x14ac:dyDescent="0.2">
      <c r="A6" s="36">
        <v>99</v>
      </c>
      <c r="B6" s="36" t="s">
        <v>0</v>
      </c>
      <c r="C6" s="36">
        <v>50822</v>
      </c>
      <c r="D6" s="36" t="s">
        <v>35</v>
      </c>
      <c r="E6" s="37">
        <v>0</v>
      </c>
      <c r="F6" s="37">
        <v>0</v>
      </c>
      <c r="G6" s="37">
        <v>0</v>
      </c>
      <c r="H6" s="37">
        <f>SUM(E6:G6)</f>
        <v>0</v>
      </c>
      <c r="I6" s="37">
        <v>203500</v>
      </c>
      <c r="J6" s="37">
        <v>384557</v>
      </c>
      <c r="K6" s="35">
        <f t="shared" si="1"/>
        <v>1.8897149877149877</v>
      </c>
    </row>
    <row r="7" spans="1:11" outlineLevel="2" x14ac:dyDescent="0.2">
      <c r="A7" s="36">
        <v>99</v>
      </c>
      <c r="B7" s="36" t="s">
        <v>0</v>
      </c>
      <c r="C7" s="36">
        <v>50024</v>
      </c>
      <c r="D7" s="36" t="s">
        <v>36</v>
      </c>
      <c r="E7" s="37">
        <v>605069</v>
      </c>
      <c r="F7" s="37">
        <v>498908</v>
      </c>
      <c r="G7" s="37">
        <v>35304383</v>
      </c>
      <c r="H7" s="37">
        <f>SUM(E7:G7)</f>
        <v>36408360</v>
      </c>
      <c r="I7" s="37">
        <v>36453227</v>
      </c>
      <c r="J7" s="37">
        <v>4170937</v>
      </c>
      <c r="K7" s="35">
        <f t="shared" si="1"/>
        <v>0.11441886886996315</v>
      </c>
    </row>
    <row r="8" spans="1:11" outlineLevel="1" x14ac:dyDescent="0.2">
      <c r="A8" s="60"/>
      <c r="B8" s="60" t="s">
        <v>123</v>
      </c>
      <c r="C8" s="60"/>
      <c r="D8" s="60"/>
      <c r="E8" s="81">
        <f t="shared" ref="E8:J8" si="2">SUBTOTAL(9,E6:E7)</f>
        <v>605069</v>
      </c>
      <c r="F8" s="81">
        <f t="shared" si="2"/>
        <v>498908</v>
      </c>
      <c r="G8" s="81">
        <f t="shared" si="2"/>
        <v>35304383</v>
      </c>
      <c r="H8" s="81">
        <f t="shared" si="2"/>
        <v>36408360</v>
      </c>
      <c r="I8" s="81">
        <f t="shared" si="2"/>
        <v>36656727</v>
      </c>
      <c r="J8" s="81">
        <f t="shared" si="2"/>
        <v>4555494</v>
      </c>
      <c r="K8" s="88">
        <f t="shared" si="1"/>
        <v>0.12427443399406608</v>
      </c>
    </row>
    <row r="9" spans="1:11" outlineLevel="2" x14ac:dyDescent="0.2">
      <c r="A9" s="36">
        <v>150</v>
      </c>
      <c r="B9" s="36" t="s">
        <v>8</v>
      </c>
      <c r="C9" s="36">
        <v>50520</v>
      </c>
      <c r="D9" s="36" t="s">
        <v>25</v>
      </c>
      <c r="E9" s="37">
        <v>0</v>
      </c>
      <c r="F9" s="37">
        <v>14008506</v>
      </c>
      <c r="G9" s="37">
        <v>75800135</v>
      </c>
      <c r="H9" s="37">
        <f>SUM(E9:G9)</f>
        <v>89808641</v>
      </c>
      <c r="I9" s="37">
        <v>90542024</v>
      </c>
      <c r="J9" s="37">
        <v>1507507</v>
      </c>
      <c r="K9" s="35">
        <f t="shared" si="1"/>
        <v>1.6649804515083515E-2</v>
      </c>
    </row>
    <row r="10" spans="1:11" outlineLevel="1" x14ac:dyDescent="0.2">
      <c r="A10" s="60"/>
      <c r="B10" s="60" t="s">
        <v>107</v>
      </c>
      <c r="C10" s="60"/>
      <c r="D10" s="60"/>
      <c r="E10" s="81">
        <f t="shared" ref="E10:J10" si="3">SUBTOTAL(9,E9:E9)</f>
        <v>0</v>
      </c>
      <c r="F10" s="81">
        <f t="shared" si="3"/>
        <v>14008506</v>
      </c>
      <c r="G10" s="81">
        <f t="shared" si="3"/>
        <v>75800135</v>
      </c>
      <c r="H10" s="81">
        <f t="shared" si="3"/>
        <v>89808641</v>
      </c>
      <c r="I10" s="81">
        <f t="shared" si="3"/>
        <v>90542024</v>
      </c>
      <c r="J10" s="81">
        <f t="shared" si="3"/>
        <v>1507507</v>
      </c>
      <c r="K10" s="88">
        <f t="shared" si="1"/>
        <v>1.6649804515083515E-2</v>
      </c>
    </row>
    <row r="11" spans="1:11" outlineLevel="2" x14ac:dyDescent="0.2">
      <c r="A11" s="36">
        <v>159</v>
      </c>
      <c r="B11" s="36" t="s">
        <v>11</v>
      </c>
      <c r="C11" s="36">
        <v>50083</v>
      </c>
      <c r="D11" s="36" t="s">
        <v>24</v>
      </c>
      <c r="E11" s="37">
        <v>3830079</v>
      </c>
      <c r="F11" s="37">
        <v>20765997</v>
      </c>
      <c r="G11" s="37">
        <v>49503882</v>
      </c>
      <c r="H11" s="37">
        <f>SUM(E11:G11)</f>
        <v>74099958</v>
      </c>
      <c r="I11" s="37">
        <v>72221423</v>
      </c>
      <c r="J11" s="37">
        <v>3044092</v>
      </c>
      <c r="K11" s="35">
        <f t="shared" si="1"/>
        <v>4.2149432585951677E-2</v>
      </c>
    </row>
    <row r="12" spans="1:11" outlineLevel="2" x14ac:dyDescent="0.2">
      <c r="A12" s="36">
        <v>159</v>
      </c>
      <c r="B12" s="36" t="s">
        <v>11</v>
      </c>
      <c r="C12" s="36">
        <v>50012</v>
      </c>
      <c r="D12" s="36" t="s">
        <v>48</v>
      </c>
      <c r="E12" s="37">
        <v>0</v>
      </c>
      <c r="F12" s="37">
        <v>9582567</v>
      </c>
      <c r="G12" s="37">
        <v>0</v>
      </c>
      <c r="H12" s="37">
        <f>SUM(E12:G12)</f>
        <v>9582567</v>
      </c>
      <c r="I12" s="37">
        <v>9526698</v>
      </c>
      <c r="J12" s="37">
        <v>1809527</v>
      </c>
      <c r="K12" s="35">
        <f t="shared" si="1"/>
        <v>0.18994272727024622</v>
      </c>
    </row>
    <row r="13" spans="1:11" s="90" customFormat="1" outlineLevel="1" x14ac:dyDescent="0.2">
      <c r="A13" s="66"/>
      <c r="B13" s="66" t="s">
        <v>132</v>
      </c>
      <c r="C13" s="66"/>
      <c r="D13" s="66"/>
      <c r="E13" s="83">
        <f t="shared" ref="E13:J13" si="4">SUBTOTAL(9,E11:E12)</f>
        <v>3830079</v>
      </c>
      <c r="F13" s="83">
        <f t="shared" si="4"/>
        <v>30348564</v>
      </c>
      <c r="G13" s="83">
        <f t="shared" si="4"/>
        <v>49503882</v>
      </c>
      <c r="H13" s="83">
        <f t="shared" si="4"/>
        <v>83682525</v>
      </c>
      <c r="I13" s="83">
        <f t="shared" si="4"/>
        <v>81748121</v>
      </c>
      <c r="J13" s="83">
        <f t="shared" si="4"/>
        <v>4853619</v>
      </c>
      <c r="K13" s="88">
        <f t="shared" si="1"/>
        <v>5.9372850906261196E-2</v>
      </c>
    </row>
    <row r="14" spans="1:11" s="90" customFormat="1" outlineLevel="2" x14ac:dyDescent="0.2">
      <c r="A14" s="36">
        <v>269</v>
      </c>
      <c r="B14" s="36" t="s">
        <v>16</v>
      </c>
      <c r="C14" s="36">
        <v>50229</v>
      </c>
      <c r="D14" s="36" t="s">
        <v>27</v>
      </c>
      <c r="E14" s="37">
        <v>211552</v>
      </c>
      <c r="F14" s="37">
        <v>35274515</v>
      </c>
      <c r="G14" s="37">
        <v>136576075</v>
      </c>
      <c r="H14" s="37">
        <f>SUM(E14:G14)</f>
        <v>172062142</v>
      </c>
      <c r="I14" s="37">
        <v>167967349</v>
      </c>
      <c r="J14" s="37">
        <v>17606854</v>
      </c>
      <c r="K14" s="91">
        <f t="shared" si="1"/>
        <v>0.1048230748703428</v>
      </c>
    </row>
    <row r="15" spans="1:11" outlineLevel="2" x14ac:dyDescent="0.2">
      <c r="A15" s="36">
        <v>269</v>
      </c>
      <c r="B15" s="36" t="s">
        <v>16</v>
      </c>
      <c r="C15" s="36">
        <v>50857</v>
      </c>
      <c r="D15" s="36" t="s">
        <v>26</v>
      </c>
      <c r="E15" s="37">
        <v>0</v>
      </c>
      <c r="F15" s="37">
        <v>1363606</v>
      </c>
      <c r="G15" s="37">
        <v>0</v>
      </c>
      <c r="H15" s="37">
        <f>SUM(E15:G15)</f>
        <v>1363606</v>
      </c>
      <c r="I15" s="37">
        <v>1266676</v>
      </c>
      <c r="J15" s="37">
        <v>1276264</v>
      </c>
      <c r="K15" s="35">
        <f t="shared" si="1"/>
        <v>1.0075694179095522</v>
      </c>
    </row>
    <row r="16" spans="1:11" outlineLevel="2" x14ac:dyDescent="0.2">
      <c r="A16" s="36">
        <v>269</v>
      </c>
      <c r="B16" s="36" t="s">
        <v>16</v>
      </c>
      <c r="C16" s="36">
        <v>50067</v>
      </c>
      <c r="D16" s="36" t="s">
        <v>28</v>
      </c>
      <c r="E16" s="37">
        <v>75600</v>
      </c>
      <c r="F16" s="37">
        <v>1292426</v>
      </c>
      <c r="G16" s="37">
        <v>0</v>
      </c>
      <c r="H16" s="37">
        <f>SUM(E16:G16)</f>
        <v>1368026</v>
      </c>
      <c r="I16" s="37">
        <v>1665159</v>
      </c>
      <c r="J16" s="37">
        <v>2062</v>
      </c>
      <c r="K16" s="35">
        <f t="shared" si="1"/>
        <v>1.2383201844388433E-3</v>
      </c>
    </row>
    <row r="17" spans="1:11" outlineLevel="1" x14ac:dyDescent="0.2">
      <c r="A17" s="60"/>
      <c r="B17" s="60" t="s">
        <v>131</v>
      </c>
      <c r="C17" s="60"/>
      <c r="D17" s="60"/>
      <c r="E17" s="81">
        <f t="shared" ref="E17:J17" si="5">SUBTOTAL(9,E14:E16)</f>
        <v>287152</v>
      </c>
      <c r="F17" s="81">
        <f t="shared" si="5"/>
        <v>37930547</v>
      </c>
      <c r="G17" s="81">
        <f t="shared" si="5"/>
        <v>136576075</v>
      </c>
      <c r="H17" s="81">
        <f t="shared" si="5"/>
        <v>174793774</v>
      </c>
      <c r="I17" s="81">
        <f t="shared" si="5"/>
        <v>170899184</v>
      </c>
      <c r="J17" s="81">
        <f t="shared" si="5"/>
        <v>18885180</v>
      </c>
      <c r="K17" s="88">
        <f t="shared" si="1"/>
        <v>0.11050479913350551</v>
      </c>
    </row>
    <row r="18" spans="1:11" outlineLevel="2" x14ac:dyDescent="0.2">
      <c r="A18" s="36">
        <v>340</v>
      </c>
      <c r="B18" s="36" t="s">
        <v>6</v>
      </c>
      <c r="C18" s="36">
        <v>50121</v>
      </c>
      <c r="D18" s="36" t="s">
        <v>31</v>
      </c>
      <c r="E18" s="37">
        <v>367272</v>
      </c>
      <c r="F18" s="37">
        <v>63808124</v>
      </c>
      <c r="G18" s="37">
        <v>41740679</v>
      </c>
      <c r="H18" s="37">
        <f>SUM(E18:G18)</f>
        <v>105916075</v>
      </c>
      <c r="I18" s="37">
        <v>105169161</v>
      </c>
      <c r="J18" s="37">
        <v>3836772</v>
      </c>
      <c r="K18" s="35">
        <f t="shared" si="1"/>
        <v>3.6481911270548215E-2</v>
      </c>
    </row>
    <row r="19" spans="1:11" outlineLevel="2" x14ac:dyDescent="0.2">
      <c r="A19" s="36">
        <v>340</v>
      </c>
      <c r="B19" s="36" t="s">
        <v>6</v>
      </c>
      <c r="C19" s="36">
        <v>51420</v>
      </c>
      <c r="D19" s="36" t="s">
        <v>30</v>
      </c>
      <c r="E19" s="37">
        <v>0</v>
      </c>
      <c r="F19" s="37">
        <v>580461</v>
      </c>
      <c r="G19" s="37">
        <v>484460</v>
      </c>
      <c r="H19" s="37">
        <f>SUM(E19:G19)</f>
        <v>1064921</v>
      </c>
      <c r="I19" s="37">
        <v>1031500</v>
      </c>
      <c r="J19" s="37">
        <v>123271</v>
      </c>
      <c r="K19" s="35">
        <f t="shared" si="1"/>
        <v>0.11950654386815318</v>
      </c>
    </row>
    <row r="20" spans="1:11" outlineLevel="1" x14ac:dyDescent="0.2">
      <c r="A20" s="60"/>
      <c r="B20" s="60" t="s">
        <v>108</v>
      </c>
      <c r="C20" s="60"/>
      <c r="D20" s="60"/>
      <c r="E20" s="81">
        <f t="shared" ref="E20:J20" si="6">SUBTOTAL(9,E18:E19)</f>
        <v>367272</v>
      </c>
      <c r="F20" s="81">
        <f t="shared" si="6"/>
        <v>64388585</v>
      </c>
      <c r="G20" s="81">
        <f t="shared" si="6"/>
        <v>42225139</v>
      </c>
      <c r="H20" s="81">
        <f t="shared" si="6"/>
        <v>106980996</v>
      </c>
      <c r="I20" s="81">
        <f t="shared" si="6"/>
        <v>106200661</v>
      </c>
      <c r="J20" s="81">
        <f t="shared" si="6"/>
        <v>3960043</v>
      </c>
      <c r="K20" s="88">
        <f t="shared" si="1"/>
        <v>3.7288308403278209E-2</v>
      </c>
    </row>
    <row r="21" spans="1:11" outlineLevel="2" x14ac:dyDescent="0.2">
      <c r="A21" s="36">
        <v>642</v>
      </c>
      <c r="B21" s="36" t="s">
        <v>10</v>
      </c>
      <c r="C21" s="36">
        <v>50849</v>
      </c>
      <c r="D21" s="36" t="s">
        <v>39</v>
      </c>
      <c r="E21" s="37">
        <v>2777121</v>
      </c>
      <c r="F21" s="37">
        <v>0</v>
      </c>
      <c r="G21" s="37">
        <v>7005944</v>
      </c>
      <c r="H21" s="37">
        <f>SUM(E21:G21)</f>
        <v>9783065</v>
      </c>
      <c r="I21" s="37">
        <v>9580382</v>
      </c>
      <c r="J21" s="37">
        <v>824225</v>
      </c>
      <c r="K21" s="35">
        <f t="shared" si="1"/>
        <v>8.6032581999339899E-2</v>
      </c>
    </row>
    <row r="22" spans="1:11" outlineLevel="1" x14ac:dyDescent="0.2">
      <c r="A22" s="60"/>
      <c r="B22" s="60" t="s">
        <v>124</v>
      </c>
      <c r="C22" s="60"/>
      <c r="D22" s="60"/>
      <c r="E22" s="81">
        <f t="shared" ref="E22:J22" si="7">SUBTOTAL(9,E21:E21)</f>
        <v>2777121</v>
      </c>
      <c r="F22" s="81">
        <f t="shared" si="7"/>
        <v>0</v>
      </c>
      <c r="G22" s="81">
        <f t="shared" si="7"/>
        <v>7005944</v>
      </c>
      <c r="H22" s="81">
        <f t="shared" si="7"/>
        <v>9783065</v>
      </c>
      <c r="I22" s="81">
        <f t="shared" si="7"/>
        <v>9580382</v>
      </c>
      <c r="J22" s="81">
        <f t="shared" si="7"/>
        <v>824225</v>
      </c>
      <c r="K22" s="88">
        <f t="shared" si="1"/>
        <v>8.6032581999339899E-2</v>
      </c>
    </row>
    <row r="23" spans="1:11" outlineLevel="2" x14ac:dyDescent="0.2">
      <c r="A23" s="36">
        <v>670</v>
      </c>
      <c r="B23" s="36" t="s">
        <v>5</v>
      </c>
      <c r="C23" s="36">
        <v>51586</v>
      </c>
      <c r="D23" s="36" t="s">
        <v>32</v>
      </c>
      <c r="E23" s="37">
        <v>87342</v>
      </c>
      <c r="F23" s="37">
        <v>42559057</v>
      </c>
      <c r="G23" s="37">
        <v>155578273</v>
      </c>
      <c r="H23" s="37">
        <f>SUM(E23:G23)</f>
        <v>198224672</v>
      </c>
      <c r="I23" s="37">
        <v>194511260</v>
      </c>
      <c r="J23" s="37">
        <v>13336634</v>
      </c>
      <c r="K23" s="35">
        <f t="shared" si="1"/>
        <v>6.8564842981326632E-2</v>
      </c>
    </row>
    <row r="24" spans="1:11" outlineLevel="2" x14ac:dyDescent="0.2">
      <c r="A24" s="36">
        <v>670</v>
      </c>
      <c r="B24" s="36" t="s">
        <v>5</v>
      </c>
      <c r="C24" s="36">
        <v>51071</v>
      </c>
      <c r="D24" s="36" t="s">
        <v>53</v>
      </c>
      <c r="E24" s="37">
        <v>0</v>
      </c>
      <c r="F24" s="37">
        <v>0</v>
      </c>
      <c r="G24" s="37">
        <v>0</v>
      </c>
      <c r="H24" s="37">
        <f>SUM(E24:G24)</f>
        <v>0</v>
      </c>
      <c r="I24" s="37">
        <v>0</v>
      </c>
      <c r="J24" s="37">
        <v>290326</v>
      </c>
      <c r="K24" s="35" t="str">
        <f t="shared" si="1"/>
        <v/>
      </c>
    </row>
    <row r="25" spans="1:11" outlineLevel="2" x14ac:dyDescent="0.2">
      <c r="A25" s="36">
        <v>670</v>
      </c>
      <c r="B25" s="36" t="s">
        <v>5</v>
      </c>
      <c r="C25" s="36">
        <v>51020</v>
      </c>
      <c r="D25" s="36" t="s">
        <v>29</v>
      </c>
      <c r="E25" s="37">
        <v>0</v>
      </c>
      <c r="F25" s="37">
        <v>4623158</v>
      </c>
      <c r="G25" s="37">
        <v>0</v>
      </c>
      <c r="H25" s="37">
        <f>SUM(E25:G25)</f>
        <v>4623158</v>
      </c>
      <c r="I25" s="37">
        <v>4941573</v>
      </c>
      <c r="J25" s="37">
        <v>257912</v>
      </c>
      <c r="K25" s="35">
        <f t="shared" si="1"/>
        <v>5.2192287759383497E-2</v>
      </c>
    </row>
    <row r="26" spans="1:11" outlineLevel="2" x14ac:dyDescent="0.2">
      <c r="A26" s="36">
        <v>670</v>
      </c>
      <c r="B26" s="36" t="s">
        <v>5</v>
      </c>
      <c r="C26" s="36">
        <v>50318</v>
      </c>
      <c r="D26" s="36" t="s">
        <v>37</v>
      </c>
      <c r="E26" s="37">
        <v>0</v>
      </c>
      <c r="F26" s="37">
        <v>-796500</v>
      </c>
      <c r="G26" s="37">
        <v>0</v>
      </c>
      <c r="H26" s="37">
        <f>SUM(E26:G26)</f>
        <v>-796500</v>
      </c>
      <c r="I26" s="37">
        <v>-105112</v>
      </c>
      <c r="J26" s="37">
        <v>3121429</v>
      </c>
      <c r="K26" s="35">
        <f t="shared" si="1"/>
        <v>-29.696219270872973</v>
      </c>
    </row>
    <row r="27" spans="1:11" outlineLevel="1" x14ac:dyDescent="0.2">
      <c r="A27" s="60"/>
      <c r="B27" s="60" t="s">
        <v>110</v>
      </c>
      <c r="C27" s="60"/>
      <c r="D27" s="60"/>
      <c r="E27" s="81">
        <f t="shared" ref="E27:J27" si="8">SUBTOTAL(9,E23:E26)</f>
        <v>87342</v>
      </c>
      <c r="F27" s="81">
        <f t="shared" si="8"/>
        <v>46385715</v>
      </c>
      <c r="G27" s="81">
        <f t="shared" si="8"/>
        <v>155578273</v>
      </c>
      <c r="H27" s="81">
        <f t="shared" si="8"/>
        <v>202051330</v>
      </c>
      <c r="I27" s="81">
        <f t="shared" si="8"/>
        <v>199347721</v>
      </c>
      <c r="J27" s="81">
        <f t="shared" si="8"/>
        <v>17006301</v>
      </c>
      <c r="K27" s="88">
        <f t="shared" si="1"/>
        <v>8.5309733739067931E-2</v>
      </c>
    </row>
    <row r="28" spans="1:11" outlineLevel="2" x14ac:dyDescent="0.2">
      <c r="A28" s="36">
        <v>947</v>
      </c>
      <c r="B28" s="36" t="s">
        <v>18</v>
      </c>
      <c r="C28" s="36">
        <v>51624</v>
      </c>
      <c r="D28" s="36" t="s">
        <v>13</v>
      </c>
      <c r="E28" s="37">
        <v>1046813</v>
      </c>
      <c r="F28" s="37">
        <v>19276012</v>
      </c>
      <c r="G28" s="37">
        <v>0</v>
      </c>
      <c r="H28" s="37">
        <f>SUM(E28:G28)</f>
        <v>20322825</v>
      </c>
      <c r="I28" s="37">
        <v>19894940</v>
      </c>
      <c r="J28" s="37">
        <v>179637</v>
      </c>
      <c r="K28" s="35">
        <f t="shared" si="1"/>
        <v>9.0292808121059925E-3</v>
      </c>
    </row>
    <row r="29" spans="1:11" outlineLevel="1" x14ac:dyDescent="0.2">
      <c r="A29" s="60"/>
      <c r="B29" s="60" t="s">
        <v>130</v>
      </c>
      <c r="C29" s="60"/>
      <c r="D29" s="60"/>
      <c r="E29" s="81">
        <f t="shared" ref="E29:J29" si="9">SUBTOTAL(9,E28:E28)</f>
        <v>1046813</v>
      </c>
      <c r="F29" s="81">
        <f t="shared" si="9"/>
        <v>19276012</v>
      </c>
      <c r="G29" s="81">
        <f t="shared" si="9"/>
        <v>0</v>
      </c>
      <c r="H29" s="81">
        <f t="shared" si="9"/>
        <v>20322825</v>
      </c>
      <c r="I29" s="81">
        <f t="shared" si="9"/>
        <v>19894940</v>
      </c>
      <c r="J29" s="81">
        <f t="shared" si="9"/>
        <v>179637</v>
      </c>
      <c r="K29" s="88">
        <f t="shared" si="1"/>
        <v>9.0292808121059925E-3</v>
      </c>
    </row>
    <row r="30" spans="1:11" outlineLevel="2" x14ac:dyDescent="0.2">
      <c r="A30" s="36">
        <v>50026</v>
      </c>
      <c r="B30" s="36" t="s">
        <v>1</v>
      </c>
      <c r="C30" s="36">
        <v>50026</v>
      </c>
      <c r="D30" s="36" t="s">
        <v>1</v>
      </c>
      <c r="E30" s="37">
        <v>1357934</v>
      </c>
      <c r="F30" s="37">
        <v>261361</v>
      </c>
      <c r="G30" s="37">
        <v>7569059</v>
      </c>
      <c r="H30" s="37">
        <f>SUM(E30:G30)</f>
        <v>9188354</v>
      </c>
      <c r="I30" s="37">
        <v>8668980</v>
      </c>
      <c r="J30" s="37">
        <v>109208</v>
      </c>
      <c r="K30" s="35">
        <f t="shared" si="1"/>
        <v>1.259756049731341E-2</v>
      </c>
    </row>
    <row r="31" spans="1:11" outlineLevel="1" x14ac:dyDescent="0.2">
      <c r="A31" s="60"/>
      <c r="B31" s="60" t="s">
        <v>128</v>
      </c>
      <c r="C31" s="60"/>
      <c r="D31" s="60"/>
      <c r="E31" s="81">
        <f t="shared" ref="E31:J31" si="10">SUBTOTAL(9,E30:E30)</f>
        <v>1357934</v>
      </c>
      <c r="F31" s="81">
        <f t="shared" si="10"/>
        <v>261361</v>
      </c>
      <c r="G31" s="81">
        <f t="shared" si="10"/>
        <v>7569059</v>
      </c>
      <c r="H31" s="81">
        <f t="shared" si="10"/>
        <v>9188354</v>
      </c>
      <c r="I31" s="81">
        <f t="shared" si="10"/>
        <v>8668980</v>
      </c>
      <c r="J31" s="81">
        <f t="shared" si="10"/>
        <v>109208</v>
      </c>
      <c r="K31" s="88">
        <f t="shared" si="1"/>
        <v>1.259756049731341E-2</v>
      </c>
    </row>
    <row r="32" spans="1:11" outlineLevel="2" x14ac:dyDescent="0.2">
      <c r="A32" s="36">
        <v>50041</v>
      </c>
      <c r="B32" s="36" t="s">
        <v>3</v>
      </c>
      <c r="C32" s="36">
        <v>50041</v>
      </c>
      <c r="D32" s="36" t="s">
        <v>3</v>
      </c>
      <c r="E32" s="37">
        <v>0</v>
      </c>
      <c r="F32" s="37">
        <v>0</v>
      </c>
      <c r="G32" s="37">
        <v>1854775</v>
      </c>
      <c r="H32" s="37">
        <f>SUM(E32:G32)</f>
        <v>1854775</v>
      </c>
      <c r="I32" s="37">
        <v>1765768</v>
      </c>
      <c r="J32" s="37">
        <v>0</v>
      </c>
      <c r="K32" s="35">
        <f t="shared" si="1"/>
        <v>0</v>
      </c>
    </row>
    <row r="33" spans="1:11" outlineLevel="1" x14ac:dyDescent="0.2">
      <c r="A33" s="60"/>
      <c r="B33" s="60" t="s">
        <v>127</v>
      </c>
      <c r="C33" s="60"/>
      <c r="D33" s="60"/>
      <c r="E33" s="81">
        <f t="shared" ref="E33:J33" si="11">SUBTOTAL(9,E32:E32)</f>
        <v>0</v>
      </c>
      <c r="F33" s="81">
        <f t="shared" si="11"/>
        <v>0</v>
      </c>
      <c r="G33" s="81">
        <f t="shared" si="11"/>
        <v>1854775</v>
      </c>
      <c r="H33" s="81">
        <f t="shared" si="11"/>
        <v>1854775</v>
      </c>
      <c r="I33" s="81">
        <f t="shared" si="11"/>
        <v>1765768</v>
      </c>
      <c r="J33" s="81">
        <f t="shared" si="11"/>
        <v>0</v>
      </c>
      <c r="K33" s="88">
        <f t="shared" si="1"/>
        <v>0</v>
      </c>
    </row>
    <row r="34" spans="1:11" outlineLevel="2" x14ac:dyDescent="0.2">
      <c r="A34" s="36">
        <v>50130</v>
      </c>
      <c r="B34" s="36" t="s">
        <v>7</v>
      </c>
      <c r="C34" s="36">
        <v>50130</v>
      </c>
      <c r="D34" s="36" t="s">
        <v>7</v>
      </c>
      <c r="E34" s="37">
        <v>561008</v>
      </c>
      <c r="F34" s="37">
        <v>362277</v>
      </c>
      <c r="G34" s="37">
        <v>31867412</v>
      </c>
      <c r="H34" s="37">
        <f>SUM(E34:G34)</f>
        <v>32790697</v>
      </c>
      <c r="I34" s="37">
        <v>31728008</v>
      </c>
      <c r="J34" s="37">
        <v>1083650</v>
      </c>
      <c r="K34" s="35">
        <f t="shared" si="1"/>
        <v>3.4154366073029227E-2</v>
      </c>
    </row>
    <row r="35" spans="1:11" outlineLevel="1" x14ac:dyDescent="0.2">
      <c r="A35" s="61"/>
      <c r="B35" s="61" t="s">
        <v>115</v>
      </c>
      <c r="C35" s="61"/>
      <c r="D35" s="61"/>
      <c r="E35" s="84">
        <f t="shared" ref="E35:J35" si="12">SUBTOTAL(9,E34:E34)</f>
        <v>561008</v>
      </c>
      <c r="F35" s="84">
        <f t="shared" si="12"/>
        <v>362277</v>
      </c>
      <c r="G35" s="84">
        <f t="shared" si="12"/>
        <v>31867412</v>
      </c>
      <c r="H35" s="84">
        <f t="shared" si="12"/>
        <v>32790697</v>
      </c>
      <c r="I35" s="84">
        <f t="shared" si="12"/>
        <v>31728008</v>
      </c>
      <c r="J35" s="84">
        <f t="shared" si="12"/>
        <v>1083650</v>
      </c>
      <c r="K35" s="89">
        <f t="shared" si="1"/>
        <v>3.4154366073029227E-2</v>
      </c>
    </row>
    <row r="36" spans="1:11" ht="25.5" customHeight="1" thickBot="1" x14ac:dyDescent="0.25">
      <c r="A36" s="58"/>
      <c r="B36" s="47" t="s">
        <v>104</v>
      </c>
      <c r="C36" s="58"/>
      <c r="D36" s="58"/>
      <c r="E36" s="48">
        <f t="shared" ref="E36:J36" si="13">SUBTOTAL(9,E4:E34)</f>
        <v>66967813</v>
      </c>
      <c r="F36" s="48">
        <f t="shared" si="13"/>
        <v>262793480</v>
      </c>
      <c r="G36" s="48">
        <f t="shared" si="13"/>
        <v>675693354</v>
      </c>
      <c r="H36" s="48">
        <f t="shared" si="13"/>
        <v>1005454647</v>
      </c>
      <c r="I36" s="48">
        <f t="shared" si="13"/>
        <v>988985435</v>
      </c>
      <c r="J36" s="48">
        <f t="shared" si="13"/>
        <v>62957768</v>
      </c>
      <c r="K36" s="32">
        <f t="shared" si="1"/>
        <v>6.3658943571802962E-2</v>
      </c>
    </row>
    <row r="37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1" bottom="1" header="0.5" footer="0.5"/>
  <pageSetup scale="88" orientation="landscape" r:id="rId1"/>
  <headerFooter alignWithMargins="0">
    <oddFooter>&amp;LCalifornia Department of Insurance&amp;RRate Specialist Bureau - 4/18/03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25" bestFit="1" customWidth="1"/>
    <col min="2" max="2" width="22.85546875" style="24" bestFit="1" customWidth="1"/>
    <col min="3" max="3" width="6.28515625" style="25" customWidth="1"/>
    <col min="4" max="4" width="27.85546875" style="25" bestFit="1" customWidth="1"/>
    <col min="5" max="5" width="12.140625" style="27" customWidth="1"/>
    <col min="6" max="8" width="13.42578125" style="27" customWidth="1"/>
    <col min="9" max="9" width="13.5703125" style="27" bestFit="1" customWidth="1"/>
    <col min="10" max="10" width="11" style="23" bestFit="1" customWidth="1"/>
    <col min="11" max="11" width="9.5703125" style="23" bestFit="1" customWidth="1"/>
    <col min="12" max="16384" width="9.140625" style="23"/>
  </cols>
  <sheetData>
    <row r="1" spans="1:11" ht="24" customHeight="1" x14ac:dyDescent="0.2">
      <c r="A1" s="186" t="s">
        <v>54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1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1" s="26" customFormat="1" ht="48" x14ac:dyDescent="0.2">
      <c r="A3" s="29" t="s">
        <v>14</v>
      </c>
      <c r="B3" s="29" t="s">
        <v>15</v>
      </c>
      <c r="C3" s="29" t="s">
        <v>40</v>
      </c>
      <c r="D3" s="29" t="s">
        <v>41</v>
      </c>
      <c r="E3" s="30" t="s">
        <v>116</v>
      </c>
      <c r="F3" s="30" t="s">
        <v>117</v>
      </c>
      <c r="G3" s="30" t="s">
        <v>118</v>
      </c>
      <c r="H3" s="30" t="s">
        <v>119</v>
      </c>
      <c r="I3" s="30" t="s">
        <v>120</v>
      </c>
      <c r="J3" s="30" t="s">
        <v>121</v>
      </c>
      <c r="K3" s="31" t="s">
        <v>122</v>
      </c>
    </row>
    <row r="4" spans="1:11" outlineLevel="2" x14ac:dyDescent="0.2">
      <c r="A4" s="36">
        <v>70</v>
      </c>
      <c r="B4" s="36" t="s">
        <v>9</v>
      </c>
      <c r="C4" s="36">
        <v>50814</v>
      </c>
      <c r="D4" s="36" t="s">
        <v>38</v>
      </c>
      <c r="E4" s="37">
        <v>2711255</v>
      </c>
      <c r="F4" s="37">
        <v>58553187</v>
      </c>
      <c r="G4" s="37">
        <v>297880982</v>
      </c>
      <c r="H4" s="37">
        <f>SUM(E4:G4)</f>
        <v>359145424</v>
      </c>
      <c r="I4" s="37">
        <v>350391207</v>
      </c>
      <c r="J4" s="37">
        <v>12901955</v>
      </c>
      <c r="K4" s="38">
        <f>IF(I4&lt;&gt;0,J4/I4,"")</f>
        <v>3.6821571838131201E-2</v>
      </c>
    </row>
    <row r="5" spans="1:11" outlineLevel="1" x14ac:dyDescent="0.2">
      <c r="A5" s="60"/>
      <c r="B5" s="59" t="s">
        <v>105</v>
      </c>
      <c r="C5" s="60"/>
      <c r="D5" s="60"/>
      <c r="E5" s="81">
        <f t="shared" ref="E5:J5" si="0">SUBTOTAL(9,E4:E4)</f>
        <v>2711255</v>
      </c>
      <c r="F5" s="81">
        <f t="shared" si="0"/>
        <v>58553187</v>
      </c>
      <c r="G5" s="81">
        <f t="shared" si="0"/>
        <v>297880982</v>
      </c>
      <c r="H5" s="81">
        <f t="shared" si="0"/>
        <v>359145424</v>
      </c>
      <c r="I5" s="81">
        <f t="shared" si="0"/>
        <v>350391207</v>
      </c>
      <c r="J5" s="81">
        <f t="shared" si="0"/>
        <v>12901955</v>
      </c>
      <c r="K5" s="82">
        <f t="shared" ref="K5:K34" si="1">IF(I5&lt;&gt;0,J5/I5,"")</f>
        <v>3.6821571838131201E-2</v>
      </c>
    </row>
    <row r="6" spans="1:11" outlineLevel="2" x14ac:dyDescent="0.2">
      <c r="A6" s="36">
        <v>99</v>
      </c>
      <c r="B6" s="36" t="s">
        <v>0</v>
      </c>
      <c r="C6" s="36">
        <v>50083</v>
      </c>
      <c r="D6" s="36" t="s">
        <v>24</v>
      </c>
      <c r="E6" s="37">
        <v>5531196</v>
      </c>
      <c r="F6" s="37">
        <v>34669724</v>
      </c>
      <c r="G6" s="37">
        <v>72274288</v>
      </c>
      <c r="H6" s="37">
        <f>SUM(E6:G6)</f>
        <v>112475208</v>
      </c>
      <c r="I6" s="37">
        <v>107696885</v>
      </c>
      <c r="J6" s="37">
        <v>3654435</v>
      </c>
      <c r="K6" s="38">
        <f t="shared" si="1"/>
        <v>3.3932597029152703E-2</v>
      </c>
    </row>
    <row r="7" spans="1:11" outlineLevel="2" x14ac:dyDescent="0.2">
      <c r="A7" s="36">
        <v>99</v>
      </c>
      <c r="B7" s="36" t="s">
        <v>0</v>
      </c>
      <c r="C7" s="36">
        <v>50822</v>
      </c>
      <c r="D7" s="36" t="s">
        <v>35</v>
      </c>
      <c r="E7" s="37">
        <v>0</v>
      </c>
      <c r="F7" s="37">
        <v>0</v>
      </c>
      <c r="G7" s="37">
        <v>0</v>
      </c>
      <c r="H7" s="37">
        <f>SUM(E7:G7)</f>
        <v>0</v>
      </c>
      <c r="I7" s="37">
        <v>0</v>
      </c>
      <c r="J7" s="37">
        <v>0</v>
      </c>
      <c r="K7" s="38" t="str">
        <f t="shared" si="1"/>
        <v/>
      </c>
    </row>
    <row r="8" spans="1:11" outlineLevel="2" x14ac:dyDescent="0.2">
      <c r="A8" s="36">
        <v>99</v>
      </c>
      <c r="B8" s="36" t="s">
        <v>0</v>
      </c>
      <c r="C8" s="36">
        <v>50024</v>
      </c>
      <c r="D8" s="36" t="s">
        <v>36</v>
      </c>
      <c r="E8" s="37">
        <v>1015304</v>
      </c>
      <c r="F8" s="37">
        <v>557922</v>
      </c>
      <c r="G8" s="37">
        <v>51310582</v>
      </c>
      <c r="H8" s="37">
        <f>SUM(E8:G8)</f>
        <v>52883808</v>
      </c>
      <c r="I8" s="37">
        <v>51877863</v>
      </c>
      <c r="J8" s="37">
        <v>2392178</v>
      </c>
      <c r="K8" s="38">
        <f t="shared" si="1"/>
        <v>4.6111729775761966E-2</v>
      </c>
    </row>
    <row r="9" spans="1:11" outlineLevel="2" x14ac:dyDescent="0.2">
      <c r="A9" s="36">
        <v>99</v>
      </c>
      <c r="B9" s="36" t="s">
        <v>0</v>
      </c>
      <c r="C9" s="36">
        <v>50012</v>
      </c>
      <c r="D9" s="36" t="s">
        <v>48</v>
      </c>
      <c r="E9" s="37">
        <v>0</v>
      </c>
      <c r="F9" s="37">
        <v>11881019</v>
      </c>
      <c r="G9" s="37">
        <v>0</v>
      </c>
      <c r="H9" s="37">
        <f>SUM(E9:G9)</f>
        <v>11881019</v>
      </c>
      <c r="I9" s="37">
        <v>12813713</v>
      </c>
      <c r="J9" s="37">
        <v>1264775</v>
      </c>
      <c r="K9" s="38">
        <f t="shared" si="1"/>
        <v>9.8704801644925247E-2</v>
      </c>
    </row>
    <row r="10" spans="1:11" outlineLevel="1" x14ac:dyDescent="0.2">
      <c r="A10" s="60"/>
      <c r="B10" s="60" t="s">
        <v>123</v>
      </c>
      <c r="C10" s="60"/>
      <c r="D10" s="60"/>
      <c r="E10" s="81">
        <f t="shared" ref="E10:J10" si="2">SUBTOTAL(9,E6:E9)</f>
        <v>6546500</v>
      </c>
      <c r="F10" s="81">
        <f t="shared" si="2"/>
        <v>47108665</v>
      </c>
      <c r="G10" s="81">
        <f t="shared" si="2"/>
        <v>123584870</v>
      </c>
      <c r="H10" s="81">
        <f t="shared" si="2"/>
        <v>177240035</v>
      </c>
      <c r="I10" s="81">
        <f t="shared" si="2"/>
        <v>172388461</v>
      </c>
      <c r="J10" s="81">
        <f t="shared" si="2"/>
        <v>7311388</v>
      </c>
      <c r="K10" s="82">
        <f t="shared" si="1"/>
        <v>4.2412281875409283E-2</v>
      </c>
    </row>
    <row r="11" spans="1:11" outlineLevel="2" x14ac:dyDescent="0.2">
      <c r="A11" s="36">
        <v>150</v>
      </c>
      <c r="B11" s="36" t="s">
        <v>8</v>
      </c>
      <c r="C11" s="36">
        <v>50520</v>
      </c>
      <c r="D11" s="36" t="s">
        <v>25</v>
      </c>
      <c r="E11" s="37">
        <v>0</v>
      </c>
      <c r="F11" s="37">
        <v>20175812</v>
      </c>
      <c r="G11" s="37">
        <v>114842015</v>
      </c>
      <c r="H11" s="37">
        <f>SUM(E11:G11)</f>
        <v>135017827</v>
      </c>
      <c r="I11" s="37">
        <v>135686090</v>
      </c>
      <c r="J11" s="37">
        <v>2368725</v>
      </c>
      <c r="K11" s="38">
        <f t="shared" si="1"/>
        <v>1.745739006850297E-2</v>
      </c>
    </row>
    <row r="12" spans="1:11" outlineLevel="1" x14ac:dyDescent="0.2">
      <c r="A12" s="60"/>
      <c r="B12" s="60" t="s">
        <v>107</v>
      </c>
      <c r="C12" s="60"/>
      <c r="D12" s="60"/>
      <c r="E12" s="81">
        <f t="shared" ref="E12:J12" si="3">SUBTOTAL(9,E11:E11)</f>
        <v>0</v>
      </c>
      <c r="F12" s="81">
        <f t="shared" si="3"/>
        <v>20175812</v>
      </c>
      <c r="G12" s="81">
        <f t="shared" si="3"/>
        <v>114842015</v>
      </c>
      <c r="H12" s="81">
        <f t="shared" si="3"/>
        <v>135017827</v>
      </c>
      <c r="I12" s="81">
        <f t="shared" si="3"/>
        <v>135686090</v>
      </c>
      <c r="J12" s="81">
        <f t="shared" si="3"/>
        <v>2368725</v>
      </c>
      <c r="K12" s="82">
        <f t="shared" si="1"/>
        <v>1.745739006850297E-2</v>
      </c>
    </row>
    <row r="13" spans="1:11" outlineLevel="2" x14ac:dyDescent="0.2">
      <c r="A13" s="36">
        <v>269</v>
      </c>
      <c r="B13" s="36" t="s">
        <v>16</v>
      </c>
      <c r="C13" s="36">
        <v>50229</v>
      </c>
      <c r="D13" s="36" t="s">
        <v>27</v>
      </c>
      <c r="E13" s="37">
        <v>326695</v>
      </c>
      <c r="F13" s="37">
        <v>33481450</v>
      </c>
      <c r="G13" s="37">
        <v>178737168</v>
      </c>
      <c r="H13" s="37">
        <f>SUM(E13:G13)</f>
        <v>212545313</v>
      </c>
      <c r="I13" s="37">
        <v>205326073</v>
      </c>
      <c r="J13" s="37">
        <v>16327822</v>
      </c>
      <c r="K13" s="38">
        <f t="shared" si="1"/>
        <v>7.9521425415855496E-2</v>
      </c>
    </row>
    <row r="14" spans="1:11" outlineLevel="2" x14ac:dyDescent="0.2">
      <c r="A14" s="36">
        <v>269</v>
      </c>
      <c r="B14" s="36" t="s">
        <v>16</v>
      </c>
      <c r="C14" s="36">
        <v>50857</v>
      </c>
      <c r="D14" s="36" t="s">
        <v>26</v>
      </c>
      <c r="E14" s="37">
        <v>0</v>
      </c>
      <c r="F14" s="37">
        <v>1463370</v>
      </c>
      <c r="G14" s="37">
        <v>0</v>
      </c>
      <c r="H14" s="37">
        <f>SUM(E14:G14)</f>
        <v>1463370</v>
      </c>
      <c r="I14" s="37">
        <v>1397955</v>
      </c>
      <c r="J14" s="37">
        <v>901166</v>
      </c>
      <c r="K14" s="38">
        <f t="shared" si="1"/>
        <v>0.64463162262018447</v>
      </c>
    </row>
    <row r="15" spans="1:11" outlineLevel="2" x14ac:dyDescent="0.2">
      <c r="A15" s="36">
        <v>269</v>
      </c>
      <c r="B15" s="36" t="s">
        <v>16</v>
      </c>
      <c r="C15" s="36">
        <v>50067</v>
      </c>
      <c r="D15" s="36" t="s">
        <v>28</v>
      </c>
      <c r="E15" s="37">
        <v>0</v>
      </c>
      <c r="F15" s="37">
        <v>1424599</v>
      </c>
      <c r="G15" s="37">
        <v>0</v>
      </c>
      <c r="H15" s="37">
        <f>SUM(E15:G15)</f>
        <v>1424599</v>
      </c>
      <c r="I15" s="37">
        <v>1982175</v>
      </c>
      <c r="J15" s="37">
        <v>3072</v>
      </c>
      <c r="K15" s="38">
        <f t="shared" si="1"/>
        <v>1.5498127057399069E-3</v>
      </c>
    </row>
    <row r="16" spans="1:11" outlineLevel="1" x14ac:dyDescent="0.2">
      <c r="A16" s="60"/>
      <c r="B16" s="60" t="s">
        <v>131</v>
      </c>
      <c r="C16" s="60"/>
      <c r="D16" s="60"/>
      <c r="E16" s="81">
        <f t="shared" ref="E16:J16" si="4">SUBTOTAL(9,E13:E15)</f>
        <v>326695</v>
      </c>
      <c r="F16" s="81">
        <f t="shared" si="4"/>
        <v>36369419</v>
      </c>
      <c r="G16" s="81">
        <f t="shared" si="4"/>
        <v>178737168</v>
      </c>
      <c r="H16" s="81">
        <f t="shared" si="4"/>
        <v>215433282</v>
      </c>
      <c r="I16" s="81">
        <f t="shared" si="4"/>
        <v>208706203</v>
      </c>
      <c r="J16" s="81">
        <f t="shared" si="4"/>
        <v>17232060</v>
      </c>
      <c r="K16" s="82">
        <f t="shared" si="1"/>
        <v>8.2566113284136558E-2</v>
      </c>
    </row>
    <row r="17" spans="1:11" outlineLevel="2" x14ac:dyDescent="0.2">
      <c r="A17" s="36">
        <v>340</v>
      </c>
      <c r="B17" s="36" t="s">
        <v>6</v>
      </c>
      <c r="C17" s="36">
        <v>50121</v>
      </c>
      <c r="D17" s="36" t="s">
        <v>31</v>
      </c>
      <c r="E17" s="37">
        <v>214803</v>
      </c>
      <c r="F17" s="37">
        <v>76369762</v>
      </c>
      <c r="G17" s="37">
        <v>56514855</v>
      </c>
      <c r="H17" s="37">
        <f>SUM(E17:G17)</f>
        <v>133099420</v>
      </c>
      <c r="I17" s="37">
        <v>128796406</v>
      </c>
      <c r="J17" s="37">
        <v>5126677</v>
      </c>
      <c r="K17" s="38">
        <f t="shared" si="1"/>
        <v>3.9804503551131701E-2</v>
      </c>
    </row>
    <row r="18" spans="1:11" outlineLevel="2" x14ac:dyDescent="0.2">
      <c r="A18" s="36">
        <v>340</v>
      </c>
      <c r="B18" s="36" t="s">
        <v>6</v>
      </c>
      <c r="C18" s="36">
        <v>51420</v>
      </c>
      <c r="D18" s="36" t="s">
        <v>30</v>
      </c>
      <c r="E18" s="37">
        <v>0</v>
      </c>
      <c r="F18" s="37">
        <v>37740</v>
      </c>
      <c r="G18" s="37">
        <v>0</v>
      </c>
      <c r="H18" s="37">
        <f>SUM(E18:G18)</f>
        <v>37740</v>
      </c>
      <c r="I18" s="37">
        <v>49439</v>
      </c>
      <c r="J18" s="37">
        <v>2451</v>
      </c>
      <c r="K18" s="38">
        <f t="shared" si="1"/>
        <v>4.9576245474220758E-2</v>
      </c>
    </row>
    <row r="19" spans="1:11" outlineLevel="1" x14ac:dyDescent="0.2">
      <c r="A19" s="60"/>
      <c r="B19" s="60" t="s">
        <v>108</v>
      </c>
      <c r="C19" s="60"/>
      <c r="D19" s="60"/>
      <c r="E19" s="81">
        <f t="shared" ref="E19:J19" si="5">SUBTOTAL(9,E17:E18)</f>
        <v>214803</v>
      </c>
      <c r="F19" s="81">
        <f t="shared" si="5"/>
        <v>76407502</v>
      </c>
      <c r="G19" s="81">
        <f t="shared" si="5"/>
        <v>56514855</v>
      </c>
      <c r="H19" s="81">
        <f t="shared" si="5"/>
        <v>133137160</v>
      </c>
      <c r="I19" s="81">
        <f t="shared" si="5"/>
        <v>128845845</v>
      </c>
      <c r="J19" s="81">
        <f t="shared" si="5"/>
        <v>5129128</v>
      </c>
      <c r="K19" s="82">
        <f t="shared" si="1"/>
        <v>3.980825303291697E-2</v>
      </c>
    </row>
    <row r="20" spans="1:11" outlineLevel="2" x14ac:dyDescent="0.2">
      <c r="A20" s="36">
        <v>642</v>
      </c>
      <c r="B20" s="36" t="s">
        <v>10</v>
      </c>
      <c r="C20" s="36">
        <v>50849</v>
      </c>
      <c r="D20" s="36" t="s">
        <v>39</v>
      </c>
      <c r="E20" s="37">
        <v>4073842</v>
      </c>
      <c r="F20" s="37">
        <v>0</v>
      </c>
      <c r="G20" s="37">
        <v>11341403</v>
      </c>
      <c r="H20" s="37">
        <f>SUM(E20:G20)</f>
        <v>15415245</v>
      </c>
      <c r="I20" s="37">
        <v>15034748</v>
      </c>
      <c r="J20" s="37">
        <v>779744</v>
      </c>
      <c r="K20" s="38">
        <f t="shared" si="1"/>
        <v>5.1862791448183898E-2</v>
      </c>
    </row>
    <row r="21" spans="1:11" outlineLevel="1" x14ac:dyDescent="0.2">
      <c r="A21" s="60"/>
      <c r="B21" s="60" t="s">
        <v>124</v>
      </c>
      <c r="C21" s="60"/>
      <c r="D21" s="60"/>
      <c r="E21" s="81">
        <f t="shared" ref="E21:J21" si="6">SUBTOTAL(9,E20:E20)</f>
        <v>4073842</v>
      </c>
      <c r="F21" s="81">
        <f t="shared" si="6"/>
        <v>0</v>
      </c>
      <c r="G21" s="81">
        <f t="shared" si="6"/>
        <v>11341403</v>
      </c>
      <c r="H21" s="81">
        <f t="shared" si="6"/>
        <v>15415245</v>
      </c>
      <c r="I21" s="81">
        <f t="shared" si="6"/>
        <v>15034748</v>
      </c>
      <c r="J21" s="81">
        <f t="shared" si="6"/>
        <v>779744</v>
      </c>
      <c r="K21" s="82">
        <f t="shared" si="1"/>
        <v>5.1862791448183898E-2</v>
      </c>
    </row>
    <row r="22" spans="1:11" outlineLevel="2" x14ac:dyDescent="0.2">
      <c r="A22" s="36">
        <v>670</v>
      </c>
      <c r="B22" s="36" t="s">
        <v>5</v>
      </c>
      <c r="C22" s="36">
        <v>51586</v>
      </c>
      <c r="D22" s="36" t="s">
        <v>32</v>
      </c>
      <c r="E22" s="37">
        <v>159583</v>
      </c>
      <c r="F22" s="37">
        <v>71570882</v>
      </c>
      <c r="G22" s="37">
        <v>229671360</v>
      </c>
      <c r="H22" s="37">
        <f>SUM(E22:G22)</f>
        <v>301401825</v>
      </c>
      <c r="I22" s="37">
        <v>292309101</v>
      </c>
      <c r="J22" s="37">
        <v>8628435</v>
      </c>
      <c r="K22" s="38">
        <f t="shared" si="1"/>
        <v>2.9518188008795524E-2</v>
      </c>
    </row>
    <row r="23" spans="1:11" outlineLevel="2" x14ac:dyDescent="0.2">
      <c r="A23" s="36">
        <v>670</v>
      </c>
      <c r="B23" s="36" t="s">
        <v>5</v>
      </c>
      <c r="C23" s="36">
        <v>51071</v>
      </c>
      <c r="D23" s="36" t="s">
        <v>53</v>
      </c>
      <c r="E23" s="37">
        <v>0</v>
      </c>
      <c r="F23" s="37">
        <v>0</v>
      </c>
      <c r="G23" s="37">
        <v>0</v>
      </c>
      <c r="H23" s="37">
        <f>SUM(E23:G23)</f>
        <v>0</v>
      </c>
      <c r="I23" s="37">
        <v>75353</v>
      </c>
      <c r="J23" s="37">
        <v>-1421164</v>
      </c>
      <c r="K23" s="38">
        <f t="shared" si="1"/>
        <v>-18.860085198996721</v>
      </c>
    </row>
    <row r="24" spans="1:11" outlineLevel="2" x14ac:dyDescent="0.2">
      <c r="A24" s="36">
        <v>670</v>
      </c>
      <c r="B24" s="36" t="s">
        <v>5</v>
      </c>
      <c r="C24" s="36">
        <v>51020</v>
      </c>
      <c r="D24" s="36" t="s">
        <v>29</v>
      </c>
      <c r="E24" s="37">
        <v>0</v>
      </c>
      <c r="F24" s="37">
        <v>4496</v>
      </c>
      <c r="G24" s="37">
        <v>0</v>
      </c>
      <c r="H24" s="37">
        <f>SUM(E24:G24)</f>
        <v>4496</v>
      </c>
      <c r="I24" s="37">
        <v>12450</v>
      </c>
      <c r="J24" s="37">
        <v>722743</v>
      </c>
      <c r="K24" s="38">
        <f t="shared" si="1"/>
        <v>58.051646586345385</v>
      </c>
    </row>
    <row r="25" spans="1:11" outlineLevel="1" x14ac:dyDescent="0.2">
      <c r="A25" s="60"/>
      <c r="B25" s="60" t="s">
        <v>110</v>
      </c>
      <c r="C25" s="60"/>
      <c r="D25" s="60"/>
      <c r="E25" s="81">
        <f t="shared" ref="E25:J25" si="7">SUBTOTAL(9,E22:E24)</f>
        <v>159583</v>
      </c>
      <c r="F25" s="81">
        <f t="shared" si="7"/>
        <v>71575378</v>
      </c>
      <c r="G25" s="81">
        <f t="shared" si="7"/>
        <v>229671360</v>
      </c>
      <c r="H25" s="81">
        <f t="shared" si="7"/>
        <v>301406321</v>
      </c>
      <c r="I25" s="81">
        <f t="shared" si="7"/>
        <v>292396904</v>
      </c>
      <c r="J25" s="81">
        <f t="shared" si="7"/>
        <v>7930014</v>
      </c>
      <c r="K25" s="82">
        <f t="shared" si="1"/>
        <v>2.7120718077097015E-2</v>
      </c>
    </row>
    <row r="26" spans="1:11" outlineLevel="2" x14ac:dyDescent="0.2">
      <c r="A26" s="36">
        <v>947</v>
      </c>
      <c r="B26" s="36" t="s">
        <v>18</v>
      </c>
      <c r="C26" s="36">
        <v>51624</v>
      </c>
      <c r="D26" s="36" t="s">
        <v>13</v>
      </c>
      <c r="E26" s="37">
        <v>33333</v>
      </c>
      <c r="F26" s="37">
        <v>46636036</v>
      </c>
      <c r="G26" s="37">
        <v>0</v>
      </c>
      <c r="H26" s="37">
        <f>SUM(E26:G26)</f>
        <v>46669369</v>
      </c>
      <c r="I26" s="37">
        <v>45024524</v>
      </c>
      <c r="J26" s="37">
        <v>954866</v>
      </c>
      <c r="K26" s="38">
        <f t="shared" si="1"/>
        <v>2.1207686726460451E-2</v>
      </c>
    </row>
    <row r="27" spans="1:11" outlineLevel="1" x14ac:dyDescent="0.2">
      <c r="A27" s="60"/>
      <c r="B27" s="60" t="s">
        <v>130</v>
      </c>
      <c r="C27" s="60"/>
      <c r="D27" s="60"/>
      <c r="E27" s="81">
        <f t="shared" ref="E27:J27" si="8">SUBTOTAL(9,E26:E26)</f>
        <v>33333</v>
      </c>
      <c r="F27" s="81">
        <f t="shared" si="8"/>
        <v>46636036</v>
      </c>
      <c r="G27" s="81">
        <f t="shared" si="8"/>
        <v>0</v>
      </c>
      <c r="H27" s="81">
        <f t="shared" si="8"/>
        <v>46669369</v>
      </c>
      <c r="I27" s="81">
        <f t="shared" si="8"/>
        <v>45024524</v>
      </c>
      <c r="J27" s="81">
        <f t="shared" si="8"/>
        <v>954866</v>
      </c>
      <c r="K27" s="82">
        <f t="shared" si="1"/>
        <v>2.1207686726460451E-2</v>
      </c>
    </row>
    <row r="28" spans="1:11" outlineLevel="2" x14ac:dyDescent="0.2">
      <c r="A28" s="36">
        <v>50026</v>
      </c>
      <c r="B28" s="36" t="s">
        <v>1</v>
      </c>
      <c r="C28" s="36">
        <v>50026</v>
      </c>
      <c r="D28" s="36" t="s">
        <v>1</v>
      </c>
      <c r="E28" s="37">
        <v>3034069</v>
      </c>
      <c r="F28" s="37">
        <v>431047</v>
      </c>
      <c r="G28" s="37">
        <v>11448517</v>
      </c>
      <c r="H28" s="37">
        <f>SUM(E28:G28)</f>
        <v>14913633</v>
      </c>
      <c r="I28" s="37">
        <v>14221056</v>
      </c>
      <c r="J28" s="37">
        <v>374627</v>
      </c>
      <c r="K28" s="38">
        <f t="shared" si="1"/>
        <v>2.6343121073428021E-2</v>
      </c>
    </row>
    <row r="29" spans="1:11" outlineLevel="1" x14ac:dyDescent="0.2">
      <c r="A29" s="60"/>
      <c r="B29" s="60" t="s">
        <v>128</v>
      </c>
      <c r="C29" s="60"/>
      <c r="D29" s="60"/>
      <c r="E29" s="81">
        <f t="shared" ref="E29:J29" si="9">SUBTOTAL(9,E28:E28)</f>
        <v>3034069</v>
      </c>
      <c r="F29" s="81">
        <f t="shared" si="9"/>
        <v>431047</v>
      </c>
      <c r="G29" s="81">
        <f t="shared" si="9"/>
        <v>11448517</v>
      </c>
      <c r="H29" s="81">
        <f t="shared" si="9"/>
        <v>14913633</v>
      </c>
      <c r="I29" s="81">
        <f t="shared" si="9"/>
        <v>14221056</v>
      </c>
      <c r="J29" s="81">
        <f t="shared" si="9"/>
        <v>374627</v>
      </c>
      <c r="K29" s="82">
        <f t="shared" si="1"/>
        <v>2.6343121073428021E-2</v>
      </c>
    </row>
    <row r="30" spans="1:11" outlineLevel="2" x14ac:dyDescent="0.2">
      <c r="A30" s="36">
        <v>50041</v>
      </c>
      <c r="B30" s="36" t="s">
        <v>3</v>
      </c>
      <c r="C30" s="36">
        <v>50041</v>
      </c>
      <c r="D30" s="36" t="s">
        <v>3</v>
      </c>
      <c r="E30" s="37">
        <v>0</v>
      </c>
      <c r="F30" s="37">
        <v>0</v>
      </c>
      <c r="G30" s="37">
        <v>31233930</v>
      </c>
      <c r="H30" s="37">
        <f>SUM(E30:G30)</f>
        <v>31233930</v>
      </c>
      <c r="I30" s="37">
        <v>29765444</v>
      </c>
      <c r="J30" s="37">
        <v>0</v>
      </c>
      <c r="K30" s="38">
        <f t="shared" si="1"/>
        <v>0</v>
      </c>
    </row>
    <row r="31" spans="1:11" outlineLevel="1" x14ac:dyDescent="0.2">
      <c r="A31" s="60"/>
      <c r="B31" s="60" t="s">
        <v>127</v>
      </c>
      <c r="C31" s="60"/>
      <c r="D31" s="60"/>
      <c r="E31" s="81">
        <f t="shared" ref="E31:J31" si="10">SUBTOTAL(9,E30:E30)</f>
        <v>0</v>
      </c>
      <c r="F31" s="81">
        <f t="shared" si="10"/>
        <v>0</v>
      </c>
      <c r="G31" s="81">
        <f t="shared" si="10"/>
        <v>31233930</v>
      </c>
      <c r="H31" s="81">
        <f t="shared" si="10"/>
        <v>31233930</v>
      </c>
      <c r="I31" s="81">
        <f t="shared" si="10"/>
        <v>29765444</v>
      </c>
      <c r="J31" s="81">
        <f t="shared" si="10"/>
        <v>0</v>
      </c>
      <c r="K31" s="82">
        <f t="shared" si="1"/>
        <v>0</v>
      </c>
    </row>
    <row r="32" spans="1:11" outlineLevel="2" x14ac:dyDescent="0.2">
      <c r="A32" s="36">
        <v>50130</v>
      </c>
      <c r="B32" s="36" t="s">
        <v>7</v>
      </c>
      <c r="C32" s="36">
        <v>50130</v>
      </c>
      <c r="D32" s="36" t="s">
        <v>7</v>
      </c>
      <c r="E32" s="37">
        <v>60600</v>
      </c>
      <c r="F32" s="37">
        <v>1278238</v>
      </c>
      <c r="G32" s="37">
        <v>39653758</v>
      </c>
      <c r="H32" s="37">
        <f>SUM(E32:G32)</f>
        <v>40992596</v>
      </c>
      <c r="I32" s="37">
        <v>39770303</v>
      </c>
      <c r="J32" s="37">
        <v>1652604</v>
      </c>
      <c r="K32" s="38">
        <f t="shared" si="1"/>
        <v>4.1553719115491779E-2</v>
      </c>
    </row>
    <row r="33" spans="1:11" outlineLevel="1" x14ac:dyDescent="0.2">
      <c r="A33" s="61"/>
      <c r="B33" s="61" t="s">
        <v>115</v>
      </c>
      <c r="C33" s="61"/>
      <c r="D33" s="61"/>
      <c r="E33" s="84">
        <f t="shared" ref="E33:J33" si="11">SUBTOTAL(9,E32:E32)</f>
        <v>60600</v>
      </c>
      <c r="F33" s="84">
        <f t="shared" si="11"/>
        <v>1278238</v>
      </c>
      <c r="G33" s="84">
        <f t="shared" si="11"/>
        <v>39653758</v>
      </c>
      <c r="H33" s="84">
        <f t="shared" si="11"/>
        <v>40992596</v>
      </c>
      <c r="I33" s="84">
        <f t="shared" si="11"/>
        <v>39770303</v>
      </c>
      <c r="J33" s="84">
        <f t="shared" si="11"/>
        <v>1652604</v>
      </c>
      <c r="K33" s="70">
        <f t="shared" si="1"/>
        <v>4.1553719115491779E-2</v>
      </c>
    </row>
    <row r="34" spans="1:11" ht="25.5" customHeight="1" thickBot="1" x14ac:dyDescent="0.25">
      <c r="A34" s="58"/>
      <c r="B34" s="47" t="s">
        <v>104</v>
      </c>
      <c r="C34" s="58"/>
      <c r="D34" s="58"/>
      <c r="E34" s="48">
        <f t="shared" ref="E34:J34" si="12">SUBTOTAL(9,E4:E32)</f>
        <v>17160680</v>
      </c>
      <c r="F34" s="48">
        <f t="shared" si="12"/>
        <v>358535284</v>
      </c>
      <c r="G34" s="48">
        <f t="shared" si="12"/>
        <v>1094908858</v>
      </c>
      <c r="H34" s="48">
        <f t="shared" si="12"/>
        <v>1470604822</v>
      </c>
      <c r="I34" s="48">
        <f t="shared" si="12"/>
        <v>1432230785</v>
      </c>
      <c r="J34" s="48">
        <f t="shared" si="12"/>
        <v>56635111</v>
      </c>
      <c r="K34" s="32">
        <f t="shared" si="1"/>
        <v>3.9543285616500695E-2</v>
      </c>
    </row>
    <row r="35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0.69" bottom="1" header="0.4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35"/>
  <sheetViews>
    <sheetView workbookViewId="0">
      <selection sqref="A1:K1"/>
    </sheetView>
  </sheetViews>
  <sheetFormatPr defaultRowHeight="12" outlineLevelRow="2" x14ac:dyDescent="0.2"/>
  <cols>
    <col min="1" max="1" width="6.28515625" style="25" bestFit="1" customWidth="1"/>
    <col min="2" max="2" width="23" style="24" customWidth="1"/>
    <col min="3" max="3" width="6.28515625" style="25" customWidth="1"/>
    <col min="4" max="4" width="27.85546875" style="25" bestFit="1" customWidth="1"/>
    <col min="5" max="5" width="12.140625" style="27" customWidth="1"/>
    <col min="6" max="9" width="13.42578125" style="27" customWidth="1"/>
    <col min="10" max="10" width="11" style="27" customWidth="1"/>
    <col min="11" max="11" width="11.140625" style="23" customWidth="1"/>
    <col min="12" max="16384" width="9.140625" style="23"/>
  </cols>
  <sheetData>
    <row r="1" spans="1:11" ht="24" customHeight="1" x14ac:dyDescent="0.2">
      <c r="A1" s="186" t="s">
        <v>55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26" customFormat="1" ht="48" x14ac:dyDescent="0.2">
      <c r="A3" s="39" t="s">
        <v>14</v>
      </c>
      <c r="B3" s="39" t="s">
        <v>15</v>
      </c>
      <c r="C3" s="39" t="s">
        <v>40</v>
      </c>
      <c r="D3" s="39" t="s">
        <v>41</v>
      </c>
      <c r="E3" s="40" t="s">
        <v>116</v>
      </c>
      <c r="F3" s="40" t="s">
        <v>117</v>
      </c>
      <c r="G3" s="40" t="s">
        <v>118</v>
      </c>
      <c r="H3" s="40" t="s">
        <v>119</v>
      </c>
      <c r="I3" s="40" t="s">
        <v>120</v>
      </c>
      <c r="J3" s="40" t="s">
        <v>121</v>
      </c>
      <c r="K3" s="41" t="s">
        <v>122</v>
      </c>
    </row>
    <row r="4" spans="1:11" ht="21" customHeight="1" outlineLevel="2" x14ac:dyDescent="0.2">
      <c r="A4" s="36">
        <v>70</v>
      </c>
      <c r="B4" s="36" t="s">
        <v>9</v>
      </c>
      <c r="C4" s="36">
        <v>50814</v>
      </c>
      <c r="D4" s="36" t="s">
        <v>38</v>
      </c>
      <c r="E4" s="37">
        <v>0</v>
      </c>
      <c r="F4" s="37">
        <v>97370104</v>
      </c>
      <c r="G4" s="37">
        <v>269095298</v>
      </c>
      <c r="H4" s="37">
        <f>SUM(E4:G4)</f>
        <v>366465402</v>
      </c>
      <c r="I4" s="37">
        <v>357815146</v>
      </c>
      <c r="J4" s="37">
        <v>18729394</v>
      </c>
      <c r="K4" s="38">
        <f>IF(I4&lt;&gt;0,J4/I4,"")</f>
        <v>5.2343770825173511E-2</v>
      </c>
    </row>
    <row r="5" spans="1:11" ht="21" customHeight="1" outlineLevel="1" x14ac:dyDescent="0.2">
      <c r="A5" s="60"/>
      <c r="B5" s="59" t="s">
        <v>105</v>
      </c>
      <c r="C5" s="60"/>
      <c r="D5" s="60"/>
      <c r="E5" s="81">
        <f t="shared" ref="E5:J5" si="0">SUBTOTAL(9,E4:E4)</f>
        <v>0</v>
      </c>
      <c r="F5" s="81">
        <f t="shared" si="0"/>
        <v>97370104</v>
      </c>
      <c r="G5" s="81">
        <f t="shared" si="0"/>
        <v>269095298</v>
      </c>
      <c r="H5" s="81">
        <f t="shared" si="0"/>
        <v>366465402</v>
      </c>
      <c r="I5" s="81">
        <f t="shared" si="0"/>
        <v>357815146</v>
      </c>
      <c r="J5" s="81">
        <f t="shared" si="0"/>
        <v>18729394</v>
      </c>
      <c r="K5" s="82">
        <f t="shared" ref="K5:K34" si="1">IF(I5&lt;&gt;0,J5/I5,"")</f>
        <v>5.2343770825173511E-2</v>
      </c>
    </row>
    <row r="6" spans="1:11" outlineLevel="2" x14ac:dyDescent="0.2">
      <c r="A6" s="36">
        <v>99</v>
      </c>
      <c r="B6" s="36" t="s">
        <v>0</v>
      </c>
      <c r="C6" s="36">
        <v>50083</v>
      </c>
      <c r="D6" s="36" t="s">
        <v>24</v>
      </c>
      <c r="E6" s="37">
        <v>5242551</v>
      </c>
      <c r="F6" s="37">
        <v>42107327</v>
      </c>
      <c r="G6" s="37">
        <v>66527262</v>
      </c>
      <c r="H6" s="37">
        <f>SUM(E6:G6)</f>
        <v>113877140</v>
      </c>
      <c r="I6" s="37">
        <v>109847231</v>
      </c>
      <c r="J6" s="37">
        <v>5702724</v>
      </c>
      <c r="K6" s="38">
        <f t="shared" si="1"/>
        <v>5.1915045541748792E-2</v>
      </c>
    </row>
    <row r="7" spans="1:11" outlineLevel="2" x14ac:dyDescent="0.2">
      <c r="A7" s="36">
        <v>99</v>
      </c>
      <c r="B7" s="36" t="s">
        <v>0</v>
      </c>
      <c r="C7" s="36">
        <v>50822</v>
      </c>
      <c r="D7" s="36" t="s">
        <v>35</v>
      </c>
      <c r="E7" s="37">
        <v>0</v>
      </c>
      <c r="F7" s="37">
        <v>0</v>
      </c>
      <c r="G7" s="37">
        <v>327000</v>
      </c>
      <c r="H7" s="37">
        <f>SUM(E7:G7)</f>
        <v>327000</v>
      </c>
      <c r="I7" s="37">
        <v>312285</v>
      </c>
      <c r="J7" s="37">
        <v>0</v>
      </c>
      <c r="K7" s="38">
        <f t="shared" si="1"/>
        <v>0</v>
      </c>
    </row>
    <row r="8" spans="1:11" outlineLevel="2" x14ac:dyDescent="0.2">
      <c r="A8" s="36">
        <v>99</v>
      </c>
      <c r="B8" s="36" t="s">
        <v>0</v>
      </c>
      <c r="C8" s="36">
        <v>50024</v>
      </c>
      <c r="D8" s="36" t="s">
        <v>36</v>
      </c>
      <c r="E8" s="37">
        <v>1114826</v>
      </c>
      <c r="F8" s="37">
        <v>526021</v>
      </c>
      <c r="G8" s="37">
        <v>44811012</v>
      </c>
      <c r="H8" s="37">
        <f>SUM(E8:G8)</f>
        <v>46451859</v>
      </c>
      <c r="I8" s="37">
        <v>45768929</v>
      </c>
      <c r="J8" s="37">
        <v>5932291</v>
      </c>
      <c r="K8" s="38">
        <f t="shared" si="1"/>
        <v>0.12961393525288739</v>
      </c>
    </row>
    <row r="9" spans="1:11" outlineLevel="2" x14ac:dyDescent="0.2">
      <c r="A9" s="36">
        <v>99</v>
      </c>
      <c r="B9" s="36" t="s">
        <v>0</v>
      </c>
      <c r="C9" s="36">
        <v>50012</v>
      </c>
      <c r="D9" s="36" t="s">
        <v>48</v>
      </c>
      <c r="E9" s="37">
        <v>0</v>
      </c>
      <c r="F9" s="37">
        <v>18765069</v>
      </c>
      <c r="G9" s="37">
        <v>0</v>
      </c>
      <c r="H9" s="37">
        <f>SUM(E9:G9)</f>
        <v>18765069</v>
      </c>
      <c r="I9" s="37">
        <v>19625323</v>
      </c>
      <c r="J9" s="37">
        <v>1205110</v>
      </c>
      <c r="K9" s="38">
        <f t="shared" si="1"/>
        <v>6.1405868326345509E-2</v>
      </c>
    </row>
    <row r="10" spans="1:11" outlineLevel="1" x14ac:dyDescent="0.2">
      <c r="A10" s="60"/>
      <c r="B10" s="60" t="s">
        <v>123</v>
      </c>
      <c r="C10" s="60"/>
      <c r="D10" s="60"/>
      <c r="E10" s="81">
        <f t="shared" ref="E10:J10" si="2">SUBTOTAL(9,E6:E9)</f>
        <v>6357377</v>
      </c>
      <c r="F10" s="81">
        <f t="shared" si="2"/>
        <v>61398417</v>
      </c>
      <c r="G10" s="81">
        <f t="shared" si="2"/>
        <v>111665274</v>
      </c>
      <c r="H10" s="81">
        <f t="shared" si="2"/>
        <v>179421068</v>
      </c>
      <c r="I10" s="81">
        <f t="shared" si="2"/>
        <v>175553768</v>
      </c>
      <c r="J10" s="81">
        <f t="shared" si="2"/>
        <v>12840125</v>
      </c>
      <c r="K10" s="82">
        <f t="shared" si="1"/>
        <v>7.3140697270593469E-2</v>
      </c>
    </row>
    <row r="11" spans="1:11" outlineLevel="2" x14ac:dyDescent="0.2">
      <c r="A11" s="36">
        <v>150</v>
      </c>
      <c r="B11" s="36" t="s">
        <v>8</v>
      </c>
      <c r="C11" s="36">
        <v>50520</v>
      </c>
      <c r="D11" s="36" t="s">
        <v>25</v>
      </c>
      <c r="E11" s="37">
        <v>0</v>
      </c>
      <c r="F11" s="37">
        <v>22313597</v>
      </c>
      <c r="G11" s="37">
        <v>98267125</v>
      </c>
      <c r="H11" s="37">
        <f>SUM(E11:G11)</f>
        <v>120580722</v>
      </c>
      <c r="I11" s="37">
        <v>121175163</v>
      </c>
      <c r="J11" s="37">
        <v>1161447</v>
      </c>
      <c r="K11" s="38">
        <f t="shared" si="1"/>
        <v>9.5848602242028756E-3</v>
      </c>
    </row>
    <row r="12" spans="1:11" outlineLevel="1" x14ac:dyDescent="0.2">
      <c r="A12" s="60"/>
      <c r="B12" s="60" t="s">
        <v>107</v>
      </c>
      <c r="C12" s="60"/>
      <c r="D12" s="60"/>
      <c r="E12" s="81">
        <f t="shared" ref="E12:J12" si="3">SUBTOTAL(9,E11:E11)</f>
        <v>0</v>
      </c>
      <c r="F12" s="81">
        <f t="shared" si="3"/>
        <v>22313597</v>
      </c>
      <c r="G12" s="81">
        <f t="shared" si="3"/>
        <v>98267125</v>
      </c>
      <c r="H12" s="81">
        <f t="shared" si="3"/>
        <v>120580722</v>
      </c>
      <c r="I12" s="81">
        <f t="shared" si="3"/>
        <v>121175163</v>
      </c>
      <c r="J12" s="81">
        <f t="shared" si="3"/>
        <v>1161447</v>
      </c>
      <c r="K12" s="82">
        <f t="shared" si="1"/>
        <v>9.5848602242028756E-3</v>
      </c>
    </row>
    <row r="13" spans="1:11" outlineLevel="2" x14ac:dyDescent="0.2">
      <c r="A13" s="36">
        <v>269</v>
      </c>
      <c r="B13" s="36" t="s">
        <v>16</v>
      </c>
      <c r="C13" s="36">
        <v>50229</v>
      </c>
      <c r="D13" s="36" t="s">
        <v>27</v>
      </c>
      <c r="E13" s="37">
        <v>230215</v>
      </c>
      <c r="F13" s="37">
        <v>22999127</v>
      </c>
      <c r="G13" s="37">
        <v>179836262</v>
      </c>
      <c r="H13" s="37">
        <f>SUM(E13:G13)</f>
        <v>203065604</v>
      </c>
      <c r="I13" s="37">
        <v>195577447</v>
      </c>
      <c r="J13" s="37">
        <v>11402804</v>
      </c>
      <c r="K13" s="38">
        <f t="shared" si="1"/>
        <v>5.8303266429283129E-2</v>
      </c>
    </row>
    <row r="14" spans="1:11" outlineLevel="2" x14ac:dyDescent="0.2">
      <c r="A14" s="36">
        <v>269</v>
      </c>
      <c r="B14" s="36" t="s">
        <v>16</v>
      </c>
      <c r="C14" s="36">
        <v>50857</v>
      </c>
      <c r="D14" s="36" t="s">
        <v>26</v>
      </c>
      <c r="E14" s="37">
        <v>0</v>
      </c>
      <c r="F14" s="37">
        <v>1895339</v>
      </c>
      <c r="G14" s="37">
        <v>0</v>
      </c>
      <c r="H14" s="37">
        <f>SUM(E14:G14)</f>
        <v>1895339</v>
      </c>
      <c r="I14" s="37">
        <v>1894877</v>
      </c>
      <c r="J14" s="37">
        <v>1002363</v>
      </c>
      <c r="K14" s="38">
        <f t="shared" si="1"/>
        <v>0.52898578641252181</v>
      </c>
    </row>
    <row r="15" spans="1:11" outlineLevel="2" x14ac:dyDescent="0.2">
      <c r="A15" s="36">
        <v>269</v>
      </c>
      <c r="B15" s="36" t="s">
        <v>16</v>
      </c>
      <c r="C15" s="36">
        <v>50067</v>
      </c>
      <c r="D15" s="36" t="s">
        <v>28</v>
      </c>
      <c r="E15" s="37">
        <v>0</v>
      </c>
      <c r="F15" s="37">
        <v>1513804</v>
      </c>
      <c r="G15" s="37">
        <v>0</v>
      </c>
      <c r="H15" s="37">
        <f>SUM(E15:G15)</f>
        <v>1513804</v>
      </c>
      <c r="I15" s="37">
        <v>2152841</v>
      </c>
      <c r="J15" s="37">
        <v>7477</v>
      </c>
      <c r="K15" s="38">
        <f t="shared" si="1"/>
        <v>3.4730851001072535E-3</v>
      </c>
    </row>
    <row r="16" spans="1:11" outlineLevel="1" x14ac:dyDescent="0.2">
      <c r="A16" s="60"/>
      <c r="B16" s="60" t="s">
        <v>131</v>
      </c>
      <c r="C16" s="60"/>
      <c r="D16" s="60"/>
      <c r="E16" s="81">
        <f t="shared" ref="E16:J16" si="4">SUBTOTAL(9,E13:E15)</f>
        <v>230215</v>
      </c>
      <c r="F16" s="81">
        <f t="shared" si="4"/>
        <v>26408270</v>
      </c>
      <c r="G16" s="81">
        <f t="shared" si="4"/>
        <v>179836262</v>
      </c>
      <c r="H16" s="81">
        <f t="shared" si="4"/>
        <v>206474747</v>
      </c>
      <c r="I16" s="81">
        <f t="shared" si="4"/>
        <v>199625165</v>
      </c>
      <c r="J16" s="81">
        <f t="shared" si="4"/>
        <v>12412644</v>
      </c>
      <c r="K16" s="82">
        <f t="shared" si="1"/>
        <v>6.2179755743720991E-2</v>
      </c>
    </row>
    <row r="17" spans="1:12" outlineLevel="2" x14ac:dyDescent="0.2">
      <c r="A17" s="36">
        <v>340</v>
      </c>
      <c r="B17" s="36" t="s">
        <v>6</v>
      </c>
      <c r="C17" s="36">
        <v>50121</v>
      </c>
      <c r="D17" s="36" t="s">
        <v>31</v>
      </c>
      <c r="E17" s="37">
        <v>39938</v>
      </c>
      <c r="F17" s="37">
        <v>84930401</v>
      </c>
      <c r="G17" s="37">
        <v>52271908</v>
      </c>
      <c r="H17" s="37">
        <f>SUM(E17:G17)</f>
        <v>137242247</v>
      </c>
      <c r="I17" s="37">
        <v>134058193</v>
      </c>
      <c r="J17" s="37">
        <v>6297813</v>
      </c>
      <c r="K17" s="38">
        <f t="shared" si="1"/>
        <v>4.6978202965931373E-2</v>
      </c>
    </row>
    <row r="18" spans="1:12" outlineLevel="2" x14ac:dyDescent="0.2">
      <c r="A18" s="36">
        <v>340</v>
      </c>
      <c r="B18" s="36" t="s">
        <v>6</v>
      </c>
      <c r="C18" s="36">
        <v>51420</v>
      </c>
      <c r="D18" s="36" t="s">
        <v>30</v>
      </c>
      <c r="E18" s="37">
        <v>0</v>
      </c>
      <c r="F18" s="37">
        <v>0</v>
      </c>
      <c r="G18" s="37">
        <v>0</v>
      </c>
      <c r="H18" s="37">
        <f>SUM(E18:G18)</f>
        <v>0</v>
      </c>
      <c r="I18" s="37">
        <v>0</v>
      </c>
      <c r="J18" s="37">
        <v>-16572</v>
      </c>
      <c r="K18" s="38" t="str">
        <f t="shared" si="1"/>
        <v/>
      </c>
    </row>
    <row r="19" spans="1:12" outlineLevel="1" x14ac:dyDescent="0.2">
      <c r="A19" s="60"/>
      <c r="B19" s="60" t="s">
        <v>108</v>
      </c>
      <c r="C19" s="60"/>
      <c r="D19" s="60"/>
      <c r="E19" s="81">
        <f t="shared" ref="E19:J19" si="5">SUBTOTAL(9,E17:E18)</f>
        <v>39938</v>
      </c>
      <c r="F19" s="81">
        <f t="shared" si="5"/>
        <v>84930401</v>
      </c>
      <c r="G19" s="81">
        <f t="shared" si="5"/>
        <v>52271908</v>
      </c>
      <c r="H19" s="81">
        <f t="shared" si="5"/>
        <v>137242247</v>
      </c>
      <c r="I19" s="81">
        <f t="shared" si="5"/>
        <v>134058193</v>
      </c>
      <c r="J19" s="81">
        <f t="shared" si="5"/>
        <v>6281241</v>
      </c>
      <c r="K19" s="82">
        <f t="shared" si="1"/>
        <v>4.6854585008467182E-2</v>
      </c>
      <c r="L19" s="90"/>
    </row>
    <row r="20" spans="1:12" outlineLevel="2" x14ac:dyDescent="0.2">
      <c r="A20" s="36">
        <v>642</v>
      </c>
      <c r="B20" s="36" t="s">
        <v>10</v>
      </c>
      <c r="C20" s="36">
        <v>50849</v>
      </c>
      <c r="D20" s="36" t="s">
        <v>39</v>
      </c>
      <c r="E20" s="37">
        <v>2996905</v>
      </c>
      <c r="F20" s="37">
        <v>27</v>
      </c>
      <c r="G20" s="37">
        <v>12138977</v>
      </c>
      <c r="H20" s="37">
        <f>SUM(E20:G20)</f>
        <v>15135909</v>
      </c>
      <c r="I20" s="37">
        <v>14631809</v>
      </c>
      <c r="J20" s="37">
        <v>522766</v>
      </c>
      <c r="K20" s="38">
        <f t="shared" si="1"/>
        <v>3.5728049757893912E-2</v>
      </c>
    </row>
    <row r="21" spans="1:12" outlineLevel="1" x14ac:dyDescent="0.2">
      <c r="A21" s="60"/>
      <c r="B21" s="60" t="s">
        <v>124</v>
      </c>
      <c r="C21" s="60"/>
      <c r="D21" s="60"/>
      <c r="E21" s="81">
        <f t="shared" ref="E21:J21" si="6">SUBTOTAL(9,E20:E20)</f>
        <v>2996905</v>
      </c>
      <c r="F21" s="81">
        <f t="shared" si="6"/>
        <v>27</v>
      </c>
      <c r="G21" s="81">
        <f t="shared" si="6"/>
        <v>12138977</v>
      </c>
      <c r="H21" s="81">
        <f t="shared" si="6"/>
        <v>15135909</v>
      </c>
      <c r="I21" s="81">
        <f t="shared" si="6"/>
        <v>14631809</v>
      </c>
      <c r="J21" s="81">
        <f t="shared" si="6"/>
        <v>522766</v>
      </c>
      <c r="K21" s="82">
        <f t="shared" si="1"/>
        <v>3.5728049757893912E-2</v>
      </c>
    </row>
    <row r="22" spans="1:12" outlineLevel="2" x14ac:dyDescent="0.2">
      <c r="A22" s="36">
        <v>670</v>
      </c>
      <c r="B22" s="36" t="s">
        <v>5</v>
      </c>
      <c r="C22" s="36">
        <v>51586</v>
      </c>
      <c r="D22" s="36" t="s">
        <v>32</v>
      </c>
      <c r="E22" s="37">
        <v>229485</v>
      </c>
      <c r="F22" s="37">
        <v>21684125</v>
      </c>
      <c r="G22" s="37">
        <v>267371254</v>
      </c>
      <c r="H22" s="37">
        <f>SUM(E22:G22)</f>
        <v>289284864</v>
      </c>
      <c r="I22" s="37">
        <v>282689304</v>
      </c>
      <c r="J22" s="37">
        <v>18606160</v>
      </c>
      <c r="K22" s="38">
        <f t="shared" si="1"/>
        <v>6.581840818427287E-2</v>
      </c>
    </row>
    <row r="23" spans="1:12" outlineLevel="2" x14ac:dyDescent="0.2">
      <c r="A23" s="36">
        <v>670</v>
      </c>
      <c r="B23" s="36" t="s">
        <v>5</v>
      </c>
      <c r="C23" s="36">
        <v>51071</v>
      </c>
      <c r="D23" s="36" t="s">
        <v>53</v>
      </c>
      <c r="E23" s="37">
        <v>150</v>
      </c>
      <c r="F23" s="37">
        <v>0</v>
      </c>
      <c r="G23" s="37">
        <v>0</v>
      </c>
      <c r="H23" s="37">
        <f>SUM(E23:G23)</f>
        <v>150</v>
      </c>
      <c r="I23" s="37">
        <v>77881</v>
      </c>
      <c r="J23" s="37">
        <v>26022</v>
      </c>
      <c r="K23" s="38">
        <f t="shared" si="1"/>
        <v>0.33412513963611151</v>
      </c>
    </row>
    <row r="24" spans="1:12" outlineLevel="2" x14ac:dyDescent="0.2">
      <c r="A24" s="36">
        <v>670</v>
      </c>
      <c r="B24" s="36" t="s">
        <v>5</v>
      </c>
      <c r="C24" s="36">
        <v>51020</v>
      </c>
      <c r="D24" s="36" t="s">
        <v>29</v>
      </c>
      <c r="E24" s="37">
        <v>0</v>
      </c>
      <c r="F24" s="37">
        <v>0</v>
      </c>
      <c r="G24" s="37">
        <v>0</v>
      </c>
      <c r="H24" s="37">
        <f>SUM(E24:G24)</f>
        <v>0</v>
      </c>
      <c r="I24" s="37">
        <v>822</v>
      </c>
      <c r="J24" s="37">
        <v>285840</v>
      </c>
      <c r="K24" s="38">
        <f t="shared" si="1"/>
        <v>347.73722627737226</v>
      </c>
    </row>
    <row r="25" spans="1:12" outlineLevel="1" x14ac:dyDescent="0.2">
      <c r="A25" s="60"/>
      <c r="B25" s="60" t="s">
        <v>110</v>
      </c>
      <c r="C25" s="60"/>
      <c r="D25" s="60"/>
      <c r="E25" s="81">
        <f t="shared" ref="E25:J25" si="7">SUBTOTAL(9,E22:E24)</f>
        <v>229635</v>
      </c>
      <c r="F25" s="81">
        <f t="shared" si="7"/>
        <v>21684125</v>
      </c>
      <c r="G25" s="81">
        <f t="shared" si="7"/>
        <v>267371254</v>
      </c>
      <c r="H25" s="81">
        <f t="shared" si="7"/>
        <v>289285014</v>
      </c>
      <c r="I25" s="81">
        <f t="shared" si="7"/>
        <v>282768007</v>
      </c>
      <c r="J25" s="81">
        <f t="shared" si="7"/>
        <v>18918022</v>
      </c>
      <c r="K25" s="82">
        <f t="shared" si="1"/>
        <v>6.6902978879078076E-2</v>
      </c>
    </row>
    <row r="26" spans="1:12" outlineLevel="2" x14ac:dyDescent="0.2">
      <c r="A26" s="36">
        <v>947</v>
      </c>
      <c r="B26" s="36" t="s">
        <v>18</v>
      </c>
      <c r="C26" s="36">
        <v>51624</v>
      </c>
      <c r="D26" s="36" t="s">
        <v>13</v>
      </c>
      <c r="E26" s="37">
        <v>0</v>
      </c>
      <c r="F26" s="37">
        <v>49875386</v>
      </c>
      <c r="G26" s="37">
        <v>0</v>
      </c>
      <c r="H26" s="37">
        <f>SUM(E26:G26)</f>
        <v>49875386</v>
      </c>
      <c r="I26" s="37">
        <v>49284008</v>
      </c>
      <c r="J26" s="37">
        <v>884795</v>
      </c>
      <c r="K26" s="38">
        <f t="shared" si="1"/>
        <v>1.7952983856345448E-2</v>
      </c>
    </row>
    <row r="27" spans="1:12" outlineLevel="1" x14ac:dyDescent="0.2">
      <c r="A27" s="60"/>
      <c r="B27" s="60" t="s">
        <v>130</v>
      </c>
      <c r="C27" s="60"/>
      <c r="D27" s="60"/>
      <c r="E27" s="81">
        <f t="shared" ref="E27:J27" si="8">SUBTOTAL(9,E26:E26)</f>
        <v>0</v>
      </c>
      <c r="F27" s="81">
        <f t="shared" si="8"/>
        <v>49875386</v>
      </c>
      <c r="G27" s="81">
        <f t="shared" si="8"/>
        <v>0</v>
      </c>
      <c r="H27" s="81">
        <f t="shared" si="8"/>
        <v>49875386</v>
      </c>
      <c r="I27" s="81">
        <f t="shared" si="8"/>
        <v>49284008</v>
      </c>
      <c r="J27" s="81">
        <f t="shared" si="8"/>
        <v>884795</v>
      </c>
      <c r="K27" s="82">
        <f t="shared" si="1"/>
        <v>1.7952983856345448E-2</v>
      </c>
    </row>
    <row r="28" spans="1:12" outlineLevel="2" x14ac:dyDescent="0.2">
      <c r="A28" s="36">
        <v>50026</v>
      </c>
      <c r="B28" s="36" t="s">
        <v>1</v>
      </c>
      <c r="C28" s="36">
        <v>50026</v>
      </c>
      <c r="D28" s="36" t="s">
        <v>1</v>
      </c>
      <c r="E28" s="37">
        <v>4525545</v>
      </c>
      <c r="F28" s="37">
        <v>66072</v>
      </c>
      <c r="G28" s="37">
        <v>10062939</v>
      </c>
      <c r="H28" s="37">
        <f>SUM(E28:G28)</f>
        <v>14654556</v>
      </c>
      <c r="I28" s="37">
        <v>13803309</v>
      </c>
      <c r="J28" s="37">
        <v>306562</v>
      </c>
      <c r="K28" s="38">
        <f t="shared" si="1"/>
        <v>2.2209312274324947E-2</v>
      </c>
    </row>
    <row r="29" spans="1:12" outlineLevel="1" x14ac:dyDescent="0.2">
      <c r="A29" s="60"/>
      <c r="B29" s="60" t="s">
        <v>128</v>
      </c>
      <c r="C29" s="60"/>
      <c r="D29" s="60"/>
      <c r="E29" s="81">
        <f t="shared" ref="E29:J29" si="9">SUBTOTAL(9,E28:E28)</f>
        <v>4525545</v>
      </c>
      <c r="F29" s="81">
        <f t="shared" si="9"/>
        <v>66072</v>
      </c>
      <c r="G29" s="81">
        <f t="shared" si="9"/>
        <v>10062939</v>
      </c>
      <c r="H29" s="81">
        <f t="shared" si="9"/>
        <v>14654556</v>
      </c>
      <c r="I29" s="81">
        <f t="shared" si="9"/>
        <v>13803309</v>
      </c>
      <c r="J29" s="81">
        <f t="shared" si="9"/>
        <v>306562</v>
      </c>
      <c r="K29" s="82">
        <f t="shared" si="1"/>
        <v>2.2209312274324947E-2</v>
      </c>
    </row>
    <row r="30" spans="1:12" outlineLevel="2" x14ac:dyDescent="0.2">
      <c r="A30" s="36">
        <v>50050</v>
      </c>
      <c r="B30" s="36" t="s">
        <v>4</v>
      </c>
      <c r="C30" s="36">
        <v>50050</v>
      </c>
      <c r="D30" s="36" t="s">
        <v>4</v>
      </c>
      <c r="E30" s="37">
        <v>0</v>
      </c>
      <c r="F30" s="37">
        <v>0</v>
      </c>
      <c r="G30" s="37">
        <v>1139507</v>
      </c>
      <c r="H30" s="37">
        <f>SUM(E30:G30)</f>
        <v>1139507</v>
      </c>
      <c r="I30" s="37">
        <v>730087</v>
      </c>
      <c r="J30" s="37">
        <v>0</v>
      </c>
      <c r="K30" s="38">
        <f t="shared" si="1"/>
        <v>0</v>
      </c>
    </row>
    <row r="31" spans="1:12" outlineLevel="1" x14ac:dyDescent="0.2">
      <c r="A31" s="61"/>
      <c r="B31" s="61" t="s">
        <v>114</v>
      </c>
      <c r="C31" s="61"/>
      <c r="D31" s="61"/>
      <c r="E31" s="84">
        <f t="shared" ref="E31:J31" si="10">SUBTOTAL(9,E30:E30)</f>
        <v>0</v>
      </c>
      <c r="F31" s="84">
        <f t="shared" si="10"/>
        <v>0</v>
      </c>
      <c r="G31" s="84">
        <f t="shared" si="10"/>
        <v>1139507</v>
      </c>
      <c r="H31" s="81">
        <f t="shared" si="10"/>
        <v>1139507</v>
      </c>
      <c r="I31" s="84">
        <f t="shared" si="10"/>
        <v>730087</v>
      </c>
      <c r="J31" s="84">
        <f t="shared" si="10"/>
        <v>0</v>
      </c>
      <c r="K31" s="82">
        <f t="shared" si="1"/>
        <v>0</v>
      </c>
    </row>
    <row r="32" spans="1:12" outlineLevel="2" x14ac:dyDescent="0.2">
      <c r="A32" s="21">
        <v>50130</v>
      </c>
      <c r="B32" s="21" t="s">
        <v>7</v>
      </c>
      <c r="C32" s="21">
        <v>50130</v>
      </c>
      <c r="D32" s="21" t="s">
        <v>7</v>
      </c>
      <c r="E32" s="22">
        <v>40149</v>
      </c>
      <c r="F32" s="22">
        <v>1584809</v>
      </c>
      <c r="G32" s="22">
        <v>47051033</v>
      </c>
      <c r="H32" s="37">
        <f>SUM(E32:G32)</f>
        <v>48675991</v>
      </c>
      <c r="I32" s="22">
        <v>47455788</v>
      </c>
      <c r="J32" s="22">
        <v>14562</v>
      </c>
      <c r="K32" s="67">
        <f t="shared" si="1"/>
        <v>3.0685403432769885E-4</v>
      </c>
    </row>
    <row r="33" spans="1:11" outlineLevel="1" x14ac:dyDescent="0.2">
      <c r="A33" s="61"/>
      <c r="B33" s="61" t="s">
        <v>115</v>
      </c>
      <c r="C33" s="61"/>
      <c r="D33" s="61"/>
      <c r="E33" s="84">
        <f t="shared" ref="E33:J33" si="11">SUBTOTAL(9,E32:E32)</f>
        <v>40149</v>
      </c>
      <c r="F33" s="84">
        <f t="shared" si="11"/>
        <v>1584809</v>
      </c>
      <c r="G33" s="84">
        <f t="shared" si="11"/>
        <v>47051033</v>
      </c>
      <c r="H33" s="84">
        <f t="shared" si="11"/>
        <v>48675991</v>
      </c>
      <c r="I33" s="84">
        <f t="shared" si="11"/>
        <v>47455788</v>
      </c>
      <c r="J33" s="84">
        <f t="shared" si="11"/>
        <v>14562</v>
      </c>
      <c r="K33" s="70">
        <f t="shared" si="1"/>
        <v>3.0685403432769885E-4</v>
      </c>
    </row>
    <row r="34" spans="1:11" ht="26.25" customHeight="1" thickBot="1" x14ac:dyDescent="0.25">
      <c r="A34" s="47"/>
      <c r="B34" s="47" t="s">
        <v>104</v>
      </c>
      <c r="C34" s="47"/>
      <c r="D34" s="47"/>
      <c r="E34" s="48">
        <f t="shared" ref="E34:J34" si="12">SUBTOTAL(9,E4:E32)</f>
        <v>14419764</v>
      </c>
      <c r="F34" s="48">
        <f t="shared" si="12"/>
        <v>365631208</v>
      </c>
      <c r="G34" s="48">
        <f t="shared" si="12"/>
        <v>1048899577</v>
      </c>
      <c r="H34" s="48">
        <f t="shared" si="12"/>
        <v>1428950549</v>
      </c>
      <c r="I34" s="48">
        <f t="shared" si="12"/>
        <v>1396900443</v>
      </c>
      <c r="J34" s="48">
        <f t="shared" si="12"/>
        <v>72071558</v>
      </c>
      <c r="K34" s="32">
        <f t="shared" si="1"/>
        <v>5.1593911621373861E-2</v>
      </c>
    </row>
    <row r="35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0.71" bottom="0.88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37"/>
  <sheetViews>
    <sheetView workbookViewId="0">
      <selection sqref="A1:J1"/>
    </sheetView>
  </sheetViews>
  <sheetFormatPr defaultRowHeight="12" outlineLevelRow="2" x14ac:dyDescent="0.2"/>
  <cols>
    <col min="1" max="1" width="6.28515625" style="25" bestFit="1" customWidth="1"/>
    <col min="2" max="2" width="26.140625" style="24" customWidth="1"/>
    <col min="3" max="3" width="6.28515625" style="25" customWidth="1"/>
    <col min="4" max="4" width="27.85546875" style="25" bestFit="1" customWidth="1"/>
    <col min="5" max="5" width="10" style="27" customWidth="1"/>
    <col min="6" max="8" width="13.42578125" style="27" customWidth="1"/>
    <col min="9" max="9" width="13.5703125" style="27" bestFit="1" customWidth="1"/>
    <col min="10" max="10" width="11" style="23" bestFit="1" customWidth="1"/>
    <col min="11" max="16384" width="9.140625" style="23"/>
  </cols>
  <sheetData>
    <row r="1" spans="1:11" ht="24" customHeight="1" x14ac:dyDescent="0.2">
      <c r="A1" s="186" t="s">
        <v>56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1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1" s="26" customFormat="1" ht="48" x14ac:dyDescent="0.2">
      <c r="A3" s="29" t="s">
        <v>14</v>
      </c>
      <c r="B3" s="29" t="s">
        <v>15</v>
      </c>
      <c r="C3" s="29" t="s">
        <v>40</v>
      </c>
      <c r="D3" s="29" t="s">
        <v>41</v>
      </c>
      <c r="E3" s="30" t="s">
        <v>116</v>
      </c>
      <c r="F3" s="30" t="s">
        <v>117</v>
      </c>
      <c r="G3" s="30" t="s">
        <v>118</v>
      </c>
      <c r="H3" s="30" t="s">
        <v>119</v>
      </c>
      <c r="I3" s="30" t="s">
        <v>120</v>
      </c>
      <c r="J3" s="30" t="s">
        <v>121</v>
      </c>
      <c r="K3" s="31" t="s">
        <v>122</v>
      </c>
    </row>
    <row r="4" spans="1:11" outlineLevel="2" x14ac:dyDescent="0.2">
      <c r="A4" s="36">
        <v>70</v>
      </c>
      <c r="B4" s="36" t="s">
        <v>9</v>
      </c>
      <c r="C4" s="36">
        <v>50814</v>
      </c>
      <c r="D4" s="36" t="s">
        <v>38</v>
      </c>
      <c r="E4" s="37">
        <v>1173825</v>
      </c>
      <c r="F4" s="37">
        <v>79884691</v>
      </c>
      <c r="G4" s="37">
        <v>278372865</v>
      </c>
      <c r="H4" s="37">
        <f>SUM(E4:G4)</f>
        <v>359431381</v>
      </c>
      <c r="I4" s="37">
        <v>352217264</v>
      </c>
      <c r="J4" s="37">
        <v>10748488</v>
      </c>
      <c r="K4" s="38">
        <f>IF(I4&lt;&gt;0,J4/I4,"")</f>
        <v>3.051664156927867E-2</v>
      </c>
    </row>
    <row r="5" spans="1:11" outlineLevel="1" x14ac:dyDescent="0.2">
      <c r="A5" s="60"/>
      <c r="B5" s="92" t="s">
        <v>105</v>
      </c>
      <c r="C5" s="60"/>
      <c r="D5" s="60"/>
      <c r="E5" s="81">
        <f t="shared" ref="E5:J5" si="0">SUBTOTAL(9,E4:E4)</f>
        <v>1173825</v>
      </c>
      <c r="F5" s="81">
        <f t="shared" si="0"/>
        <v>79884691</v>
      </c>
      <c r="G5" s="81">
        <f t="shared" si="0"/>
        <v>278372865</v>
      </c>
      <c r="H5" s="81">
        <f t="shared" si="0"/>
        <v>359431381</v>
      </c>
      <c r="I5" s="81">
        <f t="shared" si="0"/>
        <v>352217264</v>
      </c>
      <c r="J5" s="81">
        <f t="shared" si="0"/>
        <v>10748488</v>
      </c>
      <c r="K5" s="82">
        <f t="shared" ref="K5:K37" si="1">IF(I5&lt;&gt;0,J5/I5,"")</f>
        <v>3.051664156927867E-2</v>
      </c>
    </row>
    <row r="6" spans="1:11" outlineLevel="2" x14ac:dyDescent="0.2">
      <c r="A6" s="36">
        <v>99</v>
      </c>
      <c r="B6" s="36" t="s">
        <v>0</v>
      </c>
      <c r="C6" s="36">
        <v>50083</v>
      </c>
      <c r="D6" s="36" t="s">
        <v>24</v>
      </c>
      <c r="E6" s="37">
        <v>14931</v>
      </c>
      <c r="F6" s="37">
        <v>29706175</v>
      </c>
      <c r="G6" s="37">
        <v>62388664</v>
      </c>
      <c r="H6" s="37">
        <f>SUM(E6:G6)</f>
        <v>92109770</v>
      </c>
      <c r="I6" s="37">
        <v>89433263</v>
      </c>
      <c r="J6" s="37">
        <v>9540036</v>
      </c>
      <c r="K6" s="38">
        <f t="shared" si="1"/>
        <v>0.10667212265306701</v>
      </c>
    </row>
    <row r="7" spans="1:11" outlineLevel="2" x14ac:dyDescent="0.2">
      <c r="A7" s="36">
        <v>99</v>
      </c>
      <c r="B7" s="36" t="s">
        <v>0</v>
      </c>
      <c r="C7" s="36">
        <v>50822</v>
      </c>
      <c r="D7" s="36" t="s">
        <v>35</v>
      </c>
      <c r="E7" s="37">
        <v>0</v>
      </c>
      <c r="F7" s="37">
        <v>0</v>
      </c>
      <c r="G7" s="37">
        <v>507819</v>
      </c>
      <c r="H7" s="37">
        <f>SUM(E7:G7)</f>
        <v>507819</v>
      </c>
      <c r="I7" s="37">
        <v>463586</v>
      </c>
      <c r="J7" s="37">
        <v>0</v>
      </c>
      <c r="K7" s="38">
        <f t="shared" si="1"/>
        <v>0</v>
      </c>
    </row>
    <row r="8" spans="1:11" outlineLevel="2" x14ac:dyDescent="0.2">
      <c r="A8" s="36">
        <v>99</v>
      </c>
      <c r="B8" s="36" t="s">
        <v>0</v>
      </c>
      <c r="C8" s="36">
        <v>50024</v>
      </c>
      <c r="D8" s="36" t="s">
        <v>36</v>
      </c>
      <c r="E8" s="37">
        <v>315760</v>
      </c>
      <c r="F8" s="37">
        <v>1009544</v>
      </c>
      <c r="G8" s="37">
        <v>39928718</v>
      </c>
      <c r="H8" s="37">
        <f>SUM(E8:G8)</f>
        <v>41254022</v>
      </c>
      <c r="I8" s="37">
        <v>40982266</v>
      </c>
      <c r="J8" s="37">
        <v>26136</v>
      </c>
      <c r="K8" s="38">
        <f t="shared" si="1"/>
        <v>6.3773926019610534E-4</v>
      </c>
    </row>
    <row r="9" spans="1:11" outlineLevel="2" x14ac:dyDescent="0.2">
      <c r="A9" s="36">
        <v>99</v>
      </c>
      <c r="B9" s="36" t="s">
        <v>0</v>
      </c>
      <c r="C9" s="36">
        <v>50012</v>
      </c>
      <c r="D9" s="36" t="s">
        <v>48</v>
      </c>
      <c r="E9" s="37">
        <v>0</v>
      </c>
      <c r="F9" s="37">
        <v>17209455</v>
      </c>
      <c r="G9" s="37">
        <v>0</v>
      </c>
      <c r="H9" s="37">
        <f>SUM(E9:G9)</f>
        <v>17209455</v>
      </c>
      <c r="I9" s="37">
        <v>17267538</v>
      </c>
      <c r="J9" s="37">
        <v>601646</v>
      </c>
      <c r="K9" s="38">
        <f t="shared" si="1"/>
        <v>3.4842604660838154E-2</v>
      </c>
    </row>
    <row r="10" spans="1:11" outlineLevel="1" x14ac:dyDescent="0.2">
      <c r="A10" s="60"/>
      <c r="B10" s="60" t="s">
        <v>123</v>
      </c>
      <c r="C10" s="60"/>
      <c r="D10" s="60"/>
      <c r="E10" s="81">
        <f t="shared" ref="E10:J10" si="2">SUBTOTAL(9,E6:E9)</f>
        <v>330691</v>
      </c>
      <c r="F10" s="81">
        <f t="shared" si="2"/>
        <v>47925174</v>
      </c>
      <c r="G10" s="81">
        <f t="shared" si="2"/>
        <v>102825201</v>
      </c>
      <c r="H10" s="81">
        <f t="shared" si="2"/>
        <v>151081066</v>
      </c>
      <c r="I10" s="81">
        <f t="shared" si="2"/>
        <v>148146653</v>
      </c>
      <c r="J10" s="81">
        <f t="shared" si="2"/>
        <v>10167818</v>
      </c>
      <c r="K10" s="82">
        <f t="shared" si="1"/>
        <v>6.8633464166078725E-2</v>
      </c>
    </row>
    <row r="11" spans="1:11" outlineLevel="2" x14ac:dyDescent="0.2">
      <c r="A11" s="36">
        <v>150</v>
      </c>
      <c r="B11" s="36" t="s">
        <v>8</v>
      </c>
      <c r="C11" s="36">
        <v>50520</v>
      </c>
      <c r="D11" s="36" t="s">
        <v>25</v>
      </c>
      <c r="E11" s="37">
        <v>0</v>
      </c>
      <c r="F11" s="37">
        <v>15597257</v>
      </c>
      <c r="G11" s="37">
        <v>82995059</v>
      </c>
      <c r="H11" s="37">
        <f>SUM(E11:G11)</f>
        <v>98592316</v>
      </c>
      <c r="I11" s="37">
        <v>98673529</v>
      </c>
      <c r="J11" s="37">
        <v>1049289</v>
      </c>
      <c r="K11" s="38">
        <f t="shared" si="1"/>
        <v>1.063394621266662E-2</v>
      </c>
    </row>
    <row r="12" spans="1:11" outlineLevel="1" x14ac:dyDescent="0.2">
      <c r="A12" s="60"/>
      <c r="B12" s="60" t="s">
        <v>107</v>
      </c>
      <c r="C12" s="60"/>
      <c r="D12" s="60"/>
      <c r="E12" s="81">
        <f t="shared" ref="E12:J12" si="3">SUBTOTAL(9,E11:E11)</f>
        <v>0</v>
      </c>
      <c r="F12" s="81">
        <f t="shared" si="3"/>
        <v>15597257</v>
      </c>
      <c r="G12" s="81">
        <f t="shared" si="3"/>
        <v>82995059</v>
      </c>
      <c r="H12" s="81">
        <f t="shared" si="3"/>
        <v>98592316</v>
      </c>
      <c r="I12" s="81">
        <f t="shared" si="3"/>
        <v>98673529</v>
      </c>
      <c r="J12" s="81">
        <f t="shared" si="3"/>
        <v>1049289</v>
      </c>
      <c r="K12" s="82">
        <f t="shared" si="1"/>
        <v>1.063394621266662E-2</v>
      </c>
    </row>
    <row r="13" spans="1:11" outlineLevel="2" x14ac:dyDescent="0.2">
      <c r="A13" s="36">
        <v>340</v>
      </c>
      <c r="B13" s="36" t="s">
        <v>6</v>
      </c>
      <c r="C13" s="36">
        <v>50121</v>
      </c>
      <c r="D13" s="36" t="s">
        <v>31</v>
      </c>
      <c r="E13" s="37">
        <v>640924</v>
      </c>
      <c r="F13" s="37">
        <v>39266253</v>
      </c>
      <c r="G13" s="37">
        <v>49528434</v>
      </c>
      <c r="H13" s="37">
        <f>SUM(E13:G13)</f>
        <v>89435611</v>
      </c>
      <c r="I13" s="37">
        <v>88788895</v>
      </c>
      <c r="J13" s="37">
        <v>2966816</v>
      </c>
      <c r="K13" s="38">
        <f t="shared" si="1"/>
        <v>3.3414268755118534E-2</v>
      </c>
    </row>
    <row r="14" spans="1:11" outlineLevel="2" x14ac:dyDescent="0.2">
      <c r="A14" s="36">
        <v>340</v>
      </c>
      <c r="B14" s="36" t="s">
        <v>6</v>
      </c>
      <c r="C14" s="36">
        <v>51420</v>
      </c>
      <c r="D14" s="36" t="s">
        <v>30</v>
      </c>
      <c r="E14" s="37">
        <v>0</v>
      </c>
      <c r="F14" s="37">
        <v>0</v>
      </c>
      <c r="G14" s="37">
        <v>0</v>
      </c>
      <c r="H14" s="37">
        <f>SUM(E14:G14)</f>
        <v>0</v>
      </c>
      <c r="I14" s="37">
        <v>0</v>
      </c>
      <c r="J14" s="37">
        <v>-216</v>
      </c>
      <c r="K14" s="38" t="str">
        <f t="shared" si="1"/>
        <v/>
      </c>
    </row>
    <row r="15" spans="1:11" outlineLevel="1" x14ac:dyDescent="0.2">
      <c r="A15" s="60"/>
      <c r="B15" s="60" t="s">
        <v>108</v>
      </c>
      <c r="C15" s="60"/>
      <c r="D15" s="60"/>
      <c r="E15" s="81">
        <f t="shared" ref="E15:J15" si="4">SUBTOTAL(9,E13:E14)</f>
        <v>640924</v>
      </c>
      <c r="F15" s="81">
        <f t="shared" si="4"/>
        <v>39266253</v>
      </c>
      <c r="G15" s="81">
        <f t="shared" si="4"/>
        <v>49528434</v>
      </c>
      <c r="H15" s="81">
        <f t="shared" si="4"/>
        <v>89435611</v>
      </c>
      <c r="I15" s="81">
        <f t="shared" si="4"/>
        <v>88788895</v>
      </c>
      <c r="J15" s="81">
        <f t="shared" si="4"/>
        <v>2966600</v>
      </c>
      <c r="K15" s="82">
        <f t="shared" si="1"/>
        <v>3.3411836018457035E-2</v>
      </c>
    </row>
    <row r="16" spans="1:11" outlineLevel="2" x14ac:dyDescent="0.2">
      <c r="A16" s="36">
        <v>642</v>
      </c>
      <c r="B16" s="36" t="s">
        <v>10</v>
      </c>
      <c r="C16" s="36">
        <v>50849</v>
      </c>
      <c r="D16" s="36" t="s">
        <v>39</v>
      </c>
      <c r="E16" s="37">
        <v>1972568</v>
      </c>
      <c r="F16" s="37">
        <v>34327</v>
      </c>
      <c r="G16" s="37">
        <v>11076260</v>
      </c>
      <c r="H16" s="37">
        <f>SUM(E16:G16)</f>
        <v>13083155</v>
      </c>
      <c r="I16" s="37">
        <v>12911759</v>
      </c>
      <c r="J16" s="37">
        <v>613200</v>
      </c>
      <c r="K16" s="38">
        <f t="shared" si="1"/>
        <v>4.7491592741159432E-2</v>
      </c>
    </row>
    <row r="17" spans="1:11" outlineLevel="1" x14ac:dyDescent="0.2">
      <c r="A17" s="60"/>
      <c r="B17" s="60" t="s">
        <v>124</v>
      </c>
      <c r="C17" s="60"/>
      <c r="D17" s="60"/>
      <c r="E17" s="81">
        <f t="shared" ref="E17:J17" si="5">SUBTOTAL(9,E16:E16)</f>
        <v>1972568</v>
      </c>
      <c r="F17" s="81">
        <f t="shared" si="5"/>
        <v>34327</v>
      </c>
      <c r="G17" s="81">
        <f t="shared" si="5"/>
        <v>11076260</v>
      </c>
      <c r="H17" s="81">
        <f t="shared" si="5"/>
        <v>13083155</v>
      </c>
      <c r="I17" s="81">
        <f t="shared" si="5"/>
        <v>12911759</v>
      </c>
      <c r="J17" s="81">
        <f t="shared" si="5"/>
        <v>613200</v>
      </c>
      <c r="K17" s="82">
        <f t="shared" si="1"/>
        <v>4.7491592741159432E-2</v>
      </c>
    </row>
    <row r="18" spans="1:11" outlineLevel="2" x14ac:dyDescent="0.2">
      <c r="A18" s="36">
        <v>670</v>
      </c>
      <c r="B18" s="36" t="s">
        <v>5</v>
      </c>
      <c r="C18" s="36">
        <v>50229</v>
      </c>
      <c r="D18" s="36" t="s">
        <v>27</v>
      </c>
      <c r="E18" s="37">
        <v>45123</v>
      </c>
      <c r="F18" s="37">
        <v>28489325</v>
      </c>
      <c r="G18" s="37">
        <v>162672063</v>
      </c>
      <c r="H18" s="37">
        <f t="shared" ref="H18:H23" si="6">SUM(E18:G18)</f>
        <v>191206511</v>
      </c>
      <c r="I18" s="37">
        <v>186588865</v>
      </c>
      <c r="J18" s="37">
        <v>13987515</v>
      </c>
      <c r="K18" s="38">
        <f t="shared" si="1"/>
        <v>7.4964360815421655E-2</v>
      </c>
    </row>
    <row r="19" spans="1:11" outlineLevel="2" x14ac:dyDescent="0.2">
      <c r="A19" s="36">
        <v>670</v>
      </c>
      <c r="B19" s="36" t="s">
        <v>5</v>
      </c>
      <c r="C19" s="36">
        <v>51586</v>
      </c>
      <c r="D19" s="36" t="s">
        <v>32</v>
      </c>
      <c r="E19" s="37">
        <v>4075</v>
      </c>
      <c r="F19" s="37">
        <v>15840501</v>
      </c>
      <c r="G19" s="37">
        <v>234136511</v>
      </c>
      <c r="H19" s="37">
        <f t="shared" si="6"/>
        <v>249981087</v>
      </c>
      <c r="I19" s="37">
        <v>246170300</v>
      </c>
      <c r="J19" s="37">
        <v>9382697</v>
      </c>
      <c r="K19" s="38">
        <f t="shared" si="1"/>
        <v>3.8114658835773446E-2</v>
      </c>
    </row>
    <row r="20" spans="1:11" outlineLevel="2" x14ac:dyDescent="0.2">
      <c r="A20" s="36">
        <v>670</v>
      </c>
      <c r="B20" s="36" t="s">
        <v>5</v>
      </c>
      <c r="C20" s="36">
        <v>51071</v>
      </c>
      <c r="D20" s="36" t="s">
        <v>53</v>
      </c>
      <c r="E20" s="37">
        <v>0</v>
      </c>
      <c r="F20" s="37">
        <v>0</v>
      </c>
      <c r="G20" s="37">
        <v>0</v>
      </c>
      <c r="H20" s="37">
        <f t="shared" si="6"/>
        <v>0</v>
      </c>
      <c r="I20" s="37">
        <v>38992</v>
      </c>
      <c r="J20" s="37">
        <v>255240</v>
      </c>
      <c r="K20" s="38">
        <f t="shared" si="1"/>
        <v>6.545958145260566</v>
      </c>
    </row>
    <row r="21" spans="1:11" outlineLevel="2" x14ac:dyDescent="0.2">
      <c r="A21" s="36">
        <v>670</v>
      </c>
      <c r="B21" s="36" t="s">
        <v>5</v>
      </c>
      <c r="C21" s="36">
        <v>51020</v>
      </c>
      <c r="D21" s="36" t="s">
        <v>29</v>
      </c>
      <c r="E21" s="37">
        <v>0</v>
      </c>
      <c r="F21" s="37">
        <v>0</v>
      </c>
      <c r="G21" s="37">
        <v>634427</v>
      </c>
      <c r="H21" s="37">
        <f t="shared" si="6"/>
        <v>634427</v>
      </c>
      <c r="I21" s="37">
        <v>723733</v>
      </c>
      <c r="J21" s="37">
        <v>-37141</v>
      </c>
      <c r="K21" s="38">
        <f t="shared" si="1"/>
        <v>-5.1318649280881208E-2</v>
      </c>
    </row>
    <row r="22" spans="1:11" outlineLevel="2" x14ac:dyDescent="0.2">
      <c r="A22" s="36">
        <v>670</v>
      </c>
      <c r="B22" s="36" t="s">
        <v>5</v>
      </c>
      <c r="C22" s="36">
        <v>50857</v>
      </c>
      <c r="D22" s="36" t="s">
        <v>26</v>
      </c>
      <c r="E22" s="37">
        <v>0</v>
      </c>
      <c r="F22" s="37">
        <v>1568989</v>
      </c>
      <c r="G22" s="37">
        <v>0</v>
      </c>
      <c r="H22" s="37">
        <f t="shared" si="6"/>
        <v>1568989</v>
      </c>
      <c r="I22" s="37">
        <v>1842856</v>
      </c>
      <c r="J22" s="37">
        <v>793428</v>
      </c>
      <c r="K22" s="38">
        <f t="shared" si="1"/>
        <v>0.43054259258455352</v>
      </c>
    </row>
    <row r="23" spans="1:11" outlineLevel="2" x14ac:dyDescent="0.2">
      <c r="A23" s="36">
        <v>670</v>
      </c>
      <c r="B23" s="36" t="s">
        <v>5</v>
      </c>
      <c r="C23" s="36">
        <v>50067</v>
      </c>
      <c r="D23" s="36" t="s">
        <v>28</v>
      </c>
      <c r="E23" s="37">
        <v>0</v>
      </c>
      <c r="F23" s="37">
        <v>1255672</v>
      </c>
      <c r="G23" s="37">
        <v>0</v>
      </c>
      <c r="H23" s="37">
        <f t="shared" si="6"/>
        <v>1255672</v>
      </c>
      <c r="I23" s="37">
        <v>2425585</v>
      </c>
      <c r="J23" s="37">
        <v>80619</v>
      </c>
      <c r="K23" s="38">
        <f t="shared" si="1"/>
        <v>3.3236930472442729E-2</v>
      </c>
    </row>
    <row r="24" spans="1:11" outlineLevel="1" x14ac:dyDescent="0.2">
      <c r="A24" s="60"/>
      <c r="B24" s="60" t="s">
        <v>110</v>
      </c>
      <c r="C24" s="60"/>
      <c r="D24" s="60"/>
      <c r="E24" s="81">
        <f t="shared" ref="E24:J24" si="7">SUBTOTAL(9,E18:E23)</f>
        <v>49198</v>
      </c>
      <c r="F24" s="81">
        <f t="shared" si="7"/>
        <v>47154487</v>
      </c>
      <c r="G24" s="81">
        <f t="shared" si="7"/>
        <v>397443001</v>
      </c>
      <c r="H24" s="81">
        <f t="shared" si="7"/>
        <v>444646686</v>
      </c>
      <c r="I24" s="81">
        <f t="shared" si="7"/>
        <v>437790331</v>
      </c>
      <c r="J24" s="81">
        <f t="shared" si="7"/>
        <v>24462358</v>
      </c>
      <c r="K24" s="82">
        <f t="shared" si="1"/>
        <v>5.5876880478659997E-2</v>
      </c>
    </row>
    <row r="25" spans="1:11" outlineLevel="2" x14ac:dyDescent="0.2">
      <c r="A25" s="36">
        <v>750</v>
      </c>
      <c r="B25" s="36" t="s">
        <v>17</v>
      </c>
      <c r="C25" s="36">
        <v>51624</v>
      </c>
      <c r="D25" s="36" t="s">
        <v>13</v>
      </c>
      <c r="E25" s="37">
        <v>0</v>
      </c>
      <c r="F25" s="37">
        <v>40783007</v>
      </c>
      <c r="G25" s="37">
        <v>0</v>
      </c>
      <c r="H25" s="37">
        <f>SUM(E25:G25)</f>
        <v>40783007</v>
      </c>
      <c r="I25" s="37">
        <v>39160669</v>
      </c>
      <c r="J25" s="37">
        <v>812749</v>
      </c>
      <c r="K25" s="38">
        <f t="shared" si="1"/>
        <v>2.07542164307765E-2</v>
      </c>
    </row>
    <row r="26" spans="1:11" outlineLevel="1" x14ac:dyDescent="0.2">
      <c r="A26" s="60"/>
      <c r="B26" s="60" t="s">
        <v>129</v>
      </c>
      <c r="C26" s="60"/>
      <c r="D26" s="60"/>
      <c r="E26" s="81">
        <f t="shared" ref="E26:J26" si="8">SUBTOTAL(9,E25:E25)</f>
        <v>0</v>
      </c>
      <c r="F26" s="81">
        <f t="shared" si="8"/>
        <v>40783007</v>
      </c>
      <c r="G26" s="81">
        <f t="shared" si="8"/>
        <v>0</v>
      </c>
      <c r="H26" s="81">
        <f t="shared" si="8"/>
        <v>40783007</v>
      </c>
      <c r="I26" s="81">
        <f t="shared" si="8"/>
        <v>39160669</v>
      </c>
      <c r="J26" s="81">
        <f t="shared" si="8"/>
        <v>812749</v>
      </c>
      <c r="K26" s="82">
        <f t="shared" si="1"/>
        <v>2.07542164307765E-2</v>
      </c>
    </row>
    <row r="27" spans="1:11" outlineLevel="2" x14ac:dyDescent="0.2">
      <c r="A27" s="36">
        <v>1135</v>
      </c>
      <c r="B27" s="36" t="s">
        <v>12</v>
      </c>
      <c r="C27" s="36">
        <v>51535</v>
      </c>
      <c r="D27" s="36" t="s">
        <v>57</v>
      </c>
      <c r="E27" s="37">
        <v>0</v>
      </c>
      <c r="F27" s="37">
        <v>0</v>
      </c>
      <c r="G27" s="37">
        <v>0</v>
      </c>
      <c r="H27" s="37">
        <f>SUM(E27:G27)</f>
        <v>0</v>
      </c>
      <c r="I27" s="37">
        <v>0</v>
      </c>
      <c r="J27" s="37">
        <v>0</v>
      </c>
      <c r="K27" s="38" t="str">
        <f t="shared" si="1"/>
        <v/>
      </c>
    </row>
    <row r="28" spans="1:11" outlineLevel="1" x14ac:dyDescent="0.2">
      <c r="A28" s="60"/>
      <c r="B28" s="60" t="s">
        <v>126</v>
      </c>
      <c r="C28" s="60"/>
      <c r="D28" s="60"/>
      <c r="E28" s="81">
        <f t="shared" ref="E28:J28" si="9">SUBTOTAL(9,E27:E27)</f>
        <v>0</v>
      </c>
      <c r="F28" s="81">
        <f t="shared" si="9"/>
        <v>0</v>
      </c>
      <c r="G28" s="81">
        <f t="shared" si="9"/>
        <v>0</v>
      </c>
      <c r="H28" s="81">
        <f t="shared" si="9"/>
        <v>0</v>
      </c>
      <c r="I28" s="81">
        <f t="shared" si="9"/>
        <v>0</v>
      </c>
      <c r="J28" s="81">
        <f t="shared" si="9"/>
        <v>0</v>
      </c>
      <c r="K28" s="82" t="str">
        <f t="shared" si="1"/>
        <v/>
      </c>
    </row>
    <row r="29" spans="1:11" outlineLevel="2" x14ac:dyDescent="0.2">
      <c r="A29" s="36">
        <v>50026</v>
      </c>
      <c r="B29" s="36" t="s">
        <v>1</v>
      </c>
      <c r="C29" s="36">
        <v>50026</v>
      </c>
      <c r="D29" s="36" t="s">
        <v>1</v>
      </c>
      <c r="E29" s="37">
        <v>849311</v>
      </c>
      <c r="F29" s="37">
        <v>321922</v>
      </c>
      <c r="G29" s="37">
        <v>12342471</v>
      </c>
      <c r="H29" s="37">
        <f>SUM(E29:G29)</f>
        <v>13513704</v>
      </c>
      <c r="I29" s="37">
        <v>12900736</v>
      </c>
      <c r="J29" s="37">
        <v>641025</v>
      </c>
      <c r="K29" s="38">
        <f t="shared" si="1"/>
        <v>4.9689025494359391E-2</v>
      </c>
    </row>
    <row r="30" spans="1:11" outlineLevel="1" x14ac:dyDescent="0.2">
      <c r="A30" s="60"/>
      <c r="B30" s="60" t="s">
        <v>128</v>
      </c>
      <c r="C30" s="60"/>
      <c r="D30" s="60"/>
      <c r="E30" s="81">
        <f t="shared" ref="E30:J30" si="10">SUBTOTAL(9,E29:E29)</f>
        <v>849311</v>
      </c>
      <c r="F30" s="81">
        <f t="shared" si="10"/>
        <v>321922</v>
      </c>
      <c r="G30" s="81">
        <f t="shared" si="10"/>
        <v>12342471</v>
      </c>
      <c r="H30" s="81">
        <f t="shared" si="10"/>
        <v>13513704</v>
      </c>
      <c r="I30" s="81">
        <f t="shared" si="10"/>
        <v>12900736</v>
      </c>
      <c r="J30" s="81">
        <f t="shared" si="10"/>
        <v>641025</v>
      </c>
      <c r="K30" s="82">
        <f t="shared" si="1"/>
        <v>4.9689025494359391E-2</v>
      </c>
    </row>
    <row r="31" spans="1:11" outlineLevel="2" x14ac:dyDescent="0.2">
      <c r="A31" s="36">
        <v>50041</v>
      </c>
      <c r="B31" s="36" t="s">
        <v>3</v>
      </c>
      <c r="C31" s="36">
        <v>50041</v>
      </c>
      <c r="D31" s="36" t="s">
        <v>3</v>
      </c>
      <c r="E31" s="37">
        <v>0</v>
      </c>
      <c r="F31" s="37">
        <v>397374</v>
      </c>
      <c r="G31" s="37">
        <v>25630818</v>
      </c>
      <c r="H31" s="37">
        <f>SUM(E31:G31)</f>
        <v>26028192</v>
      </c>
      <c r="I31" s="37">
        <v>24997900</v>
      </c>
      <c r="J31" s="37">
        <v>1026942</v>
      </c>
      <c r="K31" s="38">
        <f t="shared" si="1"/>
        <v>4.1081130814988459E-2</v>
      </c>
    </row>
    <row r="32" spans="1:11" outlineLevel="1" x14ac:dyDescent="0.2">
      <c r="A32" s="60"/>
      <c r="B32" s="60" t="s">
        <v>127</v>
      </c>
      <c r="C32" s="60"/>
      <c r="D32" s="60"/>
      <c r="E32" s="81">
        <f t="shared" ref="E32:J32" si="11">SUBTOTAL(9,E31:E31)</f>
        <v>0</v>
      </c>
      <c r="F32" s="81">
        <f t="shared" si="11"/>
        <v>397374</v>
      </c>
      <c r="G32" s="81">
        <f t="shared" si="11"/>
        <v>25630818</v>
      </c>
      <c r="H32" s="81">
        <f t="shared" si="11"/>
        <v>26028192</v>
      </c>
      <c r="I32" s="81">
        <f t="shared" si="11"/>
        <v>24997900</v>
      </c>
      <c r="J32" s="81">
        <f t="shared" si="11"/>
        <v>1026942</v>
      </c>
      <c r="K32" s="82">
        <f t="shared" si="1"/>
        <v>4.1081130814988459E-2</v>
      </c>
    </row>
    <row r="33" spans="1:11" outlineLevel="2" x14ac:dyDescent="0.2">
      <c r="A33" s="36">
        <v>50050</v>
      </c>
      <c r="B33" s="36" t="s">
        <v>4</v>
      </c>
      <c r="C33" s="36">
        <v>50050</v>
      </c>
      <c r="D33" s="36" t="s">
        <v>4</v>
      </c>
      <c r="E33" s="37">
        <v>0</v>
      </c>
      <c r="F33" s="37">
        <v>0</v>
      </c>
      <c r="G33" s="37">
        <v>8868049</v>
      </c>
      <c r="H33" s="37">
        <f>SUM(E33:G33)</f>
        <v>8868049</v>
      </c>
      <c r="I33" s="37">
        <v>8051663</v>
      </c>
      <c r="J33" s="37">
        <v>88676</v>
      </c>
      <c r="K33" s="38">
        <f t="shared" si="1"/>
        <v>1.1013376988083082E-2</v>
      </c>
    </row>
    <row r="34" spans="1:11" outlineLevel="1" x14ac:dyDescent="0.2">
      <c r="A34" s="60"/>
      <c r="B34" s="60" t="s">
        <v>114</v>
      </c>
      <c r="C34" s="60"/>
      <c r="D34" s="60"/>
      <c r="E34" s="81">
        <f t="shared" ref="E34:J34" si="12">SUBTOTAL(9,E33:E33)</f>
        <v>0</v>
      </c>
      <c r="F34" s="81">
        <f t="shared" si="12"/>
        <v>0</v>
      </c>
      <c r="G34" s="81">
        <f t="shared" si="12"/>
        <v>8868049</v>
      </c>
      <c r="H34" s="81">
        <f t="shared" si="12"/>
        <v>8868049</v>
      </c>
      <c r="I34" s="81">
        <f t="shared" si="12"/>
        <v>8051663</v>
      </c>
      <c r="J34" s="81">
        <f t="shared" si="12"/>
        <v>88676</v>
      </c>
      <c r="K34" s="82">
        <f t="shared" si="1"/>
        <v>1.1013376988083082E-2</v>
      </c>
    </row>
    <row r="35" spans="1:11" outlineLevel="2" x14ac:dyDescent="0.2">
      <c r="A35" s="36">
        <v>50130</v>
      </c>
      <c r="B35" s="36" t="s">
        <v>7</v>
      </c>
      <c r="C35" s="36">
        <v>50130</v>
      </c>
      <c r="D35" s="36" t="s">
        <v>7</v>
      </c>
      <c r="E35" s="37">
        <v>75355</v>
      </c>
      <c r="F35" s="37">
        <v>436964</v>
      </c>
      <c r="G35" s="37">
        <v>37720758</v>
      </c>
      <c r="H35" s="37">
        <f>SUM(E35:G35)</f>
        <v>38233077</v>
      </c>
      <c r="I35" s="37">
        <v>37745204</v>
      </c>
      <c r="J35" s="37">
        <v>1516683</v>
      </c>
      <c r="K35" s="38">
        <f t="shared" si="1"/>
        <v>4.0182138106870477E-2</v>
      </c>
    </row>
    <row r="36" spans="1:11" outlineLevel="1" x14ac:dyDescent="0.2">
      <c r="A36" s="61"/>
      <c r="B36" s="61" t="s">
        <v>115</v>
      </c>
      <c r="C36" s="61"/>
      <c r="D36" s="61"/>
      <c r="E36" s="84">
        <f t="shared" ref="E36:J36" si="13">SUBTOTAL(9,E35:E35)</f>
        <v>75355</v>
      </c>
      <c r="F36" s="84">
        <f t="shared" si="13"/>
        <v>436964</v>
      </c>
      <c r="G36" s="84">
        <f t="shared" si="13"/>
        <v>37720758</v>
      </c>
      <c r="H36" s="84">
        <f t="shared" si="13"/>
        <v>38233077</v>
      </c>
      <c r="I36" s="84">
        <f t="shared" si="13"/>
        <v>37745204</v>
      </c>
      <c r="J36" s="84">
        <f t="shared" si="13"/>
        <v>1516683</v>
      </c>
      <c r="K36" s="82">
        <f t="shared" si="1"/>
        <v>4.0182138106870477E-2</v>
      </c>
    </row>
    <row r="37" spans="1:11" ht="25.5" customHeight="1" x14ac:dyDescent="0.2">
      <c r="A37" s="93"/>
      <c r="B37" s="93" t="s">
        <v>104</v>
      </c>
      <c r="C37" s="93"/>
      <c r="D37" s="93"/>
      <c r="E37" s="94">
        <f t="shared" ref="E37:J37" si="14">SUBTOTAL(9,E4:E35)</f>
        <v>5091872</v>
      </c>
      <c r="F37" s="94">
        <f t="shared" si="14"/>
        <v>271801456</v>
      </c>
      <c r="G37" s="94">
        <f t="shared" si="14"/>
        <v>1006802916</v>
      </c>
      <c r="H37" s="94">
        <f t="shared" si="14"/>
        <v>1283696244</v>
      </c>
      <c r="I37" s="94">
        <f t="shared" si="14"/>
        <v>1261384603</v>
      </c>
      <c r="J37" s="94">
        <f t="shared" si="14"/>
        <v>54093828</v>
      </c>
      <c r="K37" s="95">
        <f t="shared" si="1"/>
        <v>4.2884484138577997E-2</v>
      </c>
    </row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42578125" style="25" bestFit="1" customWidth="1"/>
    <col min="2" max="2" width="23.85546875" style="24" customWidth="1"/>
    <col min="3" max="3" width="6.28515625" style="25" customWidth="1"/>
    <col min="4" max="4" width="27.85546875" style="25" bestFit="1" customWidth="1"/>
    <col min="5" max="5" width="11" style="27" customWidth="1"/>
    <col min="6" max="8" width="13.42578125" style="27" customWidth="1"/>
    <col min="9" max="9" width="13.7109375" style="27" bestFit="1" customWidth="1"/>
    <col min="10" max="10" width="12.7109375" style="23" bestFit="1" customWidth="1"/>
    <col min="11" max="11" width="9.28515625" style="23" bestFit="1" customWidth="1"/>
    <col min="12" max="16384" width="9.140625" style="23"/>
  </cols>
  <sheetData>
    <row r="1" spans="1:11" ht="24" customHeight="1" x14ac:dyDescent="0.2">
      <c r="A1" s="186" t="s">
        <v>58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1" s="26" customFormat="1" ht="36" customHeight="1" x14ac:dyDescent="0.2">
      <c r="A3" s="29" t="s">
        <v>14</v>
      </c>
      <c r="B3" s="29" t="s">
        <v>15</v>
      </c>
      <c r="C3" s="29" t="s">
        <v>40</v>
      </c>
      <c r="D3" s="29" t="s">
        <v>41</v>
      </c>
      <c r="E3" s="30" t="s">
        <v>116</v>
      </c>
      <c r="F3" s="30" t="s">
        <v>117</v>
      </c>
      <c r="G3" s="30" t="s">
        <v>118</v>
      </c>
      <c r="H3" s="30" t="s">
        <v>119</v>
      </c>
      <c r="I3" s="30" t="s">
        <v>120</v>
      </c>
      <c r="J3" s="30" t="s">
        <v>121</v>
      </c>
      <c r="K3" s="31" t="s">
        <v>122</v>
      </c>
    </row>
    <row r="4" spans="1:11" outlineLevel="2" x14ac:dyDescent="0.2">
      <c r="A4" s="36">
        <v>70</v>
      </c>
      <c r="B4" s="36" t="s">
        <v>9</v>
      </c>
      <c r="C4" s="36">
        <v>50814</v>
      </c>
      <c r="D4" s="36" t="s">
        <v>38</v>
      </c>
      <c r="E4" s="37">
        <v>3211028</v>
      </c>
      <c r="F4" s="37">
        <v>143582625</v>
      </c>
      <c r="G4" s="37">
        <v>375553247</v>
      </c>
      <c r="H4" s="37">
        <f>SUM(E4:G4)</f>
        <v>522346900</v>
      </c>
      <c r="I4" s="37">
        <v>510130541</v>
      </c>
      <c r="J4" s="37">
        <v>12421722</v>
      </c>
      <c r="K4" s="38">
        <f>IF(I4&lt;&gt;0,J4/I4,"")</f>
        <v>2.4350084932476136E-2</v>
      </c>
    </row>
    <row r="5" spans="1:11" outlineLevel="1" x14ac:dyDescent="0.2">
      <c r="A5" s="60"/>
      <c r="B5" s="92" t="s">
        <v>105</v>
      </c>
      <c r="C5" s="60"/>
      <c r="D5" s="60"/>
      <c r="E5" s="81">
        <f t="shared" ref="E5:J5" si="0">SUBTOTAL(9,E4:E4)</f>
        <v>3211028</v>
      </c>
      <c r="F5" s="81">
        <f t="shared" si="0"/>
        <v>143582625</v>
      </c>
      <c r="G5" s="81">
        <f t="shared" si="0"/>
        <v>375553247</v>
      </c>
      <c r="H5" s="81">
        <f t="shared" si="0"/>
        <v>522346900</v>
      </c>
      <c r="I5" s="81">
        <f t="shared" si="0"/>
        <v>510130541</v>
      </c>
      <c r="J5" s="81">
        <f t="shared" si="0"/>
        <v>12421722</v>
      </c>
      <c r="K5" s="82">
        <f t="shared" ref="K5:K37" si="1">IF(I5&lt;&gt;0,J5/I5,"")</f>
        <v>2.4350084932476136E-2</v>
      </c>
    </row>
    <row r="6" spans="1:11" outlineLevel="2" x14ac:dyDescent="0.2">
      <c r="A6" s="36">
        <v>99</v>
      </c>
      <c r="B6" s="36" t="s">
        <v>0</v>
      </c>
      <c r="C6" s="36">
        <v>50083</v>
      </c>
      <c r="D6" s="36" t="s">
        <v>24</v>
      </c>
      <c r="E6" s="37">
        <v>1242</v>
      </c>
      <c r="F6" s="37">
        <v>43295070</v>
      </c>
      <c r="G6" s="37">
        <v>87113004</v>
      </c>
      <c r="H6" s="37">
        <f>SUM(E6:G6)</f>
        <v>130409316</v>
      </c>
      <c r="I6" s="37">
        <v>125933617</v>
      </c>
      <c r="J6" s="37">
        <v>4221833</v>
      </c>
      <c r="K6" s="38">
        <f t="shared" si="1"/>
        <v>3.3524273347917896E-2</v>
      </c>
    </row>
    <row r="7" spans="1:11" outlineLevel="2" x14ac:dyDescent="0.2">
      <c r="A7" s="36">
        <v>99</v>
      </c>
      <c r="B7" s="36" t="s">
        <v>0</v>
      </c>
      <c r="C7" s="36">
        <v>50822</v>
      </c>
      <c r="D7" s="36" t="s">
        <v>35</v>
      </c>
      <c r="E7" s="37">
        <v>0</v>
      </c>
      <c r="F7" s="37">
        <v>0</v>
      </c>
      <c r="G7" s="37">
        <v>817648</v>
      </c>
      <c r="H7" s="37">
        <f>SUM(E7:G7)</f>
        <v>817648</v>
      </c>
      <c r="I7" s="37">
        <v>770877</v>
      </c>
      <c r="J7" s="37">
        <v>0</v>
      </c>
      <c r="K7" s="38">
        <f t="shared" si="1"/>
        <v>0</v>
      </c>
    </row>
    <row r="8" spans="1:11" outlineLevel="2" x14ac:dyDescent="0.2">
      <c r="A8" s="36">
        <v>99</v>
      </c>
      <c r="B8" s="36" t="s">
        <v>0</v>
      </c>
      <c r="C8" s="36">
        <v>50024</v>
      </c>
      <c r="D8" s="36" t="s">
        <v>36</v>
      </c>
      <c r="E8" s="37">
        <v>1068975</v>
      </c>
      <c r="F8" s="37">
        <v>1074809</v>
      </c>
      <c r="G8" s="37">
        <v>58025176</v>
      </c>
      <c r="H8" s="37">
        <f>SUM(E8:G8)</f>
        <v>60168960</v>
      </c>
      <c r="I8" s="37">
        <v>59142179</v>
      </c>
      <c r="J8" s="37">
        <v>4467843</v>
      </c>
      <c r="K8" s="38">
        <f t="shared" si="1"/>
        <v>7.5544105333014533E-2</v>
      </c>
    </row>
    <row r="9" spans="1:11" outlineLevel="2" x14ac:dyDescent="0.2">
      <c r="A9" s="36">
        <v>99</v>
      </c>
      <c r="B9" s="36" t="s">
        <v>0</v>
      </c>
      <c r="C9" s="36">
        <v>50012</v>
      </c>
      <c r="D9" s="36" t="s">
        <v>48</v>
      </c>
      <c r="E9" s="37">
        <v>543</v>
      </c>
      <c r="F9" s="37">
        <v>15034001</v>
      </c>
      <c r="G9" s="37">
        <v>0</v>
      </c>
      <c r="H9" s="37">
        <f>SUM(E9:G9)</f>
        <v>15034544</v>
      </c>
      <c r="I9" s="37">
        <v>15064099</v>
      </c>
      <c r="J9" s="37">
        <v>991256</v>
      </c>
      <c r="K9" s="38">
        <f t="shared" si="1"/>
        <v>6.5802541526048128E-2</v>
      </c>
    </row>
    <row r="10" spans="1:11" outlineLevel="1" x14ac:dyDescent="0.2">
      <c r="A10" s="60"/>
      <c r="B10" s="60" t="s">
        <v>123</v>
      </c>
      <c r="C10" s="60"/>
      <c r="D10" s="60"/>
      <c r="E10" s="81">
        <f t="shared" ref="E10:J10" si="2">SUBTOTAL(9,E6:E9)</f>
        <v>1070760</v>
      </c>
      <c r="F10" s="81">
        <f t="shared" si="2"/>
        <v>59403880</v>
      </c>
      <c r="G10" s="81">
        <f t="shared" si="2"/>
        <v>145955828</v>
      </c>
      <c r="H10" s="81">
        <f t="shared" si="2"/>
        <v>206430468</v>
      </c>
      <c r="I10" s="81">
        <f t="shared" si="2"/>
        <v>200910772</v>
      </c>
      <c r="J10" s="81">
        <f t="shared" si="2"/>
        <v>9680932</v>
      </c>
      <c r="K10" s="82">
        <f t="shared" si="1"/>
        <v>4.8185231203033752E-2</v>
      </c>
    </row>
    <row r="11" spans="1:11" outlineLevel="2" x14ac:dyDescent="0.2">
      <c r="A11" s="36">
        <v>150</v>
      </c>
      <c r="B11" s="36" t="s">
        <v>8</v>
      </c>
      <c r="C11" s="36">
        <v>50520</v>
      </c>
      <c r="D11" s="36" t="s">
        <v>25</v>
      </c>
      <c r="E11" s="37">
        <v>1986325</v>
      </c>
      <c r="F11" s="37">
        <v>18606471</v>
      </c>
      <c r="G11" s="37">
        <v>109945617</v>
      </c>
      <c r="H11" s="37">
        <f>SUM(E11:G11)</f>
        <v>130538413</v>
      </c>
      <c r="I11" s="37">
        <v>130600471</v>
      </c>
      <c r="J11" s="37">
        <v>2188561</v>
      </c>
      <c r="K11" s="38">
        <f t="shared" si="1"/>
        <v>1.675768075905331E-2</v>
      </c>
    </row>
    <row r="12" spans="1:11" s="90" customFormat="1" outlineLevel="1" x14ac:dyDescent="0.2">
      <c r="A12" s="66"/>
      <c r="B12" s="66" t="s">
        <v>107</v>
      </c>
      <c r="C12" s="66"/>
      <c r="D12" s="66"/>
      <c r="E12" s="83">
        <f t="shared" ref="E12:J12" si="3">SUBTOTAL(9,E11:E11)</f>
        <v>1986325</v>
      </c>
      <c r="F12" s="83">
        <f t="shared" si="3"/>
        <v>18606471</v>
      </c>
      <c r="G12" s="83">
        <f t="shared" si="3"/>
        <v>109945617</v>
      </c>
      <c r="H12" s="83">
        <f t="shared" si="3"/>
        <v>130538413</v>
      </c>
      <c r="I12" s="83">
        <f t="shared" si="3"/>
        <v>130600471</v>
      </c>
      <c r="J12" s="83">
        <f t="shared" si="3"/>
        <v>2188561</v>
      </c>
      <c r="K12" s="82">
        <f t="shared" si="1"/>
        <v>1.675768075905331E-2</v>
      </c>
    </row>
    <row r="13" spans="1:11" outlineLevel="2" x14ac:dyDescent="0.2">
      <c r="A13" s="36">
        <v>340</v>
      </c>
      <c r="B13" s="36" t="s">
        <v>6</v>
      </c>
      <c r="C13" s="36">
        <v>50121</v>
      </c>
      <c r="D13" s="36" t="s">
        <v>31</v>
      </c>
      <c r="E13" s="37">
        <v>311929</v>
      </c>
      <c r="F13" s="37">
        <v>82570352</v>
      </c>
      <c r="G13" s="37">
        <v>77821963</v>
      </c>
      <c r="H13" s="37">
        <f>SUM(E13:G13)</f>
        <v>160704244</v>
      </c>
      <c r="I13" s="37">
        <v>155210646</v>
      </c>
      <c r="J13" s="37">
        <v>3695463</v>
      </c>
      <c r="K13" s="38">
        <f t="shared" si="1"/>
        <v>2.3809339727894695E-2</v>
      </c>
    </row>
    <row r="14" spans="1:11" outlineLevel="2" x14ac:dyDescent="0.2">
      <c r="A14" s="36">
        <v>340</v>
      </c>
      <c r="B14" s="36" t="s">
        <v>6</v>
      </c>
      <c r="C14" s="36">
        <v>51420</v>
      </c>
      <c r="D14" s="36" t="s">
        <v>30</v>
      </c>
      <c r="E14" s="37">
        <v>0</v>
      </c>
      <c r="F14" s="37">
        <v>0</v>
      </c>
      <c r="G14" s="37">
        <v>0</v>
      </c>
      <c r="H14" s="37">
        <f>SUM(E14:G14)</f>
        <v>0</v>
      </c>
      <c r="I14" s="37">
        <v>0</v>
      </c>
      <c r="J14" s="37">
        <v>37340</v>
      </c>
      <c r="K14" s="38" t="str">
        <f t="shared" si="1"/>
        <v/>
      </c>
    </row>
    <row r="15" spans="1:11" outlineLevel="1" x14ac:dyDescent="0.2">
      <c r="A15" s="60"/>
      <c r="B15" s="60" t="s">
        <v>108</v>
      </c>
      <c r="C15" s="60"/>
      <c r="D15" s="60"/>
      <c r="E15" s="81">
        <f t="shared" ref="E15:J15" si="4">SUBTOTAL(9,E13:E14)</f>
        <v>311929</v>
      </c>
      <c r="F15" s="81">
        <f t="shared" si="4"/>
        <v>82570352</v>
      </c>
      <c r="G15" s="81">
        <f t="shared" si="4"/>
        <v>77821963</v>
      </c>
      <c r="H15" s="81">
        <f t="shared" si="4"/>
        <v>160704244</v>
      </c>
      <c r="I15" s="81">
        <f t="shared" si="4"/>
        <v>155210646</v>
      </c>
      <c r="J15" s="81">
        <f t="shared" si="4"/>
        <v>3732803</v>
      </c>
      <c r="K15" s="82">
        <f t="shared" si="1"/>
        <v>2.4049916008983045E-2</v>
      </c>
    </row>
    <row r="16" spans="1:11" outlineLevel="2" x14ac:dyDescent="0.2">
      <c r="A16" s="36">
        <v>642</v>
      </c>
      <c r="B16" s="36" t="s">
        <v>10</v>
      </c>
      <c r="C16" s="36">
        <v>50849</v>
      </c>
      <c r="D16" s="36" t="s">
        <v>39</v>
      </c>
      <c r="E16" s="37">
        <v>2209538</v>
      </c>
      <c r="F16" s="37">
        <v>0</v>
      </c>
      <c r="G16" s="37">
        <v>17910606</v>
      </c>
      <c r="H16" s="37">
        <f>SUM(E16:G16)</f>
        <v>20120144</v>
      </c>
      <c r="I16" s="37">
        <v>20292248</v>
      </c>
      <c r="J16" s="37">
        <v>369813</v>
      </c>
      <c r="K16" s="38">
        <f t="shared" si="1"/>
        <v>1.8224348529546849E-2</v>
      </c>
    </row>
    <row r="17" spans="1:11" outlineLevel="1" x14ac:dyDescent="0.2">
      <c r="A17" s="60"/>
      <c r="B17" s="60" t="s">
        <v>124</v>
      </c>
      <c r="C17" s="60"/>
      <c r="D17" s="60"/>
      <c r="E17" s="81">
        <f t="shared" ref="E17:J17" si="5">SUBTOTAL(9,E16:E16)</f>
        <v>2209538</v>
      </c>
      <c r="F17" s="81">
        <f t="shared" si="5"/>
        <v>0</v>
      </c>
      <c r="G17" s="81">
        <f t="shared" si="5"/>
        <v>17910606</v>
      </c>
      <c r="H17" s="81">
        <f t="shared" si="5"/>
        <v>20120144</v>
      </c>
      <c r="I17" s="81">
        <f t="shared" si="5"/>
        <v>20292248</v>
      </c>
      <c r="J17" s="81">
        <f t="shared" si="5"/>
        <v>369813</v>
      </c>
      <c r="K17" s="82">
        <f t="shared" si="1"/>
        <v>1.8224348529546849E-2</v>
      </c>
    </row>
    <row r="18" spans="1:11" outlineLevel="2" x14ac:dyDescent="0.2">
      <c r="A18" s="36">
        <v>670</v>
      </c>
      <c r="B18" s="36" t="s">
        <v>5</v>
      </c>
      <c r="C18" s="36">
        <v>50229</v>
      </c>
      <c r="D18" s="36" t="s">
        <v>27</v>
      </c>
      <c r="E18" s="37">
        <v>2017767</v>
      </c>
      <c r="F18" s="37">
        <v>14694155</v>
      </c>
      <c r="G18" s="37">
        <v>320813232</v>
      </c>
      <c r="H18" s="37">
        <f t="shared" ref="H18:H23" si="6">SUM(E18:G18)</f>
        <v>337525154</v>
      </c>
      <c r="I18" s="37">
        <v>324356329</v>
      </c>
      <c r="J18" s="37">
        <v>23381961</v>
      </c>
      <c r="K18" s="38">
        <f t="shared" si="1"/>
        <v>7.2087266100486672E-2</v>
      </c>
    </row>
    <row r="19" spans="1:11" outlineLevel="2" x14ac:dyDescent="0.2">
      <c r="A19" s="36">
        <v>670</v>
      </c>
      <c r="B19" s="36" t="s">
        <v>5</v>
      </c>
      <c r="C19" s="36">
        <v>51586</v>
      </c>
      <c r="D19" s="36" t="s">
        <v>32</v>
      </c>
      <c r="E19" s="37">
        <v>3017308</v>
      </c>
      <c r="F19" s="37">
        <v>11651509</v>
      </c>
      <c r="G19" s="37">
        <v>307437200</v>
      </c>
      <c r="H19" s="37">
        <f t="shared" si="6"/>
        <v>322106017</v>
      </c>
      <c r="I19" s="37">
        <v>277511750</v>
      </c>
      <c r="J19" s="37">
        <v>9614230</v>
      </c>
      <c r="K19" s="38">
        <f t="shared" si="1"/>
        <v>3.4644406948534615E-2</v>
      </c>
    </row>
    <row r="20" spans="1:11" outlineLevel="2" x14ac:dyDescent="0.2">
      <c r="A20" s="36">
        <v>670</v>
      </c>
      <c r="B20" s="36" t="s">
        <v>5</v>
      </c>
      <c r="C20" s="36">
        <v>51071</v>
      </c>
      <c r="D20" s="36" t="s">
        <v>59</v>
      </c>
      <c r="E20" s="37">
        <v>2489</v>
      </c>
      <c r="F20" s="37">
        <v>0</v>
      </c>
      <c r="G20" s="37">
        <v>0</v>
      </c>
      <c r="H20" s="37">
        <f t="shared" si="6"/>
        <v>2489</v>
      </c>
      <c r="I20" s="37">
        <v>116964</v>
      </c>
      <c r="J20" s="37">
        <v>-24400</v>
      </c>
      <c r="K20" s="38">
        <f t="shared" si="1"/>
        <v>-0.20861119660750316</v>
      </c>
    </row>
    <row r="21" spans="1:11" outlineLevel="2" x14ac:dyDescent="0.2">
      <c r="A21" s="36">
        <v>670</v>
      </c>
      <c r="B21" s="36" t="s">
        <v>5</v>
      </c>
      <c r="C21" s="36">
        <v>51020</v>
      </c>
      <c r="D21" s="36" t="s">
        <v>60</v>
      </c>
      <c r="E21" s="37">
        <v>0</v>
      </c>
      <c r="F21" s="37">
        <v>0</v>
      </c>
      <c r="G21" s="37">
        <v>1232934</v>
      </c>
      <c r="H21" s="37">
        <f t="shared" si="6"/>
        <v>1232934</v>
      </c>
      <c r="I21" s="37">
        <v>1269685</v>
      </c>
      <c r="J21" s="37">
        <v>-63969</v>
      </c>
      <c r="K21" s="38">
        <f t="shared" si="1"/>
        <v>-5.0381787608737599E-2</v>
      </c>
    </row>
    <row r="22" spans="1:11" outlineLevel="2" x14ac:dyDescent="0.2">
      <c r="A22" s="36">
        <v>670</v>
      </c>
      <c r="B22" s="36" t="s">
        <v>5</v>
      </c>
      <c r="C22" s="36">
        <v>50857</v>
      </c>
      <c r="D22" s="36" t="s">
        <v>26</v>
      </c>
      <c r="E22" s="37">
        <v>0</v>
      </c>
      <c r="F22" s="37">
        <v>2054691</v>
      </c>
      <c r="G22" s="37">
        <v>0</v>
      </c>
      <c r="H22" s="37">
        <f t="shared" si="6"/>
        <v>2054691</v>
      </c>
      <c r="I22" s="37">
        <v>1417109</v>
      </c>
      <c r="J22" s="37">
        <v>1095446</v>
      </c>
      <c r="K22" s="38">
        <f t="shared" si="1"/>
        <v>0.77301463754728816</v>
      </c>
    </row>
    <row r="23" spans="1:11" outlineLevel="2" x14ac:dyDescent="0.2">
      <c r="A23" s="36">
        <v>670</v>
      </c>
      <c r="B23" s="36" t="s">
        <v>5</v>
      </c>
      <c r="C23" s="36">
        <v>50067</v>
      </c>
      <c r="D23" s="36" t="s">
        <v>28</v>
      </c>
      <c r="E23" s="37">
        <v>3418822</v>
      </c>
      <c r="F23" s="37">
        <v>1645631</v>
      </c>
      <c r="G23" s="37">
        <v>0</v>
      </c>
      <c r="H23" s="37">
        <f t="shared" si="6"/>
        <v>5064453</v>
      </c>
      <c r="I23" s="37">
        <v>5040430</v>
      </c>
      <c r="J23" s="37">
        <v>1043568</v>
      </c>
      <c r="K23" s="38">
        <f t="shared" si="1"/>
        <v>0.20703947877462836</v>
      </c>
    </row>
    <row r="24" spans="1:11" outlineLevel="1" x14ac:dyDescent="0.2">
      <c r="A24" s="60"/>
      <c r="B24" s="60" t="s">
        <v>110</v>
      </c>
      <c r="C24" s="60"/>
      <c r="D24" s="60"/>
      <c r="E24" s="81">
        <f t="shared" ref="E24:J24" si="7">SUBTOTAL(9,E18:E23)</f>
        <v>8456386</v>
      </c>
      <c r="F24" s="81">
        <f t="shared" si="7"/>
        <v>30045986</v>
      </c>
      <c r="G24" s="81">
        <f t="shared" si="7"/>
        <v>629483366</v>
      </c>
      <c r="H24" s="81">
        <f t="shared" si="7"/>
        <v>667985738</v>
      </c>
      <c r="I24" s="81">
        <f t="shared" si="7"/>
        <v>609712267</v>
      </c>
      <c r="J24" s="81">
        <f t="shared" si="7"/>
        <v>35046836</v>
      </c>
      <c r="K24" s="82">
        <f t="shared" si="1"/>
        <v>5.7480942892034675E-2</v>
      </c>
    </row>
    <row r="25" spans="1:11" outlineLevel="2" x14ac:dyDescent="0.2">
      <c r="A25" s="36">
        <v>750</v>
      </c>
      <c r="B25" s="36" t="s">
        <v>17</v>
      </c>
      <c r="C25" s="36">
        <v>51624</v>
      </c>
      <c r="D25" s="36" t="s">
        <v>13</v>
      </c>
      <c r="E25" s="37">
        <v>0</v>
      </c>
      <c r="F25" s="37">
        <v>61196937</v>
      </c>
      <c r="G25" s="37">
        <v>0</v>
      </c>
      <c r="H25" s="37">
        <f>SUM(E25:G25)</f>
        <v>61196937</v>
      </c>
      <c r="I25" s="37">
        <v>58613397</v>
      </c>
      <c r="J25" s="37">
        <v>1063549</v>
      </c>
      <c r="K25" s="38">
        <f t="shared" si="1"/>
        <v>1.8145152037511152E-2</v>
      </c>
    </row>
    <row r="26" spans="1:11" outlineLevel="1" x14ac:dyDescent="0.2">
      <c r="A26" s="60"/>
      <c r="B26" s="60" t="s">
        <v>129</v>
      </c>
      <c r="C26" s="60"/>
      <c r="D26" s="60"/>
      <c r="E26" s="81">
        <f t="shared" ref="E26:J26" si="8">SUBTOTAL(9,E25:E25)</f>
        <v>0</v>
      </c>
      <c r="F26" s="81">
        <f t="shared" si="8"/>
        <v>61196937</v>
      </c>
      <c r="G26" s="81">
        <f t="shared" si="8"/>
        <v>0</v>
      </c>
      <c r="H26" s="81">
        <f t="shared" si="8"/>
        <v>61196937</v>
      </c>
      <c r="I26" s="81">
        <f t="shared" si="8"/>
        <v>58613397</v>
      </c>
      <c r="J26" s="81">
        <f t="shared" si="8"/>
        <v>1063549</v>
      </c>
      <c r="K26" s="82">
        <f t="shared" si="1"/>
        <v>1.8145152037511152E-2</v>
      </c>
    </row>
    <row r="27" spans="1:11" outlineLevel="2" x14ac:dyDescent="0.2">
      <c r="A27" s="36">
        <v>1135</v>
      </c>
      <c r="B27" s="36" t="s">
        <v>12</v>
      </c>
      <c r="C27" s="36">
        <v>51535</v>
      </c>
      <c r="D27" s="36" t="s">
        <v>57</v>
      </c>
      <c r="E27" s="37">
        <v>0</v>
      </c>
      <c r="F27" s="37">
        <v>1894129</v>
      </c>
      <c r="G27" s="37">
        <v>0</v>
      </c>
      <c r="H27" s="37">
        <f>SUM(E27:G27)</f>
        <v>1894129</v>
      </c>
      <c r="I27" s="37">
        <v>1736177</v>
      </c>
      <c r="J27" s="37">
        <v>0</v>
      </c>
      <c r="K27" s="38">
        <f t="shared" si="1"/>
        <v>0</v>
      </c>
    </row>
    <row r="28" spans="1:11" outlineLevel="1" x14ac:dyDescent="0.2">
      <c r="A28" s="60"/>
      <c r="B28" s="60" t="s">
        <v>126</v>
      </c>
      <c r="C28" s="60"/>
      <c r="D28" s="60"/>
      <c r="E28" s="81">
        <f t="shared" ref="E28:J28" si="9">SUBTOTAL(9,E27:E27)</f>
        <v>0</v>
      </c>
      <c r="F28" s="81">
        <f t="shared" si="9"/>
        <v>1894129</v>
      </c>
      <c r="G28" s="81">
        <f t="shared" si="9"/>
        <v>0</v>
      </c>
      <c r="H28" s="81">
        <f t="shared" si="9"/>
        <v>1894129</v>
      </c>
      <c r="I28" s="81">
        <f t="shared" si="9"/>
        <v>1736177</v>
      </c>
      <c r="J28" s="81">
        <f t="shared" si="9"/>
        <v>0</v>
      </c>
      <c r="K28" s="82">
        <f t="shared" si="1"/>
        <v>0</v>
      </c>
    </row>
    <row r="29" spans="1:11" outlineLevel="2" x14ac:dyDescent="0.2">
      <c r="A29" s="36">
        <v>50026</v>
      </c>
      <c r="B29" s="36" t="s">
        <v>1</v>
      </c>
      <c r="C29" s="36">
        <v>50026</v>
      </c>
      <c r="D29" s="36" t="s">
        <v>1</v>
      </c>
      <c r="E29" s="37">
        <v>0</v>
      </c>
      <c r="F29" s="37">
        <v>494951</v>
      </c>
      <c r="G29" s="37">
        <v>23240874</v>
      </c>
      <c r="H29" s="37">
        <f>SUM(E29:G29)</f>
        <v>23735825</v>
      </c>
      <c r="I29" s="37">
        <v>23029509</v>
      </c>
      <c r="J29" s="37">
        <v>1624437</v>
      </c>
      <c r="K29" s="38">
        <f t="shared" si="1"/>
        <v>7.0537196429155305E-2</v>
      </c>
    </row>
    <row r="30" spans="1:11" outlineLevel="1" x14ac:dyDescent="0.2">
      <c r="A30" s="60"/>
      <c r="B30" s="60" t="s">
        <v>128</v>
      </c>
      <c r="C30" s="60"/>
      <c r="D30" s="60"/>
      <c r="E30" s="81">
        <f t="shared" ref="E30:J30" si="10">SUBTOTAL(9,E29:E29)</f>
        <v>0</v>
      </c>
      <c r="F30" s="81">
        <f t="shared" si="10"/>
        <v>494951</v>
      </c>
      <c r="G30" s="81">
        <f t="shared" si="10"/>
        <v>23240874</v>
      </c>
      <c r="H30" s="81">
        <f t="shared" si="10"/>
        <v>23735825</v>
      </c>
      <c r="I30" s="81">
        <f t="shared" si="10"/>
        <v>23029509</v>
      </c>
      <c r="J30" s="81">
        <f t="shared" si="10"/>
        <v>1624437</v>
      </c>
      <c r="K30" s="82">
        <f t="shared" si="1"/>
        <v>7.0537196429155305E-2</v>
      </c>
    </row>
    <row r="31" spans="1:11" outlineLevel="2" x14ac:dyDescent="0.2">
      <c r="A31" s="36">
        <v>50041</v>
      </c>
      <c r="B31" s="36" t="s">
        <v>3</v>
      </c>
      <c r="C31" s="36">
        <v>50041</v>
      </c>
      <c r="D31" s="36" t="s">
        <v>3</v>
      </c>
      <c r="E31" s="37">
        <v>0</v>
      </c>
      <c r="F31" s="37">
        <v>436130</v>
      </c>
      <c r="G31" s="37">
        <v>39398230</v>
      </c>
      <c r="H31" s="37">
        <f>SUM(E31:G31)</f>
        <v>39834360</v>
      </c>
      <c r="I31" s="37">
        <v>38323500</v>
      </c>
      <c r="J31" s="37">
        <v>1536114</v>
      </c>
      <c r="K31" s="38">
        <f t="shared" si="1"/>
        <v>4.0082821245449922E-2</v>
      </c>
    </row>
    <row r="32" spans="1:11" outlineLevel="1" x14ac:dyDescent="0.2">
      <c r="A32" s="60"/>
      <c r="B32" s="60" t="s">
        <v>127</v>
      </c>
      <c r="C32" s="60"/>
      <c r="D32" s="60"/>
      <c r="E32" s="81">
        <f t="shared" ref="E32:J32" si="11">SUBTOTAL(9,E31:E31)</f>
        <v>0</v>
      </c>
      <c r="F32" s="81">
        <f t="shared" si="11"/>
        <v>436130</v>
      </c>
      <c r="G32" s="81">
        <f t="shared" si="11"/>
        <v>39398230</v>
      </c>
      <c r="H32" s="81">
        <f t="shared" si="11"/>
        <v>39834360</v>
      </c>
      <c r="I32" s="81">
        <f t="shared" si="11"/>
        <v>38323500</v>
      </c>
      <c r="J32" s="81">
        <f t="shared" si="11"/>
        <v>1536114</v>
      </c>
      <c r="K32" s="82">
        <f t="shared" si="1"/>
        <v>4.0082821245449922E-2</v>
      </c>
    </row>
    <row r="33" spans="1:11" outlineLevel="2" x14ac:dyDescent="0.2">
      <c r="A33" s="36">
        <v>50050</v>
      </c>
      <c r="B33" s="36" t="s">
        <v>4</v>
      </c>
      <c r="C33" s="36">
        <v>50050</v>
      </c>
      <c r="D33" s="36" t="s">
        <v>4</v>
      </c>
      <c r="E33" s="37">
        <v>0</v>
      </c>
      <c r="F33" s="37">
        <v>0</v>
      </c>
      <c r="G33" s="37">
        <v>26073532</v>
      </c>
      <c r="H33" s="37">
        <f>SUM(E33:G33)</f>
        <v>26073532</v>
      </c>
      <c r="I33" s="37">
        <v>24583044</v>
      </c>
      <c r="J33" s="37">
        <v>260735</v>
      </c>
      <c r="K33" s="38">
        <f t="shared" si="1"/>
        <v>1.0606294322216565E-2</v>
      </c>
    </row>
    <row r="34" spans="1:11" outlineLevel="1" x14ac:dyDescent="0.2">
      <c r="A34" s="60"/>
      <c r="B34" s="60" t="s">
        <v>114</v>
      </c>
      <c r="C34" s="60"/>
      <c r="D34" s="60"/>
      <c r="E34" s="81">
        <f t="shared" ref="E34:J34" si="12">SUBTOTAL(9,E33:E33)</f>
        <v>0</v>
      </c>
      <c r="F34" s="81">
        <f t="shared" si="12"/>
        <v>0</v>
      </c>
      <c r="G34" s="81">
        <f t="shared" si="12"/>
        <v>26073532</v>
      </c>
      <c r="H34" s="81">
        <f t="shared" si="12"/>
        <v>26073532</v>
      </c>
      <c r="I34" s="81">
        <f t="shared" si="12"/>
        <v>24583044</v>
      </c>
      <c r="J34" s="81">
        <f t="shared" si="12"/>
        <v>260735</v>
      </c>
      <c r="K34" s="82">
        <f t="shared" si="1"/>
        <v>1.0606294322216565E-2</v>
      </c>
    </row>
    <row r="35" spans="1:11" outlineLevel="2" x14ac:dyDescent="0.2">
      <c r="A35" s="36">
        <v>50130</v>
      </c>
      <c r="B35" s="36" t="s">
        <v>7</v>
      </c>
      <c r="C35" s="36">
        <v>50130</v>
      </c>
      <c r="D35" s="36" t="s">
        <v>7</v>
      </c>
      <c r="E35" s="37">
        <v>18598</v>
      </c>
      <c r="F35" s="37">
        <v>861608</v>
      </c>
      <c r="G35" s="37">
        <v>45457177</v>
      </c>
      <c r="H35" s="37">
        <f>SUM(E35:G35)</f>
        <v>46337383</v>
      </c>
      <c r="I35" s="37">
        <v>45644691</v>
      </c>
      <c r="J35" s="37">
        <v>1049206</v>
      </c>
      <c r="K35" s="38">
        <f t="shared" si="1"/>
        <v>2.2986375348668698E-2</v>
      </c>
    </row>
    <row r="36" spans="1:11" outlineLevel="1" x14ac:dyDescent="0.2">
      <c r="A36" s="61"/>
      <c r="B36" s="61" t="s">
        <v>115</v>
      </c>
      <c r="C36" s="61"/>
      <c r="D36" s="61"/>
      <c r="E36" s="84">
        <f t="shared" ref="E36:J36" si="13">SUBTOTAL(9,E35:E35)</f>
        <v>18598</v>
      </c>
      <c r="F36" s="84">
        <f t="shared" si="13"/>
        <v>861608</v>
      </c>
      <c r="G36" s="84">
        <f t="shared" si="13"/>
        <v>45457177</v>
      </c>
      <c r="H36" s="84">
        <f t="shared" si="13"/>
        <v>46337383</v>
      </c>
      <c r="I36" s="84">
        <f t="shared" si="13"/>
        <v>45644691</v>
      </c>
      <c r="J36" s="84">
        <f t="shared" si="13"/>
        <v>1049206</v>
      </c>
      <c r="K36" s="70">
        <f t="shared" si="1"/>
        <v>2.2986375348668698E-2</v>
      </c>
    </row>
    <row r="37" spans="1:11" ht="27.75" customHeight="1" thickBot="1" x14ac:dyDescent="0.25">
      <c r="A37" s="47"/>
      <c r="B37" s="47" t="s">
        <v>104</v>
      </c>
      <c r="C37" s="47"/>
      <c r="D37" s="47"/>
      <c r="E37" s="48">
        <f t="shared" ref="E37:J37" si="14">SUBTOTAL(9,E4:E35)</f>
        <v>17264564</v>
      </c>
      <c r="F37" s="48">
        <f t="shared" si="14"/>
        <v>399093069</v>
      </c>
      <c r="G37" s="48">
        <f t="shared" si="14"/>
        <v>1490840440</v>
      </c>
      <c r="H37" s="48">
        <f t="shared" si="14"/>
        <v>1907198073</v>
      </c>
      <c r="I37" s="48">
        <f t="shared" si="14"/>
        <v>1818787263</v>
      </c>
      <c r="J37" s="48">
        <f t="shared" si="14"/>
        <v>68974708</v>
      </c>
      <c r="K37" s="32">
        <f t="shared" si="1"/>
        <v>3.792346109034743E-2</v>
      </c>
    </row>
    <row r="38" spans="1:11" ht="12.75" thickTop="1" x14ac:dyDescent="0.2">
      <c r="A38" s="65"/>
    </row>
  </sheetData>
  <mergeCells count="1">
    <mergeCell ref="A1:K1"/>
  </mergeCells>
  <phoneticPr fontId="16" type="noConversion"/>
  <printOptions horizontalCentered="1"/>
  <pageMargins left="0.68" right="0.5" top="0.47" bottom="0.5" header="0.5" footer="0.5"/>
  <pageSetup scale="84" orientation="landscape" r:id="rId1"/>
  <headerFooter alignWithMargins="0">
    <oddFooter>&amp;LCalifornia Department of Insurance&amp;RRate Specialist Bureau - 4/18/03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40"/>
  <sheetViews>
    <sheetView workbookViewId="0">
      <selection sqref="A1:K1"/>
    </sheetView>
  </sheetViews>
  <sheetFormatPr defaultRowHeight="12" outlineLevelRow="2" x14ac:dyDescent="0.2"/>
  <cols>
    <col min="1" max="1" width="6.28515625" style="25" bestFit="1" customWidth="1"/>
    <col min="2" max="2" width="24" style="24" customWidth="1"/>
    <col min="3" max="3" width="6.28515625" style="25" customWidth="1"/>
    <col min="4" max="4" width="27.85546875" style="25" bestFit="1" customWidth="1"/>
    <col min="5" max="5" width="11" style="27" customWidth="1"/>
    <col min="6" max="9" width="13.42578125" style="27" customWidth="1"/>
    <col min="10" max="10" width="11" style="27" customWidth="1"/>
    <col min="11" max="11" width="8.85546875" style="23" customWidth="1"/>
    <col min="12" max="16384" width="9.140625" style="23"/>
  </cols>
  <sheetData>
    <row r="1" spans="1:12" ht="24" customHeight="1" x14ac:dyDescent="0.2">
      <c r="A1" s="186" t="s">
        <v>61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2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s="26" customFormat="1" ht="36" customHeight="1" x14ac:dyDescent="0.2">
      <c r="A3" s="29" t="s">
        <v>14</v>
      </c>
      <c r="B3" s="29" t="s">
        <v>15</v>
      </c>
      <c r="C3" s="29" t="s">
        <v>40</v>
      </c>
      <c r="D3" s="29" t="s">
        <v>41</v>
      </c>
      <c r="E3" s="30" t="s">
        <v>116</v>
      </c>
      <c r="F3" s="30" t="s">
        <v>117</v>
      </c>
      <c r="G3" s="30" t="s">
        <v>118</v>
      </c>
      <c r="H3" s="30" t="s">
        <v>119</v>
      </c>
      <c r="I3" s="30" t="s">
        <v>120</v>
      </c>
      <c r="J3" s="30" t="s">
        <v>121</v>
      </c>
      <c r="K3" s="31" t="s">
        <v>122</v>
      </c>
    </row>
    <row r="4" spans="1:12" outlineLevel="2" x14ac:dyDescent="0.2">
      <c r="A4" s="36">
        <v>70</v>
      </c>
      <c r="B4" s="36" t="s">
        <v>9</v>
      </c>
      <c r="C4" s="36">
        <v>50814</v>
      </c>
      <c r="D4" s="36" t="s">
        <v>38</v>
      </c>
      <c r="E4" s="37">
        <v>5937729</v>
      </c>
      <c r="F4" s="37">
        <v>245584164</v>
      </c>
      <c r="G4" s="37">
        <v>446796778</v>
      </c>
      <c r="H4" s="37">
        <f>SUM(E4:G4)</f>
        <v>698318671</v>
      </c>
      <c r="I4" s="37">
        <v>680687056</v>
      </c>
      <c r="J4" s="37">
        <v>23906228</v>
      </c>
      <c r="K4" s="38">
        <f>IF(I4&lt;&gt;0,J4/I4,"")</f>
        <v>3.512073248532583E-2</v>
      </c>
    </row>
    <row r="5" spans="1:12" outlineLevel="1" x14ac:dyDescent="0.2">
      <c r="A5" s="60"/>
      <c r="B5" s="59" t="s">
        <v>105</v>
      </c>
      <c r="C5" s="60"/>
      <c r="D5" s="60"/>
      <c r="E5" s="81">
        <f t="shared" ref="E5:J5" si="0">SUBTOTAL(9,E4:E4)</f>
        <v>5937729</v>
      </c>
      <c r="F5" s="81">
        <f t="shared" si="0"/>
        <v>245584164</v>
      </c>
      <c r="G5" s="81">
        <f t="shared" si="0"/>
        <v>446796778</v>
      </c>
      <c r="H5" s="81">
        <f t="shared" si="0"/>
        <v>698318671</v>
      </c>
      <c r="I5" s="81">
        <f t="shared" si="0"/>
        <v>680687056</v>
      </c>
      <c r="J5" s="81">
        <f t="shared" si="0"/>
        <v>23906228</v>
      </c>
      <c r="K5" s="82">
        <f t="shared" ref="K5:K39" si="1">IF(I5&lt;&gt;0,J5/I5,"")</f>
        <v>3.512073248532583E-2</v>
      </c>
    </row>
    <row r="6" spans="1:12" outlineLevel="2" x14ac:dyDescent="0.2">
      <c r="A6" s="36">
        <v>99</v>
      </c>
      <c r="B6" s="36" t="s">
        <v>0</v>
      </c>
      <c r="C6" s="36">
        <v>50083</v>
      </c>
      <c r="D6" s="36" t="s">
        <v>24</v>
      </c>
      <c r="E6" s="37">
        <v>0</v>
      </c>
      <c r="F6" s="37">
        <v>47066900</v>
      </c>
      <c r="G6" s="37">
        <v>114837169</v>
      </c>
      <c r="H6" s="37">
        <f>SUM(E6:G6)</f>
        <v>161904069</v>
      </c>
      <c r="I6" s="37">
        <v>156275596</v>
      </c>
      <c r="J6" s="37">
        <v>7060780</v>
      </c>
      <c r="K6" s="38">
        <f t="shared" si="1"/>
        <v>4.5181590604844023E-2</v>
      </c>
    </row>
    <row r="7" spans="1:12" outlineLevel="2" x14ac:dyDescent="0.2">
      <c r="A7" s="36">
        <v>99</v>
      </c>
      <c r="B7" s="36" t="s">
        <v>0</v>
      </c>
      <c r="C7" s="36">
        <v>50822</v>
      </c>
      <c r="D7" s="36" t="s">
        <v>35</v>
      </c>
      <c r="E7" s="37">
        <v>0</v>
      </c>
      <c r="F7" s="37">
        <v>0</v>
      </c>
      <c r="G7" s="37">
        <v>802589</v>
      </c>
      <c r="H7" s="37">
        <f>SUM(E7:G7)</f>
        <v>802589</v>
      </c>
      <c r="I7" s="37">
        <v>722330</v>
      </c>
      <c r="J7" s="37">
        <v>0</v>
      </c>
      <c r="K7" s="38">
        <f t="shared" si="1"/>
        <v>0</v>
      </c>
    </row>
    <row r="8" spans="1:12" outlineLevel="2" x14ac:dyDescent="0.2">
      <c r="A8" s="36">
        <v>99</v>
      </c>
      <c r="B8" s="36" t="s">
        <v>0</v>
      </c>
      <c r="C8" s="36">
        <v>50024</v>
      </c>
      <c r="D8" s="36" t="s">
        <v>36</v>
      </c>
      <c r="E8" s="37">
        <v>2798600</v>
      </c>
      <c r="F8" s="37">
        <v>1058540</v>
      </c>
      <c r="G8" s="37">
        <v>71913048</v>
      </c>
      <c r="H8" s="37">
        <f>SUM(E8:G8)</f>
        <v>75770188</v>
      </c>
      <c r="I8" s="37">
        <v>74109341</v>
      </c>
      <c r="J8" s="37">
        <v>3126234</v>
      </c>
      <c r="K8" s="38">
        <f t="shared" si="1"/>
        <v>4.2184075014241457E-2</v>
      </c>
    </row>
    <row r="9" spans="1:12" outlineLevel="2" x14ac:dyDescent="0.2">
      <c r="A9" s="36">
        <v>99</v>
      </c>
      <c r="B9" s="36" t="s">
        <v>0</v>
      </c>
      <c r="C9" s="36">
        <v>50012</v>
      </c>
      <c r="D9" s="36" t="s">
        <v>48</v>
      </c>
      <c r="E9" s="37">
        <v>0</v>
      </c>
      <c r="F9" s="37">
        <v>14837780</v>
      </c>
      <c r="G9" s="37">
        <v>0</v>
      </c>
      <c r="H9" s="37">
        <f>SUM(E9:G9)</f>
        <v>14837780</v>
      </c>
      <c r="I9" s="37">
        <v>14928094</v>
      </c>
      <c r="J9" s="37">
        <v>545696</v>
      </c>
      <c r="K9" s="38">
        <f t="shared" si="1"/>
        <v>3.6554968102424867E-2</v>
      </c>
    </row>
    <row r="10" spans="1:12" outlineLevel="1" x14ac:dyDescent="0.2">
      <c r="A10" s="60"/>
      <c r="B10" s="60" t="s">
        <v>123</v>
      </c>
      <c r="C10" s="60"/>
      <c r="D10" s="60"/>
      <c r="E10" s="81">
        <f t="shared" ref="E10:J10" si="2">SUBTOTAL(9,E6:E9)</f>
        <v>2798600</v>
      </c>
      <c r="F10" s="81">
        <f t="shared" si="2"/>
        <v>62963220</v>
      </c>
      <c r="G10" s="81">
        <f t="shared" si="2"/>
        <v>187552806</v>
      </c>
      <c r="H10" s="81">
        <f t="shared" si="2"/>
        <v>253314626</v>
      </c>
      <c r="I10" s="81">
        <f t="shared" si="2"/>
        <v>246035361</v>
      </c>
      <c r="J10" s="81">
        <f t="shared" si="2"/>
        <v>10732710</v>
      </c>
      <c r="K10" s="82">
        <f t="shared" si="1"/>
        <v>4.3622631951672992E-2</v>
      </c>
      <c r="L10" s="90"/>
    </row>
    <row r="11" spans="1:12" outlineLevel="2" x14ac:dyDescent="0.2">
      <c r="A11" s="36">
        <v>150</v>
      </c>
      <c r="B11" s="36" t="s">
        <v>8</v>
      </c>
      <c r="C11" s="36">
        <v>50520</v>
      </c>
      <c r="D11" s="36" t="s">
        <v>25</v>
      </c>
      <c r="E11" s="37">
        <v>3526390</v>
      </c>
      <c r="F11" s="37">
        <v>21808640</v>
      </c>
      <c r="G11" s="37">
        <v>133900017</v>
      </c>
      <c r="H11" s="37">
        <f>SUM(E11:G11)</f>
        <v>159235047</v>
      </c>
      <c r="I11" s="37">
        <v>159758605</v>
      </c>
      <c r="J11" s="37">
        <v>3150284</v>
      </c>
      <c r="K11" s="38">
        <f t="shared" si="1"/>
        <v>1.9719025463448434E-2</v>
      </c>
    </row>
    <row r="12" spans="1:12" outlineLevel="1" x14ac:dyDescent="0.2">
      <c r="A12" s="60"/>
      <c r="B12" s="60" t="s">
        <v>107</v>
      </c>
      <c r="C12" s="60"/>
      <c r="D12" s="60"/>
      <c r="E12" s="81">
        <f t="shared" ref="E12:J12" si="3">SUBTOTAL(9,E11:E11)</f>
        <v>3526390</v>
      </c>
      <c r="F12" s="81">
        <f t="shared" si="3"/>
        <v>21808640</v>
      </c>
      <c r="G12" s="81">
        <f t="shared" si="3"/>
        <v>133900017</v>
      </c>
      <c r="H12" s="81">
        <f t="shared" si="3"/>
        <v>159235047</v>
      </c>
      <c r="I12" s="81">
        <f t="shared" si="3"/>
        <v>159758605</v>
      </c>
      <c r="J12" s="81">
        <f t="shared" si="3"/>
        <v>3150284</v>
      </c>
      <c r="K12" s="82">
        <f t="shared" si="1"/>
        <v>1.9719025463448434E-2</v>
      </c>
    </row>
    <row r="13" spans="1:12" outlineLevel="2" x14ac:dyDescent="0.2">
      <c r="A13" s="36">
        <v>340</v>
      </c>
      <c r="B13" s="36" t="s">
        <v>6</v>
      </c>
      <c r="C13" s="36">
        <v>50121</v>
      </c>
      <c r="D13" s="36" t="s">
        <v>31</v>
      </c>
      <c r="E13" s="37">
        <v>1221932</v>
      </c>
      <c r="F13" s="37">
        <v>139467168</v>
      </c>
      <c r="G13" s="37">
        <v>114980369</v>
      </c>
      <c r="H13" s="37">
        <f>SUM(E13:G13)</f>
        <v>255669469</v>
      </c>
      <c r="I13" s="37">
        <v>244743816</v>
      </c>
      <c r="J13" s="37">
        <v>4559325</v>
      </c>
      <c r="K13" s="38">
        <f t="shared" si="1"/>
        <v>1.8628969158509812E-2</v>
      </c>
    </row>
    <row r="14" spans="1:12" outlineLevel="2" x14ac:dyDescent="0.2">
      <c r="A14" s="36">
        <v>340</v>
      </c>
      <c r="B14" s="36" t="s">
        <v>6</v>
      </c>
      <c r="C14" s="36">
        <v>51420</v>
      </c>
      <c r="D14" s="36" t="s">
        <v>30</v>
      </c>
      <c r="E14" s="37">
        <v>0</v>
      </c>
      <c r="F14" s="37">
        <v>0</v>
      </c>
      <c r="G14" s="37">
        <v>0</v>
      </c>
      <c r="H14" s="37">
        <f>SUM(E14:G14)</f>
        <v>0</v>
      </c>
      <c r="I14" s="37">
        <v>0</v>
      </c>
      <c r="J14" s="37">
        <v>83120</v>
      </c>
      <c r="K14" s="38" t="str">
        <f t="shared" si="1"/>
        <v/>
      </c>
    </row>
    <row r="15" spans="1:12" outlineLevel="1" x14ac:dyDescent="0.2">
      <c r="A15" s="60"/>
      <c r="B15" s="60" t="s">
        <v>108</v>
      </c>
      <c r="C15" s="60"/>
      <c r="D15" s="60"/>
      <c r="E15" s="81">
        <f t="shared" ref="E15:J15" si="4">SUBTOTAL(9,E13:E14)</f>
        <v>1221932</v>
      </c>
      <c r="F15" s="81">
        <f t="shared" si="4"/>
        <v>139467168</v>
      </c>
      <c r="G15" s="81">
        <f t="shared" si="4"/>
        <v>114980369</v>
      </c>
      <c r="H15" s="81">
        <f t="shared" si="4"/>
        <v>255669469</v>
      </c>
      <c r="I15" s="81">
        <f t="shared" si="4"/>
        <v>244743816</v>
      </c>
      <c r="J15" s="81">
        <f t="shared" si="4"/>
        <v>4642445</v>
      </c>
      <c r="K15" s="82">
        <f t="shared" si="1"/>
        <v>1.8968589588388211E-2</v>
      </c>
    </row>
    <row r="16" spans="1:12" outlineLevel="2" x14ac:dyDescent="0.2">
      <c r="A16" s="36">
        <v>626</v>
      </c>
      <c r="B16" s="36" t="s">
        <v>2</v>
      </c>
      <c r="C16" s="36">
        <v>50028</v>
      </c>
      <c r="D16" s="36" t="s">
        <v>63</v>
      </c>
      <c r="E16" s="37">
        <v>0</v>
      </c>
      <c r="F16" s="37">
        <v>0</v>
      </c>
      <c r="G16" s="37">
        <v>0</v>
      </c>
      <c r="H16" s="37">
        <f>SUM(E16:G16)</f>
        <v>0</v>
      </c>
      <c r="I16" s="37">
        <v>0</v>
      </c>
      <c r="J16" s="37">
        <v>0</v>
      </c>
      <c r="K16" s="38" t="str">
        <f t="shared" si="1"/>
        <v/>
      </c>
    </row>
    <row r="17" spans="1:11" outlineLevel="1" x14ac:dyDescent="0.2">
      <c r="A17" s="60"/>
      <c r="B17" s="60" t="s">
        <v>109</v>
      </c>
      <c r="C17" s="60"/>
      <c r="D17" s="60"/>
      <c r="E17" s="81">
        <f t="shared" ref="E17:J17" si="5">SUBTOTAL(9,E16:E16)</f>
        <v>0</v>
      </c>
      <c r="F17" s="81">
        <f t="shared" si="5"/>
        <v>0</v>
      </c>
      <c r="G17" s="81">
        <f t="shared" si="5"/>
        <v>0</v>
      </c>
      <c r="H17" s="81">
        <f t="shared" si="5"/>
        <v>0</v>
      </c>
      <c r="I17" s="81">
        <f t="shared" si="5"/>
        <v>0</v>
      </c>
      <c r="J17" s="81">
        <f t="shared" si="5"/>
        <v>0</v>
      </c>
      <c r="K17" s="82" t="str">
        <f t="shared" si="1"/>
        <v/>
      </c>
    </row>
    <row r="18" spans="1:11" outlineLevel="2" x14ac:dyDescent="0.2">
      <c r="A18" s="36">
        <v>642</v>
      </c>
      <c r="B18" s="36" t="s">
        <v>10</v>
      </c>
      <c r="C18" s="36">
        <v>50849</v>
      </c>
      <c r="D18" s="36" t="s">
        <v>62</v>
      </c>
      <c r="E18" s="37">
        <v>2698463</v>
      </c>
      <c r="F18" s="37">
        <v>0</v>
      </c>
      <c r="G18" s="37">
        <v>22095177</v>
      </c>
      <c r="H18" s="37">
        <f>SUM(E18:G18)</f>
        <v>24793640</v>
      </c>
      <c r="I18" s="37">
        <v>24299490</v>
      </c>
      <c r="J18" s="37">
        <v>188139</v>
      </c>
      <c r="K18" s="38">
        <f t="shared" si="1"/>
        <v>7.7425081760975232E-3</v>
      </c>
    </row>
    <row r="19" spans="1:11" outlineLevel="1" x14ac:dyDescent="0.2">
      <c r="A19" s="60"/>
      <c r="B19" s="60" t="s">
        <v>124</v>
      </c>
      <c r="C19" s="60"/>
      <c r="D19" s="60"/>
      <c r="E19" s="81">
        <f t="shared" ref="E19:J19" si="6">SUBTOTAL(9,E18:E18)</f>
        <v>2698463</v>
      </c>
      <c r="F19" s="81">
        <f t="shared" si="6"/>
        <v>0</v>
      </c>
      <c r="G19" s="81">
        <f t="shared" si="6"/>
        <v>22095177</v>
      </c>
      <c r="H19" s="81">
        <f t="shared" si="6"/>
        <v>24793640</v>
      </c>
      <c r="I19" s="81">
        <f t="shared" si="6"/>
        <v>24299490</v>
      </c>
      <c r="J19" s="81">
        <f t="shared" si="6"/>
        <v>188139</v>
      </c>
      <c r="K19" s="82">
        <f t="shared" si="1"/>
        <v>7.7425081760975232E-3</v>
      </c>
    </row>
    <row r="20" spans="1:11" outlineLevel="2" x14ac:dyDescent="0.2">
      <c r="A20" s="36">
        <v>670</v>
      </c>
      <c r="B20" s="36" t="s">
        <v>5</v>
      </c>
      <c r="C20" s="36">
        <v>50229</v>
      </c>
      <c r="D20" s="36" t="s">
        <v>27</v>
      </c>
      <c r="E20" s="37">
        <v>3272041</v>
      </c>
      <c r="F20" s="37">
        <v>21546654</v>
      </c>
      <c r="G20" s="37">
        <v>428646833</v>
      </c>
      <c r="H20" s="37">
        <f t="shared" ref="H20:H25" si="7">SUM(E20:G20)</f>
        <v>453465528</v>
      </c>
      <c r="I20" s="37">
        <v>427373299</v>
      </c>
      <c r="J20" s="37">
        <v>24861088</v>
      </c>
      <c r="K20" s="38">
        <f t="shared" si="1"/>
        <v>5.8171832583298562E-2</v>
      </c>
    </row>
    <row r="21" spans="1:11" outlineLevel="2" x14ac:dyDescent="0.2">
      <c r="A21" s="36">
        <v>670</v>
      </c>
      <c r="B21" s="36" t="s">
        <v>5</v>
      </c>
      <c r="C21" s="36">
        <v>51586</v>
      </c>
      <c r="D21" s="36" t="s">
        <v>32</v>
      </c>
      <c r="E21" s="37">
        <v>19529329</v>
      </c>
      <c r="F21" s="37">
        <v>11453821</v>
      </c>
      <c r="G21" s="37">
        <v>393345625</v>
      </c>
      <c r="H21" s="37">
        <f t="shared" si="7"/>
        <v>424328775</v>
      </c>
      <c r="I21" s="37">
        <v>414064351</v>
      </c>
      <c r="J21" s="37">
        <v>12142036</v>
      </c>
      <c r="K21" s="38">
        <f t="shared" si="1"/>
        <v>2.9324031326715204E-2</v>
      </c>
    </row>
    <row r="22" spans="1:11" outlineLevel="2" x14ac:dyDescent="0.2">
      <c r="A22" s="36">
        <v>670</v>
      </c>
      <c r="B22" s="36" t="s">
        <v>5</v>
      </c>
      <c r="C22" s="36">
        <v>51071</v>
      </c>
      <c r="D22" s="36" t="s">
        <v>59</v>
      </c>
      <c r="E22" s="37">
        <v>86340</v>
      </c>
      <c r="F22" s="37">
        <v>0</v>
      </c>
      <c r="G22" s="37">
        <v>0</v>
      </c>
      <c r="H22" s="37">
        <f t="shared" si="7"/>
        <v>86340</v>
      </c>
      <c r="I22" s="37">
        <v>176774</v>
      </c>
      <c r="J22" s="37">
        <v>2473455</v>
      </c>
      <c r="K22" s="38">
        <f t="shared" si="1"/>
        <v>13.992187765169087</v>
      </c>
    </row>
    <row r="23" spans="1:11" outlineLevel="2" x14ac:dyDescent="0.2">
      <c r="A23" s="36">
        <v>670</v>
      </c>
      <c r="B23" s="36" t="s">
        <v>5</v>
      </c>
      <c r="C23" s="36">
        <v>51020</v>
      </c>
      <c r="D23" s="36" t="s">
        <v>60</v>
      </c>
      <c r="E23" s="37">
        <v>0</v>
      </c>
      <c r="F23" s="37">
        <v>0</v>
      </c>
      <c r="G23" s="37">
        <v>1362332</v>
      </c>
      <c r="H23" s="37">
        <f t="shared" si="7"/>
        <v>1362332</v>
      </c>
      <c r="I23" s="37">
        <v>1350461</v>
      </c>
      <c r="J23" s="37">
        <v>-21303</v>
      </c>
      <c r="K23" s="38">
        <f t="shared" si="1"/>
        <v>-1.5774613261693601E-2</v>
      </c>
    </row>
    <row r="24" spans="1:11" outlineLevel="2" x14ac:dyDescent="0.2">
      <c r="A24" s="36">
        <v>670</v>
      </c>
      <c r="B24" s="36" t="s">
        <v>5</v>
      </c>
      <c r="C24" s="36">
        <v>50857</v>
      </c>
      <c r="D24" s="36" t="s">
        <v>26</v>
      </c>
      <c r="E24" s="37">
        <v>0</v>
      </c>
      <c r="F24" s="37">
        <v>2200074</v>
      </c>
      <c r="G24" s="37">
        <v>0</v>
      </c>
      <c r="H24" s="37">
        <f t="shared" si="7"/>
        <v>2200074</v>
      </c>
      <c r="I24" s="37">
        <v>1524015</v>
      </c>
      <c r="J24" s="37">
        <v>1295039</v>
      </c>
      <c r="K24" s="38">
        <f t="shared" si="1"/>
        <v>0.84975475963163094</v>
      </c>
    </row>
    <row r="25" spans="1:11" outlineLevel="2" x14ac:dyDescent="0.2">
      <c r="A25" s="36">
        <v>670</v>
      </c>
      <c r="B25" s="36" t="s">
        <v>5</v>
      </c>
      <c r="C25" s="36">
        <v>50067</v>
      </c>
      <c r="D25" s="36" t="s">
        <v>28</v>
      </c>
      <c r="E25" s="37">
        <v>11162338</v>
      </c>
      <c r="F25" s="37">
        <v>2654718</v>
      </c>
      <c r="G25" s="37">
        <v>0</v>
      </c>
      <c r="H25" s="37">
        <f t="shared" si="7"/>
        <v>13817056</v>
      </c>
      <c r="I25" s="37">
        <v>13222787</v>
      </c>
      <c r="J25" s="37">
        <v>947702</v>
      </c>
      <c r="K25" s="38">
        <f t="shared" si="1"/>
        <v>7.1671879763320692E-2</v>
      </c>
    </row>
    <row r="26" spans="1:11" outlineLevel="1" x14ac:dyDescent="0.2">
      <c r="A26" s="60"/>
      <c r="B26" s="60" t="s">
        <v>110</v>
      </c>
      <c r="C26" s="60"/>
      <c r="D26" s="60"/>
      <c r="E26" s="81">
        <f t="shared" ref="E26:J26" si="8">SUBTOTAL(9,E20:E25)</f>
        <v>34050048</v>
      </c>
      <c r="F26" s="81">
        <f t="shared" si="8"/>
        <v>37855267</v>
      </c>
      <c r="G26" s="81">
        <f t="shared" si="8"/>
        <v>823354790</v>
      </c>
      <c r="H26" s="81">
        <f t="shared" si="8"/>
        <v>895260105</v>
      </c>
      <c r="I26" s="81">
        <f t="shared" si="8"/>
        <v>857711687</v>
      </c>
      <c r="J26" s="81">
        <f t="shared" si="8"/>
        <v>41698017</v>
      </c>
      <c r="K26" s="82">
        <f t="shared" si="1"/>
        <v>4.8615423611454184E-2</v>
      </c>
    </row>
    <row r="27" spans="1:11" outlineLevel="2" x14ac:dyDescent="0.2">
      <c r="A27" s="36">
        <v>1135</v>
      </c>
      <c r="B27" s="36" t="s">
        <v>12</v>
      </c>
      <c r="C27" s="36">
        <v>51535</v>
      </c>
      <c r="D27" s="36" t="s">
        <v>57</v>
      </c>
      <c r="E27" s="37">
        <v>0</v>
      </c>
      <c r="F27" s="37">
        <v>4349386</v>
      </c>
      <c r="G27" s="37">
        <v>0</v>
      </c>
      <c r="H27" s="37">
        <f>SUM(E27:G27)</f>
        <v>4349386</v>
      </c>
      <c r="I27" s="37">
        <v>4216854</v>
      </c>
      <c r="J27" s="37">
        <v>3057</v>
      </c>
      <c r="K27" s="38">
        <f t="shared" si="1"/>
        <v>7.2494802997684999E-4</v>
      </c>
    </row>
    <row r="28" spans="1:11" outlineLevel="1" x14ac:dyDescent="0.2">
      <c r="A28" s="60"/>
      <c r="B28" s="60" t="s">
        <v>126</v>
      </c>
      <c r="C28" s="60"/>
      <c r="D28" s="60"/>
      <c r="E28" s="81">
        <f t="shared" ref="E28:J28" si="9">SUBTOTAL(9,E27:E27)</f>
        <v>0</v>
      </c>
      <c r="F28" s="81">
        <f t="shared" si="9"/>
        <v>4349386</v>
      </c>
      <c r="G28" s="81">
        <f t="shared" si="9"/>
        <v>0</v>
      </c>
      <c r="H28" s="81">
        <f t="shared" si="9"/>
        <v>4349386</v>
      </c>
      <c r="I28" s="81">
        <f t="shared" si="9"/>
        <v>4216854</v>
      </c>
      <c r="J28" s="81">
        <f t="shared" si="9"/>
        <v>3057</v>
      </c>
      <c r="K28" s="82">
        <f t="shared" si="1"/>
        <v>7.2494802997684999E-4</v>
      </c>
    </row>
    <row r="29" spans="1:11" outlineLevel="2" x14ac:dyDescent="0.2">
      <c r="A29" s="36">
        <v>50026</v>
      </c>
      <c r="B29" s="36" t="s">
        <v>1</v>
      </c>
      <c r="C29" s="36">
        <v>50026</v>
      </c>
      <c r="D29" s="36" t="s">
        <v>1</v>
      </c>
      <c r="E29" s="37">
        <v>981236</v>
      </c>
      <c r="F29" s="37">
        <v>280899</v>
      </c>
      <c r="G29" s="37">
        <v>31143445</v>
      </c>
      <c r="H29" s="37">
        <f>SUM(E29:G29)</f>
        <v>32405580</v>
      </c>
      <c r="I29" s="37">
        <v>31361950</v>
      </c>
      <c r="J29" s="37">
        <v>654511</v>
      </c>
      <c r="K29" s="38">
        <f t="shared" si="1"/>
        <v>2.0869588785136128E-2</v>
      </c>
    </row>
    <row r="30" spans="1:11" outlineLevel="1" x14ac:dyDescent="0.2">
      <c r="A30" s="60"/>
      <c r="B30" s="60" t="s">
        <v>128</v>
      </c>
      <c r="C30" s="60"/>
      <c r="D30" s="60"/>
      <c r="E30" s="81">
        <f t="shared" ref="E30:J30" si="10">SUBTOTAL(9,E29:E29)</f>
        <v>981236</v>
      </c>
      <c r="F30" s="81">
        <f t="shared" si="10"/>
        <v>280899</v>
      </c>
      <c r="G30" s="81">
        <f t="shared" si="10"/>
        <v>31143445</v>
      </c>
      <c r="H30" s="81">
        <f t="shared" si="10"/>
        <v>32405580</v>
      </c>
      <c r="I30" s="81">
        <f t="shared" si="10"/>
        <v>31361950</v>
      </c>
      <c r="J30" s="81">
        <f t="shared" si="10"/>
        <v>654511</v>
      </c>
      <c r="K30" s="82">
        <f t="shared" si="1"/>
        <v>2.0869588785136128E-2</v>
      </c>
    </row>
    <row r="31" spans="1:11" outlineLevel="2" x14ac:dyDescent="0.2">
      <c r="A31" s="36">
        <v>50041</v>
      </c>
      <c r="B31" s="36" t="s">
        <v>3</v>
      </c>
      <c r="C31" s="36">
        <v>50041</v>
      </c>
      <c r="D31" s="36" t="s">
        <v>3</v>
      </c>
      <c r="E31" s="37">
        <v>0</v>
      </c>
      <c r="F31" s="37">
        <v>44830</v>
      </c>
      <c r="G31" s="37">
        <v>52285452</v>
      </c>
      <c r="H31" s="37">
        <f>SUM(E31:G31)</f>
        <v>52330282</v>
      </c>
      <c r="I31" s="37">
        <v>50394036</v>
      </c>
      <c r="J31" s="37">
        <v>1270434</v>
      </c>
      <c r="K31" s="38">
        <f t="shared" si="1"/>
        <v>2.5210006993684728E-2</v>
      </c>
    </row>
    <row r="32" spans="1:11" outlineLevel="1" x14ac:dyDescent="0.2">
      <c r="A32" s="60"/>
      <c r="B32" s="60" t="s">
        <v>127</v>
      </c>
      <c r="C32" s="60"/>
      <c r="D32" s="60"/>
      <c r="E32" s="81">
        <f t="shared" ref="E32:J32" si="11">SUBTOTAL(9,E31:E31)</f>
        <v>0</v>
      </c>
      <c r="F32" s="81">
        <f t="shared" si="11"/>
        <v>44830</v>
      </c>
      <c r="G32" s="81">
        <f t="shared" si="11"/>
        <v>52285452</v>
      </c>
      <c r="H32" s="81">
        <f t="shared" si="11"/>
        <v>52330282</v>
      </c>
      <c r="I32" s="81">
        <f t="shared" si="11"/>
        <v>50394036</v>
      </c>
      <c r="J32" s="81">
        <f t="shared" si="11"/>
        <v>1270434</v>
      </c>
      <c r="K32" s="82">
        <f t="shared" si="1"/>
        <v>2.5210006993684728E-2</v>
      </c>
    </row>
    <row r="33" spans="1:11" outlineLevel="2" x14ac:dyDescent="0.2">
      <c r="A33" s="36">
        <v>50050</v>
      </c>
      <c r="B33" s="36" t="s">
        <v>4</v>
      </c>
      <c r="C33" s="36">
        <v>50050</v>
      </c>
      <c r="D33" s="36" t="s">
        <v>4</v>
      </c>
      <c r="E33" s="37">
        <v>0</v>
      </c>
      <c r="F33" s="37">
        <v>0</v>
      </c>
      <c r="G33" s="37">
        <v>35231621</v>
      </c>
      <c r="H33" s="37">
        <f>SUM(E33:G33)</f>
        <v>35231621</v>
      </c>
      <c r="I33" s="37">
        <v>33489605</v>
      </c>
      <c r="J33" s="37">
        <v>352333</v>
      </c>
      <c r="K33" s="38">
        <f t="shared" si="1"/>
        <v>1.0520667532507475E-2</v>
      </c>
    </row>
    <row r="34" spans="1:11" outlineLevel="1" x14ac:dyDescent="0.2">
      <c r="A34" s="60"/>
      <c r="B34" s="60" t="s">
        <v>114</v>
      </c>
      <c r="C34" s="60"/>
      <c r="D34" s="60"/>
      <c r="E34" s="81">
        <f t="shared" ref="E34:J34" si="12">SUBTOTAL(9,E33:E33)</f>
        <v>0</v>
      </c>
      <c r="F34" s="81">
        <f t="shared" si="12"/>
        <v>0</v>
      </c>
      <c r="G34" s="81">
        <f t="shared" si="12"/>
        <v>35231621</v>
      </c>
      <c r="H34" s="81">
        <f t="shared" si="12"/>
        <v>35231621</v>
      </c>
      <c r="I34" s="81">
        <f t="shared" si="12"/>
        <v>33489605</v>
      </c>
      <c r="J34" s="81">
        <f t="shared" si="12"/>
        <v>352333</v>
      </c>
      <c r="K34" s="82">
        <f t="shared" si="1"/>
        <v>1.0520667532507475E-2</v>
      </c>
    </row>
    <row r="35" spans="1:11" outlineLevel="2" x14ac:dyDescent="0.2">
      <c r="A35" s="36">
        <v>50130</v>
      </c>
      <c r="B35" s="36" t="s">
        <v>7</v>
      </c>
      <c r="C35" s="36">
        <v>50130</v>
      </c>
      <c r="D35" s="36" t="s">
        <v>7</v>
      </c>
      <c r="E35" s="37">
        <v>0</v>
      </c>
      <c r="F35" s="37">
        <v>454512</v>
      </c>
      <c r="G35" s="37">
        <v>58325409</v>
      </c>
      <c r="H35" s="37">
        <f>SUM(E35:G35)</f>
        <v>58779921</v>
      </c>
      <c r="I35" s="37">
        <v>57778042</v>
      </c>
      <c r="J35" s="37">
        <v>1325671</v>
      </c>
      <c r="K35" s="38">
        <f t="shared" si="1"/>
        <v>2.2944200843635371E-2</v>
      </c>
    </row>
    <row r="36" spans="1:11" outlineLevel="1" x14ac:dyDescent="0.2">
      <c r="A36" s="60"/>
      <c r="B36" s="60" t="s">
        <v>115</v>
      </c>
      <c r="C36" s="60"/>
      <c r="D36" s="60"/>
      <c r="E36" s="81">
        <f t="shared" ref="E36:J36" si="13">SUBTOTAL(9,E35:E35)</f>
        <v>0</v>
      </c>
      <c r="F36" s="81">
        <f t="shared" si="13"/>
        <v>454512</v>
      </c>
      <c r="G36" s="81">
        <f t="shared" si="13"/>
        <v>58325409</v>
      </c>
      <c r="H36" s="81">
        <f t="shared" si="13"/>
        <v>58779921</v>
      </c>
      <c r="I36" s="81">
        <f t="shared" si="13"/>
        <v>57778042</v>
      </c>
      <c r="J36" s="81">
        <f t="shared" si="13"/>
        <v>1325671</v>
      </c>
      <c r="K36" s="82">
        <f t="shared" si="1"/>
        <v>2.2944200843635371E-2</v>
      </c>
    </row>
    <row r="37" spans="1:11" outlineLevel="2" x14ac:dyDescent="0.2">
      <c r="A37" s="36">
        <v>51624</v>
      </c>
      <c r="B37" s="36" t="s">
        <v>13</v>
      </c>
      <c r="C37" s="36">
        <v>51624</v>
      </c>
      <c r="D37" s="36" t="s">
        <v>13</v>
      </c>
      <c r="E37" s="37">
        <v>0</v>
      </c>
      <c r="F37" s="37">
        <v>81720369</v>
      </c>
      <c r="G37" s="37">
        <v>0</v>
      </c>
      <c r="H37" s="37">
        <f>SUM(E37:G37)</f>
        <v>81720369</v>
      </c>
      <c r="I37" s="37">
        <v>78861906</v>
      </c>
      <c r="J37" s="37">
        <v>2763417</v>
      </c>
      <c r="K37" s="38">
        <f t="shared" si="1"/>
        <v>3.504121495617922E-2</v>
      </c>
    </row>
    <row r="38" spans="1:11" outlineLevel="1" x14ac:dyDescent="0.2">
      <c r="A38" s="61"/>
      <c r="B38" s="61" t="s">
        <v>125</v>
      </c>
      <c r="C38" s="61"/>
      <c r="D38" s="61"/>
      <c r="E38" s="84">
        <f t="shared" ref="E38:J38" si="14">SUBTOTAL(9,E37:E37)</f>
        <v>0</v>
      </c>
      <c r="F38" s="84">
        <f t="shared" si="14"/>
        <v>81720369</v>
      </c>
      <c r="G38" s="84">
        <f t="shared" si="14"/>
        <v>0</v>
      </c>
      <c r="H38" s="84">
        <f t="shared" si="14"/>
        <v>81720369</v>
      </c>
      <c r="I38" s="84">
        <f t="shared" si="14"/>
        <v>78861906</v>
      </c>
      <c r="J38" s="84">
        <f t="shared" si="14"/>
        <v>2763417</v>
      </c>
      <c r="K38" s="70">
        <f t="shared" si="1"/>
        <v>3.504121495617922E-2</v>
      </c>
    </row>
    <row r="39" spans="1:11" ht="23.25" customHeight="1" thickBot="1" x14ac:dyDescent="0.25">
      <c r="A39" s="47"/>
      <c r="B39" s="47" t="s">
        <v>104</v>
      </c>
      <c r="C39" s="47"/>
      <c r="D39" s="47"/>
      <c r="E39" s="48">
        <f t="shared" ref="E39:J39" si="15">SUBTOTAL(9,E4:E37)</f>
        <v>51214398</v>
      </c>
      <c r="F39" s="48">
        <f t="shared" si="15"/>
        <v>594528455</v>
      </c>
      <c r="G39" s="48">
        <f t="shared" si="15"/>
        <v>1905665864</v>
      </c>
      <c r="H39" s="48">
        <f t="shared" si="15"/>
        <v>2551408717</v>
      </c>
      <c r="I39" s="48">
        <f t="shared" si="15"/>
        <v>2469338408</v>
      </c>
      <c r="J39" s="48">
        <f t="shared" si="15"/>
        <v>90687246</v>
      </c>
      <c r="K39" s="32">
        <f t="shared" si="1"/>
        <v>3.6725321124961012E-2</v>
      </c>
    </row>
    <row r="40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0.64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40"/>
  <sheetViews>
    <sheetView workbookViewId="0">
      <selection sqref="A1:K1"/>
    </sheetView>
  </sheetViews>
  <sheetFormatPr defaultRowHeight="12" outlineLevelRow="2" x14ac:dyDescent="0.2"/>
  <cols>
    <col min="1" max="1" width="6.28515625" style="25" bestFit="1" customWidth="1"/>
    <col min="2" max="2" width="27.85546875" style="24" bestFit="1" customWidth="1"/>
    <col min="3" max="3" width="6" style="25" bestFit="1" customWidth="1"/>
    <col min="4" max="4" width="27.85546875" style="25" bestFit="1" customWidth="1"/>
    <col min="5" max="5" width="12" style="27" bestFit="1" customWidth="1"/>
    <col min="6" max="6" width="12.42578125" style="27" bestFit="1" customWidth="1"/>
    <col min="7" max="7" width="13.5703125" style="27" bestFit="1" customWidth="1"/>
    <col min="8" max="8" width="13.5703125" style="27" customWidth="1"/>
    <col min="9" max="9" width="13.5703125" style="27" bestFit="1" customWidth="1"/>
    <col min="10" max="10" width="12" style="27" bestFit="1" customWidth="1"/>
    <col min="11" max="11" width="7.5703125" style="23" bestFit="1" customWidth="1"/>
    <col min="12" max="16384" width="9.140625" style="23"/>
  </cols>
  <sheetData>
    <row r="1" spans="1:11" ht="24" customHeight="1" x14ac:dyDescent="0.2">
      <c r="A1" s="186" t="s">
        <v>64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26" customFormat="1" ht="48" x14ac:dyDescent="0.2">
      <c r="A3" s="29" t="s">
        <v>14</v>
      </c>
      <c r="B3" s="29" t="s">
        <v>15</v>
      </c>
      <c r="C3" s="29" t="s">
        <v>40</v>
      </c>
      <c r="D3" s="29" t="s">
        <v>41</v>
      </c>
      <c r="E3" s="30" t="s">
        <v>116</v>
      </c>
      <c r="F3" s="30" t="s">
        <v>117</v>
      </c>
      <c r="G3" s="30" t="s">
        <v>118</v>
      </c>
      <c r="H3" s="30" t="s">
        <v>119</v>
      </c>
      <c r="I3" s="30" t="s">
        <v>120</v>
      </c>
      <c r="J3" s="30" t="s">
        <v>121</v>
      </c>
      <c r="K3" s="31" t="s">
        <v>122</v>
      </c>
    </row>
    <row r="4" spans="1:11" outlineLevel="2" x14ac:dyDescent="0.2">
      <c r="A4" s="96" t="s">
        <v>69</v>
      </c>
      <c r="B4" s="36" t="s">
        <v>9</v>
      </c>
      <c r="C4" s="36" t="s">
        <v>68</v>
      </c>
      <c r="D4" s="36" t="s">
        <v>38</v>
      </c>
      <c r="E4" s="37">
        <v>6667804</v>
      </c>
      <c r="F4" s="37">
        <v>333453072</v>
      </c>
      <c r="G4" s="37">
        <v>558348930</v>
      </c>
      <c r="H4" s="37">
        <f>SUM(E4:G4)</f>
        <v>898469806</v>
      </c>
      <c r="I4" s="37">
        <v>874061675</v>
      </c>
      <c r="J4" s="37">
        <v>32637884</v>
      </c>
      <c r="K4" s="38">
        <f>IF(I4&lt;&gt;0,J4/I4,"")</f>
        <v>3.7340481722871556E-2</v>
      </c>
    </row>
    <row r="5" spans="1:11" outlineLevel="1" x14ac:dyDescent="0.2">
      <c r="A5" s="99"/>
      <c r="B5" s="59" t="s">
        <v>105</v>
      </c>
      <c r="C5" s="60"/>
      <c r="D5" s="60"/>
      <c r="E5" s="81">
        <f t="shared" ref="E5:J5" si="0">SUBTOTAL(9,E4:E4)</f>
        <v>6667804</v>
      </c>
      <c r="F5" s="81">
        <f t="shared" si="0"/>
        <v>333453072</v>
      </c>
      <c r="G5" s="81">
        <f t="shared" si="0"/>
        <v>558348930</v>
      </c>
      <c r="H5" s="81">
        <f t="shared" si="0"/>
        <v>898469806</v>
      </c>
      <c r="I5" s="81">
        <f t="shared" si="0"/>
        <v>874061675</v>
      </c>
      <c r="J5" s="81">
        <f t="shared" si="0"/>
        <v>32637884</v>
      </c>
      <c r="K5" s="82">
        <f t="shared" ref="K5:K39" si="1">IF(I5&lt;&gt;0,J5/I5,"")</f>
        <v>3.7340481722871556E-2</v>
      </c>
    </row>
    <row r="6" spans="1:11" outlineLevel="2" x14ac:dyDescent="0.2">
      <c r="A6" s="96" t="s">
        <v>81</v>
      </c>
      <c r="B6" s="36" t="s">
        <v>0</v>
      </c>
      <c r="C6" s="36" t="s">
        <v>80</v>
      </c>
      <c r="D6" s="36" t="s">
        <v>24</v>
      </c>
      <c r="E6" s="37">
        <v>1940</v>
      </c>
      <c r="F6" s="37">
        <v>77471871</v>
      </c>
      <c r="G6" s="37">
        <v>146923023</v>
      </c>
      <c r="H6" s="37">
        <f>SUM(E6:G6)</f>
        <v>224396834</v>
      </c>
      <c r="I6" s="37">
        <v>215497388</v>
      </c>
      <c r="J6" s="37">
        <v>9157304</v>
      </c>
      <c r="K6" s="38">
        <f t="shared" si="1"/>
        <v>4.249380507572556E-2</v>
      </c>
    </row>
    <row r="7" spans="1:11" outlineLevel="2" x14ac:dyDescent="0.2">
      <c r="A7" s="96" t="s">
        <v>81</v>
      </c>
      <c r="B7" s="36" t="s">
        <v>0</v>
      </c>
      <c r="C7" s="36" t="s">
        <v>82</v>
      </c>
      <c r="D7" s="36" t="s">
        <v>35</v>
      </c>
      <c r="E7" s="37">
        <v>0</v>
      </c>
      <c r="F7" s="37">
        <v>0</v>
      </c>
      <c r="G7" s="37">
        <v>985051</v>
      </c>
      <c r="H7" s="37">
        <f>SUM(E7:G7)</f>
        <v>985051</v>
      </c>
      <c r="I7" s="37">
        <v>971030</v>
      </c>
      <c r="J7" s="37">
        <v>0</v>
      </c>
      <c r="K7" s="38">
        <f t="shared" si="1"/>
        <v>0</v>
      </c>
    </row>
    <row r="8" spans="1:11" outlineLevel="2" x14ac:dyDescent="0.2">
      <c r="A8" s="96" t="s">
        <v>81</v>
      </c>
      <c r="B8" s="36" t="s">
        <v>0</v>
      </c>
      <c r="C8" s="36" t="s">
        <v>84</v>
      </c>
      <c r="D8" s="36" t="s">
        <v>36</v>
      </c>
      <c r="E8" s="37">
        <v>1416630</v>
      </c>
      <c r="F8" s="37">
        <v>2095708</v>
      </c>
      <c r="G8" s="37">
        <v>95124785</v>
      </c>
      <c r="H8" s="37">
        <f>SUM(E8:G8)</f>
        <v>98637123</v>
      </c>
      <c r="I8" s="37">
        <v>95539485</v>
      </c>
      <c r="J8" s="37">
        <v>1554244</v>
      </c>
      <c r="K8" s="38">
        <f t="shared" si="1"/>
        <v>1.6268080155550348E-2</v>
      </c>
    </row>
    <row r="9" spans="1:11" outlineLevel="2" x14ac:dyDescent="0.2">
      <c r="A9" s="96" t="s">
        <v>81</v>
      </c>
      <c r="B9" s="36" t="s">
        <v>0</v>
      </c>
      <c r="C9" s="36" t="s">
        <v>83</v>
      </c>
      <c r="D9" s="36" t="s">
        <v>48</v>
      </c>
      <c r="E9" s="37">
        <v>1012</v>
      </c>
      <c r="F9" s="37">
        <v>24371808</v>
      </c>
      <c r="G9" s="37">
        <v>68504</v>
      </c>
      <c r="H9" s="37">
        <f>SUM(E9:G9)</f>
        <v>24441324</v>
      </c>
      <c r="I9" s="37">
        <v>24548047</v>
      </c>
      <c r="J9" s="37">
        <v>-188434</v>
      </c>
      <c r="K9" s="38">
        <f t="shared" si="1"/>
        <v>-7.6761299992622635E-3</v>
      </c>
    </row>
    <row r="10" spans="1:11" outlineLevel="1" x14ac:dyDescent="0.2">
      <c r="A10" s="99"/>
      <c r="B10" s="60" t="s">
        <v>123</v>
      </c>
      <c r="C10" s="60"/>
      <c r="D10" s="60"/>
      <c r="E10" s="81">
        <f t="shared" ref="E10:J10" si="2">SUBTOTAL(9,E6:E9)</f>
        <v>1419582</v>
      </c>
      <c r="F10" s="81">
        <f t="shared" si="2"/>
        <v>103939387</v>
      </c>
      <c r="G10" s="81">
        <f t="shared" si="2"/>
        <v>243101363</v>
      </c>
      <c r="H10" s="81">
        <f t="shared" si="2"/>
        <v>348460332</v>
      </c>
      <c r="I10" s="81">
        <f t="shared" si="2"/>
        <v>336555950</v>
      </c>
      <c r="J10" s="81">
        <f t="shared" si="2"/>
        <v>10523114</v>
      </c>
      <c r="K10" s="82">
        <f t="shared" si="1"/>
        <v>3.1267056785060553E-2</v>
      </c>
    </row>
    <row r="11" spans="1:11" outlineLevel="2" x14ac:dyDescent="0.2">
      <c r="A11" s="96" t="s">
        <v>66</v>
      </c>
      <c r="B11" s="36" t="s">
        <v>8</v>
      </c>
      <c r="C11" s="36" t="s">
        <v>65</v>
      </c>
      <c r="D11" s="36" t="s">
        <v>25</v>
      </c>
      <c r="E11" s="37">
        <v>6294544</v>
      </c>
      <c r="F11" s="37">
        <v>24820716</v>
      </c>
      <c r="G11" s="37">
        <v>155923420</v>
      </c>
      <c r="H11" s="37">
        <f>SUM(E11:G11)</f>
        <v>187038680</v>
      </c>
      <c r="I11" s="37">
        <v>187011365</v>
      </c>
      <c r="J11" s="37">
        <v>4248076</v>
      </c>
      <c r="K11" s="38">
        <f t="shared" si="1"/>
        <v>2.2715603407311637E-2</v>
      </c>
    </row>
    <row r="12" spans="1:11" outlineLevel="1" x14ac:dyDescent="0.2">
      <c r="A12" s="99"/>
      <c r="B12" s="60" t="s">
        <v>107</v>
      </c>
      <c r="C12" s="60"/>
      <c r="D12" s="60"/>
      <c r="E12" s="81">
        <f t="shared" ref="E12:J12" si="3">SUBTOTAL(9,E11:E11)</f>
        <v>6294544</v>
      </c>
      <c r="F12" s="81">
        <f t="shared" si="3"/>
        <v>24820716</v>
      </c>
      <c r="G12" s="81">
        <f t="shared" si="3"/>
        <v>155923420</v>
      </c>
      <c r="H12" s="81">
        <f t="shared" si="3"/>
        <v>187038680</v>
      </c>
      <c r="I12" s="81">
        <f t="shared" si="3"/>
        <v>187011365</v>
      </c>
      <c r="J12" s="81">
        <f t="shared" si="3"/>
        <v>4248076</v>
      </c>
      <c r="K12" s="82">
        <f t="shared" si="1"/>
        <v>2.2715603407311637E-2</v>
      </c>
    </row>
    <row r="13" spans="1:11" outlineLevel="2" x14ac:dyDescent="0.2">
      <c r="A13" s="96" t="s">
        <v>71</v>
      </c>
      <c r="B13" s="36" t="s">
        <v>6</v>
      </c>
      <c r="C13" s="36" t="s">
        <v>70</v>
      </c>
      <c r="D13" s="36" t="s">
        <v>31</v>
      </c>
      <c r="E13" s="37">
        <v>3175557</v>
      </c>
      <c r="F13" s="37">
        <v>198001070</v>
      </c>
      <c r="G13" s="37">
        <v>151696375</v>
      </c>
      <c r="H13" s="37">
        <f>SUM(E13:G13)</f>
        <v>352873002</v>
      </c>
      <c r="I13" s="37">
        <v>337493499</v>
      </c>
      <c r="J13" s="37">
        <v>6898819</v>
      </c>
      <c r="K13" s="38">
        <f t="shared" si="1"/>
        <v>2.0441338930798188E-2</v>
      </c>
    </row>
    <row r="14" spans="1:11" outlineLevel="2" x14ac:dyDescent="0.2">
      <c r="A14" s="96" t="s">
        <v>71</v>
      </c>
      <c r="B14" s="36" t="s">
        <v>6</v>
      </c>
      <c r="C14" s="36" t="s">
        <v>72</v>
      </c>
      <c r="D14" s="36" t="s">
        <v>30</v>
      </c>
      <c r="E14" s="37">
        <v>0</v>
      </c>
      <c r="F14" s="37">
        <v>0</v>
      </c>
      <c r="G14" s="37">
        <v>0</v>
      </c>
      <c r="H14" s="37">
        <f>SUM(E14:G14)</f>
        <v>0</v>
      </c>
      <c r="I14" s="37">
        <v>0</v>
      </c>
      <c r="J14" s="37">
        <v>-75323</v>
      </c>
      <c r="K14" s="38" t="str">
        <f t="shared" si="1"/>
        <v/>
      </c>
    </row>
    <row r="15" spans="1:11" outlineLevel="1" x14ac:dyDescent="0.2">
      <c r="A15" s="99"/>
      <c r="B15" s="60" t="s">
        <v>108</v>
      </c>
      <c r="C15" s="60"/>
      <c r="D15" s="60"/>
      <c r="E15" s="81">
        <f t="shared" ref="E15:J15" si="4">SUBTOTAL(9,E13:E14)</f>
        <v>3175557</v>
      </c>
      <c r="F15" s="81">
        <f t="shared" si="4"/>
        <v>198001070</v>
      </c>
      <c r="G15" s="81">
        <f t="shared" si="4"/>
        <v>151696375</v>
      </c>
      <c r="H15" s="81">
        <f t="shared" si="4"/>
        <v>352873002</v>
      </c>
      <c r="I15" s="81">
        <f t="shared" si="4"/>
        <v>337493499</v>
      </c>
      <c r="J15" s="81">
        <f t="shared" si="4"/>
        <v>6823496</v>
      </c>
      <c r="K15" s="82">
        <f t="shared" si="1"/>
        <v>2.0218155372527635E-2</v>
      </c>
    </row>
    <row r="16" spans="1:11" outlineLevel="2" x14ac:dyDescent="0.2">
      <c r="A16" s="96" t="s">
        <v>94</v>
      </c>
      <c r="B16" s="36" t="s">
        <v>2</v>
      </c>
      <c r="C16" s="36" t="s">
        <v>93</v>
      </c>
      <c r="D16" s="36" t="s">
        <v>63</v>
      </c>
      <c r="E16" s="37">
        <v>0</v>
      </c>
      <c r="F16" s="37">
        <v>0</v>
      </c>
      <c r="G16" s="37">
        <v>0</v>
      </c>
      <c r="H16" s="37">
        <f>SUM(E16:G16)</f>
        <v>0</v>
      </c>
      <c r="I16" s="37">
        <v>0</v>
      </c>
      <c r="J16" s="37">
        <v>0</v>
      </c>
      <c r="K16" s="38" t="str">
        <f t="shared" si="1"/>
        <v/>
      </c>
    </row>
    <row r="17" spans="1:11" outlineLevel="1" x14ac:dyDescent="0.2">
      <c r="A17" s="99"/>
      <c r="B17" s="60" t="s">
        <v>109</v>
      </c>
      <c r="C17" s="60"/>
      <c r="D17" s="60"/>
      <c r="E17" s="81">
        <f t="shared" ref="E17:J17" si="5">SUBTOTAL(9,E16:E16)</f>
        <v>0</v>
      </c>
      <c r="F17" s="81">
        <f t="shared" si="5"/>
        <v>0</v>
      </c>
      <c r="G17" s="81">
        <f t="shared" si="5"/>
        <v>0</v>
      </c>
      <c r="H17" s="81">
        <f t="shared" si="5"/>
        <v>0</v>
      </c>
      <c r="I17" s="81">
        <f t="shared" si="5"/>
        <v>0</v>
      </c>
      <c r="J17" s="81">
        <f t="shared" si="5"/>
        <v>0</v>
      </c>
      <c r="K17" s="82" t="str">
        <f t="shared" si="1"/>
        <v/>
      </c>
    </row>
    <row r="18" spans="1:11" outlineLevel="2" x14ac:dyDescent="0.2">
      <c r="A18" s="96" t="s">
        <v>86</v>
      </c>
      <c r="B18" s="36" t="s">
        <v>10</v>
      </c>
      <c r="C18" s="36" t="s">
        <v>85</v>
      </c>
      <c r="D18" s="36" t="s">
        <v>62</v>
      </c>
      <c r="E18" s="37">
        <v>3026510</v>
      </c>
      <c r="F18" s="37">
        <v>0</v>
      </c>
      <c r="G18" s="37">
        <v>22491977</v>
      </c>
      <c r="H18" s="37">
        <f>SUM(E18:G18)</f>
        <v>25518487</v>
      </c>
      <c r="I18" s="37">
        <v>25099090</v>
      </c>
      <c r="J18" s="37">
        <v>251208</v>
      </c>
      <c r="K18" s="38">
        <f t="shared" si="1"/>
        <v>1.0008649715985718E-2</v>
      </c>
    </row>
    <row r="19" spans="1:11" outlineLevel="1" x14ac:dyDescent="0.2">
      <c r="A19" s="99"/>
      <c r="B19" s="60" t="s">
        <v>124</v>
      </c>
      <c r="C19" s="60"/>
      <c r="D19" s="60"/>
      <c r="E19" s="81">
        <f t="shared" ref="E19:J19" si="6">SUBTOTAL(9,E18:E18)</f>
        <v>3026510</v>
      </c>
      <c r="F19" s="81">
        <f t="shared" si="6"/>
        <v>0</v>
      </c>
      <c r="G19" s="81">
        <f t="shared" si="6"/>
        <v>22491977</v>
      </c>
      <c r="H19" s="81">
        <f t="shared" si="6"/>
        <v>25518487</v>
      </c>
      <c r="I19" s="81">
        <f t="shared" si="6"/>
        <v>25099090</v>
      </c>
      <c r="J19" s="81">
        <f t="shared" si="6"/>
        <v>251208</v>
      </c>
      <c r="K19" s="82">
        <f t="shared" si="1"/>
        <v>1.0008649715985718E-2</v>
      </c>
    </row>
    <row r="20" spans="1:11" outlineLevel="2" x14ac:dyDescent="0.2">
      <c r="A20" s="96" t="s">
        <v>74</v>
      </c>
      <c r="B20" s="36" t="s">
        <v>5</v>
      </c>
      <c r="C20" s="36" t="s">
        <v>73</v>
      </c>
      <c r="D20" s="36" t="s">
        <v>27</v>
      </c>
      <c r="E20" s="37">
        <v>43863062</v>
      </c>
      <c r="F20" s="37">
        <v>34133298</v>
      </c>
      <c r="G20" s="37">
        <v>565197617</v>
      </c>
      <c r="H20" s="37">
        <f t="shared" ref="H20:H25" si="7">SUM(E20:G20)</f>
        <v>643193977</v>
      </c>
      <c r="I20" s="37">
        <v>612433884</v>
      </c>
      <c r="J20" s="37">
        <v>15866488</v>
      </c>
      <c r="K20" s="38">
        <f t="shared" si="1"/>
        <v>2.5907266750773053E-2</v>
      </c>
    </row>
    <row r="21" spans="1:11" outlineLevel="2" x14ac:dyDescent="0.2">
      <c r="A21" s="96" t="s">
        <v>74</v>
      </c>
      <c r="B21" s="36" t="s">
        <v>5</v>
      </c>
      <c r="C21" s="36" t="s">
        <v>79</v>
      </c>
      <c r="D21" s="36" t="s">
        <v>32</v>
      </c>
      <c r="E21" s="37">
        <v>23370438</v>
      </c>
      <c r="F21" s="37">
        <v>10294321</v>
      </c>
      <c r="G21" s="37">
        <v>485251275</v>
      </c>
      <c r="H21" s="37">
        <f t="shared" si="7"/>
        <v>518916034</v>
      </c>
      <c r="I21" s="37">
        <v>503813254</v>
      </c>
      <c r="J21" s="37">
        <v>23120127</v>
      </c>
      <c r="K21" s="38">
        <f t="shared" si="1"/>
        <v>4.5890271477455016E-2</v>
      </c>
    </row>
    <row r="22" spans="1:11" outlineLevel="2" x14ac:dyDescent="0.2">
      <c r="A22" s="96" t="s">
        <v>74</v>
      </c>
      <c r="B22" s="36" t="s">
        <v>5</v>
      </c>
      <c r="C22" s="36" t="s">
        <v>75</v>
      </c>
      <c r="D22" s="36" t="s">
        <v>59</v>
      </c>
      <c r="E22" s="37">
        <v>196522</v>
      </c>
      <c r="F22" s="37">
        <v>0</v>
      </c>
      <c r="G22" s="37">
        <v>0</v>
      </c>
      <c r="H22" s="37">
        <f t="shared" si="7"/>
        <v>196522</v>
      </c>
      <c r="I22" s="37">
        <v>230652</v>
      </c>
      <c r="J22" s="37">
        <v>-56599</v>
      </c>
      <c r="K22" s="38">
        <f t="shared" si="1"/>
        <v>-0.24538698992421484</v>
      </c>
    </row>
    <row r="23" spans="1:11" outlineLevel="2" x14ac:dyDescent="0.2">
      <c r="A23" s="96" t="s">
        <v>74</v>
      </c>
      <c r="B23" s="36" t="s">
        <v>5</v>
      </c>
      <c r="C23" s="36" t="s">
        <v>77</v>
      </c>
      <c r="D23" s="36" t="s">
        <v>60</v>
      </c>
      <c r="E23" s="37">
        <v>0</v>
      </c>
      <c r="F23" s="37">
        <v>0</v>
      </c>
      <c r="G23" s="37">
        <v>1079185</v>
      </c>
      <c r="H23" s="37">
        <f t="shared" si="7"/>
        <v>1079185</v>
      </c>
      <c r="I23" s="37">
        <v>1062777</v>
      </c>
      <c r="J23" s="37">
        <v>-17230</v>
      </c>
      <c r="K23" s="38">
        <f t="shared" si="1"/>
        <v>-1.6212243960868556E-2</v>
      </c>
    </row>
    <row r="24" spans="1:11" outlineLevel="2" x14ac:dyDescent="0.2">
      <c r="A24" s="96" t="s">
        <v>74</v>
      </c>
      <c r="B24" s="36" t="s">
        <v>5</v>
      </c>
      <c r="C24" s="36" t="s">
        <v>76</v>
      </c>
      <c r="D24" s="36" t="s">
        <v>26</v>
      </c>
      <c r="E24" s="37">
        <v>12891221</v>
      </c>
      <c r="F24" s="37">
        <v>74782</v>
      </c>
      <c r="G24" s="37">
        <v>0</v>
      </c>
      <c r="H24" s="37">
        <f t="shared" si="7"/>
        <v>12966003</v>
      </c>
      <c r="I24" s="37">
        <v>12703922</v>
      </c>
      <c r="J24" s="37">
        <v>741446</v>
      </c>
      <c r="K24" s="38">
        <f t="shared" si="1"/>
        <v>5.8363551035656547E-2</v>
      </c>
    </row>
    <row r="25" spans="1:11" outlineLevel="2" x14ac:dyDescent="0.2">
      <c r="A25" s="96" t="s">
        <v>74</v>
      </c>
      <c r="B25" s="36" t="s">
        <v>5</v>
      </c>
      <c r="C25" s="36" t="s">
        <v>78</v>
      </c>
      <c r="D25" s="36" t="s">
        <v>28</v>
      </c>
      <c r="E25" s="37">
        <v>5148486</v>
      </c>
      <c r="F25" s="37">
        <v>3112718</v>
      </c>
      <c r="G25" s="37">
        <v>0</v>
      </c>
      <c r="H25" s="37">
        <f t="shared" si="7"/>
        <v>8261204</v>
      </c>
      <c r="I25" s="37">
        <v>8110371</v>
      </c>
      <c r="J25" s="37">
        <v>560512</v>
      </c>
      <c r="K25" s="38">
        <f t="shared" si="1"/>
        <v>6.9110525276833826E-2</v>
      </c>
    </row>
    <row r="26" spans="1:11" outlineLevel="1" x14ac:dyDescent="0.2">
      <c r="A26" s="99"/>
      <c r="B26" s="60" t="s">
        <v>110</v>
      </c>
      <c r="C26" s="60"/>
      <c r="D26" s="60"/>
      <c r="E26" s="81">
        <f t="shared" ref="E26:J26" si="8">SUBTOTAL(9,E20:E25)</f>
        <v>85469729</v>
      </c>
      <c r="F26" s="81">
        <f t="shared" si="8"/>
        <v>47615119</v>
      </c>
      <c r="G26" s="81">
        <f t="shared" si="8"/>
        <v>1051528077</v>
      </c>
      <c r="H26" s="81">
        <f t="shared" si="8"/>
        <v>1184612925</v>
      </c>
      <c r="I26" s="81">
        <f t="shared" si="8"/>
        <v>1138354860</v>
      </c>
      <c r="J26" s="81">
        <f t="shared" si="8"/>
        <v>40214744</v>
      </c>
      <c r="K26" s="82">
        <f t="shared" si="1"/>
        <v>3.5327071911477589E-2</v>
      </c>
    </row>
    <row r="27" spans="1:11" outlineLevel="2" x14ac:dyDescent="0.2">
      <c r="A27" s="96">
        <v>1135</v>
      </c>
      <c r="B27" s="36" t="s">
        <v>12</v>
      </c>
      <c r="C27" s="36" t="s">
        <v>67</v>
      </c>
      <c r="D27" s="36" t="s">
        <v>57</v>
      </c>
      <c r="E27" s="37">
        <v>0</v>
      </c>
      <c r="F27" s="37">
        <v>6952729</v>
      </c>
      <c r="G27" s="37">
        <v>0</v>
      </c>
      <c r="H27" s="37">
        <f>SUM(E27:G27)</f>
        <v>6952729</v>
      </c>
      <c r="I27" s="37">
        <v>6655985</v>
      </c>
      <c r="J27" s="37">
        <v>-2203</v>
      </c>
      <c r="K27" s="38">
        <f t="shared" si="1"/>
        <v>-3.3098031320683566E-4</v>
      </c>
    </row>
    <row r="28" spans="1:11" outlineLevel="1" x14ac:dyDescent="0.2">
      <c r="A28" s="99"/>
      <c r="B28" s="60" t="s">
        <v>126</v>
      </c>
      <c r="C28" s="60"/>
      <c r="D28" s="60"/>
      <c r="E28" s="81">
        <f t="shared" ref="E28:J28" si="9">SUBTOTAL(9,E27:E27)</f>
        <v>0</v>
      </c>
      <c r="F28" s="81">
        <f t="shared" si="9"/>
        <v>6952729</v>
      </c>
      <c r="G28" s="81">
        <f t="shared" si="9"/>
        <v>0</v>
      </c>
      <c r="H28" s="81">
        <f t="shared" si="9"/>
        <v>6952729</v>
      </c>
      <c r="I28" s="81">
        <f t="shared" si="9"/>
        <v>6655985</v>
      </c>
      <c r="J28" s="81">
        <f t="shared" si="9"/>
        <v>-2203</v>
      </c>
      <c r="K28" s="82">
        <f t="shared" si="1"/>
        <v>-3.3098031320683566E-4</v>
      </c>
    </row>
    <row r="29" spans="1:11" outlineLevel="2" x14ac:dyDescent="0.2">
      <c r="A29" s="96" t="s">
        <v>89</v>
      </c>
      <c r="B29" s="36" t="s">
        <v>90</v>
      </c>
      <c r="C29" s="36" t="s">
        <v>89</v>
      </c>
      <c r="D29" s="36" t="s">
        <v>90</v>
      </c>
      <c r="E29" s="37">
        <v>1812404</v>
      </c>
      <c r="F29" s="37">
        <v>315367</v>
      </c>
      <c r="G29" s="37">
        <v>32148632</v>
      </c>
      <c r="H29" s="37">
        <f>SUM(E29:G29)</f>
        <v>34276403</v>
      </c>
      <c r="I29" s="37">
        <v>32218731</v>
      </c>
      <c r="J29" s="37">
        <v>489809</v>
      </c>
      <c r="K29" s="38">
        <f t="shared" si="1"/>
        <v>1.5202616142764903E-2</v>
      </c>
    </row>
    <row r="30" spans="1:11" outlineLevel="1" x14ac:dyDescent="0.2">
      <c r="A30" s="99"/>
      <c r="B30" s="60" t="s">
        <v>112</v>
      </c>
      <c r="C30" s="60"/>
      <c r="D30" s="60"/>
      <c r="E30" s="81">
        <f t="shared" ref="E30:J30" si="10">SUBTOTAL(9,E29:E29)</f>
        <v>1812404</v>
      </c>
      <c r="F30" s="81">
        <f t="shared" si="10"/>
        <v>315367</v>
      </c>
      <c r="G30" s="81">
        <f t="shared" si="10"/>
        <v>32148632</v>
      </c>
      <c r="H30" s="81">
        <f t="shared" si="10"/>
        <v>34276403</v>
      </c>
      <c r="I30" s="81">
        <f t="shared" si="10"/>
        <v>32218731</v>
      </c>
      <c r="J30" s="81">
        <f t="shared" si="10"/>
        <v>489809</v>
      </c>
      <c r="K30" s="82">
        <f t="shared" si="1"/>
        <v>1.5202616142764903E-2</v>
      </c>
    </row>
    <row r="31" spans="1:11" outlineLevel="2" x14ac:dyDescent="0.2">
      <c r="A31" s="96" t="s">
        <v>92</v>
      </c>
      <c r="B31" s="36" t="s">
        <v>3</v>
      </c>
      <c r="C31" s="36" t="s">
        <v>92</v>
      </c>
      <c r="D31" s="36" t="s">
        <v>3</v>
      </c>
      <c r="E31" s="37">
        <v>1058130</v>
      </c>
      <c r="F31" s="37">
        <v>0</v>
      </c>
      <c r="G31" s="37">
        <v>103247242</v>
      </c>
      <c r="H31" s="37">
        <f>SUM(E31:G31)</f>
        <v>104305372</v>
      </c>
      <c r="I31" s="37">
        <v>100050309</v>
      </c>
      <c r="J31" s="37">
        <v>362162</v>
      </c>
      <c r="K31" s="38">
        <f t="shared" si="1"/>
        <v>3.6197989153636699E-3</v>
      </c>
    </row>
    <row r="32" spans="1:11" outlineLevel="1" x14ac:dyDescent="0.2">
      <c r="A32" s="99"/>
      <c r="B32" s="60" t="s">
        <v>127</v>
      </c>
      <c r="C32" s="60"/>
      <c r="D32" s="60"/>
      <c r="E32" s="81">
        <f t="shared" ref="E32:J32" si="11">SUBTOTAL(9,E31:E31)</f>
        <v>1058130</v>
      </c>
      <c r="F32" s="81">
        <f t="shared" si="11"/>
        <v>0</v>
      </c>
      <c r="G32" s="81">
        <f t="shared" si="11"/>
        <v>103247242</v>
      </c>
      <c r="H32" s="81">
        <f t="shared" si="11"/>
        <v>104305372</v>
      </c>
      <c r="I32" s="81">
        <f t="shared" si="11"/>
        <v>100050309</v>
      </c>
      <c r="J32" s="81">
        <f t="shared" si="11"/>
        <v>362162</v>
      </c>
      <c r="K32" s="82">
        <f t="shared" si="1"/>
        <v>3.6197989153636699E-3</v>
      </c>
    </row>
    <row r="33" spans="1:11" outlineLevel="2" x14ac:dyDescent="0.2">
      <c r="A33" s="96" t="s">
        <v>88</v>
      </c>
      <c r="B33" s="36" t="s">
        <v>4</v>
      </c>
      <c r="C33" s="36" t="s">
        <v>88</v>
      </c>
      <c r="D33" s="36" t="s">
        <v>4</v>
      </c>
      <c r="E33" s="37">
        <v>0</v>
      </c>
      <c r="F33" s="37">
        <v>0</v>
      </c>
      <c r="G33" s="37">
        <v>33373250</v>
      </c>
      <c r="H33" s="37">
        <f>SUM(E33:G33)</f>
        <v>33373250</v>
      </c>
      <c r="I33" s="37">
        <v>31881645</v>
      </c>
      <c r="J33" s="37">
        <v>333732</v>
      </c>
      <c r="K33" s="38">
        <f t="shared" si="1"/>
        <v>1.0467841292379989E-2</v>
      </c>
    </row>
    <row r="34" spans="1:11" outlineLevel="1" x14ac:dyDescent="0.2">
      <c r="A34" s="99"/>
      <c r="B34" s="60" t="s">
        <v>114</v>
      </c>
      <c r="C34" s="60"/>
      <c r="D34" s="60"/>
      <c r="E34" s="81">
        <f t="shared" ref="E34:J34" si="12">SUBTOTAL(9,E33:E33)</f>
        <v>0</v>
      </c>
      <c r="F34" s="81">
        <f t="shared" si="12"/>
        <v>0</v>
      </c>
      <c r="G34" s="81">
        <f t="shared" si="12"/>
        <v>33373250</v>
      </c>
      <c r="H34" s="81">
        <f t="shared" si="12"/>
        <v>33373250</v>
      </c>
      <c r="I34" s="81">
        <f t="shared" si="12"/>
        <v>31881645</v>
      </c>
      <c r="J34" s="81">
        <f t="shared" si="12"/>
        <v>333732</v>
      </c>
      <c r="K34" s="82">
        <f t="shared" si="1"/>
        <v>1.0467841292379989E-2</v>
      </c>
    </row>
    <row r="35" spans="1:11" outlineLevel="2" x14ac:dyDescent="0.2">
      <c r="A35" s="96" t="s">
        <v>91</v>
      </c>
      <c r="B35" s="36" t="s">
        <v>7</v>
      </c>
      <c r="C35" s="36" t="s">
        <v>91</v>
      </c>
      <c r="D35" s="36" t="s">
        <v>7</v>
      </c>
      <c r="E35" s="37">
        <v>0</v>
      </c>
      <c r="F35" s="37">
        <v>191470</v>
      </c>
      <c r="G35" s="37">
        <v>64287382</v>
      </c>
      <c r="H35" s="37">
        <f>SUM(E35:G35)</f>
        <v>64478852</v>
      </c>
      <c r="I35" s="37">
        <v>61849979</v>
      </c>
      <c r="J35" s="37">
        <v>2124719</v>
      </c>
      <c r="K35" s="38">
        <f t="shared" si="1"/>
        <v>3.4352784501349626E-2</v>
      </c>
    </row>
    <row r="36" spans="1:11" outlineLevel="1" x14ac:dyDescent="0.2">
      <c r="A36" s="100"/>
      <c r="B36" s="64" t="s">
        <v>115</v>
      </c>
      <c r="C36" s="64"/>
      <c r="D36" s="64"/>
      <c r="E36" s="69">
        <f t="shared" ref="E36:J36" si="13">SUBTOTAL(9,E35:E35)</f>
        <v>0</v>
      </c>
      <c r="F36" s="69">
        <f t="shared" si="13"/>
        <v>191470</v>
      </c>
      <c r="G36" s="69">
        <f t="shared" si="13"/>
        <v>64287382</v>
      </c>
      <c r="H36" s="81">
        <f t="shared" si="13"/>
        <v>64478852</v>
      </c>
      <c r="I36" s="69">
        <f t="shared" si="13"/>
        <v>61849979</v>
      </c>
      <c r="J36" s="69">
        <f t="shared" si="13"/>
        <v>2124719</v>
      </c>
      <c r="K36" s="82">
        <f t="shared" si="1"/>
        <v>3.4352784501349626E-2</v>
      </c>
    </row>
    <row r="37" spans="1:11" outlineLevel="2" x14ac:dyDescent="0.2">
      <c r="A37" s="97" t="s">
        <v>87</v>
      </c>
      <c r="B37" s="62" t="s">
        <v>13</v>
      </c>
      <c r="C37" s="62" t="s">
        <v>87</v>
      </c>
      <c r="D37" s="62" t="s">
        <v>13</v>
      </c>
      <c r="E37" s="63">
        <v>0</v>
      </c>
      <c r="F37" s="63">
        <v>96437575</v>
      </c>
      <c r="G37" s="63">
        <v>0</v>
      </c>
      <c r="H37" s="37">
        <f>SUM(E37:G37)</f>
        <v>96437575</v>
      </c>
      <c r="I37" s="63">
        <v>93345449</v>
      </c>
      <c r="J37" s="63">
        <v>2349031</v>
      </c>
      <c r="K37" s="38">
        <f t="shared" si="1"/>
        <v>2.516492260913545E-2</v>
      </c>
    </row>
    <row r="38" spans="1:11" outlineLevel="1" x14ac:dyDescent="0.2">
      <c r="A38" s="101"/>
      <c r="B38" s="61" t="s">
        <v>125</v>
      </c>
      <c r="C38" s="61"/>
      <c r="D38" s="61"/>
      <c r="E38" s="84">
        <f t="shared" ref="E38:J38" si="14">SUBTOTAL(9,E37:E37)</f>
        <v>0</v>
      </c>
      <c r="F38" s="84">
        <f t="shared" si="14"/>
        <v>96437575</v>
      </c>
      <c r="G38" s="84">
        <f t="shared" si="14"/>
        <v>0</v>
      </c>
      <c r="H38" s="84">
        <f t="shared" si="14"/>
        <v>96437575</v>
      </c>
      <c r="I38" s="84">
        <f t="shared" si="14"/>
        <v>93345449</v>
      </c>
      <c r="J38" s="84">
        <f t="shared" si="14"/>
        <v>2349031</v>
      </c>
      <c r="K38" s="70">
        <f t="shared" si="1"/>
        <v>2.516492260913545E-2</v>
      </c>
    </row>
    <row r="39" spans="1:11" ht="33" customHeight="1" thickBot="1" x14ac:dyDescent="0.25">
      <c r="A39" s="98"/>
      <c r="B39" s="47" t="s">
        <v>104</v>
      </c>
      <c r="C39" s="47"/>
      <c r="D39" s="47"/>
      <c r="E39" s="48">
        <f t="shared" ref="E39:J39" si="15">SUBTOTAL(9,E4:E37)</f>
        <v>108924260</v>
      </c>
      <c r="F39" s="48">
        <f t="shared" si="15"/>
        <v>811726505</v>
      </c>
      <c r="G39" s="48">
        <f t="shared" si="15"/>
        <v>2416146648</v>
      </c>
      <c r="H39" s="48">
        <f t="shared" si="15"/>
        <v>3336797413</v>
      </c>
      <c r="I39" s="48">
        <f t="shared" si="15"/>
        <v>3224578537</v>
      </c>
      <c r="J39" s="48">
        <f t="shared" si="15"/>
        <v>100355772</v>
      </c>
      <c r="K39" s="32">
        <f t="shared" si="1"/>
        <v>3.1122136070956551E-2</v>
      </c>
    </row>
    <row r="40" spans="1:11" ht="12.75" thickTop="1" x14ac:dyDescent="0.2"/>
  </sheetData>
  <mergeCells count="1">
    <mergeCell ref="A1:K1"/>
  </mergeCells>
  <phoneticPr fontId="16" type="noConversion"/>
  <printOptions horizontalCentered="1"/>
  <pageMargins left="0.25" right="0.25" top="0.67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/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71" customFormat="1" ht="37.5" customHeight="1" x14ac:dyDescent="0.2">
      <c r="A1" s="181" t="s">
        <v>181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2" s="171" customFormat="1" ht="36" x14ac:dyDescent="0.2">
      <c r="A2" s="29" t="s">
        <v>14</v>
      </c>
      <c r="B2" s="29" t="s">
        <v>15</v>
      </c>
      <c r="C2" s="29" t="s">
        <v>40</v>
      </c>
      <c r="D2" s="29" t="s">
        <v>41</v>
      </c>
      <c r="E2" s="30" t="s">
        <v>116</v>
      </c>
      <c r="F2" s="30" t="s">
        <v>117</v>
      </c>
      <c r="G2" s="30" t="s">
        <v>118</v>
      </c>
      <c r="H2" s="30" t="s">
        <v>119</v>
      </c>
      <c r="I2" s="30" t="s">
        <v>172</v>
      </c>
      <c r="J2" s="30" t="s">
        <v>165</v>
      </c>
      <c r="K2" s="30" t="s">
        <v>169</v>
      </c>
    </row>
    <row r="3" spans="1:12" ht="15" outlineLevel="2" x14ac:dyDescent="0.25">
      <c r="A3" s="152">
        <v>70</v>
      </c>
      <c r="B3" s="151" t="s">
        <v>145</v>
      </c>
      <c r="C3" s="152">
        <v>51624</v>
      </c>
      <c r="D3" s="151" t="s">
        <v>160</v>
      </c>
      <c r="E3" s="153">
        <v>0</v>
      </c>
      <c r="F3" s="153">
        <v>0</v>
      </c>
      <c r="G3" s="153">
        <v>0</v>
      </c>
      <c r="H3" s="153">
        <f>E3+F3+G3</f>
        <v>0</v>
      </c>
      <c r="I3" s="153">
        <v>0</v>
      </c>
      <c r="J3" s="153">
        <v>0</v>
      </c>
      <c r="K3" s="156" t="str">
        <f>IF(I3&lt;&gt;0,J3/I3,"")</f>
        <v/>
      </c>
      <c r="L3" s="151"/>
    </row>
    <row r="4" spans="1:12" ht="15" outlineLevel="2" x14ac:dyDescent="0.25">
      <c r="A4" s="152">
        <v>70</v>
      </c>
      <c r="B4" s="151" t="s">
        <v>145</v>
      </c>
      <c r="C4" s="152">
        <v>50814</v>
      </c>
      <c r="D4" s="151" t="s">
        <v>148</v>
      </c>
      <c r="E4" s="153">
        <v>27677931</v>
      </c>
      <c r="F4" s="153">
        <v>81380722</v>
      </c>
      <c r="G4" s="153">
        <v>301696054</v>
      </c>
      <c r="H4" s="153">
        <f>E4+F4+G4</f>
        <v>410754707</v>
      </c>
      <c r="I4" s="153">
        <v>408263830</v>
      </c>
      <c r="J4" s="153">
        <v>45792760</v>
      </c>
      <c r="K4" s="156">
        <f>IF(I4&lt;&gt;0,J4/I4,"")</f>
        <v>0.11216462648675</v>
      </c>
      <c r="L4" s="151"/>
    </row>
    <row r="5" spans="1:12" ht="15" outlineLevel="1" x14ac:dyDescent="0.25">
      <c r="A5" s="162"/>
      <c r="B5" s="163" t="s">
        <v>151</v>
      </c>
      <c r="C5" s="162"/>
      <c r="D5" s="164"/>
      <c r="E5" s="165">
        <f t="shared" ref="E5:J5" si="0">SUBTOTAL(9,E3:E4)</f>
        <v>27677931</v>
      </c>
      <c r="F5" s="165">
        <f t="shared" si="0"/>
        <v>81380722</v>
      </c>
      <c r="G5" s="165">
        <f t="shared" si="0"/>
        <v>301696054</v>
      </c>
      <c r="H5" s="165">
        <f t="shared" si="0"/>
        <v>410754707</v>
      </c>
      <c r="I5" s="165">
        <f t="shared" si="0"/>
        <v>408263830</v>
      </c>
      <c r="J5" s="165">
        <f t="shared" si="0"/>
        <v>45792760</v>
      </c>
      <c r="K5" s="166">
        <f t="shared" ref="K5:K31" si="1">IF(I5&lt;&gt;0,J5/I5,"")</f>
        <v>0.11216462648675</v>
      </c>
      <c r="L5" s="151"/>
    </row>
    <row r="6" spans="1:12" ht="15" outlineLevel="2" x14ac:dyDescent="0.25">
      <c r="A6" s="152">
        <v>150</v>
      </c>
      <c r="B6" s="151" t="s">
        <v>8</v>
      </c>
      <c r="C6" s="152">
        <v>50520</v>
      </c>
      <c r="D6" s="151" t="s">
        <v>25</v>
      </c>
      <c r="E6" s="153">
        <v>5197244</v>
      </c>
      <c r="F6" s="153">
        <v>50208941</v>
      </c>
      <c r="G6" s="153">
        <v>122962521</v>
      </c>
      <c r="H6" s="153">
        <f>E6+F6+G6</f>
        <v>178368706</v>
      </c>
      <c r="I6" s="153">
        <v>177402035</v>
      </c>
      <c r="J6" s="153">
        <v>14403850</v>
      </c>
      <c r="K6" s="156">
        <f t="shared" si="1"/>
        <v>8.1193262523735987E-2</v>
      </c>
      <c r="L6" s="151"/>
    </row>
    <row r="7" spans="1:12" ht="15" outlineLevel="2" x14ac:dyDescent="0.25">
      <c r="A7" s="152">
        <v>150</v>
      </c>
      <c r="B7" s="151" t="s">
        <v>8</v>
      </c>
      <c r="C7" s="152">
        <v>51411</v>
      </c>
      <c r="D7" s="151" t="s">
        <v>142</v>
      </c>
      <c r="E7" s="153">
        <v>0</v>
      </c>
      <c r="F7" s="153">
        <v>3642935</v>
      </c>
      <c r="G7" s="153">
        <v>0</v>
      </c>
      <c r="H7" s="153">
        <f>E7+F7+G7</f>
        <v>3642935</v>
      </c>
      <c r="I7" s="153">
        <v>3297378</v>
      </c>
      <c r="J7" s="153">
        <v>0</v>
      </c>
      <c r="K7" s="156">
        <f t="shared" si="1"/>
        <v>0</v>
      </c>
      <c r="L7" s="151"/>
    </row>
    <row r="8" spans="1:12" ht="15" outlineLevel="1" x14ac:dyDescent="0.25">
      <c r="A8" s="162"/>
      <c r="B8" s="163" t="s">
        <v>107</v>
      </c>
      <c r="C8" s="162"/>
      <c r="D8" s="164"/>
      <c r="E8" s="165">
        <f t="shared" ref="E8:J8" si="2">SUBTOTAL(9,E6:E7)</f>
        <v>5197244</v>
      </c>
      <c r="F8" s="165">
        <f t="shared" si="2"/>
        <v>53851876</v>
      </c>
      <c r="G8" s="165">
        <f t="shared" si="2"/>
        <v>122962521</v>
      </c>
      <c r="H8" s="165">
        <f t="shared" si="2"/>
        <v>182011641</v>
      </c>
      <c r="I8" s="165">
        <f t="shared" si="2"/>
        <v>180699413</v>
      </c>
      <c r="J8" s="165">
        <f t="shared" si="2"/>
        <v>14403850</v>
      </c>
      <c r="K8" s="166">
        <f t="shared" si="1"/>
        <v>7.9711659052262671E-2</v>
      </c>
      <c r="L8" s="151"/>
    </row>
    <row r="9" spans="1:12" ht="15" outlineLevel="2" x14ac:dyDescent="0.25">
      <c r="A9" s="152">
        <v>340</v>
      </c>
      <c r="B9" s="151" t="s">
        <v>147</v>
      </c>
      <c r="C9" s="152">
        <v>50121</v>
      </c>
      <c r="D9" s="151" t="s">
        <v>159</v>
      </c>
      <c r="E9" s="153">
        <v>2402496</v>
      </c>
      <c r="F9" s="153">
        <v>58731421</v>
      </c>
      <c r="G9" s="153">
        <v>51311582</v>
      </c>
      <c r="H9" s="153">
        <f>E9+F9+G9</f>
        <v>112445499</v>
      </c>
      <c r="I9" s="153">
        <v>113306019</v>
      </c>
      <c r="J9" s="153">
        <v>7648726</v>
      </c>
      <c r="K9" s="156">
        <f t="shared" si="1"/>
        <v>6.7505028130941572E-2</v>
      </c>
      <c r="L9" s="151"/>
    </row>
    <row r="10" spans="1:12" ht="15" outlineLevel="1" x14ac:dyDescent="0.25">
      <c r="A10" s="162"/>
      <c r="B10" s="163" t="s">
        <v>155</v>
      </c>
      <c r="C10" s="162"/>
      <c r="D10" s="164"/>
      <c r="E10" s="165">
        <f t="shared" ref="E10:J10" si="3">SUBTOTAL(9,E9:E9)</f>
        <v>2402496</v>
      </c>
      <c r="F10" s="165">
        <f t="shared" si="3"/>
        <v>58731421</v>
      </c>
      <c r="G10" s="165">
        <f t="shared" si="3"/>
        <v>51311582</v>
      </c>
      <c r="H10" s="165">
        <f t="shared" si="3"/>
        <v>112445499</v>
      </c>
      <c r="I10" s="165">
        <f t="shared" si="3"/>
        <v>113306019</v>
      </c>
      <c r="J10" s="165">
        <f t="shared" si="3"/>
        <v>7648726</v>
      </c>
      <c r="K10" s="166">
        <f t="shared" si="1"/>
        <v>6.7505028130941572E-2</v>
      </c>
      <c r="L10" s="151"/>
    </row>
    <row r="11" spans="1:12" ht="15" outlineLevel="2" x14ac:dyDescent="0.25">
      <c r="A11" s="152">
        <v>626</v>
      </c>
      <c r="B11" s="151" t="s">
        <v>146</v>
      </c>
      <c r="C11" s="152">
        <v>50028</v>
      </c>
      <c r="D11" s="151" t="s">
        <v>63</v>
      </c>
      <c r="E11" s="153">
        <v>0</v>
      </c>
      <c r="F11" s="153">
        <v>0</v>
      </c>
      <c r="G11" s="153">
        <v>0</v>
      </c>
      <c r="H11" s="153">
        <f>E11+F11+G11</f>
        <v>0</v>
      </c>
      <c r="I11" s="153">
        <v>0</v>
      </c>
      <c r="J11" s="153">
        <v>0</v>
      </c>
      <c r="K11" s="156" t="str">
        <f t="shared" si="1"/>
        <v/>
      </c>
      <c r="L11" s="151"/>
    </row>
    <row r="12" spans="1:12" ht="15" outlineLevel="1" x14ac:dyDescent="0.25">
      <c r="A12" s="162"/>
      <c r="B12" s="163" t="s">
        <v>149</v>
      </c>
      <c r="C12" s="162"/>
      <c r="D12" s="164"/>
      <c r="E12" s="165">
        <f t="shared" ref="E12:J12" si="4">SUBTOTAL(9,E11:E11)</f>
        <v>0</v>
      </c>
      <c r="F12" s="165">
        <f t="shared" si="4"/>
        <v>0</v>
      </c>
      <c r="G12" s="165">
        <f t="shared" si="4"/>
        <v>0</v>
      </c>
      <c r="H12" s="165">
        <f t="shared" si="4"/>
        <v>0</v>
      </c>
      <c r="I12" s="165">
        <f t="shared" si="4"/>
        <v>0</v>
      </c>
      <c r="J12" s="165">
        <f t="shared" si="4"/>
        <v>0</v>
      </c>
      <c r="K12" s="166" t="str">
        <f t="shared" si="1"/>
        <v/>
      </c>
      <c r="L12" s="151"/>
    </row>
    <row r="13" spans="1:12" ht="15" outlineLevel="2" x14ac:dyDescent="0.25">
      <c r="A13" s="152">
        <v>670</v>
      </c>
      <c r="B13" s="151" t="s">
        <v>141</v>
      </c>
      <c r="C13" s="152">
        <v>51586</v>
      </c>
      <c r="D13" s="151" t="s">
        <v>32</v>
      </c>
      <c r="E13" s="153">
        <v>11898955</v>
      </c>
      <c r="F13" s="153">
        <v>6070813</v>
      </c>
      <c r="G13" s="153">
        <v>197710393</v>
      </c>
      <c r="H13" s="153">
        <f>E13+F13+G13</f>
        <v>215680161</v>
      </c>
      <c r="I13" s="153">
        <v>208953276</v>
      </c>
      <c r="J13" s="153">
        <v>37998291</v>
      </c>
      <c r="K13" s="156">
        <f t="shared" si="1"/>
        <v>0.1818506592832744</v>
      </c>
      <c r="L13" s="151"/>
    </row>
    <row r="14" spans="1:12" ht="15" outlineLevel="2" x14ac:dyDescent="0.25">
      <c r="A14" s="152">
        <v>670</v>
      </c>
      <c r="B14" s="151" t="s">
        <v>141</v>
      </c>
      <c r="C14" s="152">
        <v>50083</v>
      </c>
      <c r="D14" s="151" t="s">
        <v>24</v>
      </c>
      <c r="E14" s="153">
        <v>4788468</v>
      </c>
      <c r="F14" s="153">
        <v>4094</v>
      </c>
      <c r="G14" s="153">
        <v>113026044</v>
      </c>
      <c r="H14" s="153">
        <f>E14+F14+G14</f>
        <v>117818606</v>
      </c>
      <c r="I14" s="153">
        <v>118914470</v>
      </c>
      <c r="J14" s="153">
        <v>7079097</v>
      </c>
      <c r="K14" s="156">
        <f t="shared" si="1"/>
        <v>5.9530997363062714E-2</v>
      </c>
      <c r="L14" s="151"/>
    </row>
    <row r="15" spans="1:12" ht="15" outlineLevel="2" x14ac:dyDescent="0.25">
      <c r="A15" s="152">
        <v>670</v>
      </c>
      <c r="B15" s="151" t="s">
        <v>141</v>
      </c>
      <c r="C15" s="152">
        <v>50229</v>
      </c>
      <c r="D15" s="151" t="s">
        <v>27</v>
      </c>
      <c r="E15" s="153">
        <v>7233464</v>
      </c>
      <c r="F15" s="153">
        <v>3060305</v>
      </c>
      <c r="G15" s="153">
        <v>295199138</v>
      </c>
      <c r="H15" s="153">
        <f>E15+F15+G15</f>
        <v>305492907</v>
      </c>
      <c r="I15" s="153">
        <v>309711273</v>
      </c>
      <c r="J15" s="153">
        <v>35864516</v>
      </c>
      <c r="K15" s="156">
        <f t="shared" si="1"/>
        <v>0.11579984045333733</v>
      </c>
      <c r="L15" s="151"/>
    </row>
    <row r="16" spans="1:12" ht="15" outlineLevel="1" x14ac:dyDescent="0.25">
      <c r="A16" s="162"/>
      <c r="B16" s="163" t="s">
        <v>150</v>
      </c>
      <c r="C16" s="162"/>
      <c r="D16" s="164"/>
      <c r="E16" s="165">
        <f t="shared" ref="E16:J16" si="5">SUBTOTAL(9,E13:E15)</f>
        <v>23920887</v>
      </c>
      <c r="F16" s="165">
        <f t="shared" si="5"/>
        <v>9135212</v>
      </c>
      <c r="G16" s="165">
        <f t="shared" si="5"/>
        <v>605935575</v>
      </c>
      <c r="H16" s="165">
        <f t="shared" si="5"/>
        <v>638991674</v>
      </c>
      <c r="I16" s="165">
        <f t="shared" si="5"/>
        <v>637579019</v>
      </c>
      <c r="J16" s="165">
        <f t="shared" si="5"/>
        <v>80941904</v>
      </c>
      <c r="K16" s="166">
        <f t="shared" si="1"/>
        <v>0.12695195667974138</v>
      </c>
      <c r="L16" s="151"/>
    </row>
    <row r="17" spans="1:12" ht="15" outlineLevel="2" x14ac:dyDescent="0.25">
      <c r="A17" s="152">
        <v>4699</v>
      </c>
      <c r="B17" s="151" t="s">
        <v>163</v>
      </c>
      <c r="C17" s="152">
        <v>50849</v>
      </c>
      <c r="D17" s="151" t="s">
        <v>162</v>
      </c>
      <c r="E17" s="153">
        <v>10191309</v>
      </c>
      <c r="F17" s="153">
        <v>28631711</v>
      </c>
      <c r="G17" s="153">
        <v>11178171</v>
      </c>
      <c r="H17" s="153">
        <f>E17+F17+G17</f>
        <v>50001191</v>
      </c>
      <c r="I17" s="153">
        <v>48384896</v>
      </c>
      <c r="J17" s="153">
        <v>696369</v>
      </c>
      <c r="K17" s="156">
        <f t="shared" si="1"/>
        <v>1.4392280599301071E-2</v>
      </c>
      <c r="L17" s="151"/>
    </row>
    <row r="18" spans="1:12" ht="15" outlineLevel="1" x14ac:dyDescent="0.25">
      <c r="A18" s="162"/>
      <c r="B18" s="163" t="s">
        <v>167</v>
      </c>
      <c r="C18" s="162"/>
      <c r="D18" s="164"/>
      <c r="E18" s="165">
        <f t="shared" ref="E18:J18" si="6">SUBTOTAL(9,E17:E17)</f>
        <v>10191309</v>
      </c>
      <c r="F18" s="165">
        <f t="shared" si="6"/>
        <v>28631711</v>
      </c>
      <c r="G18" s="165">
        <f t="shared" si="6"/>
        <v>11178171</v>
      </c>
      <c r="H18" s="165">
        <f t="shared" si="6"/>
        <v>50001191</v>
      </c>
      <c r="I18" s="165">
        <f t="shared" si="6"/>
        <v>48384896</v>
      </c>
      <c r="J18" s="165">
        <f t="shared" si="6"/>
        <v>696369</v>
      </c>
      <c r="K18" s="166">
        <f t="shared" si="1"/>
        <v>1.4392280599301071E-2</v>
      </c>
      <c r="L18" s="151"/>
    </row>
    <row r="19" spans="1:12" ht="15" outlineLevel="2" x14ac:dyDescent="0.25">
      <c r="A19" s="152">
        <v>50016</v>
      </c>
      <c r="B19" s="151" t="s">
        <v>164</v>
      </c>
      <c r="C19" s="152">
        <v>50016</v>
      </c>
      <c r="D19" s="151" t="s">
        <v>164</v>
      </c>
      <c r="E19" s="153">
        <v>1644951</v>
      </c>
      <c r="F19" s="153">
        <v>7504616</v>
      </c>
      <c r="G19" s="153">
        <v>35635703</v>
      </c>
      <c r="H19" s="153">
        <v>42159300</v>
      </c>
      <c r="I19" s="153">
        <v>42159300</v>
      </c>
      <c r="J19" s="153">
        <v>372476</v>
      </c>
      <c r="K19" s="156">
        <f t="shared" si="1"/>
        <v>8.834966424964362E-3</v>
      </c>
      <c r="L19" s="151"/>
    </row>
    <row r="20" spans="1:12" ht="15" outlineLevel="1" x14ac:dyDescent="0.25">
      <c r="A20" s="162"/>
      <c r="B20" s="163" t="s">
        <v>168</v>
      </c>
      <c r="C20" s="162"/>
      <c r="D20" s="164"/>
      <c r="E20" s="165">
        <f t="shared" ref="E20:J20" si="7">SUBTOTAL(9,E19:E19)</f>
        <v>1644951</v>
      </c>
      <c r="F20" s="165">
        <f t="shared" si="7"/>
        <v>7504616</v>
      </c>
      <c r="G20" s="165">
        <f t="shared" si="7"/>
        <v>35635703</v>
      </c>
      <c r="H20" s="165">
        <f t="shared" si="7"/>
        <v>42159300</v>
      </c>
      <c r="I20" s="165">
        <f t="shared" si="7"/>
        <v>42159300</v>
      </c>
      <c r="J20" s="165">
        <f t="shared" si="7"/>
        <v>372476</v>
      </c>
      <c r="K20" s="166">
        <f t="shared" si="1"/>
        <v>8.834966424964362E-3</v>
      </c>
      <c r="L20" s="151"/>
    </row>
    <row r="21" spans="1:12" ht="15" outlineLevel="2" x14ac:dyDescent="0.25">
      <c r="A21" s="152">
        <v>50026</v>
      </c>
      <c r="B21" s="151" t="s">
        <v>170</v>
      </c>
      <c r="C21" s="152">
        <v>50026</v>
      </c>
      <c r="D21" s="151" t="s">
        <v>170</v>
      </c>
      <c r="E21" s="153">
        <v>0</v>
      </c>
      <c r="F21" s="153">
        <v>1348674</v>
      </c>
      <c r="G21" s="153">
        <v>0</v>
      </c>
      <c r="H21" s="153">
        <f>E21+F21+G21</f>
        <v>1348674</v>
      </c>
      <c r="I21" s="153">
        <v>1388900</v>
      </c>
      <c r="J21" s="153">
        <v>290571</v>
      </c>
      <c r="K21" s="156">
        <f t="shared" si="1"/>
        <v>0.20920944632442939</v>
      </c>
      <c r="L21" s="151"/>
    </row>
    <row r="22" spans="1:12" ht="15" outlineLevel="1" x14ac:dyDescent="0.25">
      <c r="A22" s="162"/>
      <c r="B22" s="163" t="s">
        <v>173</v>
      </c>
      <c r="C22" s="162"/>
      <c r="D22" s="164"/>
      <c r="E22" s="165">
        <f t="shared" ref="E22:J22" si="8">SUBTOTAL(9,E21:E21)</f>
        <v>0</v>
      </c>
      <c r="F22" s="165">
        <f t="shared" si="8"/>
        <v>1348674</v>
      </c>
      <c r="G22" s="165">
        <f t="shared" si="8"/>
        <v>0</v>
      </c>
      <c r="H22" s="165">
        <f t="shared" si="8"/>
        <v>1348674</v>
      </c>
      <c r="I22" s="165">
        <f t="shared" si="8"/>
        <v>1388900</v>
      </c>
      <c r="J22" s="165">
        <f t="shared" si="8"/>
        <v>290571</v>
      </c>
      <c r="K22" s="166">
        <f t="shared" si="1"/>
        <v>0.20920944632442939</v>
      </c>
      <c r="L22" s="151"/>
    </row>
    <row r="23" spans="1:12" ht="15" outlineLevel="2" x14ac:dyDescent="0.25">
      <c r="A23" s="152">
        <v>50050</v>
      </c>
      <c r="B23" s="151" t="s">
        <v>4</v>
      </c>
      <c r="C23" s="152">
        <v>50050</v>
      </c>
      <c r="D23" s="151" t="s">
        <v>4</v>
      </c>
      <c r="E23" s="153">
        <v>3500</v>
      </c>
      <c r="F23" s="153">
        <v>18317923</v>
      </c>
      <c r="G23" s="153">
        <v>32619383</v>
      </c>
      <c r="H23" s="153">
        <f>E23+F23+G23</f>
        <v>50940806</v>
      </c>
      <c r="I23" s="153">
        <v>49357536</v>
      </c>
      <c r="J23" s="153">
        <v>1204631</v>
      </c>
      <c r="K23" s="156">
        <f t="shared" si="1"/>
        <v>2.4406222385169308E-2</v>
      </c>
      <c r="L23" s="151"/>
    </row>
    <row r="24" spans="1:12" ht="15" outlineLevel="1" x14ac:dyDescent="0.25">
      <c r="A24" s="162"/>
      <c r="B24" s="163" t="s">
        <v>114</v>
      </c>
      <c r="C24" s="162"/>
      <c r="D24" s="164"/>
      <c r="E24" s="165">
        <f t="shared" ref="E24:J24" si="9">SUBTOTAL(9,E23:E23)</f>
        <v>3500</v>
      </c>
      <c r="F24" s="165">
        <f t="shared" si="9"/>
        <v>18317923</v>
      </c>
      <c r="G24" s="165">
        <f t="shared" si="9"/>
        <v>32619383</v>
      </c>
      <c r="H24" s="165">
        <f t="shared" si="9"/>
        <v>50940806</v>
      </c>
      <c r="I24" s="165">
        <f t="shared" si="9"/>
        <v>49357536</v>
      </c>
      <c r="J24" s="165">
        <f t="shared" si="9"/>
        <v>1204631</v>
      </c>
      <c r="K24" s="166">
        <f t="shared" si="1"/>
        <v>2.4406222385169308E-2</v>
      </c>
      <c r="L24" s="151"/>
    </row>
    <row r="25" spans="1:12" ht="15" outlineLevel="2" x14ac:dyDescent="0.25">
      <c r="A25" s="152">
        <v>50130</v>
      </c>
      <c r="B25" s="151" t="s">
        <v>144</v>
      </c>
      <c r="C25" s="152">
        <v>50130</v>
      </c>
      <c r="D25" s="151" t="s">
        <v>144</v>
      </c>
      <c r="E25" s="153">
        <v>0</v>
      </c>
      <c r="F25" s="153">
        <v>22751</v>
      </c>
      <c r="G25" s="153">
        <v>41879928</v>
      </c>
      <c r="H25" s="153">
        <f>E25+F25+G25</f>
        <v>41902679</v>
      </c>
      <c r="I25" s="153">
        <v>42342033</v>
      </c>
      <c r="J25" s="153">
        <v>2529115</v>
      </c>
      <c r="K25" s="156">
        <f t="shared" si="1"/>
        <v>5.9730599142464418E-2</v>
      </c>
      <c r="L25" s="151"/>
    </row>
    <row r="26" spans="1:12" ht="15" outlineLevel="1" x14ac:dyDescent="0.25">
      <c r="A26" s="162"/>
      <c r="B26" s="163" t="s">
        <v>154</v>
      </c>
      <c r="C26" s="162"/>
      <c r="D26" s="164"/>
      <c r="E26" s="165">
        <f t="shared" ref="E26:J26" si="10">SUBTOTAL(9,E25:E25)</f>
        <v>0</v>
      </c>
      <c r="F26" s="165">
        <f t="shared" si="10"/>
        <v>22751</v>
      </c>
      <c r="G26" s="165">
        <f t="shared" si="10"/>
        <v>41879928</v>
      </c>
      <c r="H26" s="165">
        <f t="shared" si="10"/>
        <v>41902679</v>
      </c>
      <c r="I26" s="165">
        <f t="shared" si="10"/>
        <v>42342033</v>
      </c>
      <c r="J26" s="165">
        <f t="shared" si="10"/>
        <v>2529115</v>
      </c>
      <c r="K26" s="166">
        <f t="shared" si="1"/>
        <v>5.9730599142464418E-2</v>
      </c>
      <c r="L26" s="151"/>
    </row>
    <row r="27" spans="1:12" ht="15" outlineLevel="2" x14ac:dyDescent="0.25">
      <c r="A27" s="152">
        <v>51020</v>
      </c>
      <c r="B27" s="151" t="s">
        <v>60</v>
      </c>
      <c r="C27" s="152">
        <v>51020</v>
      </c>
      <c r="D27" s="151" t="s">
        <v>60</v>
      </c>
      <c r="E27" s="153">
        <v>0</v>
      </c>
      <c r="F27" s="153">
        <v>8081565</v>
      </c>
      <c r="G27" s="153">
        <v>47229574</v>
      </c>
      <c r="H27" s="153">
        <f>E27+F27+G27</f>
        <v>55311139</v>
      </c>
      <c r="I27" s="153">
        <v>52561155</v>
      </c>
      <c r="J27" s="153">
        <v>1172899</v>
      </c>
      <c r="K27" s="156">
        <f t="shared" si="1"/>
        <v>2.2314939616528594E-2</v>
      </c>
      <c r="L27" s="151"/>
    </row>
    <row r="28" spans="1:12" ht="15" outlineLevel="1" x14ac:dyDescent="0.25">
      <c r="A28" s="162"/>
      <c r="B28" s="163" t="s">
        <v>153</v>
      </c>
      <c r="C28" s="162"/>
      <c r="D28" s="164"/>
      <c r="E28" s="165">
        <f t="shared" ref="E28:J28" si="11">SUBTOTAL(9,E27:E27)</f>
        <v>0</v>
      </c>
      <c r="F28" s="165">
        <f t="shared" si="11"/>
        <v>8081565</v>
      </c>
      <c r="G28" s="165">
        <f t="shared" si="11"/>
        <v>47229574</v>
      </c>
      <c r="H28" s="165">
        <f t="shared" si="11"/>
        <v>55311139</v>
      </c>
      <c r="I28" s="165">
        <f t="shared" si="11"/>
        <v>52561155</v>
      </c>
      <c r="J28" s="165">
        <f t="shared" si="11"/>
        <v>1172899</v>
      </c>
      <c r="K28" s="166">
        <f t="shared" si="1"/>
        <v>2.2314939616528594E-2</v>
      </c>
      <c r="L28" s="151"/>
    </row>
    <row r="29" spans="1:12" ht="15" outlineLevel="2" x14ac:dyDescent="0.25">
      <c r="A29" s="152">
        <v>3483</v>
      </c>
      <c r="B29" s="151" t="s">
        <v>180</v>
      </c>
      <c r="C29" s="152">
        <v>51632</v>
      </c>
      <c r="D29" s="151" t="s">
        <v>157</v>
      </c>
      <c r="E29" s="153">
        <v>918262</v>
      </c>
      <c r="F29" s="153">
        <v>0</v>
      </c>
      <c r="G29" s="153">
        <v>0</v>
      </c>
      <c r="H29" s="153">
        <f>E29+F29+G29</f>
        <v>918262</v>
      </c>
      <c r="I29" s="153">
        <v>845645</v>
      </c>
      <c r="J29" s="153">
        <v>119802</v>
      </c>
      <c r="K29" s="156">
        <f t="shared" si="1"/>
        <v>0.14166937662967322</v>
      </c>
      <c r="L29" s="151"/>
    </row>
    <row r="30" spans="1:12" ht="15" outlineLevel="1" x14ac:dyDescent="0.25">
      <c r="A30" s="162"/>
      <c r="B30" s="163" t="s">
        <v>182</v>
      </c>
      <c r="C30" s="162"/>
      <c r="D30" s="164"/>
      <c r="E30" s="165">
        <f t="shared" ref="E30:J30" si="12">SUBTOTAL(9,E29:E29)</f>
        <v>918262</v>
      </c>
      <c r="F30" s="165">
        <f t="shared" si="12"/>
        <v>0</v>
      </c>
      <c r="G30" s="165">
        <f t="shared" si="12"/>
        <v>0</v>
      </c>
      <c r="H30" s="165">
        <f t="shared" si="12"/>
        <v>918262</v>
      </c>
      <c r="I30" s="165">
        <f t="shared" si="12"/>
        <v>845645</v>
      </c>
      <c r="J30" s="165">
        <f t="shared" si="12"/>
        <v>119802</v>
      </c>
      <c r="K30" s="166">
        <f t="shared" si="1"/>
        <v>0.14166937662967322</v>
      </c>
      <c r="L30" s="151"/>
    </row>
    <row r="31" spans="1:12" ht="30.75" customHeight="1" thickBot="1" x14ac:dyDescent="0.3">
      <c r="A31" s="157"/>
      <c r="B31" s="158" t="s">
        <v>104</v>
      </c>
      <c r="C31" s="157"/>
      <c r="D31" s="159"/>
      <c r="E31" s="160">
        <f t="shared" ref="E31:J31" si="13">SUBTOTAL(9,E3:E30)</f>
        <v>71956580</v>
      </c>
      <c r="F31" s="160">
        <f t="shared" si="13"/>
        <v>267006471</v>
      </c>
      <c r="G31" s="160">
        <f t="shared" si="13"/>
        <v>1250448491</v>
      </c>
      <c r="H31" s="160">
        <f t="shared" si="13"/>
        <v>1586785572</v>
      </c>
      <c r="I31" s="160">
        <f t="shared" si="13"/>
        <v>1576887746</v>
      </c>
      <c r="J31" s="160">
        <f t="shared" si="13"/>
        <v>155173103</v>
      </c>
      <c r="K31" s="161">
        <f t="shared" si="1"/>
        <v>9.8404660314989859E-2</v>
      </c>
      <c r="L31" s="151"/>
    </row>
    <row r="32" spans="1:12" ht="13.5" thickTop="1" x14ac:dyDescent="0.2"/>
    <row r="40" spans="11:13" x14ac:dyDescent="0.2">
      <c r="K40" s="172"/>
      <c r="L40" s="172"/>
      <c r="M40" s="172"/>
    </row>
    <row r="41" spans="11:13" x14ac:dyDescent="0.2">
      <c r="K41" s="172"/>
      <c r="L41" s="172"/>
      <c r="M41" s="172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- 6/17/2013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J1"/>
    </sheetView>
  </sheetViews>
  <sheetFormatPr defaultRowHeight="12" outlineLevelRow="2" x14ac:dyDescent="0.2"/>
  <cols>
    <col min="1" max="1" width="6.28515625" style="25" bestFit="1" customWidth="1"/>
    <col min="2" max="2" width="22.85546875" style="24" bestFit="1" customWidth="1"/>
    <col min="3" max="3" width="6.28515625" style="25" bestFit="1" customWidth="1"/>
    <col min="4" max="4" width="27.85546875" style="25" bestFit="1" customWidth="1"/>
    <col min="5" max="5" width="15.28515625" style="27" customWidth="1"/>
    <col min="6" max="7" width="13.42578125" style="27" customWidth="1"/>
    <col min="8" max="9" width="13.5703125" style="27" bestFit="1" customWidth="1"/>
    <col min="10" max="10" width="12" style="23" bestFit="1" customWidth="1"/>
    <col min="11" max="16384" width="9.140625" style="23"/>
  </cols>
  <sheetData>
    <row r="1" spans="1:11" ht="24" customHeight="1" x14ac:dyDescent="0.2">
      <c r="A1" s="186" t="s">
        <v>96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1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1" s="26" customFormat="1" ht="48" x14ac:dyDescent="0.2">
      <c r="A3" s="29" t="s">
        <v>14</v>
      </c>
      <c r="B3" s="29" t="s">
        <v>15</v>
      </c>
      <c r="C3" s="29" t="s">
        <v>40</v>
      </c>
      <c r="D3" s="29" t="s">
        <v>41</v>
      </c>
      <c r="E3" s="30" t="s">
        <v>116</v>
      </c>
      <c r="F3" s="30" t="s">
        <v>117</v>
      </c>
      <c r="G3" s="30" t="s">
        <v>118</v>
      </c>
      <c r="H3" s="30" t="s">
        <v>119</v>
      </c>
      <c r="I3" s="30" t="s">
        <v>120</v>
      </c>
      <c r="J3" s="30" t="s">
        <v>121</v>
      </c>
      <c r="K3" s="31" t="s">
        <v>122</v>
      </c>
    </row>
    <row r="4" spans="1:11" ht="25.5" customHeight="1" outlineLevel="2" x14ac:dyDescent="0.2">
      <c r="A4" s="36">
        <v>70</v>
      </c>
      <c r="B4" s="36" t="s">
        <v>9</v>
      </c>
      <c r="C4" s="36">
        <v>50814</v>
      </c>
      <c r="D4" s="36" t="s">
        <v>38</v>
      </c>
      <c r="E4" s="37">
        <v>21085149</v>
      </c>
      <c r="F4" s="37">
        <v>381947602</v>
      </c>
      <c r="G4" s="37">
        <v>480884668</v>
      </c>
      <c r="H4" s="37">
        <f>SUM(E4:G4)</f>
        <v>883917419</v>
      </c>
      <c r="I4" s="37">
        <v>860306488</v>
      </c>
      <c r="J4" s="37">
        <v>28465670</v>
      </c>
      <c r="K4" s="38">
        <f>IF(I4&lt;&gt;0,J4/I4,"")</f>
        <v>3.3087824394043161E-2</v>
      </c>
    </row>
    <row r="5" spans="1:11" ht="25.5" customHeight="1" outlineLevel="1" x14ac:dyDescent="0.2">
      <c r="A5" s="60"/>
      <c r="B5" s="59" t="s">
        <v>105</v>
      </c>
      <c r="C5" s="60"/>
      <c r="D5" s="60"/>
      <c r="E5" s="81">
        <f t="shared" ref="E5:J5" si="0">SUBTOTAL(9,E4:E4)</f>
        <v>21085149</v>
      </c>
      <c r="F5" s="81">
        <f t="shared" si="0"/>
        <v>381947602</v>
      </c>
      <c r="G5" s="81">
        <f t="shared" si="0"/>
        <v>480884668</v>
      </c>
      <c r="H5" s="81">
        <f t="shared" si="0"/>
        <v>883917419</v>
      </c>
      <c r="I5" s="81">
        <f t="shared" si="0"/>
        <v>860306488</v>
      </c>
      <c r="J5" s="81">
        <f t="shared" si="0"/>
        <v>28465670</v>
      </c>
      <c r="K5" s="82">
        <f t="shared" ref="K5:K37" si="1">IF(I5&lt;&gt;0,J5/I5,"")</f>
        <v>3.3087824394043161E-2</v>
      </c>
    </row>
    <row r="6" spans="1:11" outlineLevel="2" x14ac:dyDescent="0.2">
      <c r="A6" s="36">
        <v>99</v>
      </c>
      <c r="B6" s="36" t="s">
        <v>0</v>
      </c>
      <c r="C6" s="36">
        <v>50083</v>
      </c>
      <c r="D6" s="36" t="s">
        <v>24</v>
      </c>
      <c r="E6" s="37">
        <v>-19137</v>
      </c>
      <c r="F6" s="37">
        <v>38300969</v>
      </c>
      <c r="G6" s="37">
        <v>143447150</v>
      </c>
      <c r="H6" s="37">
        <f>SUM(E6:G6)</f>
        <v>181728982</v>
      </c>
      <c r="I6" s="37">
        <v>173883749</v>
      </c>
      <c r="J6" s="37">
        <v>5254624</v>
      </c>
      <c r="K6" s="38">
        <f t="shared" si="1"/>
        <v>3.0219178216591133E-2</v>
      </c>
    </row>
    <row r="7" spans="1:11" outlineLevel="2" x14ac:dyDescent="0.2">
      <c r="A7" s="36">
        <v>99</v>
      </c>
      <c r="B7" s="36" t="s">
        <v>0</v>
      </c>
      <c r="C7" s="36">
        <v>50822</v>
      </c>
      <c r="D7" s="36" t="s">
        <v>35</v>
      </c>
      <c r="E7" s="37">
        <v>0</v>
      </c>
      <c r="F7" s="37">
        <v>0</v>
      </c>
      <c r="G7" s="37">
        <v>890794</v>
      </c>
      <c r="H7" s="37">
        <f>SUM(E7:G7)</f>
        <v>890794</v>
      </c>
      <c r="I7" s="37">
        <v>956529</v>
      </c>
      <c r="J7" s="37">
        <v>0</v>
      </c>
      <c r="K7" s="38">
        <f t="shared" si="1"/>
        <v>0</v>
      </c>
    </row>
    <row r="8" spans="1:11" outlineLevel="2" x14ac:dyDescent="0.2">
      <c r="A8" s="36">
        <v>99</v>
      </c>
      <c r="B8" s="36" t="s">
        <v>0</v>
      </c>
      <c r="C8" s="36">
        <v>50024</v>
      </c>
      <c r="D8" s="36" t="s">
        <v>36</v>
      </c>
      <c r="E8" s="37">
        <v>1521731</v>
      </c>
      <c r="F8" s="37">
        <v>7067909</v>
      </c>
      <c r="G8" s="37">
        <v>87041656</v>
      </c>
      <c r="H8" s="37">
        <f>SUM(E8:G8)</f>
        <v>95631296</v>
      </c>
      <c r="I8" s="37">
        <v>92095633</v>
      </c>
      <c r="J8" s="37">
        <v>3285128</v>
      </c>
      <c r="K8" s="38">
        <f t="shared" si="1"/>
        <v>3.5670833599677848E-2</v>
      </c>
    </row>
    <row r="9" spans="1:11" outlineLevel="2" x14ac:dyDescent="0.2">
      <c r="A9" s="36">
        <v>99</v>
      </c>
      <c r="B9" s="36" t="s">
        <v>0</v>
      </c>
      <c r="C9" s="36">
        <v>50012</v>
      </c>
      <c r="D9" s="36" t="s">
        <v>48</v>
      </c>
      <c r="E9" s="37">
        <v>1199336</v>
      </c>
      <c r="F9" s="37">
        <v>15375431</v>
      </c>
      <c r="G9" s="37">
        <v>91707388</v>
      </c>
      <c r="H9" s="37">
        <f>SUM(E9:G9)</f>
        <v>108282155</v>
      </c>
      <c r="I9" s="37">
        <v>108000785</v>
      </c>
      <c r="J9" s="37">
        <v>2353642</v>
      </c>
      <c r="K9" s="38">
        <f t="shared" si="1"/>
        <v>2.1792823079943353E-2</v>
      </c>
    </row>
    <row r="10" spans="1:11" outlineLevel="1" x14ac:dyDescent="0.2">
      <c r="A10" s="60"/>
      <c r="B10" s="60" t="s">
        <v>123</v>
      </c>
      <c r="C10" s="60"/>
      <c r="D10" s="60"/>
      <c r="E10" s="81">
        <f t="shared" ref="E10:J10" si="2">SUBTOTAL(9,E6:E9)</f>
        <v>2701930</v>
      </c>
      <c r="F10" s="81">
        <f t="shared" si="2"/>
        <v>60744309</v>
      </c>
      <c r="G10" s="81">
        <f t="shared" si="2"/>
        <v>323086988</v>
      </c>
      <c r="H10" s="81">
        <f t="shared" si="2"/>
        <v>386533227</v>
      </c>
      <c r="I10" s="81">
        <f t="shared" si="2"/>
        <v>374936696</v>
      </c>
      <c r="J10" s="81">
        <f t="shared" si="2"/>
        <v>10893394</v>
      </c>
      <c r="K10" s="82">
        <f t="shared" si="1"/>
        <v>2.9053955284227502E-2</v>
      </c>
    </row>
    <row r="11" spans="1:11" outlineLevel="2" x14ac:dyDescent="0.2">
      <c r="A11" s="36">
        <v>150</v>
      </c>
      <c r="B11" s="36" t="s">
        <v>8</v>
      </c>
      <c r="C11" s="36">
        <v>50520</v>
      </c>
      <c r="D11" s="36" t="s">
        <v>25</v>
      </c>
      <c r="E11" s="37">
        <v>9021914</v>
      </c>
      <c r="F11" s="37">
        <v>39470653</v>
      </c>
      <c r="G11" s="37">
        <v>129355223</v>
      </c>
      <c r="H11" s="37">
        <f>SUM(E11:G11)</f>
        <v>177847790</v>
      </c>
      <c r="I11" s="37">
        <v>177729648</v>
      </c>
      <c r="J11" s="37">
        <v>1709455</v>
      </c>
      <c r="K11" s="38">
        <f t="shared" si="1"/>
        <v>9.6182883342007183E-3</v>
      </c>
    </row>
    <row r="12" spans="1:11" outlineLevel="1" x14ac:dyDescent="0.2">
      <c r="A12" s="60"/>
      <c r="B12" s="60" t="s">
        <v>107</v>
      </c>
      <c r="C12" s="60"/>
      <c r="D12" s="60"/>
      <c r="E12" s="81">
        <f t="shared" ref="E12:J12" si="3">SUBTOTAL(9,E11:E11)</f>
        <v>9021914</v>
      </c>
      <c r="F12" s="81">
        <f t="shared" si="3"/>
        <v>39470653</v>
      </c>
      <c r="G12" s="81">
        <f t="shared" si="3"/>
        <v>129355223</v>
      </c>
      <c r="H12" s="81">
        <f t="shared" si="3"/>
        <v>177847790</v>
      </c>
      <c r="I12" s="81">
        <f t="shared" si="3"/>
        <v>177729648</v>
      </c>
      <c r="J12" s="81">
        <f t="shared" si="3"/>
        <v>1709455</v>
      </c>
      <c r="K12" s="82">
        <f t="shared" si="1"/>
        <v>9.6182883342007183E-3</v>
      </c>
    </row>
    <row r="13" spans="1:11" outlineLevel="2" x14ac:dyDescent="0.2">
      <c r="A13" s="36">
        <v>340</v>
      </c>
      <c r="B13" s="36" t="s">
        <v>6</v>
      </c>
      <c r="C13" s="36">
        <v>50121</v>
      </c>
      <c r="D13" s="36" t="s">
        <v>31</v>
      </c>
      <c r="E13" s="37">
        <v>3545879</v>
      </c>
      <c r="F13" s="37">
        <v>122810791</v>
      </c>
      <c r="G13" s="37">
        <v>155073820</v>
      </c>
      <c r="H13" s="37">
        <f>SUM(E13:G13)</f>
        <v>281430490</v>
      </c>
      <c r="I13" s="37">
        <v>273882727</v>
      </c>
      <c r="J13" s="37">
        <v>12519772</v>
      </c>
      <c r="K13" s="38">
        <f t="shared" si="1"/>
        <v>4.5712163512962249E-2</v>
      </c>
    </row>
    <row r="14" spans="1:11" outlineLevel="2" x14ac:dyDescent="0.2">
      <c r="A14" s="36">
        <v>340</v>
      </c>
      <c r="B14" s="36" t="s">
        <v>6</v>
      </c>
      <c r="C14" s="36">
        <v>51420</v>
      </c>
      <c r="D14" s="36" t="s">
        <v>30</v>
      </c>
      <c r="E14" s="37">
        <v>0</v>
      </c>
      <c r="F14" s="37">
        <v>0</v>
      </c>
      <c r="G14" s="37">
        <v>0</v>
      </c>
      <c r="H14" s="37">
        <f>SUM(E14:G14)</f>
        <v>0</v>
      </c>
      <c r="I14" s="37">
        <v>0</v>
      </c>
      <c r="J14" s="37">
        <v>0</v>
      </c>
      <c r="K14" s="38" t="str">
        <f t="shared" si="1"/>
        <v/>
      </c>
    </row>
    <row r="15" spans="1:11" outlineLevel="1" x14ac:dyDescent="0.2">
      <c r="A15" s="60"/>
      <c r="B15" s="60" t="s">
        <v>108</v>
      </c>
      <c r="C15" s="60"/>
      <c r="D15" s="60"/>
      <c r="E15" s="81">
        <f t="shared" ref="E15:J15" si="4">SUBTOTAL(9,E13:E14)</f>
        <v>3545879</v>
      </c>
      <c r="F15" s="81">
        <f t="shared" si="4"/>
        <v>122810791</v>
      </c>
      <c r="G15" s="81">
        <f t="shared" si="4"/>
        <v>155073820</v>
      </c>
      <c r="H15" s="81">
        <f t="shared" si="4"/>
        <v>281430490</v>
      </c>
      <c r="I15" s="81">
        <f t="shared" si="4"/>
        <v>273882727</v>
      </c>
      <c r="J15" s="81">
        <f t="shared" si="4"/>
        <v>12519772</v>
      </c>
      <c r="K15" s="82">
        <f t="shared" si="1"/>
        <v>4.5712163512962249E-2</v>
      </c>
    </row>
    <row r="16" spans="1:11" outlineLevel="2" x14ac:dyDescent="0.2">
      <c r="A16" s="36">
        <v>626</v>
      </c>
      <c r="B16" s="36" t="s">
        <v>2</v>
      </c>
      <c r="C16" s="36">
        <v>50028</v>
      </c>
      <c r="D16" s="36" t="s">
        <v>63</v>
      </c>
      <c r="E16" s="37">
        <v>0</v>
      </c>
      <c r="F16" s="37">
        <v>0</v>
      </c>
      <c r="G16" s="37">
        <v>0</v>
      </c>
      <c r="H16" s="37">
        <f>SUM(E16:G16)</f>
        <v>0</v>
      </c>
      <c r="I16" s="37">
        <v>0</v>
      </c>
      <c r="J16" s="37">
        <v>0</v>
      </c>
      <c r="K16" s="38" t="str">
        <f t="shared" si="1"/>
        <v/>
      </c>
    </row>
    <row r="17" spans="1:11" outlineLevel="1" x14ac:dyDescent="0.2">
      <c r="A17" s="60"/>
      <c r="B17" s="60" t="s">
        <v>109</v>
      </c>
      <c r="C17" s="60"/>
      <c r="D17" s="60"/>
      <c r="E17" s="81">
        <f t="shared" ref="E17:J17" si="5">SUBTOTAL(9,E16:E16)</f>
        <v>0</v>
      </c>
      <c r="F17" s="81">
        <f t="shared" si="5"/>
        <v>0</v>
      </c>
      <c r="G17" s="81">
        <f t="shared" si="5"/>
        <v>0</v>
      </c>
      <c r="H17" s="81">
        <f t="shared" si="5"/>
        <v>0</v>
      </c>
      <c r="I17" s="81">
        <f t="shared" si="5"/>
        <v>0</v>
      </c>
      <c r="J17" s="81">
        <f t="shared" si="5"/>
        <v>0</v>
      </c>
      <c r="K17" s="82" t="str">
        <f t="shared" si="1"/>
        <v/>
      </c>
    </row>
    <row r="18" spans="1:11" outlineLevel="2" x14ac:dyDescent="0.2">
      <c r="A18" s="36">
        <v>642</v>
      </c>
      <c r="B18" s="36" t="s">
        <v>10</v>
      </c>
      <c r="C18" s="36">
        <v>50849</v>
      </c>
      <c r="D18" s="36" t="s">
        <v>62</v>
      </c>
      <c r="E18" s="37">
        <v>1711910</v>
      </c>
      <c r="F18" s="37">
        <v>0</v>
      </c>
      <c r="G18" s="37">
        <v>13372036</v>
      </c>
      <c r="H18" s="37">
        <f>SUM(E18:G18)</f>
        <v>15083946</v>
      </c>
      <c r="I18" s="37">
        <v>15111616</v>
      </c>
      <c r="J18" s="37">
        <v>492944</v>
      </c>
      <c r="K18" s="38">
        <f t="shared" si="1"/>
        <v>3.2620204219059035E-2</v>
      </c>
    </row>
    <row r="19" spans="1:11" outlineLevel="1" x14ac:dyDescent="0.2">
      <c r="A19" s="60"/>
      <c r="B19" s="60" t="s">
        <v>124</v>
      </c>
      <c r="C19" s="60"/>
      <c r="D19" s="60"/>
      <c r="E19" s="81">
        <f t="shared" ref="E19:J19" si="6">SUBTOTAL(9,E18:E18)</f>
        <v>1711910</v>
      </c>
      <c r="F19" s="81">
        <f t="shared" si="6"/>
        <v>0</v>
      </c>
      <c r="G19" s="81">
        <f t="shared" si="6"/>
        <v>13372036</v>
      </c>
      <c r="H19" s="81">
        <f t="shared" si="6"/>
        <v>15083946</v>
      </c>
      <c r="I19" s="81">
        <f t="shared" si="6"/>
        <v>15111616</v>
      </c>
      <c r="J19" s="81">
        <f t="shared" si="6"/>
        <v>492944</v>
      </c>
      <c r="K19" s="82">
        <f t="shared" si="1"/>
        <v>3.2620204219059035E-2</v>
      </c>
    </row>
    <row r="20" spans="1:11" outlineLevel="2" x14ac:dyDescent="0.2">
      <c r="A20" s="36">
        <v>670</v>
      </c>
      <c r="B20" s="36" t="s">
        <v>5</v>
      </c>
      <c r="C20" s="36">
        <v>50229</v>
      </c>
      <c r="D20" s="36" t="s">
        <v>27</v>
      </c>
      <c r="E20" s="37">
        <v>26284764</v>
      </c>
      <c r="F20" s="37">
        <v>23177126</v>
      </c>
      <c r="G20" s="37">
        <v>525427936</v>
      </c>
      <c r="H20" s="37">
        <f t="shared" ref="H20:H25" si="7">SUM(E20:G20)</f>
        <v>574889826</v>
      </c>
      <c r="I20" s="37">
        <v>551592072</v>
      </c>
      <c r="J20" s="37">
        <v>25825281</v>
      </c>
      <c r="K20" s="38">
        <f t="shared" si="1"/>
        <v>4.6819528979742113E-2</v>
      </c>
    </row>
    <row r="21" spans="1:11" outlineLevel="2" x14ac:dyDescent="0.2">
      <c r="A21" s="36">
        <v>670</v>
      </c>
      <c r="B21" s="36" t="s">
        <v>5</v>
      </c>
      <c r="C21" s="36">
        <v>51586</v>
      </c>
      <c r="D21" s="36" t="s">
        <v>32</v>
      </c>
      <c r="E21" s="37">
        <v>2805742</v>
      </c>
      <c r="F21" s="37">
        <v>6030339</v>
      </c>
      <c r="G21" s="37">
        <v>439769418</v>
      </c>
      <c r="H21" s="37">
        <f t="shared" si="7"/>
        <v>448605499</v>
      </c>
      <c r="I21" s="37">
        <v>435428341</v>
      </c>
      <c r="J21" s="37">
        <v>28581232</v>
      </c>
      <c r="K21" s="38">
        <f t="shared" si="1"/>
        <v>6.5639347072266013E-2</v>
      </c>
    </row>
    <row r="22" spans="1:11" outlineLevel="2" x14ac:dyDescent="0.2">
      <c r="A22" s="36">
        <v>670</v>
      </c>
      <c r="B22" s="36" t="s">
        <v>5</v>
      </c>
      <c r="C22" s="36">
        <v>51020</v>
      </c>
      <c r="D22" s="36" t="s">
        <v>60</v>
      </c>
      <c r="E22" s="37">
        <v>832562</v>
      </c>
      <c r="F22" s="37">
        <v>0</v>
      </c>
      <c r="G22" s="37">
        <v>543170</v>
      </c>
      <c r="H22" s="37">
        <f t="shared" si="7"/>
        <v>1375732</v>
      </c>
      <c r="I22" s="37">
        <v>1375732</v>
      </c>
      <c r="J22" s="37">
        <v>332713</v>
      </c>
      <c r="K22" s="38">
        <f t="shared" si="1"/>
        <v>0.24184434177586914</v>
      </c>
    </row>
    <row r="23" spans="1:11" outlineLevel="2" x14ac:dyDescent="0.2">
      <c r="A23" s="36">
        <v>670</v>
      </c>
      <c r="B23" s="36" t="s">
        <v>5</v>
      </c>
      <c r="C23" s="36">
        <v>50857</v>
      </c>
      <c r="D23" s="36" t="s">
        <v>26</v>
      </c>
      <c r="E23" s="37">
        <v>24820414</v>
      </c>
      <c r="F23" s="37">
        <v>54</v>
      </c>
      <c r="G23" s="37">
        <v>0</v>
      </c>
      <c r="H23" s="37">
        <f t="shared" si="7"/>
        <v>24820468</v>
      </c>
      <c r="I23" s="37">
        <v>23342022</v>
      </c>
      <c r="J23" s="37">
        <v>1474156</v>
      </c>
      <c r="K23" s="38">
        <f t="shared" si="1"/>
        <v>6.3154597318090089E-2</v>
      </c>
    </row>
    <row r="24" spans="1:11" outlineLevel="2" x14ac:dyDescent="0.2">
      <c r="A24" s="36">
        <v>670</v>
      </c>
      <c r="B24" s="36" t="s">
        <v>5</v>
      </c>
      <c r="C24" s="36">
        <v>50067</v>
      </c>
      <c r="D24" s="36" t="s">
        <v>28</v>
      </c>
      <c r="E24" s="37">
        <v>90501</v>
      </c>
      <c r="F24" s="37">
        <v>3730171</v>
      </c>
      <c r="G24" s="37">
        <v>0</v>
      </c>
      <c r="H24" s="37">
        <f t="shared" si="7"/>
        <v>3820672</v>
      </c>
      <c r="I24" s="37">
        <v>3800340</v>
      </c>
      <c r="J24" s="37">
        <v>574916</v>
      </c>
      <c r="K24" s="38">
        <f t="shared" si="1"/>
        <v>0.15128014861828151</v>
      </c>
    </row>
    <row r="25" spans="1:11" outlineLevel="2" x14ac:dyDescent="0.2">
      <c r="A25" s="36">
        <v>670</v>
      </c>
      <c r="B25" s="36" t="s">
        <v>5</v>
      </c>
      <c r="C25" s="36">
        <v>51535</v>
      </c>
      <c r="D25" s="36" t="s">
        <v>97</v>
      </c>
      <c r="E25" s="37">
        <v>0</v>
      </c>
      <c r="F25" s="37">
        <v>5842087</v>
      </c>
      <c r="G25" s="37">
        <v>0</v>
      </c>
      <c r="H25" s="37">
        <f t="shared" si="7"/>
        <v>5842087</v>
      </c>
      <c r="I25" s="37">
        <v>5635427</v>
      </c>
      <c r="J25" s="37">
        <v>0</v>
      </c>
      <c r="K25" s="38">
        <f t="shared" si="1"/>
        <v>0</v>
      </c>
    </row>
    <row r="26" spans="1:11" outlineLevel="1" x14ac:dyDescent="0.2">
      <c r="A26" s="60"/>
      <c r="B26" s="60" t="s">
        <v>110</v>
      </c>
      <c r="C26" s="60"/>
      <c r="D26" s="60"/>
      <c r="E26" s="81">
        <f t="shared" ref="E26:J26" si="8">SUBTOTAL(9,E20:E25)</f>
        <v>54833983</v>
      </c>
      <c r="F26" s="81">
        <f t="shared" si="8"/>
        <v>38779777</v>
      </c>
      <c r="G26" s="81">
        <f t="shared" si="8"/>
        <v>965740524</v>
      </c>
      <c r="H26" s="81">
        <f t="shared" si="8"/>
        <v>1059354284</v>
      </c>
      <c r="I26" s="81">
        <f t="shared" si="8"/>
        <v>1021173934</v>
      </c>
      <c r="J26" s="81">
        <f t="shared" si="8"/>
        <v>56788298</v>
      </c>
      <c r="K26" s="82">
        <f t="shared" si="1"/>
        <v>5.5610798620325926E-2</v>
      </c>
    </row>
    <row r="27" spans="1:11" outlineLevel="2" x14ac:dyDescent="0.2">
      <c r="A27" s="36">
        <v>50026</v>
      </c>
      <c r="B27" s="36" t="s">
        <v>90</v>
      </c>
      <c r="C27" s="36">
        <v>50026</v>
      </c>
      <c r="D27" s="36" t="s">
        <v>90</v>
      </c>
      <c r="E27" s="37">
        <v>914109</v>
      </c>
      <c r="F27" s="37">
        <v>326778</v>
      </c>
      <c r="G27" s="37">
        <v>21168079</v>
      </c>
      <c r="H27" s="37">
        <f>SUM(E27:G27)</f>
        <v>22408966</v>
      </c>
      <c r="I27" s="37">
        <v>20694957</v>
      </c>
      <c r="J27" s="37">
        <v>546480</v>
      </c>
      <c r="K27" s="38">
        <f t="shared" si="1"/>
        <v>2.640643321945535E-2</v>
      </c>
    </row>
    <row r="28" spans="1:11" outlineLevel="1" x14ac:dyDescent="0.2">
      <c r="A28" s="60"/>
      <c r="B28" s="60" t="s">
        <v>112</v>
      </c>
      <c r="C28" s="60"/>
      <c r="D28" s="60"/>
      <c r="E28" s="81">
        <f t="shared" ref="E28:J28" si="9">SUBTOTAL(9,E27:E27)</f>
        <v>914109</v>
      </c>
      <c r="F28" s="81">
        <f t="shared" si="9"/>
        <v>326778</v>
      </c>
      <c r="G28" s="81">
        <f t="shared" si="9"/>
        <v>21168079</v>
      </c>
      <c r="H28" s="81">
        <f t="shared" si="9"/>
        <v>22408966</v>
      </c>
      <c r="I28" s="81">
        <f t="shared" si="9"/>
        <v>20694957</v>
      </c>
      <c r="J28" s="81">
        <f t="shared" si="9"/>
        <v>546480</v>
      </c>
      <c r="K28" s="82">
        <f t="shared" si="1"/>
        <v>2.640643321945535E-2</v>
      </c>
    </row>
    <row r="29" spans="1:11" outlineLevel="2" x14ac:dyDescent="0.2">
      <c r="A29" s="36">
        <v>50041</v>
      </c>
      <c r="B29" s="36" t="s">
        <v>98</v>
      </c>
      <c r="C29" s="36">
        <v>50041</v>
      </c>
      <c r="D29" s="36" t="s">
        <v>98</v>
      </c>
      <c r="E29" s="37">
        <v>1849540</v>
      </c>
      <c r="F29" s="37">
        <v>0</v>
      </c>
      <c r="G29" s="37">
        <v>99342784</v>
      </c>
      <c r="H29" s="37">
        <f>SUM(E29:G29)</f>
        <v>101192324</v>
      </c>
      <c r="I29" s="37">
        <v>97461825</v>
      </c>
      <c r="J29" s="37">
        <v>809178</v>
      </c>
      <c r="K29" s="38">
        <f t="shared" si="1"/>
        <v>8.3025122913509986E-3</v>
      </c>
    </row>
    <row r="30" spans="1:11" outlineLevel="1" x14ac:dyDescent="0.2">
      <c r="A30" s="60"/>
      <c r="B30" s="60" t="s">
        <v>113</v>
      </c>
      <c r="C30" s="60"/>
      <c r="D30" s="60"/>
      <c r="E30" s="81">
        <f t="shared" ref="E30:J30" si="10">SUBTOTAL(9,E29:E29)</f>
        <v>1849540</v>
      </c>
      <c r="F30" s="81">
        <f t="shared" si="10"/>
        <v>0</v>
      </c>
      <c r="G30" s="81">
        <f t="shared" si="10"/>
        <v>99342784</v>
      </c>
      <c r="H30" s="81">
        <f t="shared" si="10"/>
        <v>101192324</v>
      </c>
      <c r="I30" s="81">
        <f t="shared" si="10"/>
        <v>97461825</v>
      </c>
      <c r="J30" s="81">
        <f t="shared" si="10"/>
        <v>809178</v>
      </c>
      <c r="K30" s="82">
        <f t="shared" si="1"/>
        <v>8.3025122913509986E-3</v>
      </c>
    </row>
    <row r="31" spans="1:11" outlineLevel="2" x14ac:dyDescent="0.2">
      <c r="A31" s="36">
        <v>50050</v>
      </c>
      <c r="B31" s="36" t="s">
        <v>4</v>
      </c>
      <c r="C31" s="36">
        <v>50050</v>
      </c>
      <c r="D31" s="36" t="s">
        <v>4</v>
      </c>
      <c r="E31" s="37">
        <v>0</v>
      </c>
      <c r="F31" s="37">
        <v>0</v>
      </c>
      <c r="G31" s="37">
        <v>33537396</v>
      </c>
      <c r="H31" s="37">
        <f>SUM(E31:G31)</f>
        <v>33537396</v>
      </c>
      <c r="I31" s="37">
        <v>32192672</v>
      </c>
      <c r="J31" s="37">
        <v>335374</v>
      </c>
      <c r="K31" s="38">
        <f t="shared" si="1"/>
        <v>1.0417712453318569E-2</v>
      </c>
    </row>
    <row r="32" spans="1:11" outlineLevel="1" x14ac:dyDescent="0.2">
      <c r="A32" s="60"/>
      <c r="B32" s="60" t="s">
        <v>114</v>
      </c>
      <c r="C32" s="60"/>
      <c r="D32" s="60"/>
      <c r="E32" s="81">
        <f t="shared" ref="E32:J32" si="11">SUBTOTAL(9,E31:E31)</f>
        <v>0</v>
      </c>
      <c r="F32" s="81">
        <f t="shared" si="11"/>
        <v>0</v>
      </c>
      <c r="G32" s="81">
        <f t="shared" si="11"/>
        <v>33537396</v>
      </c>
      <c r="H32" s="81">
        <f t="shared" si="11"/>
        <v>33537396</v>
      </c>
      <c r="I32" s="81">
        <f t="shared" si="11"/>
        <v>32192672</v>
      </c>
      <c r="J32" s="81">
        <f t="shared" si="11"/>
        <v>335374</v>
      </c>
      <c r="K32" s="82">
        <f t="shared" si="1"/>
        <v>1.0417712453318569E-2</v>
      </c>
    </row>
    <row r="33" spans="1:11" outlineLevel="2" x14ac:dyDescent="0.2">
      <c r="A33" s="36">
        <v>50130</v>
      </c>
      <c r="B33" s="36" t="s">
        <v>7</v>
      </c>
      <c r="C33" s="36">
        <v>50130</v>
      </c>
      <c r="D33" s="36" t="s">
        <v>7</v>
      </c>
      <c r="E33" s="37">
        <v>0</v>
      </c>
      <c r="F33" s="37">
        <v>95125</v>
      </c>
      <c r="G33" s="37">
        <v>71963656</v>
      </c>
      <c r="H33" s="37">
        <f>SUM(E33:G33)</f>
        <v>72058781</v>
      </c>
      <c r="I33" s="37">
        <v>0</v>
      </c>
      <c r="J33" s="37">
        <v>1017418</v>
      </c>
      <c r="K33" s="38" t="str">
        <f t="shared" si="1"/>
        <v/>
      </c>
    </row>
    <row r="34" spans="1:11" outlineLevel="1" x14ac:dyDescent="0.2">
      <c r="A34" s="60"/>
      <c r="B34" s="60" t="s">
        <v>115</v>
      </c>
      <c r="C34" s="60"/>
      <c r="D34" s="60"/>
      <c r="E34" s="81">
        <f t="shared" ref="E34:J34" si="12">SUBTOTAL(9,E33:E33)</f>
        <v>0</v>
      </c>
      <c r="F34" s="81">
        <f t="shared" si="12"/>
        <v>95125</v>
      </c>
      <c r="G34" s="81">
        <f t="shared" si="12"/>
        <v>71963656</v>
      </c>
      <c r="H34" s="81">
        <f t="shared" si="12"/>
        <v>72058781</v>
      </c>
      <c r="I34" s="81">
        <f t="shared" si="12"/>
        <v>0</v>
      </c>
      <c r="J34" s="81">
        <f t="shared" si="12"/>
        <v>1017418</v>
      </c>
      <c r="K34" s="82" t="str">
        <f t="shared" si="1"/>
        <v/>
      </c>
    </row>
    <row r="35" spans="1:11" outlineLevel="2" x14ac:dyDescent="0.2">
      <c r="A35" s="36">
        <v>51624</v>
      </c>
      <c r="B35" s="36" t="s">
        <v>13</v>
      </c>
      <c r="C35" s="36">
        <v>51624</v>
      </c>
      <c r="D35" s="36" t="s">
        <v>13</v>
      </c>
      <c r="E35" s="37">
        <v>990943</v>
      </c>
      <c r="F35" s="37">
        <v>33824524</v>
      </c>
      <c r="G35" s="37">
        <v>0</v>
      </c>
      <c r="H35" s="37">
        <f>SUM(E35:G35)</f>
        <v>34815467</v>
      </c>
      <c r="I35" s="37">
        <v>35672664</v>
      </c>
      <c r="J35" s="37">
        <v>1666304</v>
      </c>
      <c r="K35" s="38">
        <f t="shared" si="1"/>
        <v>4.6710949314018153E-2</v>
      </c>
    </row>
    <row r="36" spans="1:11" outlineLevel="1" x14ac:dyDescent="0.2">
      <c r="A36" s="61"/>
      <c r="B36" s="61" t="s">
        <v>125</v>
      </c>
      <c r="C36" s="61"/>
      <c r="D36" s="61"/>
      <c r="E36" s="84">
        <f t="shared" ref="E36:J36" si="13">SUBTOTAL(9,E35:E35)</f>
        <v>990943</v>
      </c>
      <c r="F36" s="84">
        <f t="shared" si="13"/>
        <v>33824524</v>
      </c>
      <c r="G36" s="84">
        <f t="shared" si="13"/>
        <v>0</v>
      </c>
      <c r="H36" s="84">
        <f t="shared" si="13"/>
        <v>34815467</v>
      </c>
      <c r="I36" s="84">
        <f t="shared" si="13"/>
        <v>35672664</v>
      </c>
      <c r="J36" s="84">
        <f t="shared" si="13"/>
        <v>1666304</v>
      </c>
      <c r="K36" s="70">
        <f t="shared" si="1"/>
        <v>4.6710949314018153E-2</v>
      </c>
    </row>
    <row r="37" spans="1:11" ht="26.25" customHeight="1" thickBot="1" x14ac:dyDescent="0.25">
      <c r="A37" s="47"/>
      <c r="B37" s="47" t="s">
        <v>104</v>
      </c>
      <c r="C37" s="47"/>
      <c r="D37" s="47"/>
      <c r="E37" s="48">
        <f t="shared" ref="E37:J37" si="14">SUBTOTAL(9,E4:E35)</f>
        <v>96655357</v>
      </c>
      <c r="F37" s="48">
        <f t="shared" si="14"/>
        <v>677999559</v>
      </c>
      <c r="G37" s="48">
        <f t="shared" si="14"/>
        <v>2293525174</v>
      </c>
      <c r="H37" s="48">
        <f t="shared" si="14"/>
        <v>3068180090</v>
      </c>
      <c r="I37" s="48">
        <f t="shared" si="14"/>
        <v>2909163227</v>
      </c>
      <c r="J37" s="48">
        <f t="shared" si="14"/>
        <v>115244287</v>
      </c>
      <c r="K37" s="32">
        <f t="shared" si="1"/>
        <v>3.9614238874744308E-2</v>
      </c>
    </row>
    <row r="38" spans="1:11" ht="12.75" thickTop="1" x14ac:dyDescent="0.2"/>
  </sheetData>
  <mergeCells count="1">
    <mergeCell ref="A1:J1"/>
  </mergeCells>
  <phoneticPr fontId="16" type="noConversion"/>
  <pageMargins left="0.46" right="0.5" top="0.62" bottom="1" header="0.5" footer="0.5"/>
  <pageSetup scale="85" orientation="landscape" r:id="rId1"/>
  <headerFooter alignWithMargins="0">
    <oddFooter>&amp;LCalifornia Department of Insurance&amp;RRate Specialist Bureau - 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5" bestFit="1" customWidth="1"/>
    <col min="2" max="2" width="33.7109375" style="24" bestFit="1" customWidth="1"/>
    <col min="3" max="3" width="10.28515625" style="25" bestFit="1" customWidth="1"/>
    <col min="4" max="4" width="27.42578125" style="25" customWidth="1"/>
    <col min="5" max="5" width="15.42578125" style="27" customWidth="1"/>
    <col min="6" max="8" width="13.42578125" style="27" customWidth="1"/>
    <col min="9" max="9" width="13.5703125" style="27" bestFit="1" customWidth="1"/>
    <col min="10" max="10" width="12" style="27" bestFit="1" customWidth="1"/>
    <col min="11" max="11" width="8" style="23" customWidth="1"/>
    <col min="12" max="16384" width="9.140625" style="23"/>
  </cols>
  <sheetData>
    <row r="1" spans="1:11" ht="24" customHeight="1" x14ac:dyDescent="0.2">
      <c r="A1" s="186" t="s">
        <v>99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26" customFormat="1" ht="48" x14ac:dyDescent="0.2">
      <c r="A3" s="29" t="s">
        <v>14</v>
      </c>
      <c r="B3" s="29" t="s">
        <v>15</v>
      </c>
      <c r="C3" s="29" t="s">
        <v>40</v>
      </c>
      <c r="D3" s="29" t="s">
        <v>41</v>
      </c>
      <c r="E3" s="30" t="s">
        <v>116</v>
      </c>
      <c r="F3" s="30" t="s">
        <v>117</v>
      </c>
      <c r="G3" s="30" t="s">
        <v>118</v>
      </c>
      <c r="H3" s="30" t="s">
        <v>119</v>
      </c>
      <c r="I3" s="30" t="s">
        <v>120</v>
      </c>
      <c r="J3" s="30" t="s">
        <v>121</v>
      </c>
      <c r="K3" s="31" t="s">
        <v>122</v>
      </c>
    </row>
    <row r="4" spans="1:11" ht="21" customHeight="1" outlineLevel="2" x14ac:dyDescent="0.2">
      <c r="A4" s="36">
        <v>70</v>
      </c>
      <c r="B4" s="36" t="s">
        <v>9</v>
      </c>
      <c r="C4" s="36">
        <v>50008</v>
      </c>
      <c r="D4" s="36" t="s">
        <v>100</v>
      </c>
      <c r="E4" s="37">
        <v>0</v>
      </c>
      <c r="F4" s="37">
        <v>0</v>
      </c>
      <c r="G4" s="37">
        <v>0</v>
      </c>
      <c r="H4" s="37">
        <f>SUM(E4:G4)</f>
        <v>0</v>
      </c>
      <c r="I4" s="37">
        <v>0</v>
      </c>
      <c r="J4" s="37">
        <v>0</v>
      </c>
      <c r="K4" s="38" t="str">
        <f>IF(I4&lt;&gt;0,J4/I4,"")</f>
        <v/>
      </c>
    </row>
    <row r="5" spans="1:11" ht="15" customHeight="1" outlineLevel="2" x14ac:dyDescent="0.2">
      <c r="A5" s="36">
        <v>70</v>
      </c>
      <c r="B5" s="36" t="s">
        <v>9</v>
      </c>
      <c r="C5" s="36">
        <v>51624</v>
      </c>
      <c r="D5" s="36" t="s">
        <v>13</v>
      </c>
      <c r="E5" s="37">
        <v>11316563</v>
      </c>
      <c r="F5" s="37">
        <v>3564226</v>
      </c>
      <c r="G5" s="37">
        <v>16742824</v>
      </c>
      <c r="H5" s="37">
        <f t="shared" ref="H5:H35" si="0">SUM(E5:G5)</f>
        <v>31623613</v>
      </c>
      <c r="I5" s="37">
        <v>32093434</v>
      </c>
      <c r="J5" s="37">
        <v>1860927</v>
      </c>
      <c r="K5" s="38">
        <f t="shared" ref="K5:K37" si="1">IF(I5&lt;&gt;0,J5/I5,"")</f>
        <v>5.7984664402070528E-2</v>
      </c>
    </row>
    <row r="6" spans="1:11" ht="15" customHeight="1" outlineLevel="2" x14ac:dyDescent="0.2">
      <c r="A6" s="36">
        <v>70</v>
      </c>
      <c r="B6" s="36" t="s">
        <v>9</v>
      </c>
      <c r="C6" s="36">
        <v>50814</v>
      </c>
      <c r="D6" s="36" t="s">
        <v>38</v>
      </c>
      <c r="E6" s="37">
        <v>31681096</v>
      </c>
      <c r="F6" s="37">
        <v>532891610</v>
      </c>
      <c r="G6" s="37">
        <v>493185024</v>
      </c>
      <c r="H6" s="37">
        <f t="shared" si="0"/>
        <v>1057757730</v>
      </c>
      <c r="I6" s="37">
        <v>1032064062</v>
      </c>
      <c r="J6" s="37">
        <v>33183670</v>
      </c>
      <c r="K6" s="38">
        <f t="shared" si="1"/>
        <v>3.2152723093268602E-2</v>
      </c>
    </row>
    <row r="7" spans="1:11" s="50" customFormat="1" ht="15" customHeight="1" outlineLevel="1" x14ac:dyDescent="0.2">
      <c r="A7" s="51"/>
      <c r="B7" s="52" t="s">
        <v>105</v>
      </c>
      <c r="C7" s="51"/>
      <c r="D7" s="51"/>
      <c r="E7" s="53">
        <f t="shared" ref="E7:J7" si="2">SUBTOTAL(9,E4:E6)</f>
        <v>42997659</v>
      </c>
      <c r="F7" s="53">
        <f t="shared" si="2"/>
        <v>536455836</v>
      </c>
      <c r="G7" s="53">
        <f t="shared" si="2"/>
        <v>509927848</v>
      </c>
      <c r="H7" s="53">
        <f t="shared" si="2"/>
        <v>1089381343</v>
      </c>
      <c r="I7" s="53">
        <f t="shared" si="2"/>
        <v>1064157496</v>
      </c>
      <c r="J7" s="53">
        <f t="shared" si="2"/>
        <v>35044597</v>
      </c>
      <c r="K7" s="54">
        <f t="shared" si="1"/>
        <v>3.2931776670020278E-2</v>
      </c>
    </row>
    <row r="8" spans="1:11" ht="15" customHeight="1" outlineLevel="2" x14ac:dyDescent="0.2">
      <c r="A8" s="36">
        <v>99</v>
      </c>
      <c r="B8" s="36" t="s">
        <v>103</v>
      </c>
      <c r="C8" s="36">
        <v>50822</v>
      </c>
      <c r="D8" s="36" t="s">
        <v>35</v>
      </c>
      <c r="E8" s="37">
        <v>0</v>
      </c>
      <c r="F8" s="37">
        <v>0</v>
      </c>
      <c r="G8" s="37">
        <v>7006</v>
      </c>
      <c r="H8" s="37">
        <f t="shared" si="0"/>
        <v>7006</v>
      </c>
      <c r="I8" s="37">
        <v>22346</v>
      </c>
      <c r="J8" s="37">
        <v>0</v>
      </c>
      <c r="K8" s="38">
        <f t="shared" si="1"/>
        <v>0</v>
      </c>
    </row>
    <row r="9" spans="1:11" ht="15" customHeight="1" outlineLevel="2" x14ac:dyDescent="0.2">
      <c r="A9" s="36">
        <v>99</v>
      </c>
      <c r="B9" s="36" t="s">
        <v>103</v>
      </c>
      <c r="C9" s="36">
        <v>50083</v>
      </c>
      <c r="D9" s="36" t="s">
        <v>24</v>
      </c>
      <c r="E9" s="37">
        <v>97237</v>
      </c>
      <c r="F9" s="37">
        <v>25045748</v>
      </c>
      <c r="G9" s="37">
        <v>137392671</v>
      </c>
      <c r="H9" s="37">
        <f t="shared" si="0"/>
        <v>162535656</v>
      </c>
      <c r="I9" s="37">
        <v>156083361</v>
      </c>
      <c r="J9" s="37">
        <v>8251132</v>
      </c>
      <c r="K9" s="38">
        <f t="shared" si="1"/>
        <v>5.2863623304472536E-2</v>
      </c>
    </row>
    <row r="10" spans="1:11" ht="15" customHeight="1" outlineLevel="2" x14ac:dyDescent="0.2">
      <c r="A10" s="36">
        <v>99</v>
      </c>
      <c r="B10" s="36" t="s">
        <v>103</v>
      </c>
      <c r="C10" s="36">
        <v>50012</v>
      </c>
      <c r="D10" s="36" t="s">
        <v>48</v>
      </c>
      <c r="E10" s="37">
        <v>13505229</v>
      </c>
      <c r="F10" s="37">
        <v>700</v>
      </c>
      <c r="G10" s="37">
        <v>111668069</v>
      </c>
      <c r="H10" s="37">
        <f t="shared" si="0"/>
        <v>125173998</v>
      </c>
      <c r="I10" s="37">
        <v>124489668</v>
      </c>
      <c r="J10" s="37">
        <v>5523471</v>
      </c>
      <c r="K10" s="38">
        <f t="shared" si="1"/>
        <v>4.4368911000710519E-2</v>
      </c>
    </row>
    <row r="11" spans="1:11" ht="15" customHeight="1" outlineLevel="2" x14ac:dyDescent="0.2">
      <c r="A11" s="36">
        <v>99</v>
      </c>
      <c r="B11" s="36" t="s">
        <v>103</v>
      </c>
      <c r="C11" s="36">
        <v>50024</v>
      </c>
      <c r="D11" s="36" t="s">
        <v>36</v>
      </c>
      <c r="E11" s="37">
        <v>744242</v>
      </c>
      <c r="F11" s="37">
        <v>6039201</v>
      </c>
      <c r="G11" s="37">
        <v>77732766</v>
      </c>
      <c r="H11" s="37">
        <f t="shared" si="0"/>
        <v>84516209</v>
      </c>
      <c r="I11" s="37">
        <v>82261250</v>
      </c>
      <c r="J11" s="37">
        <v>3986430</v>
      </c>
      <c r="K11" s="38">
        <f t="shared" si="1"/>
        <v>4.8460605692230548E-2</v>
      </c>
    </row>
    <row r="12" spans="1:11" s="50" customFormat="1" ht="15" customHeight="1" outlineLevel="1" x14ac:dyDescent="0.2">
      <c r="A12" s="51"/>
      <c r="B12" s="51" t="s">
        <v>106</v>
      </c>
      <c r="C12" s="51"/>
      <c r="D12" s="51"/>
      <c r="E12" s="53">
        <f t="shared" ref="E12:J12" si="3">SUBTOTAL(9,E8:E11)</f>
        <v>14346708</v>
      </c>
      <c r="F12" s="53">
        <f t="shared" si="3"/>
        <v>31085649</v>
      </c>
      <c r="G12" s="53">
        <f t="shared" si="3"/>
        <v>326800512</v>
      </c>
      <c r="H12" s="53">
        <f t="shared" si="3"/>
        <v>372232869</v>
      </c>
      <c r="I12" s="53">
        <f t="shared" si="3"/>
        <v>362856625</v>
      </c>
      <c r="J12" s="53">
        <f t="shared" si="3"/>
        <v>17761033</v>
      </c>
      <c r="K12" s="54">
        <f t="shared" si="1"/>
        <v>4.8947798596759809E-2</v>
      </c>
    </row>
    <row r="13" spans="1:11" ht="15" customHeight="1" outlineLevel="2" x14ac:dyDescent="0.2">
      <c r="A13" s="36">
        <v>150</v>
      </c>
      <c r="B13" s="36" t="s">
        <v>8</v>
      </c>
      <c r="C13" s="36">
        <v>50520</v>
      </c>
      <c r="D13" s="36" t="s">
        <v>25</v>
      </c>
      <c r="E13" s="37">
        <v>6001941</v>
      </c>
      <c r="F13" s="37">
        <v>20426679</v>
      </c>
      <c r="G13" s="37">
        <v>127440214</v>
      </c>
      <c r="H13" s="37">
        <f t="shared" si="0"/>
        <v>153868834</v>
      </c>
      <c r="I13" s="37">
        <v>153856579</v>
      </c>
      <c r="J13" s="37">
        <v>3408804</v>
      </c>
      <c r="K13" s="38">
        <f t="shared" si="1"/>
        <v>2.2155724650552641E-2</v>
      </c>
    </row>
    <row r="14" spans="1:11" s="50" customFormat="1" ht="15" customHeight="1" outlineLevel="1" x14ac:dyDescent="0.2">
      <c r="A14" s="51"/>
      <c r="B14" s="51" t="s">
        <v>107</v>
      </c>
      <c r="C14" s="51"/>
      <c r="D14" s="51"/>
      <c r="E14" s="53">
        <f t="shared" ref="E14:J14" si="4">SUBTOTAL(9,E13:E13)</f>
        <v>6001941</v>
      </c>
      <c r="F14" s="53">
        <f t="shared" si="4"/>
        <v>20426679</v>
      </c>
      <c r="G14" s="53">
        <f t="shared" si="4"/>
        <v>127440214</v>
      </c>
      <c r="H14" s="53">
        <f t="shared" si="4"/>
        <v>153868834</v>
      </c>
      <c r="I14" s="53">
        <f t="shared" si="4"/>
        <v>153856579</v>
      </c>
      <c r="J14" s="53">
        <f t="shared" si="4"/>
        <v>3408804</v>
      </c>
      <c r="K14" s="54">
        <f t="shared" si="1"/>
        <v>2.2155724650552641E-2</v>
      </c>
    </row>
    <row r="15" spans="1:11" ht="15" customHeight="1" outlineLevel="2" x14ac:dyDescent="0.2">
      <c r="A15" s="36">
        <v>340</v>
      </c>
      <c r="B15" s="36" t="s">
        <v>6</v>
      </c>
      <c r="C15" s="36">
        <v>50121</v>
      </c>
      <c r="D15" s="36" t="s">
        <v>31</v>
      </c>
      <c r="E15" s="37">
        <v>10681039</v>
      </c>
      <c r="F15" s="37">
        <v>111620357</v>
      </c>
      <c r="G15" s="37">
        <v>163007081</v>
      </c>
      <c r="H15" s="37">
        <f t="shared" si="0"/>
        <v>285308477</v>
      </c>
      <c r="I15" s="37">
        <v>283895535</v>
      </c>
      <c r="J15" s="37">
        <v>8689824</v>
      </c>
      <c r="K15" s="38">
        <f t="shared" si="1"/>
        <v>3.0609230962367902E-2</v>
      </c>
    </row>
    <row r="16" spans="1:11" ht="15" customHeight="1" outlineLevel="2" x14ac:dyDescent="0.2">
      <c r="A16" s="36">
        <v>340</v>
      </c>
      <c r="B16" s="36" t="s">
        <v>6</v>
      </c>
      <c r="C16" s="36">
        <v>51420</v>
      </c>
      <c r="D16" s="36" t="s">
        <v>30</v>
      </c>
      <c r="E16" s="37">
        <v>0</v>
      </c>
      <c r="F16" s="37">
        <v>0</v>
      </c>
      <c r="G16" s="37">
        <v>0</v>
      </c>
      <c r="H16" s="37">
        <f t="shared" si="0"/>
        <v>0</v>
      </c>
      <c r="I16" s="37">
        <v>0</v>
      </c>
      <c r="J16" s="37">
        <v>-10987</v>
      </c>
      <c r="K16" s="38" t="str">
        <f t="shared" si="1"/>
        <v/>
      </c>
    </row>
    <row r="17" spans="1:11" s="50" customFormat="1" ht="15" customHeight="1" outlineLevel="1" x14ac:dyDescent="0.2">
      <c r="A17" s="51"/>
      <c r="B17" s="51" t="s">
        <v>108</v>
      </c>
      <c r="C17" s="51"/>
      <c r="D17" s="51"/>
      <c r="E17" s="53">
        <f t="shared" ref="E17:J17" si="5">SUBTOTAL(9,E15:E16)</f>
        <v>10681039</v>
      </c>
      <c r="F17" s="53">
        <f t="shared" si="5"/>
        <v>111620357</v>
      </c>
      <c r="G17" s="53">
        <f t="shared" si="5"/>
        <v>163007081</v>
      </c>
      <c r="H17" s="53">
        <f t="shared" si="5"/>
        <v>285308477</v>
      </c>
      <c r="I17" s="53">
        <f t="shared" si="5"/>
        <v>283895535</v>
      </c>
      <c r="J17" s="53">
        <f t="shared" si="5"/>
        <v>8678837</v>
      </c>
      <c r="K17" s="54">
        <f t="shared" si="1"/>
        <v>3.0570530107139587E-2</v>
      </c>
    </row>
    <row r="18" spans="1:11" ht="15" customHeight="1" outlineLevel="2" x14ac:dyDescent="0.2">
      <c r="A18" s="36">
        <v>626</v>
      </c>
      <c r="B18" s="36" t="s">
        <v>2</v>
      </c>
      <c r="C18" s="36">
        <v>50028</v>
      </c>
      <c r="D18" s="36" t="s">
        <v>63</v>
      </c>
      <c r="E18" s="37">
        <v>0</v>
      </c>
      <c r="F18" s="37">
        <v>0</v>
      </c>
      <c r="G18" s="37">
        <v>0</v>
      </c>
      <c r="H18" s="37">
        <f t="shared" si="0"/>
        <v>0</v>
      </c>
      <c r="I18" s="37">
        <v>0</v>
      </c>
      <c r="J18" s="37">
        <v>0</v>
      </c>
      <c r="K18" s="38" t="str">
        <f t="shared" si="1"/>
        <v/>
      </c>
    </row>
    <row r="19" spans="1:11" s="50" customFormat="1" ht="15" customHeight="1" outlineLevel="1" x14ac:dyDescent="0.2">
      <c r="A19" s="51"/>
      <c r="B19" s="51" t="s">
        <v>109</v>
      </c>
      <c r="C19" s="51"/>
      <c r="D19" s="51"/>
      <c r="E19" s="53">
        <f t="shared" ref="E19:J19" si="6">SUBTOTAL(9,E18:E18)</f>
        <v>0</v>
      </c>
      <c r="F19" s="53">
        <f t="shared" si="6"/>
        <v>0</v>
      </c>
      <c r="G19" s="53">
        <f t="shared" si="6"/>
        <v>0</v>
      </c>
      <c r="H19" s="53">
        <f t="shared" si="6"/>
        <v>0</v>
      </c>
      <c r="I19" s="53">
        <f t="shared" si="6"/>
        <v>0</v>
      </c>
      <c r="J19" s="53">
        <f t="shared" si="6"/>
        <v>0</v>
      </c>
      <c r="K19" s="54" t="str">
        <f t="shared" si="1"/>
        <v/>
      </c>
    </row>
    <row r="20" spans="1:11" ht="15" customHeight="1" outlineLevel="2" x14ac:dyDescent="0.2">
      <c r="A20" s="36">
        <v>670</v>
      </c>
      <c r="B20" s="36" t="s">
        <v>5</v>
      </c>
      <c r="C20" s="36">
        <v>51020</v>
      </c>
      <c r="D20" s="36" t="s">
        <v>60</v>
      </c>
      <c r="E20" s="37">
        <v>0</v>
      </c>
      <c r="F20" s="37">
        <v>0</v>
      </c>
      <c r="G20" s="37">
        <v>608923</v>
      </c>
      <c r="H20" s="37">
        <f t="shared" si="0"/>
        <v>608923</v>
      </c>
      <c r="I20" s="37">
        <v>608923</v>
      </c>
      <c r="J20" s="37">
        <v>-205892</v>
      </c>
      <c r="K20" s="38">
        <f t="shared" si="1"/>
        <v>-0.33812485322446351</v>
      </c>
    </row>
    <row r="21" spans="1:11" ht="15" customHeight="1" outlineLevel="2" x14ac:dyDescent="0.2">
      <c r="A21" s="36">
        <v>670</v>
      </c>
      <c r="B21" s="36" t="s">
        <v>5</v>
      </c>
      <c r="C21" s="36">
        <v>51586</v>
      </c>
      <c r="D21" s="36" t="s">
        <v>32</v>
      </c>
      <c r="E21" s="37">
        <v>956537</v>
      </c>
      <c r="F21" s="37">
        <v>4264889</v>
      </c>
      <c r="G21" s="37">
        <v>444219325</v>
      </c>
      <c r="H21" s="37">
        <f t="shared" si="0"/>
        <v>449440751</v>
      </c>
      <c r="I21" s="37">
        <v>436909942</v>
      </c>
      <c r="J21" s="37">
        <v>35651501</v>
      </c>
      <c r="K21" s="38">
        <f t="shared" si="1"/>
        <v>8.1599198308011947E-2</v>
      </c>
    </row>
    <row r="22" spans="1:11" ht="15" customHeight="1" outlineLevel="2" x14ac:dyDescent="0.2">
      <c r="A22" s="36">
        <v>670</v>
      </c>
      <c r="B22" s="36" t="s">
        <v>5</v>
      </c>
      <c r="C22" s="36">
        <v>50229</v>
      </c>
      <c r="D22" s="36" t="s">
        <v>27</v>
      </c>
      <c r="E22" s="37">
        <v>172979</v>
      </c>
      <c r="F22" s="37">
        <v>11406052</v>
      </c>
      <c r="G22" s="37">
        <v>544557760</v>
      </c>
      <c r="H22" s="37">
        <f t="shared" si="0"/>
        <v>556136791</v>
      </c>
      <c r="I22" s="37">
        <v>543172717</v>
      </c>
      <c r="J22" s="37">
        <v>46361624</v>
      </c>
      <c r="K22" s="38">
        <f t="shared" si="1"/>
        <v>8.5353373888254411E-2</v>
      </c>
    </row>
    <row r="23" spans="1:11" ht="15" customHeight="1" outlineLevel="2" x14ac:dyDescent="0.2">
      <c r="A23" s="36">
        <v>670</v>
      </c>
      <c r="B23" s="36" t="s">
        <v>5</v>
      </c>
      <c r="C23" s="36">
        <v>50067</v>
      </c>
      <c r="D23" s="36" t="s">
        <v>28</v>
      </c>
      <c r="E23" s="37">
        <v>1284</v>
      </c>
      <c r="F23" s="37">
        <v>3414098</v>
      </c>
      <c r="G23" s="37">
        <v>0</v>
      </c>
      <c r="H23" s="37">
        <f t="shared" si="0"/>
        <v>3415382</v>
      </c>
      <c r="I23" s="37">
        <v>3563063</v>
      </c>
      <c r="J23" s="37">
        <v>268881</v>
      </c>
      <c r="K23" s="38">
        <f t="shared" si="1"/>
        <v>7.5463442549289758E-2</v>
      </c>
    </row>
    <row r="24" spans="1:11" ht="15" customHeight="1" outlineLevel="2" x14ac:dyDescent="0.2">
      <c r="A24" s="36">
        <v>670</v>
      </c>
      <c r="B24" s="36" t="s">
        <v>5</v>
      </c>
      <c r="C24" s="36">
        <v>50857</v>
      </c>
      <c r="D24" s="36" t="s">
        <v>26</v>
      </c>
      <c r="E24" s="37">
        <v>25375223</v>
      </c>
      <c r="F24" s="37">
        <v>0</v>
      </c>
      <c r="G24" s="37">
        <v>0</v>
      </c>
      <c r="H24" s="37">
        <f t="shared" si="0"/>
        <v>25375223</v>
      </c>
      <c r="I24" s="37">
        <v>25239435</v>
      </c>
      <c r="J24" s="37">
        <v>2797730</v>
      </c>
      <c r="K24" s="38">
        <f t="shared" si="1"/>
        <v>0.11084756849747231</v>
      </c>
    </row>
    <row r="25" spans="1:11" ht="15" customHeight="1" outlineLevel="2" x14ac:dyDescent="0.2">
      <c r="A25" s="36">
        <v>670</v>
      </c>
      <c r="B25" s="36" t="s">
        <v>5</v>
      </c>
      <c r="C25" s="36">
        <v>51535</v>
      </c>
      <c r="D25" s="36" t="s">
        <v>97</v>
      </c>
      <c r="E25" s="37">
        <v>0</v>
      </c>
      <c r="F25" s="37">
        <v>80565</v>
      </c>
      <c r="G25" s="37">
        <v>0</v>
      </c>
      <c r="H25" s="37">
        <f t="shared" si="0"/>
        <v>80565</v>
      </c>
      <c r="I25" s="37">
        <v>165155</v>
      </c>
      <c r="J25" s="37">
        <v>2077</v>
      </c>
      <c r="K25" s="38">
        <f t="shared" si="1"/>
        <v>1.2576064908722109E-2</v>
      </c>
    </row>
    <row r="26" spans="1:11" s="50" customFormat="1" ht="15" customHeight="1" outlineLevel="1" x14ac:dyDescent="0.2">
      <c r="A26" s="51"/>
      <c r="B26" s="51" t="s">
        <v>110</v>
      </c>
      <c r="C26" s="51"/>
      <c r="D26" s="51"/>
      <c r="E26" s="53">
        <f t="shared" ref="E26:J26" si="7">SUBTOTAL(9,E20:E25)</f>
        <v>26506023</v>
      </c>
      <c r="F26" s="53">
        <f t="shared" si="7"/>
        <v>19165604</v>
      </c>
      <c r="G26" s="53">
        <f t="shared" si="7"/>
        <v>989386008</v>
      </c>
      <c r="H26" s="53">
        <f t="shared" si="7"/>
        <v>1035057635</v>
      </c>
      <c r="I26" s="53">
        <f t="shared" si="7"/>
        <v>1009659235</v>
      </c>
      <c r="J26" s="53">
        <f t="shared" si="7"/>
        <v>84875921</v>
      </c>
      <c r="K26" s="54">
        <f t="shared" si="1"/>
        <v>8.406392776667862E-2</v>
      </c>
    </row>
    <row r="27" spans="1:11" ht="15" customHeight="1" outlineLevel="2" x14ac:dyDescent="0.2">
      <c r="A27" s="36">
        <v>3889</v>
      </c>
      <c r="B27" s="36" t="s">
        <v>102</v>
      </c>
      <c r="C27" s="36">
        <v>50849</v>
      </c>
      <c r="D27" s="36" t="s">
        <v>101</v>
      </c>
      <c r="E27" s="37">
        <v>301140</v>
      </c>
      <c r="F27" s="37">
        <v>0</v>
      </c>
      <c r="G27" s="37">
        <v>9074074</v>
      </c>
      <c r="H27" s="37">
        <f t="shared" si="0"/>
        <v>9375214</v>
      </c>
      <c r="I27" s="37">
        <v>9668531</v>
      </c>
      <c r="J27" s="37">
        <v>790016</v>
      </c>
      <c r="K27" s="38">
        <f t="shared" si="1"/>
        <v>8.1710034337170764E-2</v>
      </c>
    </row>
    <row r="28" spans="1:11" s="50" customFormat="1" ht="15" customHeight="1" outlineLevel="1" x14ac:dyDescent="0.2">
      <c r="A28" s="51"/>
      <c r="B28" s="51" t="s">
        <v>111</v>
      </c>
      <c r="C28" s="51"/>
      <c r="D28" s="51"/>
      <c r="E28" s="53">
        <f t="shared" ref="E28:J28" si="8">SUBTOTAL(9,E27:E27)</f>
        <v>301140</v>
      </c>
      <c r="F28" s="53">
        <f t="shared" si="8"/>
        <v>0</v>
      </c>
      <c r="G28" s="53">
        <f t="shared" si="8"/>
        <v>9074074</v>
      </c>
      <c r="H28" s="53">
        <f t="shared" si="8"/>
        <v>9375214</v>
      </c>
      <c r="I28" s="53">
        <f t="shared" si="8"/>
        <v>9668531</v>
      </c>
      <c r="J28" s="53">
        <f t="shared" si="8"/>
        <v>790016</v>
      </c>
      <c r="K28" s="54">
        <f t="shared" si="1"/>
        <v>8.1710034337170764E-2</v>
      </c>
    </row>
    <row r="29" spans="1:11" ht="15" customHeight="1" outlineLevel="2" x14ac:dyDescent="0.2">
      <c r="A29" s="36">
        <v>50026</v>
      </c>
      <c r="B29" s="36" t="s">
        <v>90</v>
      </c>
      <c r="C29" s="36">
        <v>50026</v>
      </c>
      <c r="D29" s="36" t="s">
        <v>90</v>
      </c>
      <c r="E29" s="37">
        <v>281752</v>
      </c>
      <c r="F29" s="37">
        <v>306701</v>
      </c>
      <c r="G29" s="37">
        <v>18389338</v>
      </c>
      <c r="H29" s="37">
        <f t="shared" si="0"/>
        <v>18977791</v>
      </c>
      <c r="I29" s="37">
        <v>17862993</v>
      </c>
      <c r="J29" s="37">
        <v>253998</v>
      </c>
      <c r="K29" s="38">
        <f t="shared" si="1"/>
        <v>1.4219229666607382E-2</v>
      </c>
    </row>
    <row r="30" spans="1:11" s="50" customFormat="1" ht="15" customHeight="1" outlineLevel="1" x14ac:dyDescent="0.2">
      <c r="A30" s="51"/>
      <c r="B30" s="51" t="s">
        <v>112</v>
      </c>
      <c r="C30" s="51"/>
      <c r="D30" s="51"/>
      <c r="E30" s="53">
        <f t="shared" ref="E30:J30" si="9">SUBTOTAL(9,E29:E29)</f>
        <v>281752</v>
      </c>
      <c r="F30" s="53">
        <f t="shared" si="9"/>
        <v>306701</v>
      </c>
      <c r="G30" s="53">
        <f t="shared" si="9"/>
        <v>18389338</v>
      </c>
      <c r="H30" s="53">
        <f t="shared" si="9"/>
        <v>18977791</v>
      </c>
      <c r="I30" s="53">
        <f t="shared" si="9"/>
        <v>17862993</v>
      </c>
      <c r="J30" s="53">
        <f t="shared" si="9"/>
        <v>253998</v>
      </c>
      <c r="K30" s="54">
        <f t="shared" si="1"/>
        <v>1.4219229666607382E-2</v>
      </c>
    </row>
    <row r="31" spans="1:11" ht="15" customHeight="1" outlineLevel="2" x14ac:dyDescent="0.2">
      <c r="A31" s="36">
        <v>50041</v>
      </c>
      <c r="B31" s="36" t="s">
        <v>98</v>
      </c>
      <c r="C31" s="36">
        <v>50041</v>
      </c>
      <c r="D31" s="36" t="s">
        <v>98</v>
      </c>
      <c r="E31" s="37">
        <v>7326039</v>
      </c>
      <c r="F31" s="37">
        <v>0</v>
      </c>
      <c r="G31" s="37">
        <v>115822988</v>
      </c>
      <c r="H31" s="37">
        <f t="shared" si="0"/>
        <v>123149027</v>
      </c>
      <c r="I31" s="37">
        <v>118965648</v>
      </c>
      <c r="J31" s="37">
        <v>2191381</v>
      </c>
      <c r="K31" s="38">
        <f t="shared" si="1"/>
        <v>1.8420283811676461E-2</v>
      </c>
    </row>
    <row r="32" spans="1:11" s="50" customFormat="1" ht="15" customHeight="1" outlineLevel="1" x14ac:dyDescent="0.2">
      <c r="A32" s="51"/>
      <c r="B32" s="51" t="s">
        <v>113</v>
      </c>
      <c r="C32" s="51"/>
      <c r="D32" s="51"/>
      <c r="E32" s="53">
        <f t="shared" ref="E32:J32" si="10">SUBTOTAL(9,E31:E31)</f>
        <v>7326039</v>
      </c>
      <c r="F32" s="53">
        <f t="shared" si="10"/>
        <v>0</v>
      </c>
      <c r="G32" s="53">
        <f t="shared" si="10"/>
        <v>115822988</v>
      </c>
      <c r="H32" s="53">
        <f t="shared" si="10"/>
        <v>123149027</v>
      </c>
      <c r="I32" s="53">
        <f t="shared" si="10"/>
        <v>118965648</v>
      </c>
      <c r="J32" s="53">
        <f t="shared" si="10"/>
        <v>2191381</v>
      </c>
      <c r="K32" s="54">
        <f t="shared" si="1"/>
        <v>1.8420283811676461E-2</v>
      </c>
    </row>
    <row r="33" spans="1:11" ht="15" customHeight="1" outlineLevel="2" x14ac:dyDescent="0.2">
      <c r="A33" s="36">
        <v>50050</v>
      </c>
      <c r="B33" s="36" t="s">
        <v>4</v>
      </c>
      <c r="C33" s="36">
        <v>50050</v>
      </c>
      <c r="D33" s="36" t="s">
        <v>4</v>
      </c>
      <c r="E33" s="37">
        <v>0</v>
      </c>
      <c r="F33" s="37">
        <v>0</v>
      </c>
      <c r="G33" s="37">
        <v>31097777</v>
      </c>
      <c r="H33" s="37">
        <f t="shared" si="0"/>
        <v>31097777</v>
      </c>
      <c r="I33" s="37">
        <v>30022080</v>
      </c>
      <c r="J33" s="37">
        <v>523980</v>
      </c>
      <c r="K33" s="38">
        <f t="shared" si="1"/>
        <v>1.7453154478303968E-2</v>
      </c>
    </row>
    <row r="34" spans="1:11" s="50" customFormat="1" ht="15" customHeight="1" outlineLevel="1" x14ac:dyDescent="0.2">
      <c r="A34" s="51"/>
      <c r="B34" s="51" t="s">
        <v>114</v>
      </c>
      <c r="C34" s="51"/>
      <c r="D34" s="51"/>
      <c r="E34" s="53">
        <f t="shared" ref="E34:J34" si="11">SUBTOTAL(9,E33:E33)</f>
        <v>0</v>
      </c>
      <c r="F34" s="53">
        <f t="shared" si="11"/>
        <v>0</v>
      </c>
      <c r="G34" s="53">
        <f t="shared" si="11"/>
        <v>31097777</v>
      </c>
      <c r="H34" s="53">
        <f t="shared" si="11"/>
        <v>31097777</v>
      </c>
      <c r="I34" s="53">
        <f t="shared" si="11"/>
        <v>30022080</v>
      </c>
      <c r="J34" s="53">
        <f t="shared" si="11"/>
        <v>523980</v>
      </c>
      <c r="K34" s="54">
        <f t="shared" si="1"/>
        <v>1.7453154478303968E-2</v>
      </c>
    </row>
    <row r="35" spans="1:11" ht="15" customHeight="1" outlineLevel="2" x14ac:dyDescent="0.2">
      <c r="A35" s="36">
        <v>50130</v>
      </c>
      <c r="B35" s="36" t="s">
        <v>7</v>
      </c>
      <c r="C35" s="36">
        <v>50130</v>
      </c>
      <c r="D35" s="36" t="s">
        <v>7</v>
      </c>
      <c r="E35" s="37">
        <v>0</v>
      </c>
      <c r="F35" s="37">
        <v>79410</v>
      </c>
      <c r="G35" s="37">
        <v>79740758</v>
      </c>
      <c r="H35" s="37">
        <f t="shared" si="0"/>
        <v>79820168</v>
      </c>
      <c r="I35" s="37">
        <v>78267092</v>
      </c>
      <c r="J35" s="37">
        <v>1493538</v>
      </c>
      <c r="K35" s="38">
        <f t="shared" si="1"/>
        <v>1.9082579431978896E-2</v>
      </c>
    </row>
    <row r="36" spans="1:11" s="50" customFormat="1" outlineLevel="1" x14ac:dyDescent="0.2">
      <c r="A36" s="55"/>
      <c r="B36" s="55" t="s">
        <v>115</v>
      </c>
      <c r="C36" s="55"/>
      <c r="D36" s="55"/>
      <c r="E36" s="56">
        <f t="shared" ref="E36:J36" si="12">SUBTOTAL(9,E35:E35)</f>
        <v>0</v>
      </c>
      <c r="F36" s="56">
        <f t="shared" si="12"/>
        <v>79410</v>
      </c>
      <c r="G36" s="56">
        <f t="shared" si="12"/>
        <v>79740758</v>
      </c>
      <c r="H36" s="56">
        <f t="shared" si="12"/>
        <v>79820168</v>
      </c>
      <c r="I36" s="56">
        <f t="shared" si="12"/>
        <v>78267092</v>
      </c>
      <c r="J36" s="56">
        <f t="shared" si="12"/>
        <v>1493538</v>
      </c>
      <c r="K36" s="57">
        <f t="shared" si="1"/>
        <v>1.9082579431978896E-2</v>
      </c>
    </row>
    <row r="37" spans="1:11" s="49" customFormat="1" ht="31.5" customHeight="1" thickBot="1" x14ac:dyDescent="0.25">
      <c r="A37" s="47"/>
      <c r="B37" s="47"/>
      <c r="C37" s="47" t="s">
        <v>104</v>
      </c>
      <c r="D37" s="47"/>
      <c r="E37" s="48">
        <f t="shared" ref="E37:J37" si="13">SUBTOTAL(9,E4:E35)</f>
        <v>108442301</v>
      </c>
      <c r="F37" s="48">
        <f t="shared" si="13"/>
        <v>719140236</v>
      </c>
      <c r="G37" s="48">
        <f t="shared" si="13"/>
        <v>2370686598</v>
      </c>
      <c r="H37" s="48">
        <f t="shared" si="13"/>
        <v>3198269135</v>
      </c>
      <c r="I37" s="48">
        <f t="shared" si="13"/>
        <v>3129211814</v>
      </c>
      <c r="J37" s="48">
        <f t="shared" si="13"/>
        <v>155022105</v>
      </c>
      <c r="K37" s="32">
        <f t="shared" si="1"/>
        <v>4.9540304145099974E-2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5" bestFit="1" customWidth="1"/>
    <col min="2" max="2" width="33.7109375" style="24" bestFit="1" customWidth="1"/>
    <col min="3" max="3" width="10.28515625" style="25" bestFit="1" customWidth="1"/>
    <col min="4" max="4" width="27.42578125" style="25" customWidth="1"/>
    <col min="5" max="5" width="15.42578125" style="27" customWidth="1"/>
    <col min="6" max="8" width="13.42578125" style="27" customWidth="1"/>
    <col min="9" max="9" width="13.5703125" style="27" customWidth="1"/>
    <col min="10" max="10" width="12" style="27" customWidth="1"/>
    <col min="11" max="11" width="8" style="23" customWidth="1"/>
    <col min="12" max="16384" width="9.140625" style="23"/>
  </cols>
  <sheetData>
    <row r="1" spans="1:11" ht="24" customHeight="1" x14ac:dyDescent="0.2">
      <c r="A1" s="186" t="s">
        <v>135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26" customFormat="1" ht="48" x14ac:dyDescent="0.2">
      <c r="A3" s="29" t="s">
        <v>14</v>
      </c>
      <c r="B3" s="29" t="s">
        <v>15</v>
      </c>
      <c r="C3" s="29" t="s">
        <v>40</v>
      </c>
      <c r="D3" s="29" t="s">
        <v>41</v>
      </c>
      <c r="E3" s="30" t="s">
        <v>116</v>
      </c>
      <c r="F3" s="30" t="s">
        <v>117</v>
      </c>
      <c r="G3" s="30" t="s">
        <v>118</v>
      </c>
      <c r="H3" s="30" t="s">
        <v>119</v>
      </c>
      <c r="I3" s="30" t="s">
        <v>120</v>
      </c>
      <c r="J3" s="30" t="s">
        <v>121</v>
      </c>
      <c r="K3" s="31" t="s">
        <v>122</v>
      </c>
    </row>
    <row r="4" spans="1:11" ht="21" customHeight="1" outlineLevel="2" x14ac:dyDescent="0.2">
      <c r="A4" s="36">
        <v>70</v>
      </c>
      <c r="B4" s="36" t="s">
        <v>9</v>
      </c>
      <c r="C4" s="36">
        <v>50008</v>
      </c>
      <c r="D4" s="36" t="s">
        <v>133</v>
      </c>
      <c r="E4" s="37">
        <v>0</v>
      </c>
      <c r="F4" s="37">
        <v>0</v>
      </c>
      <c r="G4" s="37">
        <v>0</v>
      </c>
      <c r="H4" s="37">
        <f>SUM(E4:G4)</f>
        <v>0</v>
      </c>
      <c r="I4" s="37">
        <v>0</v>
      </c>
      <c r="J4" s="37">
        <v>0</v>
      </c>
      <c r="K4" s="38" t="str">
        <f t="shared" ref="K4:K37" si="0">IF(I4&lt;&gt;0,J4/I4,"")</f>
        <v/>
      </c>
    </row>
    <row r="5" spans="1:11" ht="15" customHeight="1" outlineLevel="2" x14ac:dyDescent="0.2">
      <c r="A5" s="36">
        <v>70</v>
      </c>
      <c r="B5" s="36" t="s">
        <v>9</v>
      </c>
      <c r="C5" s="36">
        <v>51624</v>
      </c>
      <c r="D5" s="36" t="s">
        <v>13</v>
      </c>
      <c r="E5" s="37">
        <v>16508750</v>
      </c>
      <c r="F5" s="37">
        <v>25794368</v>
      </c>
      <c r="G5" s="37">
        <v>20784833</v>
      </c>
      <c r="H5" s="37">
        <f>SUM(E5:G5)</f>
        <v>63087951</v>
      </c>
      <c r="I5" s="37">
        <v>61606592</v>
      </c>
      <c r="J5" s="37">
        <v>1422943</v>
      </c>
      <c r="K5" s="38">
        <f t="shared" si="0"/>
        <v>2.3097252320011467E-2</v>
      </c>
    </row>
    <row r="6" spans="1:11" ht="15" customHeight="1" outlineLevel="2" x14ac:dyDescent="0.2">
      <c r="A6" s="36">
        <v>70</v>
      </c>
      <c r="B6" s="36" t="s">
        <v>9</v>
      </c>
      <c r="C6" s="36">
        <v>50814</v>
      </c>
      <c r="D6" s="36" t="s">
        <v>38</v>
      </c>
      <c r="E6" s="37">
        <v>35622681</v>
      </c>
      <c r="F6" s="37">
        <v>415956560</v>
      </c>
      <c r="G6" s="37">
        <v>434316096</v>
      </c>
      <c r="H6" s="37">
        <f>SUM(E6:G6)</f>
        <v>885895337</v>
      </c>
      <c r="I6" s="37">
        <v>868051033</v>
      </c>
      <c r="J6" s="37">
        <v>32738721</v>
      </c>
      <c r="K6" s="38">
        <f t="shared" si="0"/>
        <v>3.7715203087604642E-2</v>
      </c>
    </row>
    <row r="7" spans="1:11" ht="15" customHeight="1" outlineLevel="1" x14ac:dyDescent="0.2">
      <c r="A7" s="51"/>
      <c r="B7" s="52" t="s">
        <v>105</v>
      </c>
      <c r="C7" s="51"/>
      <c r="D7" s="51"/>
      <c r="E7" s="53">
        <f t="shared" ref="E7:J7" si="1">SUBTOTAL(9,E4:E6)</f>
        <v>52131431</v>
      </c>
      <c r="F7" s="53">
        <f t="shared" si="1"/>
        <v>441750928</v>
      </c>
      <c r="G7" s="53">
        <f t="shared" si="1"/>
        <v>455100929</v>
      </c>
      <c r="H7" s="53">
        <f t="shared" si="1"/>
        <v>948983288</v>
      </c>
      <c r="I7" s="53">
        <f t="shared" si="1"/>
        <v>929657625</v>
      </c>
      <c r="J7" s="53">
        <f t="shared" si="1"/>
        <v>34161664</v>
      </c>
      <c r="K7" s="54">
        <f t="shared" si="0"/>
        <v>3.6746500089212951E-2</v>
      </c>
    </row>
    <row r="8" spans="1:11" ht="15" customHeight="1" outlineLevel="2" x14ac:dyDescent="0.2">
      <c r="A8" s="36">
        <v>99</v>
      </c>
      <c r="B8" s="36" t="s">
        <v>103</v>
      </c>
      <c r="C8" s="36">
        <v>50822</v>
      </c>
      <c r="D8" s="36" t="s">
        <v>35</v>
      </c>
      <c r="E8" s="37">
        <v>0</v>
      </c>
      <c r="F8" s="37">
        <v>0</v>
      </c>
      <c r="G8" s="37">
        <v>71171</v>
      </c>
      <c r="H8" s="37">
        <f>SUM(E8:G8)</f>
        <v>71171</v>
      </c>
      <c r="I8" s="37">
        <v>84181</v>
      </c>
      <c r="J8" s="37">
        <v>0</v>
      </c>
      <c r="K8" s="38">
        <f t="shared" si="0"/>
        <v>0</v>
      </c>
    </row>
    <row r="9" spans="1:11" ht="15" customHeight="1" outlineLevel="2" x14ac:dyDescent="0.2">
      <c r="A9" s="36">
        <v>99</v>
      </c>
      <c r="B9" s="36" t="s">
        <v>103</v>
      </c>
      <c r="C9" s="36">
        <v>50083</v>
      </c>
      <c r="D9" s="36" t="s">
        <v>24</v>
      </c>
      <c r="E9" s="37">
        <v>63102</v>
      </c>
      <c r="F9" s="37">
        <v>17003708</v>
      </c>
      <c r="G9" s="37">
        <v>97647439</v>
      </c>
      <c r="H9" s="37">
        <f>SUM(E9:G9)</f>
        <v>114714249</v>
      </c>
      <c r="I9" s="37">
        <v>125082860</v>
      </c>
      <c r="J9" s="37">
        <v>12023627</v>
      </c>
      <c r="K9" s="38">
        <f t="shared" si="0"/>
        <v>9.6125296463480295E-2</v>
      </c>
    </row>
    <row r="10" spans="1:11" ht="15" customHeight="1" outlineLevel="2" x14ac:dyDescent="0.2">
      <c r="A10" s="36">
        <v>99</v>
      </c>
      <c r="B10" s="36" t="s">
        <v>103</v>
      </c>
      <c r="C10" s="36">
        <v>50024</v>
      </c>
      <c r="D10" s="36" t="s">
        <v>36</v>
      </c>
      <c r="E10" s="37">
        <v>1537776</v>
      </c>
      <c r="F10" s="37">
        <v>2232388</v>
      </c>
      <c r="G10" s="37">
        <v>71652134</v>
      </c>
      <c r="H10" s="37">
        <f>SUM(E10:G10)</f>
        <v>75422298</v>
      </c>
      <c r="I10" s="37">
        <v>73733437</v>
      </c>
      <c r="J10" s="37">
        <v>5482794</v>
      </c>
      <c r="K10" s="38">
        <f t="shared" si="0"/>
        <v>7.4359669412942198E-2</v>
      </c>
    </row>
    <row r="11" spans="1:11" ht="15" customHeight="1" outlineLevel="2" x14ac:dyDescent="0.2">
      <c r="A11" s="36">
        <v>99</v>
      </c>
      <c r="B11" s="36" t="s">
        <v>103</v>
      </c>
      <c r="C11" s="36">
        <v>50041</v>
      </c>
      <c r="D11" s="36" t="s">
        <v>98</v>
      </c>
      <c r="E11" s="37">
        <v>6680199</v>
      </c>
      <c r="F11" s="37">
        <v>0</v>
      </c>
      <c r="G11" s="37">
        <v>93631621</v>
      </c>
      <c r="H11" s="37">
        <f>SUM(E11:G11)</f>
        <v>100311820</v>
      </c>
      <c r="I11" s="37">
        <v>97944463</v>
      </c>
      <c r="J11" s="37">
        <v>5820846</v>
      </c>
      <c r="K11" s="38">
        <f t="shared" si="0"/>
        <v>5.9430067016652079E-2</v>
      </c>
    </row>
    <row r="12" spans="1:11" ht="15" customHeight="1" outlineLevel="2" x14ac:dyDescent="0.2">
      <c r="A12" s="36">
        <v>99</v>
      </c>
      <c r="B12" s="36" t="s">
        <v>103</v>
      </c>
      <c r="C12" s="36">
        <v>50012</v>
      </c>
      <c r="D12" s="36" t="s">
        <v>48</v>
      </c>
      <c r="E12" s="37">
        <v>8715327</v>
      </c>
      <c r="F12" s="37">
        <v>-700</v>
      </c>
      <c r="G12" s="37">
        <v>92308949</v>
      </c>
      <c r="H12" s="37">
        <f>SUM(E12:G12)</f>
        <v>101023576</v>
      </c>
      <c r="I12" s="37">
        <v>95943813</v>
      </c>
      <c r="J12" s="37">
        <v>9231690</v>
      </c>
      <c r="K12" s="38">
        <f t="shared" si="0"/>
        <v>9.6219753117379236E-2</v>
      </c>
    </row>
    <row r="13" spans="1:11" ht="15" customHeight="1" outlineLevel="1" x14ac:dyDescent="0.2">
      <c r="A13" s="51"/>
      <c r="B13" s="51" t="s">
        <v>106</v>
      </c>
      <c r="C13" s="51"/>
      <c r="D13" s="51"/>
      <c r="E13" s="53">
        <f t="shared" ref="E13:J13" si="2">SUBTOTAL(9,E8:E12)</f>
        <v>16996404</v>
      </c>
      <c r="F13" s="53">
        <f t="shared" si="2"/>
        <v>19235396</v>
      </c>
      <c r="G13" s="53">
        <f t="shared" si="2"/>
        <v>355311314</v>
      </c>
      <c r="H13" s="53">
        <f t="shared" si="2"/>
        <v>391543114</v>
      </c>
      <c r="I13" s="53">
        <f t="shared" si="2"/>
        <v>392788754</v>
      </c>
      <c r="J13" s="53">
        <f t="shared" si="2"/>
        <v>32558957</v>
      </c>
      <c r="K13" s="54">
        <f t="shared" si="0"/>
        <v>8.2891774951377548E-2</v>
      </c>
    </row>
    <row r="14" spans="1:11" ht="15" customHeight="1" outlineLevel="2" x14ac:dyDescent="0.2">
      <c r="A14" s="36">
        <v>150</v>
      </c>
      <c r="B14" s="36" t="s">
        <v>8</v>
      </c>
      <c r="C14" s="36">
        <v>51411</v>
      </c>
      <c r="D14" s="36" t="s">
        <v>134</v>
      </c>
      <c r="E14" s="37">
        <v>0</v>
      </c>
      <c r="F14" s="37">
        <v>0</v>
      </c>
      <c r="G14" s="37">
        <v>0</v>
      </c>
      <c r="H14" s="37">
        <f>SUM(E14:G14)</f>
        <v>0</v>
      </c>
      <c r="I14" s="37">
        <v>0</v>
      </c>
      <c r="J14" s="37">
        <v>0</v>
      </c>
      <c r="K14" s="38" t="str">
        <f t="shared" si="0"/>
        <v/>
      </c>
    </row>
    <row r="15" spans="1:11" ht="15" customHeight="1" outlineLevel="2" x14ac:dyDescent="0.2">
      <c r="A15" s="36">
        <v>150</v>
      </c>
      <c r="B15" s="36" t="s">
        <v>8</v>
      </c>
      <c r="C15" s="36">
        <v>50520</v>
      </c>
      <c r="D15" s="36" t="s">
        <v>25</v>
      </c>
      <c r="E15" s="37">
        <v>1737762</v>
      </c>
      <c r="F15" s="37">
        <v>11470708</v>
      </c>
      <c r="G15" s="37">
        <v>87455234</v>
      </c>
      <c r="H15" s="37">
        <f>SUM(E15:G15)</f>
        <v>100663704</v>
      </c>
      <c r="I15" s="37">
        <v>100636178</v>
      </c>
      <c r="J15" s="37">
        <v>2178144</v>
      </c>
      <c r="K15" s="38">
        <f t="shared" si="0"/>
        <v>2.1643747241672871E-2</v>
      </c>
    </row>
    <row r="16" spans="1:11" ht="15" customHeight="1" outlineLevel="1" x14ac:dyDescent="0.2">
      <c r="A16" s="51"/>
      <c r="B16" s="51" t="s">
        <v>107</v>
      </c>
      <c r="C16" s="51"/>
      <c r="D16" s="51"/>
      <c r="E16" s="53">
        <f t="shared" ref="E16:J16" si="3">SUBTOTAL(9,E14:E15)</f>
        <v>1737762</v>
      </c>
      <c r="F16" s="53">
        <f t="shared" si="3"/>
        <v>11470708</v>
      </c>
      <c r="G16" s="53">
        <f t="shared" si="3"/>
        <v>87455234</v>
      </c>
      <c r="H16" s="53">
        <f t="shared" si="3"/>
        <v>100663704</v>
      </c>
      <c r="I16" s="53">
        <f t="shared" si="3"/>
        <v>100636178</v>
      </c>
      <c r="J16" s="53">
        <f t="shared" si="3"/>
        <v>2178144</v>
      </c>
      <c r="K16" s="54">
        <f t="shared" si="0"/>
        <v>2.1643747241672871E-2</v>
      </c>
    </row>
    <row r="17" spans="1:11" ht="15" customHeight="1" outlineLevel="2" x14ac:dyDescent="0.2">
      <c r="A17" s="36">
        <v>340</v>
      </c>
      <c r="B17" s="36" t="s">
        <v>6</v>
      </c>
      <c r="C17" s="36">
        <v>51420</v>
      </c>
      <c r="D17" s="36" t="s">
        <v>30</v>
      </c>
      <c r="E17" s="37">
        <v>0</v>
      </c>
      <c r="F17" s="37">
        <v>0</v>
      </c>
      <c r="G17" s="37">
        <v>0</v>
      </c>
      <c r="H17" s="37">
        <f>SUM(E17:G17)</f>
        <v>0</v>
      </c>
      <c r="I17" s="37">
        <v>0</v>
      </c>
      <c r="J17" s="37">
        <v>0</v>
      </c>
      <c r="K17" s="38" t="str">
        <f t="shared" si="0"/>
        <v/>
      </c>
    </row>
    <row r="18" spans="1:11" ht="15" customHeight="1" outlineLevel="2" x14ac:dyDescent="0.2">
      <c r="A18" s="36">
        <v>340</v>
      </c>
      <c r="B18" s="36" t="s">
        <v>6</v>
      </c>
      <c r="C18" s="36">
        <v>50121</v>
      </c>
      <c r="D18" s="36" t="s">
        <v>31</v>
      </c>
      <c r="E18" s="37">
        <v>17665929</v>
      </c>
      <c r="F18" s="37">
        <v>99503161</v>
      </c>
      <c r="G18" s="37">
        <v>126880525</v>
      </c>
      <c r="H18" s="37">
        <f>SUM(E18:G18)</f>
        <v>244049615</v>
      </c>
      <c r="I18" s="37">
        <v>241916928</v>
      </c>
      <c r="J18" s="37">
        <v>10531773</v>
      </c>
      <c r="K18" s="38">
        <f t="shared" si="0"/>
        <v>4.3534667404506726E-2</v>
      </c>
    </row>
    <row r="19" spans="1:11" ht="15" customHeight="1" outlineLevel="1" x14ac:dyDescent="0.2">
      <c r="A19" s="51"/>
      <c r="B19" s="51" t="s">
        <v>108</v>
      </c>
      <c r="C19" s="51"/>
      <c r="D19" s="51"/>
      <c r="E19" s="53">
        <f t="shared" ref="E19:J19" si="4">SUBTOTAL(9,E17:E18)</f>
        <v>17665929</v>
      </c>
      <c r="F19" s="53">
        <f t="shared" si="4"/>
        <v>99503161</v>
      </c>
      <c r="G19" s="53">
        <f t="shared" si="4"/>
        <v>126880525</v>
      </c>
      <c r="H19" s="53">
        <f t="shared" si="4"/>
        <v>244049615</v>
      </c>
      <c r="I19" s="53">
        <f t="shared" si="4"/>
        <v>241916928</v>
      </c>
      <c r="J19" s="53">
        <f t="shared" si="4"/>
        <v>10531773</v>
      </c>
      <c r="K19" s="54">
        <f t="shared" si="0"/>
        <v>4.3534667404506726E-2</v>
      </c>
    </row>
    <row r="20" spans="1:11" ht="15" customHeight="1" outlineLevel="2" x14ac:dyDescent="0.2">
      <c r="A20" s="36">
        <v>626</v>
      </c>
      <c r="B20" s="36" t="s">
        <v>2</v>
      </c>
      <c r="C20" s="36">
        <v>50028</v>
      </c>
      <c r="D20" s="36" t="s">
        <v>63</v>
      </c>
      <c r="E20" s="37">
        <v>0</v>
      </c>
      <c r="F20" s="37">
        <v>0</v>
      </c>
      <c r="G20" s="37">
        <v>0</v>
      </c>
      <c r="H20" s="37">
        <f>SUM(E20:G20)</f>
        <v>0</v>
      </c>
      <c r="I20" s="37">
        <v>0</v>
      </c>
      <c r="J20" s="37">
        <v>0</v>
      </c>
      <c r="K20" s="38" t="str">
        <f t="shared" si="0"/>
        <v/>
      </c>
    </row>
    <row r="21" spans="1:11" ht="15" customHeight="1" outlineLevel="1" x14ac:dyDescent="0.2">
      <c r="A21" s="51"/>
      <c r="B21" s="51" t="s">
        <v>109</v>
      </c>
      <c r="C21" s="51"/>
      <c r="D21" s="51"/>
      <c r="E21" s="53">
        <f t="shared" ref="E21:J21" si="5">SUBTOTAL(9,E20:E20)</f>
        <v>0</v>
      </c>
      <c r="F21" s="53">
        <f t="shared" si="5"/>
        <v>0</v>
      </c>
      <c r="G21" s="53">
        <f t="shared" si="5"/>
        <v>0</v>
      </c>
      <c r="H21" s="53">
        <f t="shared" si="5"/>
        <v>0</v>
      </c>
      <c r="I21" s="53">
        <f t="shared" si="5"/>
        <v>0</v>
      </c>
      <c r="J21" s="53">
        <f t="shared" si="5"/>
        <v>0</v>
      </c>
      <c r="K21" s="54" t="str">
        <f t="shared" si="0"/>
        <v/>
      </c>
    </row>
    <row r="22" spans="1:11" ht="15" customHeight="1" outlineLevel="2" x14ac:dyDescent="0.2">
      <c r="A22" s="36">
        <v>670</v>
      </c>
      <c r="B22" s="36" t="s">
        <v>5</v>
      </c>
      <c r="C22" s="36">
        <v>51535</v>
      </c>
      <c r="D22" s="36" t="s">
        <v>97</v>
      </c>
      <c r="E22" s="37">
        <v>0</v>
      </c>
      <c r="F22" s="37">
        <v>0</v>
      </c>
      <c r="G22" s="37">
        <v>0</v>
      </c>
      <c r="H22" s="37">
        <f t="shared" ref="H22:H27" si="6">SUM(E22:G22)</f>
        <v>0</v>
      </c>
      <c r="I22" s="37">
        <v>86032</v>
      </c>
      <c r="J22" s="37">
        <v>52982</v>
      </c>
      <c r="K22" s="38">
        <f t="shared" si="0"/>
        <v>0.61584061744467178</v>
      </c>
    </row>
    <row r="23" spans="1:11" ht="15" customHeight="1" outlineLevel="2" x14ac:dyDescent="0.2">
      <c r="A23" s="36">
        <v>670</v>
      </c>
      <c r="B23" s="36" t="s">
        <v>5</v>
      </c>
      <c r="C23" s="36">
        <v>50067</v>
      </c>
      <c r="D23" s="36" t="s">
        <v>28</v>
      </c>
      <c r="E23" s="37">
        <v>110307</v>
      </c>
      <c r="F23" s="37">
        <v>1648180</v>
      </c>
      <c r="G23" s="37">
        <v>0</v>
      </c>
      <c r="H23" s="37">
        <f t="shared" si="6"/>
        <v>1758487</v>
      </c>
      <c r="I23" s="37">
        <v>2143286</v>
      </c>
      <c r="J23" s="37">
        <v>516636</v>
      </c>
      <c r="K23" s="38">
        <f t="shared" si="0"/>
        <v>0.24104855814856255</v>
      </c>
    </row>
    <row r="24" spans="1:11" ht="15" customHeight="1" outlineLevel="2" x14ac:dyDescent="0.2">
      <c r="A24" s="36">
        <v>670</v>
      </c>
      <c r="B24" s="36" t="s">
        <v>5</v>
      </c>
      <c r="C24" s="36">
        <v>51586</v>
      </c>
      <c r="D24" s="36" t="s">
        <v>32</v>
      </c>
      <c r="E24" s="37">
        <v>1954535</v>
      </c>
      <c r="F24" s="37">
        <v>7414900</v>
      </c>
      <c r="G24" s="37">
        <v>336049047</v>
      </c>
      <c r="H24" s="37">
        <f t="shared" si="6"/>
        <v>345418482</v>
      </c>
      <c r="I24" s="37">
        <v>338366632</v>
      </c>
      <c r="J24" s="37">
        <v>12875447</v>
      </c>
      <c r="K24" s="38">
        <f t="shared" si="0"/>
        <v>3.8051763331084017E-2</v>
      </c>
    </row>
    <row r="25" spans="1:11" ht="15" customHeight="1" outlineLevel="2" x14ac:dyDescent="0.2">
      <c r="A25" s="36">
        <v>670</v>
      </c>
      <c r="B25" s="36" t="s">
        <v>5</v>
      </c>
      <c r="C25" s="36">
        <v>50229</v>
      </c>
      <c r="D25" s="36" t="s">
        <v>27</v>
      </c>
      <c r="E25" s="37">
        <v>8300233</v>
      </c>
      <c r="F25" s="37">
        <v>11396818</v>
      </c>
      <c r="G25" s="37">
        <v>423065421</v>
      </c>
      <c r="H25" s="37">
        <f t="shared" si="6"/>
        <v>442762472</v>
      </c>
      <c r="I25" s="37">
        <v>429969464</v>
      </c>
      <c r="J25" s="37">
        <v>21928562</v>
      </c>
      <c r="K25" s="38">
        <f t="shared" si="0"/>
        <v>5.1000277545290983E-2</v>
      </c>
    </row>
    <row r="26" spans="1:11" ht="15" customHeight="1" outlineLevel="2" x14ac:dyDescent="0.2">
      <c r="A26" s="36">
        <v>670</v>
      </c>
      <c r="B26" s="36" t="s">
        <v>5</v>
      </c>
      <c r="C26" s="36">
        <v>50857</v>
      </c>
      <c r="D26" s="36" t="s">
        <v>26</v>
      </c>
      <c r="E26" s="37">
        <v>20528991</v>
      </c>
      <c r="F26" s="37">
        <v>0</v>
      </c>
      <c r="G26" s="37">
        <v>0</v>
      </c>
      <c r="H26" s="37">
        <f t="shared" si="6"/>
        <v>20528991</v>
      </c>
      <c r="I26" s="37">
        <v>20578686</v>
      </c>
      <c r="J26" s="37">
        <v>4753144</v>
      </c>
      <c r="K26" s="38">
        <f t="shared" si="0"/>
        <v>0.2309741253644669</v>
      </c>
    </row>
    <row r="27" spans="1:11" ht="15" customHeight="1" outlineLevel="2" x14ac:dyDescent="0.2">
      <c r="A27" s="36">
        <v>670</v>
      </c>
      <c r="B27" s="36" t="s">
        <v>5</v>
      </c>
      <c r="C27" s="36">
        <v>51020</v>
      </c>
      <c r="D27" s="36" t="s">
        <v>60</v>
      </c>
      <c r="E27" s="37">
        <v>0</v>
      </c>
      <c r="F27" s="37">
        <v>0</v>
      </c>
      <c r="G27" s="37">
        <v>485042</v>
      </c>
      <c r="H27" s="37">
        <f t="shared" si="6"/>
        <v>485042</v>
      </c>
      <c r="I27" s="37">
        <v>591116</v>
      </c>
      <c r="J27" s="37">
        <v>84843</v>
      </c>
      <c r="K27" s="38">
        <f>IF(I27&lt;&gt;0,J27/I27,"")</f>
        <v>0.14353020388553178</v>
      </c>
    </row>
    <row r="28" spans="1:11" ht="15" customHeight="1" outlineLevel="1" x14ac:dyDescent="0.2">
      <c r="A28" s="51"/>
      <c r="B28" s="51" t="s">
        <v>110</v>
      </c>
      <c r="C28" s="51"/>
      <c r="D28" s="51"/>
      <c r="E28" s="53">
        <f t="shared" ref="E28:J28" si="7">SUBTOTAL(9,E22:E27)</f>
        <v>30894066</v>
      </c>
      <c r="F28" s="53">
        <f t="shared" si="7"/>
        <v>20459898</v>
      </c>
      <c r="G28" s="53">
        <f t="shared" si="7"/>
        <v>759599510</v>
      </c>
      <c r="H28" s="53">
        <f t="shared" si="7"/>
        <v>810953474</v>
      </c>
      <c r="I28" s="53">
        <f t="shared" si="7"/>
        <v>791735216</v>
      </c>
      <c r="J28" s="53">
        <f t="shared" si="7"/>
        <v>40211614</v>
      </c>
      <c r="K28" s="54">
        <f t="shared" si="0"/>
        <v>5.0789219915159112E-2</v>
      </c>
    </row>
    <row r="29" spans="1:11" ht="15" customHeight="1" outlineLevel="2" x14ac:dyDescent="0.2">
      <c r="A29" s="36">
        <v>3889</v>
      </c>
      <c r="B29" s="36" t="s">
        <v>102</v>
      </c>
      <c r="C29" s="36">
        <v>50849</v>
      </c>
      <c r="D29" s="36" t="s">
        <v>101</v>
      </c>
      <c r="E29" s="37">
        <v>24331</v>
      </c>
      <c r="F29" s="37">
        <v>0</v>
      </c>
      <c r="G29" s="37">
        <v>5202719</v>
      </c>
      <c r="H29" s="37">
        <f>SUM(E29:G29)</f>
        <v>5227050</v>
      </c>
      <c r="I29" s="37">
        <v>5700230</v>
      </c>
      <c r="J29" s="37">
        <v>375531</v>
      </c>
      <c r="K29" s="38">
        <f t="shared" si="0"/>
        <v>6.587997326423671E-2</v>
      </c>
    </row>
    <row r="30" spans="1:11" ht="15" customHeight="1" outlineLevel="1" x14ac:dyDescent="0.2">
      <c r="A30" s="51"/>
      <c r="B30" s="51" t="s">
        <v>111</v>
      </c>
      <c r="C30" s="51"/>
      <c r="D30" s="51"/>
      <c r="E30" s="53">
        <f t="shared" ref="E30:J30" si="8">SUBTOTAL(9,E29:E29)</f>
        <v>24331</v>
      </c>
      <c r="F30" s="53">
        <f t="shared" si="8"/>
        <v>0</v>
      </c>
      <c r="G30" s="53">
        <f t="shared" si="8"/>
        <v>5202719</v>
      </c>
      <c r="H30" s="53">
        <f t="shared" si="8"/>
        <v>5227050</v>
      </c>
      <c r="I30" s="53">
        <f t="shared" si="8"/>
        <v>5700230</v>
      </c>
      <c r="J30" s="53">
        <f t="shared" si="8"/>
        <v>375531</v>
      </c>
      <c r="K30" s="54">
        <f t="shared" si="0"/>
        <v>6.587997326423671E-2</v>
      </c>
    </row>
    <row r="31" spans="1:11" ht="15" customHeight="1" outlineLevel="2" x14ac:dyDescent="0.2">
      <c r="A31" s="36">
        <v>50026</v>
      </c>
      <c r="B31" s="36" t="s">
        <v>90</v>
      </c>
      <c r="C31" s="36">
        <v>50026</v>
      </c>
      <c r="D31" s="36" t="s">
        <v>90</v>
      </c>
      <c r="E31" s="37">
        <v>69206</v>
      </c>
      <c r="F31" s="37">
        <v>886540</v>
      </c>
      <c r="G31" s="37">
        <v>17142568</v>
      </c>
      <c r="H31" s="37">
        <f>SUM(E31:G31)</f>
        <v>18098314</v>
      </c>
      <c r="I31" s="37">
        <v>17373609</v>
      </c>
      <c r="J31" s="37">
        <v>596800</v>
      </c>
      <c r="K31" s="38">
        <f t="shared" si="0"/>
        <v>3.4350951492001458E-2</v>
      </c>
    </row>
    <row r="32" spans="1:11" ht="15" customHeight="1" outlineLevel="1" x14ac:dyDescent="0.2">
      <c r="A32" s="51"/>
      <c r="B32" s="51" t="s">
        <v>112</v>
      </c>
      <c r="C32" s="51"/>
      <c r="D32" s="51"/>
      <c r="E32" s="53">
        <f t="shared" ref="E32:J32" si="9">SUBTOTAL(9,E31:E31)</f>
        <v>69206</v>
      </c>
      <c r="F32" s="53">
        <f t="shared" si="9"/>
        <v>886540</v>
      </c>
      <c r="G32" s="53">
        <f t="shared" si="9"/>
        <v>17142568</v>
      </c>
      <c r="H32" s="53">
        <f t="shared" si="9"/>
        <v>18098314</v>
      </c>
      <c r="I32" s="53">
        <f t="shared" si="9"/>
        <v>17373609</v>
      </c>
      <c r="J32" s="53">
        <f t="shared" si="9"/>
        <v>596800</v>
      </c>
      <c r="K32" s="54">
        <f t="shared" si="0"/>
        <v>3.4350951492001458E-2</v>
      </c>
    </row>
    <row r="33" spans="1:11" ht="15" customHeight="1" outlineLevel="2" x14ac:dyDescent="0.2">
      <c r="A33" s="36">
        <v>50050</v>
      </c>
      <c r="B33" s="36" t="s">
        <v>4</v>
      </c>
      <c r="C33" s="36">
        <v>50050</v>
      </c>
      <c r="D33" s="36" t="s">
        <v>4</v>
      </c>
      <c r="E33" s="37">
        <v>0</v>
      </c>
      <c r="F33" s="37">
        <v>0</v>
      </c>
      <c r="G33" s="37">
        <v>16761650</v>
      </c>
      <c r="H33" s="37">
        <f>SUM(E33:G33)</f>
        <v>16761650</v>
      </c>
      <c r="I33" s="37">
        <v>10904761</v>
      </c>
      <c r="J33" s="37">
        <v>133804</v>
      </c>
      <c r="K33" s="38">
        <f t="shared" si="0"/>
        <v>1.2270236825914846E-2</v>
      </c>
    </row>
    <row r="34" spans="1:11" ht="15" customHeight="1" outlineLevel="1" x14ac:dyDescent="0.2">
      <c r="A34" s="51"/>
      <c r="B34" s="51" t="s">
        <v>114</v>
      </c>
      <c r="C34" s="51"/>
      <c r="D34" s="51"/>
      <c r="E34" s="53">
        <f t="shared" ref="E34:J34" si="10">SUBTOTAL(9,E33:E33)</f>
        <v>0</v>
      </c>
      <c r="F34" s="53">
        <f t="shared" si="10"/>
        <v>0</v>
      </c>
      <c r="G34" s="53">
        <f t="shared" si="10"/>
        <v>16761650</v>
      </c>
      <c r="H34" s="53">
        <f t="shared" si="10"/>
        <v>16761650</v>
      </c>
      <c r="I34" s="53">
        <f t="shared" si="10"/>
        <v>10904761</v>
      </c>
      <c r="J34" s="53">
        <f t="shared" si="10"/>
        <v>133804</v>
      </c>
      <c r="K34" s="54">
        <f t="shared" si="0"/>
        <v>1.2270236825914846E-2</v>
      </c>
    </row>
    <row r="35" spans="1:11" ht="15" customHeight="1" outlineLevel="2" x14ac:dyDescent="0.2">
      <c r="A35" s="36">
        <v>50130</v>
      </c>
      <c r="B35" s="36" t="s">
        <v>7</v>
      </c>
      <c r="C35" s="36">
        <v>50130</v>
      </c>
      <c r="D35" s="36" t="s">
        <v>7</v>
      </c>
      <c r="E35" s="37">
        <v>0</v>
      </c>
      <c r="F35" s="37">
        <v>38373</v>
      </c>
      <c r="G35" s="37">
        <v>73691409</v>
      </c>
      <c r="H35" s="37">
        <f>SUM(E35:G35)</f>
        <v>73729782</v>
      </c>
      <c r="I35" s="37">
        <v>72664918</v>
      </c>
      <c r="J35" s="37">
        <v>1839281</v>
      </c>
      <c r="K35" s="38">
        <f t="shared" si="0"/>
        <v>2.5311815531120534E-2</v>
      </c>
    </row>
    <row r="36" spans="1:11" ht="15" customHeight="1" outlineLevel="1" x14ac:dyDescent="0.2">
      <c r="A36" s="55"/>
      <c r="B36" s="55" t="s">
        <v>115</v>
      </c>
      <c r="C36" s="55"/>
      <c r="D36" s="55"/>
      <c r="E36" s="56">
        <f t="shared" ref="E36:J36" si="11">SUBTOTAL(9,E35:E35)</f>
        <v>0</v>
      </c>
      <c r="F36" s="56">
        <f t="shared" si="11"/>
        <v>38373</v>
      </c>
      <c r="G36" s="56">
        <f t="shared" si="11"/>
        <v>73691409</v>
      </c>
      <c r="H36" s="56">
        <f t="shared" si="11"/>
        <v>73729782</v>
      </c>
      <c r="I36" s="56">
        <f t="shared" si="11"/>
        <v>72664918</v>
      </c>
      <c r="J36" s="56">
        <f t="shared" si="11"/>
        <v>1839281</v>
      </c>
      <c r="K36" s="74">
        <f t="shared" si="0"/>
        <v>2.5311815531120534E-2</v>
      </c>
    </row>
    <row r="37" spans="1:11" ht="36.75" customHeight="1" thickBot="1" x14ac:dyDescent="0.25">
      <c r="A37" s="75"/>
      <c r="B37" s="75" t="s">
        <v>104</v>
      </c>
      <c r="C37" s="75"/>
      <c r="D37" s="75"/>
      <c r="E37" s="76">
        <f t="shared" ref="E37:J37" si="12">SUBTOTAL(9,E4:E35)</f>
        <v>119519129</v>
      </c>
      <c r="F37" s="76">
        <f t="shared" si="12"/>
        <v>593345004</v>
      </c>
      <c r="G37" s="76">
        <f t="shared" si="12"/>
        <v>1897145858</v>
      </c>
      <c r="H37" s="76">
        <f t="shared" si="12"/>
        <v>2610009991</v>
      </c>
      <c r="I37" s="76">
        <f t="shared" si="12"/>
        <v>2563378219</v>
      </c>
      <c r="J37" s="76">
        <f t="shared" si="12"/>
        <v>122587568</v>
      </c>
      <c r="K37" s="77">
        <f t="shared" si="0"/>
        <v>4.7822661163057965E-2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4" workbookViewId="0">
      <selection sqref="A1:K1"/>
    </sheetView>
  </sheetViews>
  <sheetFormatPr defaultRowHeight="12" outlineLevelRow="2" x14ac:dyDescent="0.2"/>
  <cols>
    <col min="1" max="1" width="6.28515625" style="25" bestFit="1" customWidth="1"/>
    <col min="2" max="2" width="33.7109375" style="24" bestFit="1" customWidth="1"/>
    <col min="3" max="3" width="10.28515625" style="25" bestFit="1" customWidth="1"/>
    <col min="4" max="4" width="27.42578125" style="25" customWidth="1"/>
    <col min="5" max="5" width="15.42578125" style="27" customWidth="1"/>
    <col min="6" max="8" width="13.42578125" style="27" customWidth="1"/>
    <col min="9" max="9" width="13.5703125" style="27" customWidth="1"/>
    <col min="10" max="10" width="12" style="27" customWidth="1"/>
    <col min="11" max="11" width="8" style="23" customWidth="1"/>
    <col min="12" max="16384" width="9.140625" style="23"/>
  </cols>
  <sheetData>
    <row r="1" spans="1:11" ht="24" customHeight="1" x14ac:dyDescent="0.2">
      <c r="A1" s="186" t="s">
        <v>140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26" customFormat="1" ht="48" x14ac:dyDescent="0.2">
      <c r="A3" s="29" t="s">
        <v>14</v>
      </c>
      <c r="B3" s="29" t="s">
        <v>15</v>
      </c>
      <c r="C3" s="29" t="s">
        <v>40</v>
      </c>
      <c r="D3" s="29" t="s">
        <v>41</v>
      </c>
      <c r="E3" s="30" t="s">
        <v>116</v>
      </c>
      <c r="F3" s="30" t="s">
        <v>117</v>
      </c>
      <c r="G3" s="30" t="s">
        <v>118</v>
      </c>
      <c r="H3" s="30" t="s">
        <v>119</v>
      </c>
      <c r="I3" s="30" t="s">
        <v>120</v>
      </c>
      <c r="J3" s="30" t="s">
        <v>121</v>
      </c>
      <c r="K3" s="31" t="s">
        <v>122</v>
      </c>
    </row>
    <row r="4" spans="1:11" ht="21" customHeight="1" outlineLevel="2" x14ac:dyDescent="0.2">
      <c r="A4" s="36">
        <v>70</v>
      </c>
      <c r="B4" s="36" t="s">
        <v>145</v>
      </c>
      <c r="C4" s="36">
        <v>50814</v>
      </c>
      <c r="D4" s="36" t="s">
        <v>148</v>
      </c>
      <c r="E4" s="37">
        <v>49838920</v>
      </c>
      <c r="F4" s="37">
        <v>299170720</v>
      </c>
      <c r="G4" s="37">
        <v>365843380</v>
      </c>
      <c r="H4" s="37">
        <f>SUM(E4:G4)</f>
        <v>714853020</v>
      </c>
      <c r="I4" s="37">
        <v>702946733</v>
      </c>
      <c r="J4" s="37">
        <v>72618320</v>
      </c>
      <c r="K4" s="38">
        <f>IF(I4&lt;&gt;0,J4/I4,"")</f>
        <v>0.1033055800545274</v>
      </c>
    </row>
    <row r="5" spans="1:11" ht="15" customHeight="1" outlineLevel="2" x14ac:dyDescent="0.2">
      <c r="A5" s="36">
        <v>70</v>
      </c>
      <c r="B5" s="36" t="s">
        <v>145</v>
      </c>
      <c r="C5" s="36">
        <v>51624</v>
      </c>
      <c r="D5" s="36" t="s">
        <v>13</v>
      </c>
      <c r="E5" s="37">
        <v>10932364</v>
      </c>
      <c r="F5" s="37">
        <v>7034545</v>
      </c>
      <c r="G5" s="37">
        <v>18153659</v>
      </c>
      <c r="H5" s="37">
        <f>SUM(E5:G5)</f>
        <v>36120568</v>
      </c>
      <c r="I5" s="37">
        <v>36576330</v>
      </c>
      <c r="J5" s="37">
        <v>4192315</v>
      </c>
      <c r="K5" s="38">
        <f t="shared" ref="K5:K36" si="0">IF(I5&lt;&gt;0,J5/I5,"")</f>
        <v>0.11461825174915034</v>
      </c>
    </row>
    <row r="6" spans="1:11" ht="15" customHeight="1" outlineLevel="2" x14ac:dyDescent="0.2">
      <c r="A6" s="36">
        <v>70</v>
      </c>
      <c r="B6" s="36" t="s">
        <v>145</v>
      </c>
      <c r="C6" s="36">
        <v>50008</v>
      </c>
      <c r="D6" s="36" t="s">
        <v>133</v>
      </c>
      <c r="E6" s="37">
        <v>0</v>
      </c>
      <c r="F6" s="37">
        <v>0</v>
      </c>
      <c r="G6" s="37">
        <v>0</v>
      </c>
      <c r="H6" s="37">
        <f>SUM(E6:G6)</f>
        <v>0</v>
      </c>
      <c r="I6" s="37">
        <v>0</v>
      </c>
      <c r="J6" s="37">
        <v>0</v>
      </c>
      <c r="K6" s="38" t="str">
        <f t="shared" si="0"/>
        <v/>
      </c>
    </row>
    <row r="7" spans="1:11" ht="15" customHeight="1" outlineLevel="1" x14ac:dyDescent="0.2">
      <c r="A7" s="51"/>
      <c r="B7" s="52" t="s">
        <v>151</v>
      </c>
      <c r="C7" s="51"/>
      <c r="D7" s="51"/>
      <c r="E7" s="53">
        <f t="shared" ref="E7:J7" si="1">SUBTOTAL(9,E4:E6)</f>
        <v>60771284</v>
      </c>
      <c r="F7" s="53">
        <f t="shared" si="1"/>
        <v>306205265</v>
      </c>
      <c r="G7" s="53">
        <f t="shared" si="1"/>
        <v>383997039</v>
      </c>
      <c r="H7" s="53">
        <f t="shared" si="1"/>
        <v>750973588</v>
      </c>
      <c r="I7" s="53">
        <f t="shared" si="1"/>
        <v>739523063</v>
      </c>
      <c r="J7" s="53">
        <f t="shared" si="1"/>
        <v>76810635</v>
      </c>
      <c r="K7" s="54">
        <f t="shared" si="0"/>
        <v>0.10386509744321523</v>
      </c>
    </row>
    <row r="8" spans="1:11" ht="15" customHeight="1" outlineLevel="2" x14ac:dyDescent="0.2">
      <c r="A8" s="36">
        <v>99</v>
      </c>
      <c r="B8" s="36" t="s">
        <v>143</v>
      </c>
      <c r="C8" s="36">
        <v>50083</v>
      </c>
      <c r="D8" s="36" t="s">
        <v>24</v>
      </c>
      <c r="E8" s="37">
        <v>2038807</v>
      </c>
      <c r="F8" s="37">
        <v>15219601</v>
      </c>
      <c r="G8" s="37">
        <v>85969402</v>
      </c>
      <c r="H8" s="37">
        <f>SUM(E8:G8)</f>
        <v>103227810</v>
      </c>
      <c r="I8" s="37">
        <v>104758568</v>
      </c>
      <c r="J8" s="37">
        <v>11883453</v>
      </c>
      <c r="K8" s="38">
        <f t="shared" si="0"/>
        <v>0.11343657351253598</v>
      </c>
    </row>
    <row r="9" spans="1:11" ht="15" customHeight="1" outlineLevel="2" x14ac:dyDescent="0.2">
      <c r="A9" s="36">
        <v>99</v>
      </c>
      <c r="B9" s="36" t="s">
        <v>143</v>
      </c>
      <c r="C9" s="36">
        <v>50012</v>
      </c>
      <c r="D9" s="36" t="s">
        <v>48</v>
      </c>
      <c r="E9" s="37">
        <v>8051368</v>
      </c>
      <c r="F9" s="37">
        <v>0</v>
      </c>
      <c r="G9" s="37">
        <v>61762055</v>
      </c>
      <c r="H9" s="37">
        <f>SUM(E9:G9)</f>
        <v>69813423</v>
      </c>
      <c r="I9" s="37">
        <v>65274073</v>
      </c>
      <c r="J9" s="37">
        <v>16300897</v>
      </c>
      <c r="K9" s="38">
        <f t="shared" si="0"/>
        <v>0.24973004212560782</v>
      </c>
    </row>
    <row r="10" spans="1:11" ht="15" customHeight="1" outlineLevel="2" x14ac:dyDescent="0.2">
      <c r="A10" s="36">
        <v>99</v>
      </c>
      <c r="B10" s="36" t="s">
        <v>143</v>
      </c>
      <c r="C10" s="36">
        <v>50024</v>
      </c>
      <c r="D10" s="36" t="s">
        <v>36</v>
      </c>
      <c r="E10" s="37">
        <v>4111967</v>
      </c>
      <c r="F10" s="37">
        <v>2947514</v>
      </c>
      <c r="G10" s="37">
        <v>62544126</v>
      </c>
      <c r="H10" s="37">
        <f>SUM(E10:G10)</f>
        <v>69603607</v>
      </c>
      <c r="I10" s="37">
        <v>67823308</v>
      </c>
      <c r="J10" s="37">
        <v>94461</v>
      </c>
      <c r="K10" s="38">
        <f t="shared" si="0"/>
        <v>1.3927512942895678E-3</v>
      </c>
    </row>
    <row r="11" spans="1:11" ht="15" customHeight="1" outlineLevel="2" x14ac:dyDescent="0.2">
      <c r="A11" s="36">
        <v>99</v>
      </c>
      <c r="B11" s="36" t="s">
        <v>143</v>
      </c>
      <c r="C11" s="36">
        <v>50041</v>
      </c>
      <c r="D11" s="36" t="s">
        <v>98</v>
      </c>
      <c r="E11" s="37">
        <v>2231929</v>
      </c>
      <c r="F11" s="37">
        <v>0</v>
      </c>
      <c r="G11" s="37">
        <v>41596724</v>
      </c>
      <c r="H11" s="37">
        <f>SUM(E11:G11)</f>
        <v>43828653</v>
      </c>
      <c r="I11" s="37">
        <v>44149948</v>
      </c>
      <c r="J11" s="37">
        <v>5400422</v>
      </c>
      <c r="K11" s="38">
        <f t="shared" si="0"/>
        <v>0.12232000816852605</v>
      </c>
    </row>
    <row r="12" spans="1:11" ht="15" customHeight="1" outlineLevel="1" x14ac:dyDescent="0.2">
      <c r="A12" s="51"/>
      <c r="B12" s="51" t="s">
        <v>152</v>
      </c>
      <c r="C12" s="51"/>
      <c r="D12" s="51"/>
      <c r="E12" s="53">
        <f t="shared" ref="E12:J12" si="2">SUBTOTAL(9,E8:E11)</f>
        <v>16434071</v>
      </c>
      <c r="F12" s="53">
        <f t="shared" si="2"/>
        <v>18167115</v>
      </c>
      <c r="G12" s="53">
        <f t="shared" si="2"/>
        <v>251872307</v>
      </c>
      <c r="H12" s="53">
        <f t="shared" si="2"/>
        <v>286473493</v>
      </c>
      <c r="I12" s="53">
        <f t="shared" si="2"/>
        <v>282005897</v>
      </c>
      <c r="J12" s="53">
        <f t="shared" si="2"/>
        <v>33679233</v>
      </c>
      <c r="K12" s="54">
        <f t="shared" si="0"/>
        <v>0.119427406867311</v>
      </c>
    </row>
    <row r="13" spans="1:11" ht="15" customHeight="1" outlineLevel="2" x14ac:dyDescent="0.2">
      <c r="A13" s="36">
        <v>150</v>
      </c>
      <c r="B13" s="36" t="s">
        <v>8</v>
      </c>
      <c r="C13" s="36">
        <v>50520</v>
      </c>
      <c r="D13" s="36" t="s">
        <v>25</v>
      </c>
      <c r="E13" s="37">
        <v>2818804</v>
      </c>
      <c r="F13" s="37">
        <v>9225944</v>
      </c>
      <c r="G13" s="37">
        <v>78593459</v>
      </c>
      <c r="H13" s="37">
        <f>SUM(E13:G13)</f>
        <v>90638207</v>
      </c>
      <c r="I13" s="37">
        <v>90623370</v>
      </c>
      <c r="J13" s="37">
        <v>5283316</v>
      </c>
      <c r="K13" s="38">
        <f t="shared" si="0"/>
        <v>5.8299707900953145E-2</v>
      </c>
    </row>
    <row r="14" spans="1:11" ht="15" customHeight="1" outlineLevel="2" x14ac:dyDescent="0.2">
      <c r="A14" s="36">
        <v>150</v>
      </c>
      <c r="B14" s="36" t="s">
        <v>8</v>
      </c>
      <c r="C14" s="36">
        <v>51411</v>
      </c>
      <c r="D14" s="36" t="s">
        <v>142</v>
      </c>
      <c r="E14" s="37">
        <v>0</v>
      </c>
      <c r="F14" s="37">
        <v>0</v>
      </c>
      <c r="G14" s="37">
        <v>0</v>
      </c>
      <c r="H14" s="37">
        <f>SUM(E14:G14)</f>
        <v>0</v>
      </c>
      <c r="I14" s="37">
        <v>0</v>
      </c>
      <c r="J14" s="37">
        <v>0</v>
      </c>
      <c r="K14" s="38" t="str">
        <f t="shared" si="0"/>
        <v/>
      </c>
    </row>
    <row r="15" spans="1:11" ht="15" customHeight="1" outlineLevel="1" x14ac:dyDescent="0.2">
      <c r="A15" s="51"/>
      <c r="B15" s="51" t="s">
        <v>107</v>
      </c>
      <c r="C15" s="51"/>
      <c r="D15" s="51"/>
      <c r="E15" s="53">
        <f t="shared" ref="E15:J15" si="3">SUBTOTAL(9,E13:E14)</f>
        <v>2818804</v>
      </c>
      <c r="F15" s="53">
        <f t="shared" si="3"/>
        <v>9225944</v>
      </c>
      <c r="G15" s="53">
        <f t="shared" si="3"/>
        <v>78593459</v>
      </c>
      <c r="H15" s="53">
        <f t="shared" si="3"/>
        <v>90638207</v>
      </c>
      <c r="I15" s="53">
        <f t="shared" si="3"/>
        <v>90623370</v>
      </c>
      <c r="J15" s="53">
        <f t="shared" si="3"/>
        <v>5283316</v>
      </c>
      <c r="K15" s="54">
        <f t="shared" si="0"/>
        <v>5.8299707900953145E-2</v>
      </c>
    </row>
    <row r="16" spans="1:11" ht="15" customHeight="1" outlineLevel="2" x14ac:dyDescent="0.2">
      <c r="A16" s="36">
        <v>340</v>
      </c>
      <c r="B16" s="36" t="s">
        <v>147</v>
      </c>
      <c r="C16" s="36">
        <v>50121</v>
      </c>
      <c r="D16" s="36" t="s">
        <v>31</v>
      </c>
      <c r="E16" s="37">
        <v>14241275</v>
      </c>
      <c r="F16" s="37">
        <v>42096381</v>
      </c>
      <c r="G16" s="37">
        <v>102120824</v>
      </c>
      <c r="H16" s="37">
        <f>SUM(E16:G16)</f>
        <v>158458480</v>
      </c>
      <c r="I16" s="37">
        <v>160795684</v>
      </c>
      <c r="J16" s="37">
        <v>27844842</v>
      </c>
      <c r="K16" s="38">
        <f t="shared" si="0"/>
        <v>0.17316908829468333</v>
      </c>
    </row>
    <row r="17" spans="1:11" ht="15" customHeight="1" outlineLevel="2" x14ac:dyDescent="0.2">
      <c r="A17" s="36">
        <v>340</v>
      </c>
      <c r="B17" s="36" t="s">
        <v>147</v>
      </c>
      <c r="C17" s="36">
        <v>51420</v>
      </c>
      <c r="D17" s="36" t="s">
        <v>30</v>
      </c>
      <c r="E17" s="37">
        <v>0</v>
      </c>
      <c r="F17" s="37">
        <v>0</v>
      </c>
      <c r="G17" s="37">
        <v>0</v>
      </c>
      <c r="H17" s="37">
        <f>SUM(E17:G17)</f>
        <v>0</v>
      </c>
      <c r="I17" s="37">
        <v>0</v>
      </c>
      <c r="J17" s="37">
        <v>0</v>
      </c>
      <c r="K17" s="38" t="str">
        <f t="shared" si="0"/>
        <v/>
      </c>
    </row>
    <row r="18" spans="1:11" ht="15" customHeight="1" outlineLevel="1" x14ac:dyDescent="0.2">
      <c r="A18" s="51"/>
      <c r="B18" s="51" t="s">
        <v>155</v>
      </c>
      <c r="C18" s="51"/>
      <c r="D18" s="51"/>
      <c r="E18" s="53">
        <f t="shared" ref="E18:J18" si="4">SUBTOTAL(9,E16:E17)</f>
        <v>14241275</v>
      </c>
      <c r="F18" s="53">
        <f t="shared" si="4"/>
        <v>42096381</v>
      </c>
      <c r="G18" s="53">
        <f t="shared" si="4"/>
        <v>102120824</v>
      </c>
      <c r="H18" s="53">
        <f t="shared" si="4"/>
        <v>158458480</v>
      </c>
      <c r="I18" s="53">
        <f t="shared" si="4"/>
        <v>160795684</v>
      </c>
      <c r="J18" s="53">
        <f t="shared" si="4"/>
        <v>27844842</v>
      </c>
      <c r="K18" s="54">
        <f t="shared" si="0"/>
        <v>0.17316908829468333</v>
      </c>
    </row>
    <row r="19" spans="1:11" ht="15" customHeight="1" outlineLevel="2" x14ac:dyDescent="0.2">
      <c r="A19" s="36">
        <v>626</v>
      </c>
      <c r="B19" s="36" t="s">
        <v>146</v>
      </c>
      <c r="C19" s="36">
        <v>50028</v>
      </c>
      <c r="D19" s="36" t="s">
        <v>63</v>
      </c>
      <c r="E19" s="37">
        <v>0</v>
      </c>
      <c r="F19" s="37">
        <v>0</v>
      </c>
      <c r="G19" s="37">
        <v>0</v>
      </c>
      <c r="H19" s="37">
        <f>SUM(E19:G19)</f>
        <v>0</v>
      </c>
      <c r="I19" s="37">
        <v>0</v>
      </c>
      <c r="J19" s="37">
        <v>0</v>
      </c>
      <c r="K19" s="38" t="str">
        <f t="shared" si="0"/>
        <v/>
      </c>
    </row>
    <row r="20" spans="1:11" ht="15" customHeight="1" outlineLevel="1" x14ac:dyDescent="0.2">
      <c r="A20" s="51"/>
      <c r="B20" s="51" t="s">
        <v>149</v>
      </c>
      <c r="C20" s="51"/>
      <c r="D20" s="51"/>
      <c r="E20" s="53">
        <f t="shared" ref="E20:J20" si="5">SUBTOTAL(9,E19:E19)</f>
        <v>0</v>
      </c>
      <c r="F20" s="53">
        <f t="shared" si="5"/>
        <v>0</v>
      </c>
      <c r="G20" s="53">
        <f t="shared" si="5"/>
        <v>0</v>
      </c>
      <c r="H20" s="53">
        <f t="shared" si="5"/>
        <v>0</v>
      </c>
      <c r="I20" s="53">
        <f t="shared" si="5"/>
        <v>0</v>
      </c>
      <c r="J20" s="53">
        <f t="shared" si="5"/>
        <v>0</v>
      </c>
      <c r="K20" s="54" t="str">
        <f t="shared" si="0"/>
        <v/>
      </c>
    </row>
    <row r="21" spans="1:11" ht="15" customHeight="1" outlineLevel="2" x14ac:dyDescent="0.2">
      <c r="A21" s="36">
        <v>670</v>
      </c>
      <c r="B21" s="36" t="s">
        <v>141</v>
      </c>
      <c r="C21" s="36">
        <v>50229</v>
      </c>
      <c r="D21" s="36" t="s">
        <v>27</v>
      </c>
      <c r="E21" s="37">
        <v>33084828</v>
      </c>
      <c r="F21" s="37">
        <v>22750947</v>
      </c>
      <c r="G21" s="37">
        <v>291620278</v>
      </c>
      <c r="H21" s="37">
        <f>SUM(E21:G21)</f>
        <v>347456053</v>
      </c>
      <c r="I21" s="37">
        <v>334016146</v>
      </c>
      <c r="J21" s="37">
        <v>72685545</v>
      </c>
      <c r="K21" s="38">
        <f t="shared" si="0"/>
        <v>0.21761087261931344</v>
      </c>
    </row>
    <row r="22" spans="1:11" ht="15" customHeight="1" outlineLevel="2" x14ac:dyDescent="0.2">
      <c r="A22" s="36">
        <v>670</v>
      </c>
      <c r="B22" s="36" t="s">
        <v>141</v>
      </c>
      <c r="C22" s="36">
        <v>51586</v>
      </c>
      <c r="D22" s="36" t="s">
        <v>32</v>
      </c>
      <c r="E22" s="37">
        <v>3327542</v>
      </c>
      <c r="F22" s="37">
        <v>40653438</v>
      </c>
      <c r="G22" s="37">
        <v>222798085</v>
      </c>
      <c r="H22" s="37">
        <f>SUM(E22:G22)</f>
        <v>266779065</v>
      </c>
      <c r="I22" s="37">
        <v>262491482</v>
      </c>
      <c r="J22" s="37">
        <v>18986478</v>
      </c>
      <c r="K22" s="38">
        <f t="shared" si="0"/>
        <v>7.2331787132048728E-2</v>
      </c>
    </row>
    <row r="23" spans="1:11" ht="15" customHeight="1" outlineLevel="2" x14ac:dyDescent="0.2">
      <c r="A23" s="36">
        <v>670</v>
      </c>
      <c r="B23" s="36" t="s">
        <v>141</v>
      </c>
      <c r="C23" s="36">
        <v>50857</v>
      </c>
      <c r="D23" s="36" t="s">
        <v>26</v>
      </c>
      <c r="E23" s="37">
        <v>11300301</v>
      </c>
      <c r="F23" s="37">
        <v>76</v>
      </c>
      <c r="G23" s="37">
        <v>0</v>
      </c>
      <c r="H23" s="37">
        <f>SUM(E23:G23)</f>
        <v>11300377</v>
      </c>
      <c r="I23" s="37">
        <v>11736184</v>
      </c>
      <c r="J23" s="37">
        <v>4966456</v>
      </c>
      <c r="K23" s="38">
        <f t="shared" si="0"/>
        <v>0.42317468778608108</v>
      </c>
    </row>
    <row r="24" spans="1:11" ht="15" customHeight="1" outlineLevel="2" x14ac:dyDescent="0.2">
      <c r="A24" s="36">
        <v>670</v>
      </c>
      <c r="B24" s="36" t="s">
        <v>141</v>
      </c>
      <c r="C24" s="36">
        <v>50067</v>
      </c>
      <c r="D24" s="36" t="s">
        <v>28</v>
      </c>
      <c r="E24" s="37">
        <v>537423</v>
      </c>
      <c r="F24" s="37">
        <v>423271</v>
      </c>
      <c r="G24" s="37">
        <v>0</v>
      </c>
      <c r="H24" s="37">
        <f>SUM(E24:G24)</f>
        <v>960694</v>
      </c>
      <c r="I24" s="37">
        <v>605513</v>
      </c>
      <c r="J24" s="37">
        <v>4193823</v>
      </c>
      <c r="K24" s="38">
        <f t="shared" si="0"/>
        <v>6.9260659969315279</v>
      </c>
    </row>
    <row r="25" spans="1:11" ht="15" customHeight="1" outlineLevel="2" x14ac:dyDescent="0.2">
      <c r="A25" s="36">
        <v>670</v>
      </c>
      <c r="B25" s="36" t="s">
        <v>141</v>
      </c>
      <c r="C25" s="36">
        <v>51535</v>
      </c>
      <c r="D25" s="36" t="s">
        <v>97</v>
      </c>
      <c r="E25" s="37">
        <v>0</v>
      </c>
      <c r="F25" s="37">
        <v>0</v>
      </c>
      <c r="G25" s="37">
        <v>0</v>
      </c>
      <c r="H25" s="37">
        <f>SUM(E25:G25)</f>
        <v>0</v>
      </c>
      <c r="I25" s="37">
        <v>63885</v>
      </c>
      <c r="J25" s="37">
        <v>-14045</v>
      </c>
      <c r="K25" s="38">
        <f t="shared" si="0"/>
        <v>-0.21984816467089302</v>
      </c>
    </row>
    <row r="26" spans="1:11" ht="15" customHeight="1" outlineLevel="1" x14ac:dyDescent="0.2">
      <c r="A26" s="51"/>
      <c r="B26" s="51" t="s">
        <v>150</v>
      </c>
      <c r="C26" s="51"/>
      <c r="D26" s="51"/>
      <c r="E26" s="53">
        <f t="shared" ref="E26:J26" si="6">SUBTOTAL(9,E21:E25)</f>
        <v>48250094</v>
      </c>
      <c r="F26" s="53">
        <f t="shared" si="6"/>
        <v>63827732</v>
      </c>
      <c r="G26" s="53">
        <f t="shared" si="6"/>
        <v>514418363</v>
      </c>
      <c r="H26" s="53">
        <f t="shared" si="6"/>
        <v>626496189</v>
      </c>
      <c r="I26" s="53">
        <f t="shared" si="6"/>
        <v>608913210</v>
      </c>
      <c r="J26" s="53">
        <f t="shared" si="6"/>
        <v>100818257</v>
      </c>
      <c r="K26" s="54">
        <f t="shared" si="0"/>
        <v>0.16557081591315781</v>
      </c>
    </row>
    <row r="27" spans="1:11" ht="15" customHeight="1" outlineLevel="2" x14ac:dyDescent="0.2">
      <c r="A27" s="36">
        <v>3889</v>
      </c>
      <c r="B27" s="36" t="s">
        <v>102</v>
      </c>
      <c r="C27" s="36">
        <v>50849</v>
      </c>
      <c r="D27" s="36" t="s">
        <v>101</v>
      </c>
      <c r="E27" s="37">
        <v>882460</v>
      </c>
      <c r="F27" s="37">
        <v>0</v>
      </c>
      <c r="G27" s="37">
        <v>0</v>
      </c>
      <c r="H27" s="37">
        <f>SUM(E27:G27)</f>
        <v>882460</v>
      </c>
      <c r="I27" s="37">
        <v>1517626</v>
      </c>
      <c r="J27" s="37">
        <v>-20659</v>
      </c>
      <c r="K27" s="38">
        <f t="shared" si="0"/>
        <v>-1.3612708269362808E-2</v>
      </c>
    </row>
    <row r="28" spans="1:11" ht="15" customHeight="1" outlineLevel="1" x14ac:dyDescent="0.2">
      <c r="A28" s="51"/>
      <c r="B28" s="51" t="s">
        <v>111</v>
      </c>
      <c r="C28" s="51"/>
      <c r="D28" s="51"/>
      <c r="E28" s="53">
        <f t="shared" ref="E28:J28" si="7">SUBTOTAL(9,E27:E27)</f>
        <v>882460</v>
      </c>
      <c r="F28" s="53">
        <f t="shared" si="7"/>
        <v>0</v>
      </c>
      <c r="G28" s="53">
        <f t="shared" si="7"/>
        <v>0</v>
      </c>
      <c r="H28" s="53">
        <f t="shared" si="7"/>
        <v>882460</v>
      </c>
      <c r="I28" s="53">
        <f t="shared" si="7"/>
        <v>1517626</v>
      </c>
      <c r="J28" s="53">
        <f t="shared" si="7"/>
        <v>-20659</v>
      </c>
      <c r="K28" s="54">
        <f t="shared" si="0"/>
        <v>-1.3612708269362808E-2</v>
      </c>
    </row>
    <row r="29" spans="1:11" ht="15" customHeight="1" outlineLevel="2" x14ac:dyDescent="0.2">
      <c r="A29" s="36">
        <v>50026</v>
      </c>
      <c r="B29" s="36" t="s">
        <v>90</v>
      </c>
      <c r="C29" s="36">
        <v>50026</v>
      </c>
      <c r="D29" s="36" t="s">
        <v>90</v>
      </c>
      <c r="E29" s="37">
        <v>43152</v>
      </c>
      <c r="F29" s="37">
        <v>440009</v>
      </c>
      <c r="G29" s="37">
        <v>13488575</v>
      </c>
      <c r="H29" s="37">
        <f>SUM(E29:G29)</f>
        <v>13971736</v>
      </c>
      <c r="I29" s="37">
        <v>13631718</v>
      </c>
      <c r="J29" s="37">
        <v>-191146</v>
      </c>
      <c r="K29" s="38">
        <f t="shared" si="0"/>
        <v>-1.4022150399531445E-2</v>
      </c>
    </row>
    <row r="30" spans="1:11" ht="15" customHeight="1" outlineLevel="1" x14ac:dyDescent="0.2">
      <c r="A30" s="51"/>
      <c r="B30" s="51" t="s">
        <v>112</v>
      </c>
      <c r="C30" s="51"/>
      <c r="D30" s="51"/>
      <c r="E30" s="53">
        <f t="shared" ref="E30:J30" si="8">SUBTOTAL(9,E29:E29)</f>
        <v>43152</v>
      </c>
      <c r="F30" s="53">
        <f t="shared" si="8"/>
        <v>440009</v>
      </c>
      <c r="G30" s="53">
        <f t="shared" si="8"/>
        <v>13488575</v>
      </c>
      <c r="H30" s="53">
        <f t="shared" si="8"/>
        <v>13971736</v>
      </c>
      <c r="I30" s="53">
        <f t="shared" si="8"/>
        <v>13631718</v>
      </c>
      <c r="J30" s="53">
        <f t="shared" si="8"/>
        <v>-191146</v>
      </c>
      <c r="K30" s="54">
        <f t="shared" si="0"/>
        <v>-1.4022150399531445E-2</v>
      </c>
    </row>
    <row r="31" spans="1:11" ht="15" customHeight="1" outlineLevel="2" x14ac:dyDescent="0.2">
      <c r="A31" s="36">
        <v>50050</v>
      </c>
      <c r="B31" s="36" t="s">
        <v>4</v>
      </c>
      <c r="C31" s="36">
        <v>50050</v>
      </c>
      <c r="D31" s="36" t="s">
        <v>4</v>
      </c>
      <c r="E31" s="37">
        <v>0</v>
      </c>
      <c r="F31" s="37">
        <v>0</v>
      </c>
      <c r="G31" s="37">
        <v>17766204</v>
      </c>
      <c r="H31" s="37">
        <f>SUM(E31:G31)</f>
        <v>17766204</v>
      </c>
      <c r="I31" s="37">
        <v>17596172</v>
      </c>
      <c r="J31" s="37">
        <v>8566</v>
      </c>
      <c r="K31" s="38">
        <f t="shared" si="0"/>
        <v>4.8681042672235755E-4</v>
      </c>
    </row>
    <row r="32" spans="1:11" ht="15" customHeight="1" outlineLevel="1" x14ac:dyDescent="0.2">
      <c r="A32" s="51"/>
      <c r="B32" s="51" t="s">
        <v>114</v>
      </c>
      <c r="C32" s="51"/>
      <c r="D32" s="51"/>
      <c r="E32" s="53">
        <f t="shared" ref="E32:J32" si="9">SUBTOTAL(9,E31:E31)</f>
        <v>0</v>
      </c>
      <c r="F32" s="53">
        <f t="shared" si="9"/>
        <v>0</v>
      </c>
      <c r="G32" s="53">
        <f t="shared" si="9"/>
        <v>17766204</v>
      </c>
      <c r="H32" s="53">
        <f t="shared" si="9"/>
        <v>17766204</v>
      </c>
      <c r="I32" s="53">
        <f t="shared" si="9"/>
        <v>17596172</v>
      </c>
      <c r="J32" s="53">
        <f t="shared" si="9"/>
        <v>8566</v>
      </c>
      <c r="K32" s="54">
        <f t="shared" si="0"/>
        <v>4.8681042672235755E-4</v>
      </c>
    </row>
    <row r="33" spans="1:11" ht="15" customHeight="1" outlineLevel="2" x14ac:dyDescent="0.2">
      <c r="A33" s="36">
        <v>50130</v>
      </c>
      <c r="B33" s="36" t="s">
        <v>144</v>
      </c>
      <c r="C33" s="36">
        <v>50130</v>
      </c>
      <c r="D33" s="36" t="s">
        <v>144</v>
      </c>
      <c r="E33" s="37">
        <v>0</v>
      </c>
      <c r="F33" s="37">
        <v>52268</v>
      </c>
      <c r="G33" s="37">
        <v>58755709</v>
      </c>
      <c r="H33" s="37">
        <f>SUM(E33:G33)</f>
        <v>58807977</v>
      </c>
      <c r="I33" s="37">
        <v>58601610</v>
      </c>
      <c r="J33" s="37">
        <v>1277554</v>
      </c>
      <c r="K33" s="38">
        <f t="shared" si="0"/>
        <v>2.1800663838416726E-2</v>
      </c>
    </row>
    <row r="34" spans="1:11" ht="15" customHeight="1" outlineLevel="1" x14ac:dyDescent="0.2">
      <c r="A34" s="51"/>
      <c r="B34" s="51" t="s">
        <v>154</v>
      </c>
      <c r="C34" s="51"/>
      <c r="D34" s="51"/>
      <c r="E34" s="53">
        <f t="shared" ref="E34:J34" si="10">SUBTOTAL(9,E33:E33)</f>
        <v>0</v>
      </c>
      <c r="F34" s="53">
        <f t="shared" si="10"/>
        <v>52268</v>
      </c>
      <c r="G34" s="53">
        <f t="shared" si="10"/>
        <v>58755709</v>
      </c>
      <c r="H34" s="53">
        <f t="shared" si="10"/>
        <v>58807977</v>
      </c>
      <c r="I34" s="53">
        <f t="shared" si="10"/>
        <v>58601610</v>
      </c>
      <c r="J34" s="53">
        <f t="shared" si="10"/>
        <v>1277554</v>
      </c>
      <c r="K34" s="54">
        <f t="shared" si="0"/>
        <v>2.1800663838416726E-2</v>
      </c>
    </row>
    <row r="35" spans="1:11" ht="15" customHeight="1" outlineLevel="2" x14ac:dyDescent="0.2">
      <c r="A35" s="36">
        <v>51020</v>
      </c>
      <c r="B35" s="36" t="s">
        <v>60</v>
      </c>
      <c r="C35" s="36">
        <v>51020</v>
      </c>
      <c r="D35" s="36" t="s">
        <v>60</v>
      </c>
      <c r="E35" s="37">
        <v>0</v>
      </c>
      <c r="F35" s="37">
        <v>0</v>
      </c>
      <c r="G35" s="37">
        <v>9776776</v>
      </c>
      <c r="H35" s="37">
        <f>SUM(E35:G35)</f>
        <v>9776776</v>
      </c>
      <c r="I35" s="37">
        <v>9211637</v>
      </c>
      <c r="J35" s="37">
        <v>-247948</v>
      </c>
      <c r="K35" s="38">
        <f t="shared" si="0"/>
        <v>-2.6916822710230548E-2</v>
      </c>
    </row>
    <row r="36" spans="1:11" ht="15" customHeight="1" outlineLevel="1" x14ac:dyDescent="0.2">
      <c r="A36" s="55"/>
      <c r="B36" s="55" t="s">
        <v>153</v>
      </c>
      <c r="C36" s="55"/>
      <c r="D36" s="55"/>
      <c r="E36" s="56">
        <f t="shared" ref="E36:J36" si="11">SUBTOTAL(9,E35:E35)</f>
        <v>0</v>
      </c>
      <c r="F36" s="56">
        <f t="shared" si="11"/>
        <v>0</v>
      </c>
      <c r="G36" s="56">
        <f t="shared" si="11"/>
        <v>9776776</v>
      </c>
      <c r="H36" s="56">
        <f t="shared" si="11"/>
        <v>9776776</v>
      </c>
      <c r="I36" s="56">
        <f t="shared" si="11"/>
        <v>9211637</v>
      </c>
      <c r="J36" s="56">
        <f t="shared" si="11"/>
        <v>-247948</v>
      </c>
      <c r="K36" s="54">
        <f t="shared" si="0"/>
        <v>-2.6916822710230548E-2</v>
      </c>
    </row>
    <row r="37" spans="1:11" ht="32.25" customHeight="1" thickBot="1" x14ac:dyDescent="0.25">
      <c r="A37" s="75"/>
      <c r="B37" s="75" t="s">
        <v>104</v>
      </c>
      <c r="C37" s="75"/>
      <c r="D37" s="75"/>
      <c r="E37" s="76">
        <f t="shared" ref="E37:J37" si="12">SUBTOTAL(9,E4:E35)</f>
        <v>143441140</v>
      </c>
      <c r="F37" s="76">
        <f t="shared" si="12"/>
        <v>440014714</v>
      </c>
      <c r="G37" s="76">
        <f t="shared" si="12"/>
        <v>1430789256</v>
      </c>
      <c r="H37" s="76">
        <f t="shared" si="12"/>
        <v>2014245110</v>
      </c>
      <c r="I37" s="76">
        <f t="shared" si="12"/>
        <v>1982419987</v>
      </c>
      <c r="J37" s="76">
        <f t="shared" si="12"/>
        <v>245262650</v>
      </c>
      <c r="K37" s="78">
        <f>IF(I37&lt;&gt;0,J37/I37,"")</f>
        <v>0.12371881418082172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38"/>
  <sheetViews>
    <sheetView topLeftCell="A10" workbookViewId="0">
      <selection activeCell="H35" sqref="H35"/>
    </sheetView>
  </sheetViews>
  <sheetFormatPr defaultRowHeight="12" x14ac:dyDescent="0.2"/>
  <cols>
    <col min="1" max="1" width="6.28515625" style="25" bestFit="1" customWidth="1"/>
    <col min="2" max="2" width="33.7109375" style="24" bestFit="1" customWidth="1"/>
    <col min="3" max="3" width="10.28515625" style="25" bestFit="1" customWidth="1"/>
    <col min="4" max="4" width="27.42578125" style="25" customWidth="1"/>
    <col min="5" max="5" width="15.42578125" style="27" customWidth="1"/>
    <col min="6" max="8" width="13.42578125" style="27" customWidth="1"/>
    <col min="9" max="9" width="13.5703125" style="27" customWidth="1"/>
    <col min="10" max="10" width="12" style="27" customWidth="1"/>
    <col min="11" max="11" width="8" style="23" customWidth="1"/>
    <col min="12" max="16384" width="9.140625" style="23"/>
  </cols>
  <sheetData>
    <row r="1" spans="1:11" ht="24" customHeight="1" x14ac:dyDescent="0.2">
      <c r="A1" s="186" t="s">
        <v>156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26" customFormat="1" ht="48" x14ac:dyDescent="0.2">
      <c r="A3" s="29" t="s">
        <v>14</v>
      </c>
      <c r="B3" s="29" t="s">
        <v>15</v>
      </c>
      <c r="C3" s="29" t="s">
        <v>40</v>
      </c>
      <c r="D3" s="29" t="s">
        <v>41</v>
      </c>
      <c r="E3" s="30" t="s">
        <v>116</v>
      </c>
      <c r="F3" s="30" t="s">
        <v>117</v>
      </c>
      <c r="G3" s="30" t="s">
        <v>118</v>
      </c>
      <c r="H3" s="30" t="s">
        <v>119</v>
      </c>
      <c r="I3" s="30" t="s">
        <v>120</v>
      </c>
      <c r="J3" s="30" t="s">
        <v>121</v>
      </c>
      <c r="K3" s="31" t="s">
        <v>122</v>
      </c>
    </row>
    <row r="4" spans="1:11" s="108" customFormat="1" ht="21" customHeight="1" x14ac:dyDescent="0.2">
      <c r="A4" s="36">
        <v>70</v>
      </c>
      <c r="B4" s="36" t="s">
        <v>145</v>
      </c>
      <c r="C4" s="36">
        <v>50814</v>
      </c>
      <c r="D4" s="36" t="s">
        <v>148</v>
      </c>
      <c r="E4" s="37">
        <v>10130804</v>
      </c>
      <c r="F4" s="37">
        <v>69990447</v>
      </c>
      <c r="G4" s="37">
        <v>363702062</v>
      </c>
      <c r="H4" s="37">
        <f>SUM(E4:G4)</f>
        <v>443823313</v>
      </c>
      <c r="I4" s="37">
        <v>445059878</v>
      </c>
      <c r="J4" s="37">
        <v>71756393</v>
      </c>
      <c r="K4" s="67">
        <f t="shared" ref="K4:K37" si="0">IF(I4&lt;&gt;0,J4/I4,"")</f>
        <v>0.16122862685905828</v>
      </c>
    </row>
    <row r="5" spans="1:11" s="108" customFormat="1" ht="15" customHeight="1" x14ac:dyDescent="0.2">
      <c r="A5" s="36">
        <v>70</v>
      </c>
      <c r="B5" s="36" t="s">
        <v>145</v>
      </c>
      <c r="C5" s="36">
        <v>51624</v>
      </c>
      <c r="D5" s="36" t="s">
        <v>13</v>
      </c>
      <c r="E5" s="37">
        <v>3989705</v>
      </c>
      <c r="F5" s="37">
        <v>13268554</v>
      </c>
      <c r="G5" s="37">
        <v>7518847</v>
      </c>
      <c r="H5" s="37">
        <f>SUM(E5:G5)</f>
        <v>24777106</v>
      </c>
      <c r="I5" s="37">
        <v>25579876</v>
      </c>
      <c r="J5" s="37">
        <v>5351490</v>
      </c>
      <c r="K5" s="67">
        <f t="shared" si="0"/>
        <v>0.20920703446725075</v>
      </c>
    </row>
    <row r="6" spans="1:11" s="108" customFormat="1" ht="15" customHeight="1" x14ac:dyDescent="0.2">
      <c r="A6" s="36">
        <v>70</v>
      </c>
      <c r="B6" s="36" t="s">
        <v>145</v>
      </c>
      <c r="C6" s="36">
        <v>50008</v>
      </c>
      <c r="D6" s="36" t="s">
        <v>133</v>
      </c>
      <c r="E6" s="37">
        <v>0</v>
      </c>
      <c r="F6" s="37">
        <v>0</v>
      </c>
      <c r="G6" s="37">
        <v>0</v>
      </c>
      <c r="H6" s="37">
        <f>SUM(E6:G6)</f>
        <v>0</v>
      </c>
      <c r="I6" s="37">
        <v>0</v>
      </c>
      <c r="J6" s="37">
        <v>0</v>
      </c>
      <c r="K6" s="67" t="str">
        <f t="shared" si="0"/>
        <v/>
      </c>
    </row>
    <row r="7" spans="1:11" ht="14.25" customHeight="1" x14ac:dyDescent="0.2">
      <c r="A7" s="51"/>
      <c r="B7" s="52" t="s">
        <v>151</v>
      </c>
      <c r="C7" s="51"/>
      <c r="D7" s="51"/>
      <c r="E7" s="53">
        <f t="shared" ref="E7:J7" si="1">SUBTOTAL(9,E4:E6)</f>
        <v>14120509</v>
      </c>
      <c r="F7" s="53">
        <f t="shared" si="1"/>
        <v>83259001</v>
      </c>
      <c r="G7" s="53">
        <f t="shared" si="1"/>
        <v>371220909</v>
      </c>
      <c r="H7" s="53">
        <f t="shared" si="1"/>
        <v>468600419</v>
      </c>
      <c r="I7" s="53">
        <f t="shared" si="1"/>
        <v>470639754</v>
      </c>
      <c r="J7" s="53">
        <f t="shared" si="1"/>
        <v>77107883</v>
      </c>
      <c r="K7" s="54">
        <f t="shared" si="0"/>
        <v>0.16383631502578083</v>
      </c>
    </row>
    <row r="8" spans="1:11" s="108" customFormat="1" ht="15" customHeight="1" x14ac:dyDescent="0.2">
      <c r="A8" s="36">
        <v>150</v>
      </c>
      <c r="B8" s="36" t="s">
        <v>8</v>
      </c>
      <c r="C8" s="36">
        <v>50520</v>
      </c>
      <c r="D8" s="36" t="s">
        <v>25</v>
      </c>
      <c r="E8" s="37">
        <v>1832835</v>
      </c>
      <c r="F8" s="37">
        <v>6469521</v>
      </c>
      <c r="G8" s="37">
        <v>58667859</v>
      </c>
      <c r="H8" s="37">
        <f>SUM(E8:G8)</f>
        <v>66970215</v>
      </c>
      <c r="I8" s="37">
        <v>66888728</v>
      </c>
      <c r="J8" s="37">
        <v>14094141</v>
      </c>
      <c r="K8" s="67">
        <f t="shared" si="0"/>
        <v>0.21071025599410412</v>
      </c>
    </row>
    <row r="9" spans="1:11" s="108" customFormat="1" ht="15" customHeight="1" x14ac:dyDescent="0.2">
      <c r="A9" s="36">
        <v>150</v>
      </c>
      <c r="B9" s="36" t="s">
        <v>8</v>
      </c>
      <c r="C9" s="36">
        <v>51411</v>
      </c>
      <c r="D9" s="36" t="s">
        <v>142</v>
      </c>
      <c r="E9" s="37">
        <v>0</v>
      </c>
      <c r="F9" s="37">
        <v>0</v>
      </c>
      <c r="G9" s="37">
        <v>0</v>
      </c>
      <c r="H9" s="37">
        <f>SUM(E9:G9)</f>
        <v>0</v>
      </c>
      <c r="I9" s="37">
        <v>0</v>
      </c>
      <c r="J9" s="37">
        <v>0</v>
      </c>
      <c r="K9" s="67" t="str">
        <f t="shared" si="0"/>
        <v/>
      </c>
    </row>
    <row r="10" spans="1:11" ht="15" customHeight="1" x14ac:dyDescent="0.2">
      <c r="A10" s="51"/>
      <c r="B10" s="51" t="s">
        <v>107</v>
      </c>
      <c r="C10" s="51"/>
      <c r="D10" s="51"/>
      <c r="E10" s="53">
        <f t="shared" ref="E10:J10" si="2">SUBTOTAL(9,E8:E9)</f>
        <v>1832835</v>
      </c>
      <c r="F10" s="53">
        <f t="shared" si="2"/>
        <v>6469521</v>
      </c>
      <c r="G10" s="53">
        <f t="shared" si="2"/>
        <v>58667859</v>
      </c>
      <c r="H10" s="53">
        <f t="shared" si="2"/>
        <v>66970215</v>
      </c>
      <c r="I10" s="53">
        <f t="shared" si="2"/>
        <v>66888728</v>
      </c>
      <c r="J10" s="53">
        <f t="shared" si="2"/>
        <v>14094141</v>
      </c>
      <c r="K10" s="54">
        <f t="shared" si="0"/>
        <v>0.21071025599410412</v>
      </c>
    </row>
    <row r="11" spans="1:11" s="108" customFormat="1" ht="15" customHeight="1" x14ac:dyDescent="0.2">
      <c r="A11" s="36">
        <v>340</v>
      </c>
      <c r="B11" s="36" t="s">
        <v>147</v>
      </c>
      <c r="C11" s="36">
        <v>50121</v>
      </c>
      <c r="D11" s="36" t="s">
        <v>31</v>
      </c>
      <c r="E11" s="37">
        <v>1892350</v>
      </c>
      <c r="F11" s="37">
        <v>31446753</v>
      </c>
      <c r="G11" s="37">
        <v>66671233</v>
      </c>
      <c r="H11" s="37">
        <f>SUM(E11:G11)</f>
        <v>100010336</v>
      </c>
      <c r="I11" s="37">
        <v>120662487</v>
      </c>
      <c r="J11" s="37">
        <v>28256093</v>
      </c>
      <c r="K11" s="67">
        <f t="shared" si="0"/>
        <v>0.23417462794381158</v>
      </c>
    </row>
    <row r="12" spans="1:11" s="108" customFormat="1" ht="15" customHeight="1" x14ac:dyDescent="0.2">
      <c r="A12" s="36">
        <v>340</v>
      </c>
      <c r="B12" s="36" t="s">
        <v>147</v>
      </c>
      <c r="C12" s="36">
        <v>51420</v>
      </c>
      <c r="D12" s="36" t="s">
        <v>30</v>
      </c>
      <c r="E12" s="37">
        <v>0</v>
      </c>
      <c r="F12" s="37">
        <v>0</v>
      </c>
      <c r="G12" s="37">
        <v>0</v>
      </c>
      <c r="H12" s="37">
        <f>SUM(E12:G12)</f>
        <v>0</v>
      </c>
      <c r="I12" s="37">
        <v>0</v>
      </c>
      <c r="J12" s="37">
        <v>0</v>
      </c>
      <c r="K12" s="67" t="str">
        <f t="shared" si="0"/>
        <v/>
      </c>
    </row>
    <row r="13" spans="1:11" ht="15" customHeight="1" x14ac:dyDescent="0.2">
      <c r="A13" s="51"/>
      <c r="B13" s="51" t="s">
        <v>155</v>
      </c>
      <c r="C13" s="51"/>
      <c r="D13" s="51"/>
      <c r="E13" s="53">
        <f t="shared" ref="E13:J13" si="3">SUBTOTAL(9,E11:E12)</f>
        <v>1892350</v>
      </c>
      <c r="F13" s="53">
        <f t="shared" si="3"/>
        <v>31446753</v>
      </c>
      <c r="G13" s="53">
        <f t="shared" si="3"/>
        <v>66671233</v>
      </c>
      <c r="H13" s="53">
        <f t="shared" si="3"/>
        <v>100010336</v>
      </c>
      <c r="I13" s="53">
        <f t="shared" si="3"/>
        <v>120662487</v>
      </c>
      <c r="J13" s="53">
        <f t="shared" si="3"/>
        <v>28256093</v>
      </c>
      <c r="K13" s="54">
        <f t="shared" si="0"/>
        <v>0.23417462794381158</v>
      </c>
    </row>
    <row r="14" spans="1:11" s="108" customFormat="1" ht="15" customHeight="1" x14ac:dyDescent="0.2">
      <c r="A14" s="36">
        <v>626</v>
      </c>
      <c r="B14" s="36" t="s">
        <v>146</v>
      </c>
      <c r="C14" s="36">
        <v>50028</v>
      </c>
      <c r="D14" s="36" t="s">
        <v>63</v>
      </c>
      <c r="E14" s="37">
        <v>0</v>
      </c>
      <c r="F14" s="37">
        <v>0</v>
      </c>
      <c r="G14" s="37">
        <v>0</v>
      </c>
      <c r="H14" s="37">
        <f>SUM(E14:G14)</f>
        <v>0</v>
      </c>
      <c r="I14" s="37">
        <v>0</v>
      </c>
      <c r="J14" s="37">
        <v>0</v>
      </c>
      <c r="K14" s="67" t="str">
        <f t="shared" si="0"/>
        <v/>
      </c>
    </row>
    <row r="15" spans="1:11" ht="15" customHeight="1" x14ac:dyDescent="0.2">
      <c r="A15" s="51"/>
      <c r="B15" s="51" t="s">
        <v>149</v>
      </c>
      <c r="C15" s="51"/>
      <c r="D15" s="51"/>
      <c r="E15" s="53">
        <f t="shared" ref="E15:J15" si="4">SUBTOTAL(9,E14:E14)</f>
        <v>0</v>
      </c>
      <c r="F15" s="53">
        <f t="shared" si="4"/>
        <v>0</v>
      </c>
      <c r="G15" s="53">
        <f t="shared" si="4"/>
        <v>0</v>
      </c>
      <c r="H15" s="53">
        <f t="shared" si="4"/>
        <v>0</v>
      </c>
      <c r="I15" s="53">
        <f t="shared" si="4"/>
        <v>0</v>
      </c>
      <c r="J15" s="53">
        <f t="shared" si="4"/>
        <v>0</v>
      </c>
      <c r="K15" s="54" t="str">
        <f t="shared" si="0"/>
        <v/>
      </c>
    </row>
    <row r="16" spans="1:11" s="108" customFormat="1" ht="15" customHeight="1" x14ac:dyDescent="0.2">
      <c r="A16" s="36">
        <v>670</v>
      </c>
      <c r="B16" s="36" t="s">
        <v>141</v>
      </c>
      <c r="C16" s="36">
        <v>50229</v>
      </c>
      <c r="D16" s="36" t="s">
        <v>27</v>
      </c>
      <c r="E16" s="37">
        <v>57404504</v>
      </c>
      <c r="F16" s="37">
        <v>11833587</v>
      </c>
      <c r="G16" s="37">
        <v>156554238</v>
      </c>
      <c r="H16" s="37">
        <f t="shared" ref="H16:H23" si="5">SUM(E16:G16)</f>
        <v>225792329</v>
      </c>
      <c r="I16" s="37">
        <v>262295668</v>
      </c>
      <c r="J16" s="37">
        <v>46835928</v>
      </c>
      <c r="K16" s="67">
        <f t="shared" si="0"/>
        <v>0.17856157654879759</v>
      </c>
    </row>
    <row r="17" spans="1:11" s="108" customFormat="1" ht="15" customHeight="1" x14ac:dyDescent="0.2">
      <c r="A17" s="36">
        <v>670</v>
      </c>
      <c r="B17" s="36" t="s">
        <v>141</v>
      </c>
      <c r="C17" s="36">
        <v>51586</v>
      </c>
      <c r="D17" s="36" t="s">
        <v>32</v>
      </c>
      <c r="E17" s="37">
        <v>3311898</v>
      </c>
      <c r="F17" s="37">
        <v>70362576</v>
      </c>
      <c r="G17" s="37">
        <v>138583100</v>
      </c>
      <c r="H17" s="37">
        <f t="shared" si="5"/>
        <v>212257574</v>
      </c>
      <c r="I17" s="37">
        <v>213933731</v>
      </c>
      <c r="J17" s="37">
        <v>27429554</v>
      </c>
      <c r="K17" s="67">
        <f t="shared" si="0"/>
        <v>0.12821519015157082</v>
      </c>
    </row>
    <row r="18" spans="1:11" s="108" customFormat="1" ht="15" customHeight="1" x14ac:dyDescent="0.2">
      <c r="A18" s="36">
        <v>670</v>
      </c>
      <c r="B18" s="36" t="s">
        <v>141</v>
      </c>
      <c r="C18" s="36">
        <v>50857</v>
      </c>
      <c r="D18" s="36" t="s">
        <v>26</v>
      </c>
      <c r="E18" s="37">
        <v>3922476</v>
      </c>
      <c r="F18" s="37">
        <v>0</v>
      </c>
      <c r="G18" s="37">
        <v>0</v>
      </c>
      <c r="H18" s="37">
        <f t="shared" si="5"/>
        <v>3922476</v>
      </c>
      <c r="I18" s="37">
        <v>4820051</v>
      </c>
      <c r="J18" s="37">
        <v>916299</v>
      </c>
      <c r="K18" s="67">
        <f t="shared" si="0"/>
        <v>0.19010151552338347</v>
      </c>
    </row>
    <row r="19" spans="1:11" s="108" customFormat="1" ht="15" customHeight="1" x14ac:dyDescent="0.2">
      <c r="A19" s="36">
        <v>670</v>
      </c>
      <c r="B19" s="36" t="s">
        <v>141</v>
      </c>
      <c r="C19" s="36">
        <v>50067</v>
      </c>
      <c r="D19" s="36" t="s">
        <v>28</v>
      </c>
      <c r="E19" s="37">
        <v>648116</v>
      </c>
      <c r="F19" s="37">
        <v>98015</v>
      </c>
      <c r="G19" s="37">
        <v>28092008</v>
      </c>
      <c r="H19" s="37">
        <f t="shared" si="5"/>
        <v>28838139</v>
      </c>
      <c r="I19" s="37">
        <v>27964428</v>
      </c>
      <c r="J19" s="37">
        <v>4680214</v>
      </c>
      <c r="K19" s="67">
        <f t="shared" si="0"/>
        <v>0.16736312289312694</v>
      </c>
    </row>
    <row r="20" spans="1:11" s="108" customFormat="1" ht="15" customHeight="1" x14ac:dyDescent="0.2">
      <c r="A20" s="36">
        <v>670</v>
      </c>
      <c r="B20" s="36" t="s">
        <v>141</v>
      </c>
      <c r="C20" s="36">
        <v>51535</v>
      </c>
      <c r="D20" s="36" t="s">
        <v>97</v>
      </c>
      <c r="E20" s="37">
        <v>0</v>
      </c>
      <c r="F20" s="37">
        <v>0</v>
      </c>
      <c r="G20" s="37">
        <v>0</v>
      </c>
      <c r="H20" s="37">
        <f t="shared" si="5"/>
        <v>0</v>
      </c>
      <c r="I20" s="37">
        <v>10357</v>
      </c>
      <c r="J20" s="37">
        <v>3554</v>
      </c>
      <c r="K20" s="67">
        <f t="shared" si="0"/>
        <v>0.34314956068359564</v>
      </c>
    </row>
    <row r="21" spans="1:11" s="108" customFormat="1" ht="15" customHeight="1" x14ac:dyDescent="0.2">
      <c r="A21" s="36">
        <v>670</v>
      </c>
      <c r="B21" s="36" t="s">
        <v>141</v>
      </c>
      <c r="C21" s="36">
        <v>50083</v>
      </c>
      <c r="D21" s="36" t="s">
        <v>24</v>
      </c>
      <c r="E21" s="37">
        <v>768030</v>
      </c>
      <c r="F21" s="37">
        <v>22294253</v>
      </c>
      <c r="G21" s="37">
        <v>48910497</v>
      </c>
      <c r="H21" s="37">
        <f t="shared" si="5"/>
        <v>71972780</v>
      </c>
      <c r="I21" s="37">
        <v>75505766</v>
      </c>
      <c r="J21" s="37">
        <v>15160038</v>
      </c>
      <c r="K21" s="67">
        <f>IF(I21&lt;&gt;0,J21/I21,"")</f>
        <v>0.20077987156636487</v>
      </c>
    </row>
    <row r="22" spans="1:11" s="108" customFormat="1" ht="15" customHeight="1" x14ac:dyDescent="0.2">
      <c r="A22" s="36">
        <v>670</v>
      </c>
      <c r="B22" s="36" t="s">
        <v>141</v>
      </c>
      <c r="C22" s="36">
        <v>50024</v>
      </c>
      <c r="D22" s="36" t="s">
        <v>36</v>
      </c>
      <c r="E22" s="37">
        <v>6561249</v>
      </c>
      <c r="F22" s="37">
        <v>4022275</v>
      </c>
      <c r="G22" s="37">
        <v>79267331</v>
      </c>
      <c r="H22" s="37">
        <f t="shared" si="5"/>
        <v>89850855</v>
      </c>
      <c r="I22" s="37">
        <v>87207080</v>
      </c>
      <c r="J22" s="37">
        <v>21962838</v>
      </c>
      <c r="K22" s="67">
        <f>IF(I22&lt;&gt;0,J22/I22,"")</f>
        <v>0.25184696013213603</v>
      </c>
    </row>
    <row r="23" spans="1:11" s="108" customFormat="1" ht="15" customHeight="1" x14ac:dyDescent="0.2">
      <c r="A23" s="36">
        <v>670</v>
      </c>
      <c r="B23" s="36" t="s">
        <v>141</v>
      </c>
      <c r="C23" s="36">
        <v>50041</v>
      </c>
      <c r="D23" s="36" t="s">
        <v>98</v>
      </c>
      <c r="E23" s="37">
        <v>7525986</v>
      </c>
      <c r="F23" s="37">
        <v>0</v>
      </c>
      <c r="G23" s="37">
        <v>9925811</v>
      </c>
      <c r="H23" s="37">
        <f t="shared" si="5"/>
        <v>17451797</v>
      </c>
      <c r="I23" s="37">
        <v>19305489</v>
      </c>
      <c r="J23" s="37">
        <v>8653438</v>
      </c>
      <c r="K23" s="67">
        <f>IF(I23&lt;&gt;0,J23/I23,"")</f>
        <v>0.44823718269969748</v>
      </c>
    </row>
    <row r="24" spans="1:11" ht="15" customHeight="1" x14ac:dyDescent="0.2">
      <c r="A24" s="51"/>
      <c r="B24" s="51" t="s">
        <v>150</v>
      </c>
      <c r="C24" s="51"/>
      <c r="D24" s="51"/>
      <c r="E24" s="53">
        <f t="shared" ref="E24:J24" si="6">SUBTOTAL(9,E16:E23)</f>
        <v>80142259</v>
      </c>
      <c r="F24" s="53">
        <f t="shared" si="6"/>
        <v>108610706</v>
      </c>
      <c r="G24" s="53">
        <f t="shared" si="6"/>
        <v>461332985</v>
      </c>
      <c r="H24" s="53">
        <f t="shared" si="6"/>
        <v>650085950</v>
      </c>
      <c r="I24" s="53">
        <f t="shared" si="6"/>
        <v>691042570</v>
      </c>
      <c r="J24" s="53">
        <f t="shared" si="6"/>
        <v>125641863</v>
      </c>
      <c r="K24" s="54">
        <f t="shared" si="0"/>
        <v>0.18181493941827637</v>
      </c>
    </row>
    <row r="25" spans="1:11" s="108" customFormat="1" ht="15" customHeight="1" x14ac:dyDescent="0.2">
      <c r="A25" s="36">
        <v>3889</v>
      </c>
      <c r="B25" s="36" t="s">
        <v>102</v>
      </c>
      <c r="C25" s="36">
        <v>50849</v>
      </c>
      <c r="D25" s="36" t="s">
        <v>101</v>
      </c>
      <c r="E25" s="37">
        <v>17932</v>
      </c>
      <c r="F25" s="37">
        <v>2845269</v>
      </c>
      <c r="G25" s="37">
        <v>0</v>
      </c>
      <c r="H25" s="37">
        <f>SUM(E25:G25)</f>
        <v>2863201</v>
      </c>
      <c r="I25" s="37">
        <v>3363589</v>
      </c>
      <c r="J25" s="37">
        <v>715124</v>
      </c>
      <c r="K25" s="67">
        <f t="shared" si="0"/>
        <v>0.21260742617483885</v>
      </c>
    </row>
    <row r="26" spans="1:11" ht="15" customHeight="1" x14ac:dyDescent="0.2">
      <c r="A26" s="51"/>
      <c r="B26" s="51" t="s">
        <v>111</v>
      </c>
      <c r="C26" s="51"/>
      <c r="D26" s="51"/>
      <c r="E26" s="53">
        <f t="shared" ref="E26:J26" si="7">SUBTOTAL(9,E25:E25)</f>
        <v>17932</v>
      </c>
      <c r="F26" s="53">
        <f t="shared" si="7"/>
        <v>2845269</v>
      </c>
      <c r="G26" s="53">
        <f t="shared" si="7"/>
        <v>0</v>
      </c>
      <c r="H26" s="53">
        <f t="shared" si="7"/>
        <v>2863201</v>
      </c>
      <c r="I26" s="53">
        <f t="shared" si="7"/>
        <v>3363589</v>
      </c>
      <c r="J26" s="53">
        <f t="shared" si="7"/>
        <v>715124</v>
      </c>
      <c r="K26" s="54">
        <f t="shared" si="0"/>
        <v>0.21260742617483885</v>
      </c>
    </row>
    <row r="27" spans="1:11" s="108" customFormat="1" ht="15" customHeight="1" x14ac:dyDescent="0.2">
      <c r="A27" s="36">
        <v>50026</v>
      </c>
      <c r="B27" s="36" t="s">
        <v>90</v>
      </c>
      <c r="C27" s="36">
        <v>50026</v>
      </c>
      <c r="D27" s="36" t="s">
        <v>90</v>
      </c>
      <c r="E27" s="37">
        <v>45142</v>
      </c>
      <c r="F27" s="37">
        <v>444851</v>
      </c>
      <c r="G27" s="37">
        <v>5717879</v>
      </c>
      <c r="H27" s="37">
        <f>SUM(E27:G27)</f>
        <v>6207872</v>
      </c>
      <c r="I27" s="37">
        <v>6273028</v>
      </c>
      <c r="J27" s="37">
        <v>358446</v>
      </c>
      <c r="K27" s="67">
        <f t="shared" si="0"/>
        <v>5.7140825770265968E-2</v>
      </c>
    </row>
    <row r="28" spans="1:11" ht="15" customHeight="1" x14ac:dyDescent="0.2">
      <c r="A28" s="51"/>
      <c r="B28" s="51" t="s">
        <v>112</v>
      </c>
      <c r="C28" s="51"/>
      <c r="D28" s="51"/>
      <c r="E28" s="53">
        <f t="shared" ref="E28:J28" si="8">SUBTOTAL(9,E27:E27)</f>
        <v>45142</v>
      </c>
      <c r="F28" s="53">
        <f t="shared" si="8"/>
        <v>444851</v>
      </c>
      <c r="G28" s="53">
        <f t="shared" si="8"/>
        <v>5717879</v>
      </c>
      <c r="H28" s="53">
        <f t="shared" si="8"/>
        <v>6207872</v>
      </c>
      <c r="I28" s="53">
        <f t="shared" si="8"/>
        <v>6273028</v>
      </c>
      <c r="J28" s="53">
        <f t="shared" si="8"/>
        <v>358446</v>
      </c>
      <c r="K28" s="54">
        <f t="shared" si="0"/>
        <v>5.7140825770265968E-2</v>
      </c>
    </row>
    <row r="29" spans="1:11" s="108" customFormat="1" ht="15" customHeight="1" x14ac:dyDescent="0.2">
      <c r="A29" s="36">
        <v>50050</v>
      </c>
      <c r="B29" s="36" t="s">
        <v>4</v>
      </c>
      <c r="C29" s="36">
        <v>50050</v>
      </c>
      <c r="D29" s="36" t="s">
        <v>4</v>
      </c>
      <c r="E29" s="37">
        <v>0</v>
      </c>
      <c r="F29" s="37">
        <v>0</v>
      </c>
      <c r="G29" s="37">
        <v>16567402</v>
      </c>
      <c r="H29" s="37">
        <f>SUM(E29:G29)</f>
        <v>16567402</v>
      </c>
      <c r="I29" s="37">
        <v>17032954</v>
      </c>
      <c r="J29" s="37">
        <v>-60860</v>
      </c>
      <c r="K29" s="67">
        <f t="shared" si="0"/>
        <v>-3.5730737017196194E-3</v>
      </c>
    </row>
    <row r="30" spans="1:11" ht="15" customHeight="1" x14ac:dyDescent="0.2">
      <c r="A30" s="51"/>
      <c r="B30" s="51" t="s">
        <v>114</v>
      </c>
      <c r="C30" s="51"/>
      <c r="D30" s="51"/>
      <c r="E30" s="53">
        <f t="shared" ref="E30:J30" si="9">SUBTOTAL(9,E29:E29)</f>
        <v>0</v>
      </c>
      <c r="F30" s="53">
        <f t="shared" si="9"/>
        <v>0</v>
      </c>
      <c r="G30" s="53">
        <f t="shared" si="9"/>
        <v>16567402</v>
      </c>
      <c r="H30" s="53">
        <f t="shared" si="9"/>
        <v>16567402</v>
      </c>
      <c r="I30" s="53">
        <f t="shared" si="9"/>
        <v>17032954</v>
      </c>
      <c r="J30" s="53">
        <f t="shared" si="9"/>
        <v>-60860</v>
      </c>
      <c r="K30" s="54">
        <f t="shared" si="0"/>
        <v>-3.5730737017196194E-3</v>
      </c>
    </row>
    <row r="31" spans="1:11" s="108" customFormat="1" ht="15" customHeight="1" x14ac:dyDescent="0.2">
      <c r="A31" s="36">
        <v>50130</v>
      </c>
      <c r="B31" s="36" t="s">
        <v>144</v>
      </c>
      <c r="C31" s="36">
        <v>50130</v>
      </c>
      <c r="D31" s="36" t="s">
        <v>144</v>
      </c>
      <c r="E31" s="37">
        <v>0</v>
      </c>
      <c r="F31" s="37">
        <v>33868</v>
      </c>
      <c r="G31" s="37">
        <v>40045951</v>
      </c>
      <c r="H31" s="37">
        <f>SUM(E31:G31)</f>
        <v>40079819</v>
      </c>
      <c r="I31" s="37">
        <v>40831451</v>
      </c>
      <c r="J31" s="37">
        <v>3225893</v>
      </c>
      <c r="K31" s="67">
        <f t="shared" si="0"/>
        <v>7.9005103198512339E-2</v>
      </c>
    </row>
    <row r="32" spans="1:11" ht="15" customHeight="1" x14ac:dyDescent="0.2">
      <c r="A32" s="51"/>
      <c r="B32" s="51" t="s">
        <v>154</v>
      </c>
      <c r="C32" s="51"/>
      <c r="D32" s="51"/>
      <c r="E32" s="53">
        <f t="shared" ref="E32:J32" si="10">SUBTOTAL(9,E31:E31)</f>
        <v>0</v>
      </c>
      <c r="F32" s="53">
        <f t="shared" si="10"/>
        <v>33868</v>
      </c>
      <c r="G32" s="53">
        <f t="shared" si="10"/>
        <v>40045951</v>
      </c>
      <c r="H32" s="53">
        <f t="shared" si="10"/>
        <v>40079819</v>
      </c>
      <c r="I32" s="53">
        <f t="shared" si="10"/>
        <v>40831451</v>
      </c>
      <c r="J32" s="53">
        <f t="shared" si="10"/>
        <v>3225893</v>
      </c>
      <c r="K32" s="54">
        <f t="shared" si="0"/>
        <v>7.9005103198512339E-2</v>
      </c>
    </row>
    <row r="33" spans="1:11" s="108" customFormat="1" ht="15" customHeight="1" x14ac:dyDescent="0.2">
      <c r="A33" s="36">
        <v>51020</v>
      </c>
      <c r="B33" s="36" t="s">
        <v>60</v>
      </c>
      <c r="C33" s="36">
        <v>51020</v>
      </c>
      <c r="D33" s="36" t="s">
        <v>60</v>
      </c>
      <c r="E33" s="37">
        <v>0</v>
      </c>
      <c r="F33" s="37">
        <v>0</v>
      </c>
      <c r="G33" s="37">
        <v>35782623</v>
      </c>
      <c r="H33" s="37">
        <f>SUM(E33:G33)</f>
        <v>35782623</v>
      </c>
      <c r="I33" s="37">
        <v>33368106</v>
      </c>
      <c r="J33" s="37">
        <v>-118456</v>
      </c>
      <c r="K33" s="67">
        <f t="shared" si="0"/>
        <v>-3.5499767352693019E-3</v>
      </c>
    </row>
    <row r="34" spans="1:11" ht="15" customHeight="1" x14ac:dyDescent="0.2">
      <c r="A34" s="55"/>
      <c r="B34" s="55" t="s">
        <v>153</v>
      </c>
      <c r="C34" s="55"/>
      <c r="D34" s="55"/>
      <c r="E34" s="56">
        <f t="shared" ref="E34:J34" si="11">SUBTOTAL(9,E33:E33)</f>
        <v>0</v>
      </c>
      <c r="F34" s="56">
        <f t="shared" si="11"/>
        <v>0</v>
      </c>
      <c r="G34" s="56">
        <f t="shared" si="11"/>
        <v>35782623</v>
      </c>
      <c r="H34" s="56">
        <f t="shared" si="11"/>
        <v>35782623</v>
      </c>
      <c r="I34" s="56">
        <f t="shared" si="11"/>
        <v>33368106</v>
      </c>
      <c r="J34" s="56">
        <f t="shared" si="11"/>
        <v>-118456</v>
      </c>
      <c r="K34" s="54">
        <f t="shared" si="0"/>
        <v>-3.5499767352693019E-3</v>
      </c>
    </row>
    <row r="35" spans="1:11" s="108" customFormat="1" ht="15" customHeight="1" x14ac:dyDescent="0.2">
      <c r="A35" s="21">
        <v>51632</v>
      </c>
      <c r="B35" s="21" t="s">
        <v>157</v>
      </c>
      <c r="C35" s="21">
        <v>51632</v>
      </c>
      <c r="D35" s="21" t="s">
        <v>157</v>
      </c>
      <c r="E35" s="22">
        <v>584</v>
      </c>
      <c r="F35" s="22">
        <v>0</v>
      </c>
      <c r="G35" s="22">
        <v>0</v>
      </c>
      <c r="H35" s="37">
        <f>SUM(E35:G35)</f>
        <v>584</v>
      </c>
      <c r="I35" s="22">
        <v>0</v>
      </c>
      <c r="J35" s="22">
        <v>0</v>
      </c>
      <c r="K35" s="67" t="str">
        <f t="shared" si="0"/>
        <v/>
      </c>
    </row>
    <row r="36" spans="1:11" ht="15" customHeight="1" x14ac:dyDescent="0.2">
      <c r="A36" s="55"/>
      <c r="B36" s="55" t="s">
        <v>158</v>
      </c>
      <c r="C36" s="55"/>
      <c r="D36" s="55"/>
      <c r="E36" s="56">
        <f t="shared" ref="E36:J36" si="12">SUBTOTAL(9,E35:E35)</f>
        <v>584</v>
      </c>
      <c r="F36" s="56">
        <f t="shared" si="12"/>
        <v>0</v>
      </c>
      <c r="G36" s="56">
        <f t="shared" si="12"/>
        <v>0</v>
      </c>
      <c r="H36" s="56">
        <f t="shared" si="12"/>
        <v>584</v>
      </c>
      <c r="I36" s="56">
        <f t="shared" si="12"/>
        <v>0</v>
      </c>
      <c r="J36" s="56">
        <f t="shared" si="12"/>
        <v>0</v>
      </c>
      <c r="K36" s="54" t="str">
        <f>IF(I36&lt;&gt;0,J36/I36,"")</f>
        <v/>
      </c>
    </row>
    <row r="37" spans="1:11" ht="32.25" customHeight="1" thickBot="1" x14ac:dyDescent="0.25">
      <c r="A37" s="75"/>
      <c r="B37" s="75" t="s">
        <v>104</v>
      </c>
      <c r="C37" s="75"/>
      <c r="D37" s="75"/>
      <c r="E37" s="76">
        <f>SUBTOTAL(9,E4:E33)</f>
        <v>98051027</v>
      </c>
      <c r="F37" s="76">
        <f>SUBTOTAL(9,F4:F33)</f>
        <v>233109969</v>
      </c>
      <c r="G37" s="76">
        <f>SUBTOTAL(9,G4:G33)</f>
        <v>1056006841</v>
      </c>
      <c r="H37" s="76">
        <f>SUBTOTAL(9,H4:H36)</f>
        <v>1387168421</v>
      </c>
      <c r="I37" s="76">
        <f>SUBTOTAL(9,I4:I33)</f>
        <v>1450102667</v>
      </c>
      <c r="J37" s="76">
        <f>SUBTOTAL(9,J4:J33)</f>
        <v>249220127</v>
      </c>
      <c r="K37" s="78">
        <f t="shared" si="0"/>
        <v>0.17186378086979961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37"/>
  <sheetViews>
    <sheetView topLeftCell="A16" workbookViewId="0">
      <selection activeCell="H34" sqref="H34"/>
    </sheetView>
  </sheetViews>
  <sheetFormatPr defaultRowHeight="12" outlineLevelRow="2" x14ac:dyDescent="0.2"/>
  <cols>
    <col min="1" max="1" width="6.28515625" style="25" bestFit="1" customWidth="1"/>
    <col min="2" max="2" width="33.7109375" style="24" bestFit="1" customWidth="1"/>
    <col min="3" max="3" width="10.28515625" style="25" bestFit="1" customWidth="1"/>
    <col min="4" max="4" width="27.42578125" style="25" customWidth="1"/>
    <col min="5" max="5" width="15.42578125" style="27" customWidth="1"/>
    <col min="6" max="8" width="13.42578125" style="27" customWidth="1"/>
    <col min="9" max="9" width="13.5703125" style="27" customWidth="1"/>
    <col min="10" max="10" width="12" style="27" customWidth="1"/>
    <col min="11" max="11" width="9.5703125" style="23" customWidth="1"/>
    <col min="12" max="16384" width="9.140625" style="23"/>
  </cols>
  <sheetData>
    <row r="1" spans="1:11" ht="24" customHeight="1" x14ac:dyDescent="0.2">
      <c r="A1" s="186" t="s">
        <v>161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26" customFormat="1" ht="48" x14ac:dyDescent="0.2">
      <c r="A3" s="29" t="s">
        <v>14</v>
      </c>
      <c r="B3" s="29" t="s">
        <v>15</v>
      </c>
      <c r="C3" s="29" t="s">
        <v>40</v>
      </c>
      <c r="D3" s="29" t="s">
        <v>41</v>
      </c>
      <c r="E3" s="30" t="s">
        <v>116</v>
      </c>
      <c r="F3" s="30" t="s">
        <v>117</v>
      </c>
      <c r="G3" s="30" t="s">
        <v>118</v>
      </c>
      <c r="H3" s="30" t="s">
        <v>119</v>
      </c>
      <c r="I3" s="30" t="s">
        <v>120</v>
      </c>
      <c r="J3" s="30" t="s">
        <v>121</v>
      </c>
      <c r="K3" s="31" t="s">
        <v>122</v>
      </c>
    </row>
    <row r="4" spans="1:11" s="114" customFormat="1" ht="15" customHeight="1" outlineLevel="2" x14ac:dyDescent="0.2">
      <c r="A4" s="111">
        <v>70</v>
      </c>
      <c r="B4" s="112" t="s">
        <v>145</v>
      </c>
      <c r="C4" s="111">
        <v>51624</v>
      </c>
      <c r="D4" s="112" t="s">
        <v>160</v>
      </c>
      <c r="E4" s="113">
        <v>0</v>
      </c>
      <c r="F4" s="113">
        <v>0</v>
      </c>
      <c r="G4" s="113">
        <v>0</v>
      </c>
      <c r="H4" s="113">
        <f>SUM(E4:G4)</f>
        <v>0</v>
      </c>
      <c r="I4" s="113">
        <v>0</v>
      </c>
      <c r="J4" s="113">
        <v>0</v>
      </c>
      <c r="K4" s="91" t="str">
        <f>IF(I4&lt;&gt;0,J4/I4,"")</f>
        <v/>
      </c>
    </row>
    <row r="5" spans="1:11" s="117" customFormat="1" ht="15" customHeight="1" outlineLevel="2" x14ac:dyDescent="0.2">
      <c r="A5" s="115">
        <v>70</v>
      </c>
      <c r="B5" s="116" t="s">
        <v>145</v>
      </c>
      <c r="C5" s="115">
        <v>50814</v>
      </c>
      <c r="D5" s="116" t="s">
        <v>148</v>
      </c>
      <c r="E5" s="109">
        <v>17151249</v>
      </c>
      <c r="F5" s="109">
        <v>74006022</v>
      </c>
      <c r="G5" s="109">
        <v>343960604</v>
      </c>
      <c r="H5" s="109">
        <f>SUM(E5:G5)</f>
        <v>435117875</v>
      </c>
      <c r="I5" s="109">
        <v>439165920</v>
      </c>
      <c r="J5" s="109">
        <v>61781765</v>
      </c>
      <c r="K5" s="67">
        <f>IF(I5&lt;&gt;0,J5/I5,"")</f>
        <v>0.14067977997928438</v>
      </c>
    </row>
    <row r="6" spans="1:11" s="117" customFormat="1" ht="15" customHeight="1" outlineLevel="1" x14ac:dyDescent="0.2">
      <c r="A6" s="118"/>
      <c r="B6" s="119" t="s">
        <v>151</v>
      </c>
      <c r="C6" s="118"/>
      <c r="D6" s="119"/>
      <c r="E6" s="56">
        <f t="shared" ref="E6:J6" si="0">SUBTOTAL(9,E4:E5)</f>
        <v>17151249</v>
      </c>
      <c r="F6" s="56">
        <f t="shared" si="0"/>
        <v>74006022</v>
      </c>
      <c r="G6" s="56">
        <f t="shared" si="0"/>
        <v>343960604</v>
      </c>
      <c r="H6" s="120">
        <f t="shared" si="0"/>
        <v>435117875</v>
      </c>
      <c r="I6" s="56">
        <f t="shared" si="0"/>
        <v>439165920</v>
      </c>
      <c r="J6" s="56">
        <f t="shared" si="0"/>
        <v>61781765</v>
      </c>
      <c r="K6" s="57">
        <f t="shared" ref="K6:K36" si="1">IF(I6&lt;&gt;0,J6/I6,"")</f>
        <v>0.14067977997928438</v>
      </c>
    </row>
    <row r="7" spans="1:11" s="117" customFormat="1" ht="15" customHeight="1" outlineLevel="2" x14ac:dyDescent="0.2">
      <c r="A7" s="115">
        <v>150</v>
      </c>
      <c r="B7" s="116" t="s">
        <v>8</v>
      </c>
      <c r="C7" s="115">
        <v>51411</v>
      </c>
      <c r="D7" s="116" t="s">
        <v>142</v>
      </c>
      <c r="E7" s="109">
        <v>0</v>
      </c>
      <c r="F7" s="109">
        <v>0</v>
      </c>
      <c r="G7" s="109">
        <v>0</v>
      </c>
      <c r="H7" s="109">
        <f>SUM(E7:G7)</f>
        <v>0</v>
      </c>
      <c r="I7" s="109">
        <v>0</v>
      </c>
      <c r="J7" s="109">
        <v>0</v>
      </c>
      <c r="K7" s="67" t="str">
        <f t="shared" si="1"/>
        <v/>
      </c>
    </row>
    <row r="8" spans="1:11" s="117" customFormat="1" ht="15" customHeight="1" outlineLevel="2" x14ac:dyDescent="0.2">
      <c r="A8" s="115">
        <v>150</v>
      </c>
      <c r="B8" s="116" t="s">
        <v>8</v>
      </c>
      <c r="C8" s="115">
        <v>50520</v>
      </c>
      <c r="D8" s="116" t="s">
        <v>25</v>
      </c>
      <c r="E8" s="109">
        <v>3597299</v>
      </c>
      <c r="F8" s="109">
        <v>10632291</v>
      </c>
      <c r="G8" s="109">
        <v>88670764</v>
      </c>
      <c r="H8" s="109">
        <f>SUM(E8:G8)</f>
        <v>102900354</v>
      </c>
      <c r="I8" s="109">
        <v>99893221</v>
      </c>
      <c r="J8" s="109">
        <v>7094309</v>
      </c>
      <c r="K8" s="67">
        <f t="shared" si="1"/>
        <v>7.1018923296106345E-2</v>
      </c>
    </row>
    <row r="9" spans="1:11" s="117" customFormat="1" ht="15" customHeight="1" outlineLevel="1" x14ac:dyDescent="0.2">
      <c r="A9" s="118"/>
      <c r="B9" s="119" t="s">
        <v>107</v>
      </c>
      <c r="C9" s="118"/>
      <c r="D9" s="119"/>
      <c r="E9" s="56">
        <f t="shared" ref="E9:J9" si="2">SUBTOTAL(9,E7:E8)</f>
        <v>3597299</v>
      </c>
      <c r="F9" s="56">
        <f t="shared" si="2"/>
        <v>10632291</v>
      </c>
      <c r="G9" s="56">
        <f t="shared" si="2"/>
        <v>88670764</v>
      </c>
      <c r="H9" s="120">
        <f t="shared" si="2"/>
        <v>102900354</v>
      </c>
      <c r="I9" s="56">
        <f t="shared" si="2"/>
        <v>99893221</v>
      </c>
      <c r="J9" s="56">
        <f t="shared" si="2"/>
        <v>7094309</v>
      </c>
      <c r="K9" s="57">
        <f t="shared" si="1"/>
        <v>7.1018923296106345E-2</v>
      </c>
    </row>
    <row r="10" spans="1:11" s="117" customFormat="1" ht="21" customHeight="1" outlineLevel="2" x14ac:dyDescent="0.2">
      <c r="A10" s="115">
        <v>340</v>
      </c>
      <c r="B10" s="116" t="s">
        <v>147</v>
      </c>
      <c r="C10" s="115">
        <v>50121</v>
      </c>
      <c r="D10" s="116" t="s">
        <v>159</v>
      </c>
      <c r="E10" s="109">
        <v>2111967</v>
      </c>
      <c r="F10" s="109">
        <v>77836164</v>
      </c>
      <c r="G10" s="109">
        <v>61299802</v>
      </c>
      <c r="H10" s="109">
        <f>SUM(E10:G10)</f>
        <v>141247933</v>
      </c>
      <c r="I10" s="109">
        <v>137285031</v>
      </c>
      <c r="J10" s="109">
        <v>18481182</v>
      </c>
      <c r="K10" s="67">
        <f t="shared" si="1"/>
        <v>0.13461906127260154</v>
      </c>
    </row>
    <row r="11" spans="1:11" s="117" customFormat="1" ht="15" customHeight="1" outlineLevel="2" x14ac:dyDescent="0.2">
      <c r="A11" s="115">
        <v>340</v>
      </c>
      <c r="B11" s="116" t="s">
        <v>147</v>
      </c>
      <c r="C11" s="115">
        <v>51420</v>
      </c>
      <c r="D11" s="116" t="s">
        <v>30</v>
      </c>
      <c r="E11" s="109">
        <v>0</v>
      </c>
      <c r="F11" s="109">
        <v>0</v>
      </c>
      <c r="G11" s="109">
        <v>0</v>
      </c>
      <c r="H11" s="109">
        <f>SUM(E11:G11)</f>
        <v>0</v>
      </c>
      <c r="I11" s="109">
        <v>0</v>
      </c>
      <c r="J11" s="109">
        <v>0</v>
      </c>
      <c r="K11" s="67" t="str">
        <f t="shared" si="1"/>
        <v/>
      </c>
    </row>
    <row r="12" spans="1:11" s="117" customFormat="1" ht="15" customHeight="1" outlineLevel="1" x14ac:dyDescent="0.2">
      <c r="A12" s="118"/>
      <c r="B12" s="119" t="s">
        <v>155</v>
      </c>
      <c r="C12" s="118"/>
      <c r="D12" s="119"/>
      <c r="E12" s="56">
        <f t="shared" ref="E12:J12" si="3">SUBTOTAL(9,E10:E11)</f>
        <v>2111967</v>
      </c>
      <c r="F12" s="56">
        <f t="shared" si="3"/>
        <v>77836164</v>
      </c>
      <c r="G12" s="56">
        <f t="shared" si="3"/>
        <v>61299802</v>
      </c>
      <c r="H12" s="120">
        <f t="shared" si="3"/>
        <v>141247933</v>
      </c>
      <c r="I12" s="56">
        <f t="shared" si="3"/>
        <v>137285031</v>
      </c>
      <c r="J12" s="56">
        <f t="shared" si="3"/>
        <v>18481182</v>
      </c>
      <c r="K12" s="57">
        <f t="shared" si="1"/>
        <v>0.13461906127260154</v>
      </c>
    </row>
    <row r="13" spans="1:11" s="117" customFormat="1" ht="15" customHeight="1" outlineLevel="2" x14ac:dyDescent="0.2">
      <c r="A13" s="115">
        <v>626</v>
      </c>
      <c r="B13" s="116" t="s">
        <v>146</v>
      </c>
      <c r="C13" s="115">
        <v>50028</v>
      </c>
      <c r="D13" s="116" t="s">
        <v>63</v>
      </c>
      <c r="E13" s="109">
        <v>0</v>
      </c>
      <c r="F13" s="109">
        <v>0</v>
      </c>
      <c r="G13" s="109">
        <v>0</v>
      </c>
      <c r="H13" s="109">
        <f>SUM(E13:G13)</f>
        <v>0</v>
      </c>
      <c r="I13" s="109">
        <v>0</v>
      </c>
      <c r="J13" s="109">
        <v>0</v>
      </c>
      <c r="K13" s="67" t="str">
        <f t="shared" si="1"/>
        <v/>
      </c>
    </row>
    <row r="14" spans="1:11" s="117" customFormat="1" ht="15" customHeight="1" outlineLevel="1" x14ac:dyDescent="0.2">
      <c r="A14" s="118"/>
      <c r="B14" s="119" t="s">
        <v>149</v>
      </c>
      <c r="C14" s="118"/>
      <c r="D14" s="119"/>
      <c r="E14" s="56">
        <f t="shared" ref="E14:J14" si="4">SUBTOTAL(9,E13:E13)</f>
        <v>0</v>
      </c>
      <c r="F14" s="56">
        <f t="shared" si="4"/>
        <v>0</v>
      </c>
      <c r="G14" s="56">
        <f t="shared" si="4"/>
        <v>0</v>
      </c>
      <c r="H14" s="120">
        <f t="shared" si="4"/>
        <v>0</v>
      </c>
      <c r="I14" s="56">
        <f t="shared" si="4"/>
        <v>0</v>
      </c>
      <c r="J14" s="56">
        <f t="shared" si="4"/>
        <v>0</v>
      </c>
      <c r="K14" s="57" t="str">
        <f t="shared" si="1"/>
        <v/>
      </c>
    </row>
    <row r="15" spans="1:11" s="117" customFormat="1" ht="15" customHeight="1" outlineLevel="2" x14ac:dyDescent="0.2">
      <c r="A15" s="115">
        <v>670</v>
      </c>
      <c r="B15" s="116" t="s">
        <v>141</v>
      </c>
      <c r="C15" s="115">
        <v>50229</v>
      </c>
      <c r="D15" s="116" t="s">
        <v>27</v>
      </c>
      <c r="E15" s="109">
        <v>83524120</v>
      </c>
      <c r="F15" s="109">
        <v>20012731</v>
      </c>
      <c r="G15" s="109">
        <v>173850510</v>
      </c>
      <c r="H15" s="109">
        <f t="shared" ref="H15:H22" si="5">SUM(E15:G15)</f>
        <v>277387361</v>
      </c>
      <c r="I15" s="109">
        <v>288745752</v>
      </c>
      <c r="J15" s="109">
        <v>44238389</v>
      </c>
      <c r="K15" s="67">
        <f t="shared" si="1"/>
        <v>0.15320879595139464</v>
      </c>
    </row>
    <row r="16" spans="1:11" s="117" customFormat="1" ht="15" customHeight="1" outlineLevel="2" x14ac:dyDescent="0.2">
      <c r="A16" s="115">
        <v>670</v>
      </c>
      <c r="B16" s="116" t="s">
        <v>141</v>
      </c>
      <c r="C16" s="115">
        <v>50041</v>
      </c>
      <c r="D16" s="116" t="s">
        <v>98</v>
      </c>
      <c r="E16" s="109">
        <v>887867</v>
      </c>
      <c r="F16" s="109">
        <v>75417</v>
      </c>
      <c r="G16" s="109">
        <v>0</v>
      </c>
      <c r="H16" s="109">
        <f t="shared" si="5"/>
        <v>963284</v>
      </c>
      <c r="I16" s="109">
        <v>4317958</v>
      </c>
      <c r="J16" s="109">
        <v>1188769</v>
      </c>
      <c r="K16" s="67">
        <f t="shared" si="1"/>
        <v>0.27530814333997689</v>
      </c>
    </row>
    <row r="17" spans="1:11" s="117" customFormat="1" ht="15" customHeight="1" outlineLevel="2" x14ac:dyDescent="0.2">
      <c r="A17" s="115">
        <v>670</v>
      </c>
      <c r="B17" s="116" t="s">
        <v>141</v>
      </c>
      <c r="C17" s="115">
        <v>50067</v>
      </c>
      <c r="D17" s="116" t="s">
        <v>28</v>
      </c>
      <c r="E17" s="109">
        <v>2617747</v>
      </c>
      <c r="F17" s="109">
        <v>210633</v>
      </c>
      <c r="G17" s="109">
        <v>38900833</v>
      </c>
      <c r="H17" s="109">
        <f t="shared" si="5"/>
        <v>41729213</v>
      </c>
      <c r="I17" s="109">
        <v>40336677</v>
      </c>
      <c r="J17" s="109">
        <v>7946570</v>
      </c>
      <c r="K17" s="67">
        <f t="shared" si="1"/>
        <v>0.19700606472863394</v>
      </c>
    </row>
    <row r="18" spans="1:11" s="117" customFormat="1" ht="15" customHeight="1" outlineLevel="2" x14ac:dyDescent="0.2">
      <c r="A18" s="115">
        <v>670</v>
      </c>
      <c r="B18" s="116" t="s">
        <v>141</v>
      </c>
      <c r="C18" s="115">
        <v>50083</v>
      </c>
      <c r="D18" s="116" t="s">
        <v>24</v>
      </c>
      <c r="E18" s="109">
        <v>264791</v>
      </c>
      <c r="F18" s="109">
        <v>3468227</v>
      </c>
      <c r="G18" s="109">
        <v>11016117</v>
      </c>
      <c r="H18" s="109">
        <f t="shared" si="5"/>
        <v>14749135</v>
      </c>
      <c r="I18" s="109">
        <v>16200972</v>
      </c>
      <c r="J18" s="109">
        <v>7823394</v>
      </c>
      <c r="K18" s="67">
        <f t="shared" si="1"/>
        <v>0.48289658176064992</v>
      </c>
    </row>
    <row r="19" spans="1:11" s="117" customFormat="1" ht="15" customHeight="1" outlineLevel="2" x14ac:dyDescent="0.2">
      <c r="A19" s="115">
        <v>670</v>
      </c>
      <c r="B19" s="116" t="s">
        <v>141</v>
      </c>
      <c r="C19" s="115">
        <v>51535</v>
      </c>
      <c r="D19" s="116" t="s">
        <v>97</v>
      </c>
      <c r="E19" s="109">
        <v>0</v>
      </c>
      <c r="F19" s="109">
        <v>0</v>
      </c>
      <c r="G19" s="109">
        <v>0</v>
      </c>
      <c r="H19" s="109">
        <f t="shared" si="5"/>
        <v>0</v>
      </c>
      <c r="I19" s="109">
        <v>104207</v>
      </c>
      <c r="J19" s="109">
        <v>-3554</v>
      </c>
      <c r="K19" s="67">
        <f t="shared" si="1"/>
        <v>-3.4105194468701722E-2</v>
      </c>
    </row>
    <row r="20" spans="1:11" s="117" customFormat="1" ht="15" customHeight="1" outlineLevel="2" x14ac:dyDescent="0.2">
      <c r="A20" s="115">
        <v>670</v>
      </c>
      <c r="B20" s="116" t="s">
        <v>141</v>
      </c>
      <c r="C20" s="115">
        <v>50024</v>
      </c>
      <c r="D20" s="116" t="s">
        <v>36</v>
      </c>
      <c r="E20" s="109">
        <v>10726086</v>
      </c>
      <c r="F20" s="109">
        <v>3972721</v>
      </c>
      <c r="G20" s="109">
        <v>71768757</v>
      </c>
      <c r="H20" s="109">
        <f t="shared" si="5"/>
        <v>86467564</v>
      </c>
      <c r="I20" s="109">
        <v>90934594</v>
      </c>
      <c r="J20" s="109">
        <v>10649514</v>
      </c>
      <c r="K20" s="67">
        <f t="shared" si="1"/>
        <v>0.1171118001582544</v>
      </c>
    </row>
    <row r="21" spans="1:11" s="117" customFormat="1" ht="15" customHeight="1" outlineLevel="2" x14ac:dyDescent="0.2">
      <c r="A21" s="115">
        <v>670</v>
      </c>
      <c r="B21" s="116" t="s">
        <v>141</v>
      </c>
      <c r="C21" s="115">
        <v>50857</v>
      </c>
      <c r="D21" s="116" t="s">
        <v>26</v>
      </c>
      <c r="E21" s="109">
        <v>13254888</v>
      </c>
      <c r="F21" s="109">
        <v>0</v>
      </c>
      <c r="G21" s="109">
        <v>0</v>
      </c>
      <c r="H21" s="109">
        <f t="shared" si="5"/>
        <v>13254888</v>
      </c>
      <c r="I21" s="109">
        <v>13218531</v>
      </c>
      <c r="J21" s="109">
        <v>2555867</v>
      </c>
      <c r="K21" s="67">
        <f t="shared" si="1"/>
        <v>0.1933548440443193</v>
      </c>
    </row>
    <row r="22" spans="1:11" s="117" customFormat="1" ht="15" customHeight="1" outlineLevel="2" x14ac:dyDescent="0.2">
      <c r="A22" s="115">
        <v>670</v>
      </c>
      <c r="B22" s="116" t="s">
        <v>141</v>
      </c>
      <c r="C22" s="115">
        <v>51586</v>
      </c>
      <c r="D22" s="116" t="s">
        <v>32</v>
      </c>
      <c r="E22" s="109">
        <v>6075281</v>
      </c>
      <c r="F22" s="109">
        <v>117696197</v>
      </c>
      <c r="G22" s="109">
        <v>168062800</v>
      </c>
      <c r="H22" s="109">
        <f t="shared" si="5"/>
        <v>291834278</v>
      </c>
      <c r="I22" s="109">
        <v>293171482</v>
      </c>
      <c r="J22" s="109">
        <v>21904936</v>
      </c>
      <c r="K22" s="67">
        <f t="shared" si="1"/>
        <v>7.4717144555008247E-2</v>
      </c>
    </row>
    <row r="23" spans="1:11" s="117" customFormat="1" ht="15" customHeight="1" outlineLevel="1" x14ac:dyDescent="0.2">
      <c r="A23" s="118"/>
      <c r="B23" s="119" t="s">
        <v>150</v>
      </c>
      <c r="C23" s="118"/>
      <c r="D23" s="119"/>
      <c r="E23" s="56">
        <f t="shared" ref="E23:J23" si="6">SUBTOTAL(9,E15:E22)</f>
        <v>117350780</v>
      </c>
      <c r="F23" s="56">
        <f t="shared" si="6"/>
        <v>145435926</v>
      </c>
      <c r="G23" s="56">
        <f t="shared" si="6"/>
        <v>463599017</v>
      </c>
      <c r="H23" s="120">
        <f t="shared" si="6"/>
        <v>726385723</v>
      </c>
      <c r="I23" s="56">
        <f t="shared" si="6"/>
        <v>747030173</v>
      </c>
      <c r="J23" s="56">
        <f t="shared" si="6"/>
        <v>96303885</v>
      </c>
      <c r="K23" s="57">
        <f t="shared" si="1"/>
        <v>0.12891565626225382</v>
      </c>
    </row>
    <row r="24" spans="1:11" s="117" customFormat="1" ht="15" customHeight="1" outlineLevel="2" x14ac:dyDescent="0.2">
      <c r="A24" s="115">
        <v>3889</v>
      </c>
      <c r="B24" s="116" t="s">
        <v>102</v>
      </c>
      <c r="C24" s="115">
        <v>50849</v>
      </c>
      <c r="D24" s="116" t="s">
        <v>101</v>
      </c>
      <c r="E24" s="109">
        <v>832</v>
      </c>
      <c r="F24" s="109">
        <v>16806461</v>
      </c>
      <c r="G24" s="109">
        <v>0</v>
      </c>
      <c r="H24" s="109">
        <f>SUM(E24:G24)</f>
        <v>16807293</v>
      </c>
      <c r="I24" s="109">
        <v>1620650</v>
      </c>
      <c r="J24" s="109">
        <v>787314</v>
      </c>
      <c r="K24" s="67">
        <f t="shared" si="1"/>
        <v>0.48580137599111467</v>
      </c>
    </row>
    <row r="25" spans="1:11" s="117" customFormat="1" ht="15" customHeight="1" outlineLevel="1" x14ac:dyDescent="0.2">
      <c r="A25" s="118"/>
      <c r="B25" s="119" t="s">
        <v>111</v>
      </c>
      <c r="C25" s="118"/>
      <c r="D25" s="119"/>
      <c r="E25" s="56">
        <f t="shared" ref="E25:J25" si="7">SUBTOTAL(9,E24:E24)</f>
        <v>832</v>
      </c>
      <c r="F25" s="56">
        <f t="shared" si="7"/>
        <v>16806461</v>
      </c>
      <c r="G25" s="56">
        <f t="shared" si="7"/>
        <v>0</v>
      </c>
      <c r="H25" s="120">
        <f t="shared" si="7"/>
        <v>16807293</v>
      </c>
      <c r="I25" s="56">
        <f t="shared" si="7"/>
        <v>1620650</v>
      </c>
      <c r="J25" s="56">
        <f t="shared" si="7"/>
        <v>787314</v>
      </c>
      <c r="K25" s="57">
        <f t="shared" si="1"/>
        <v>0.48580137599111467</v>
      </c>
    </row>
    <row r="26" spans="1:11" s="117" customFormat="1" ht="15" customHeight="1" outlineLevel="2" x14ac:dyDescent="0.2">
      <c r="A26" s="115">
        <v>50026</v>
      </c>
      <c r="B26" s="116" t="s">
        <v>90</v>
      </c>
      <c r="C26" s="115">
        <v>50026</v>
      </c>
      <c r="D26" s="116" t="s">
        <v>90</v>
      </c>
      <c r="E26" s="109">
        <v>173901</v>
      </c>
      <c r="F26" s="109">
        <v>157079</v>
      </c>
      <c r="G26" s="109">
        <v>4210486</v>
      </c>
      <c r="H26" s="109">
        <f>SUM(E26:G26)</f>
        <v>4541466</v>
      </c>
      <c r="I26" s="109">
        <v>4639859</v>
      </c>
      <c r="J26" s="109">
        <v>163331</v>
      </c>
      <c r="K26" s="67">
        <f t="shared" si="1"/>
        <v>3.5201716259050116E-2</v>
      </c>
    </row>
    <row r="27" spans="1:11" s="117" customFormat="1" ht="15" customHeight="1" outlineLevel="1" x14ac:dyDescent="0.2">
      <c r="A27" s="118"/>
      <c r="B27" s="119" t="s">
        <v>112</v>
      </c>
      <c r="C27" s="118"/>
      <c r="D27" s="119"/>
      <c r="E27" s="56">
        <f t="shared" ref="E27:J27" si="8">SUBTOTAL(9,E26:E26)</f>
        <v>173901</v>
      </c>
      <c r="F27" s="56">
        <f t="shared" si="8"/>
        <v>157079</v>
      </c>
      <c r="G27" s="56">
        <f t="shared" si="8"/>
        <v>4210486</v>
      </c>
      <c r="H27" s="120">
        <f t="shared" si="8"/>
        <v>4541466</v>
      </c>
      <c r="I27" s="56">
        <f t="shared" si="8"/>
        <v>4639859</v>
      </c>
      <c r="J27" s="56">
        <f t="shared" si="8"/>
        <v>163331</v>
      </c>
      <c r="K27" s="57">
        <f t="shared" si="1"/>
        <v>3.5201716259050116E-2</v>
      </c>
    </row>
    <row r="28" spans="1:11" s="117" customFormat="1" ht="15" customHeight="1" outlineLevel="2" x14ac:dyDescent="0.2">
      <c r="A28" s="115">
        <v>50050</v>
      </c>
      <c r="B28" s="116" t="s">
        <v>4</v>
      </c>
      <c r="C28" s="115">
        <v>50050</v>
      </c>
      <c r="D28" s="116" t="s">
        <v>4</v>
      </c>
      <c r="E28" s="109">
        <v>0</v>
      </c>
      <c r="F28" s="109">
        <v>0</v>
      </c>
      <c r="G28" s="109">
        <v>21887446</v>
      </c>
      <c r="H28" s="109">
        <f>SUM(E28:G28)</f>
        <v>21887446</v>
      </c>
      <c r="I28" s="109">
        <v>21419876</v>
      </c>
      <c r="J28" s="109">
        <v>-130963</v>
      </c>
      <c r="K28" s="67">
        <f t="shared" si="1"/>
        <v>-6.1140876819268239E-3</v>
      </c>
    </row>
    <row r="29" spans="1:11" s="117" customFormat="1" ht="15" customHeight="1" outlineLevel="1" x14ac:dyDescent="0.2">
      <c r="A29" s="118"/>
      <c r="B29" s="119" t="s">
        <v>114</v>
      </c>
      <c r="C29" s="118"/>
      <c r="D29" s="119"/>
      <c r="E29" s="56">
        <f t="shared" ref="E29:J29" si="9">SUBTOTAL(9,E28:E28)</f>
        <v>0</v>
      </c>
      <c r="F29" s="56">
        <f t="shared" si="9"/>
        <v>0</v>
      </c>
      <c r="G29" s="56">
        <f t="shared" si="9"/>
        <v>21887446</v>
      </c>
      <c r="H29" s="120">
        <f t="shared" si="9"/>
        <v>21887446</v>
      </c>
      <c r="I29" s="56">
        <f t="shared" si="9"/>
        <v>21419876</v>
      </c>
      <c r="J29" s="56">
        <f t="shared" si="9"/>
        <v>-130963</v>
      </c>
      <c r="K29" s="57">
        <f t="shared" si="1"/>
        <v>-6.1140876819268239E-3</v>
      </c>
    </row>
    <row r="30" spans="1:11" s="117" customFormat="1" ht="15" customHeight="1" outlineLevel="2" x14ac:dyDescent="0.2">
      <c r="A30" s="115">
        <v>50130</v>
      </c>
      <c r="B30" s="116" t="s">
        <v>144</v>
      </c>
      <c r="C30" s="115">
        <v>50130</v>
      </c>
      <c r="D30" s="116" t="s">
        <v>144</v>
      </c>
      <c r="E30" s="109">
        <v>0</v>
      </c>
      <c r="F30" s="109">
        <v>0</v>
      </c>
      <c r="G30" s="109">
        <v>31530903</v>
      </c>
      <c r="H30" s="109">
        <f>SUM(E30:G30)</f>
        <v>31530903</v>
      </c>
      <c r="I30" s="109">
        <v>31530903</v>
      </c>
      <c r="J30" s="109">
        <v>1756133</v>
      </c>
      <c r="K30" s="67">
        <f t="shared" si="1"/>
        <v>5.5695613918827505E-2</v>
      </c>
    </row>
    <row r="31" spans="1:11" s="117" customFormat="1" ht="15" customHeight="1" outlineLevel="1" x14ac:dyDescent="0.2">
      <c r="A31" s="118"/>
      <c r="B31" s="119" t="s">
        <v>154</v>
      </c>
      <c r="C31" s="118"/>
      <c r="D31" s="119"/>
      <c r="E31" s="56">
        <f t="shared" ref="E31:J31" si="10">SUBTOTAL(9,E30:E30)</f>
        <v>0</v>
      </c>
      <c r="F31" s="56">
        <f t="shared" si="10"/>
        <v>0</v>
      </c>
      <c r="G31" s="56">
        <f t="shared" si="10"/>
        <v>31530903</v>
      </c>
      <c r="H31" s="120">
        <f t="shared" si="10"/>
        <v>31530903</v>
      </c>
      <c r="I31" s="56">
        <f t="shared" si="10"/>
        <v>31530903</v>
      </c>
      <c r="J31" s="56">
        <f t="shared" si="10"/>
        <v>1756133</v>
      </c>
      <c r="K31" s="57">
        <f t="shared" si="1"/>
        <v>5.5695613918827505E-2</v>
      </c>
    </row>
    <row r="32" spans="1:11" s="117" customFormat="1" ht="15" customHeight="1" outlineLevel="2" x14ac:dyDescent="0.2">
      <c r="A32" s="115">
        <v>51020</v>
      </c>
      <c r="B32" s="116" t="s">
        <v>60</v>
      </c>
      <c r="C32" s="115">
        <v>51020</v>
      </c>
      <c r="D32" s="116" t="s">
        <v>60</v>
      </c>
      <c r="E32" s="109">
        <v>0</v>
      </c>
      <c r="F32" s="109">
        <v>0</v>
      </c>
      <c r="G32" s="109">
        <v>22867428</v>
      </c>
      <c r="H32" s="109">
        <f>SUM(E32:G32)</f>
        <v>22867428</v>
      </c>
      <c r="I32" s="109">
        <v>21270225</v>
      </c>
      <c r="J32" s="109">
        <v>303997</v>
      </c>
      <c r="K32" s="67">
        <f t="shared" si="1"/>
        <v>1.4292138423547471E-2</v>
      </c>
    </row>
    <row r="33" spans="1:11" s="117" customFormat="1" ht="15" customHeight="1" outlineLevel="1" x14ac:dyDescent="0.2">
      <c r="A33" s="118"/>
      <c r="B33" s="119" t="s">
        <v>153</v>
      </c>
      <c r="C33" s="118"/>
      <c r="D33" s="119"/>
      <c r="E33" s="56">
        <f t="shared" ref="E33:J33" si="11">SUBTOTAL(9,E32:E32)</f>
        <v>0</v>
      </c>
      <c r="F33" s="56">
        <f t="shared" si="11"/>
        <v>0</v>
      </c>
      <c r="G33" s="56">
        <f t="shared" si="11"/>
        <v>22867428</v>
      </c>
      <c r="H33" s="120">
        <f t="shared" si="11"/>
        <v>22867428</v>
      </c>
      <c r="I33" s="56">
        <f t="shared" si="11"/>
        <v>21270225</v>
      </c>
      <c r="J33" s="56">
        <f t="shared" si="11"/>
        <v>303997</v>
      </c>
      <c r="K33" s="57">
        <f t="shared" si="1"/>
        <v>1.4292138423547471E-2</v>
      </c>
    </row>
    <row r="34" spans="1:11" s="117" customFormat="1" ht="15" customHeight="1" outlineLevel="2" x14ac:dyDescent="0.2">
      <c r="A34" s="115">
        <v>51632</v>
      </c>
      <c r="B34" s="116" t="s">
        <v>157</v>
      </c>
      <c r="C34" s="115">
        <v>51632</v>
      </c>
      <c r="D34" s="116" t="s">
        <v>157</v>
      </c>
      <c r="E34" s="109">
        <v>162777</v>
      </c>
      <c r="F34" s="109">
        <v>0</v>
      </c>
      <c r="G34" s="109">
        <v>0</v>
      </c>
      <c r="H34" s="109">
        <f>SUM(E34:G34)</f>
        <v>162777</v>
      </c>
      <c r="I34" s="109">
        <v>0</v>
      </c>
      <c r="J34" s="109">
        <v>0</v>
      </c>
      <c r="K34" s="67" t="str">
        <f t="shared" si="1"/>
        <v/>
      </c>
    </row>
    <row r="35" spans="1:11" s="110" customFormat="1" ht="15" customHeight="1" outlineLevel="1" x14ac:dyDescent="0.2">
      <c r="A35" s="118"/>
      <c r="B35" s="119" t="s">
        <v>158</v>
      </c>
      <c r="C35" s="118"/>
      <c r="D35" s="119"/>
      <c r="E35" s="56">
        <f t="shared" ref="E35:J35" si="12">SUBTOTAL(9,E34:E34)</f>
        <v>162777</v>
      </c>
      <c r="F35" s="56">
        <f t="shared" si="12"/>
        <v>0</v>
      </c>
      <c r="G35" s="56">
        <f t="shared" si="12"/>
        <v>0</v>
      </c>
      <c r="H35" s="120">
        <f t="shared" si="12"/>
        <v>162777</v>
      </c>
      <c r="I35" s="56">
        <f t="shared" si="12"/>
        <v>0</v>
      </c>
      <c r="J35" s="56">
        <f t="shared" si="12"/>
        <v>0</v>
      </c>
      <c r="K35" s="57" t="str">
        <f t="shared" si="1"/>
        <v/>
      </c>
    </row>
    <row r="36" spans="1:11" s="110" customFormat="1" ht="30" customHeight="1" thickBot="1" x14ac:dyDescent="0.25">
      <c r="A36" s="121"/>
      <c r="B36" s="122" t="s">
        <v>104</v>
      </c>
      <c r="C36" s="121"/>
      <c r="D36" s="122"/>
      <c r="E36" s="48">
        <f t="shared" ref="E36:J36" si="13">SUBTOTAL(9,E4:E34)</f>
        <v>140548805</v>
      </c>
      <c r="F36" s="48">
        <f t="shared" si="13"/>
        <v>324873943</v>
      </c>
      <c r="G36" s="48">
        <f t="shared" si="13"/>
        <v>1038026450</v>
      </c>
      <c r="H36" s="48">
        <f t="shared" si="13"/>
        <v>1503449198</v>
      </c>
      <c r="I36" s="48">
        <f t="shared" si="13"/>
        <v>1503855858</v>
      </c>
      <c r="J36" s="48">
        <f t="shared" si="13"/>
        <v>186540953</v>
      </c>
      <c r="K36" s="107">
        <f t="shared" si="1"/>
        <v>0.12404177701450959</v>
      </c>
    </row>
    <row r="37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7" orientation="landscape" r:id="rId1"/>
  <headerFooter alignWithMargins="0">
    <oddFooter>&amp;LCalifornia Department of Insurance&amp;RRate Specialist Bureau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/>
  </sheetViews>
  <sheetFormatPr defaultRowHeight="12.75" outlineLevelRow="2" x14ac:dyDescent="0.2"/>
  <cols>
    <col min="1" max="1" width="8.42578125" style="154" bestFit="1" customWidth="1"/>
    <col min="2" max="2" width="30.5703125" style="154" bestFit="1" customWidth="1"/>
    <col min="3" max="3" width="13.28515625" style="154" bestFit="1" customWidth="1"/>
    <col min="4" max="4" width="30.5703125" style="154" bestFit="1" customWidth="1"/>
    <col min="5" max="5" width="14.42578125" style="154" bestFit="1" customWidth="1"/>
    <col min="6" max="6" width="14.28515625" style="155" bestFit="1" customWidth="1"/>
    <col min="7" max="7" width="19.7109375" style="155" bestFit="1" customWidth="1"/>
    <col min="8" max="8" width="15.28515625" style="155" bestFit="1" customWidth="1"/>
    <col min="9" max="9" width="16.5703125" style="155" bestFit="1" customWidth="1"/>
    <col min="10" max="10" width="20.85546875" style="155" customWidth="1"/>
    <col min="11" max="11" width="15" style="154" bestFit="1" customWidth="1"/>
    <col min="12" max="16384" width="9.140625" style="154"/>
  </cols>
  <sheetData>
    <row r="1" spans="1:12" s="150" customFormat="1" ht="37.5" customHeight="1" x14ac:dyDescent="0.2">
      <c r="A1" s="182" t="s">
        <v>179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2" s="150" customFormat="1" ht="36" x14ac:dyDescent="0.2">
      <c r="A2" s="29" t="s">
        <v>14</v>
      </c>
      <c r="B2" s="29" t="s">
        <v>15</v>
      </c>
      <c r="C2" s="29" t="s">
        <v>40</v>
      </c>
      <c r="D2" s="29" t="s">
        <v>41</v>
      </c>
      <c r="E2" s="30" t="s">
        <v>116</v>
      </c>
      <c r="F2" s="30" t="s">
        <v>117</v>
      </c>
      <c r="G2" s="30" t="s">
        <v>118</v>
      </c>
      <c r="H2" s="30" t="s">
        <v>119</v>
      </c>
      <c r="I2" s="30" t="s">
        <v>172</v>
      </c>
      <c r="J2" s="30" t="s">
        <v>165</v>
      </c>
      <c r="K2" s="30" t="s">
        <v>169</v>
      </c>
    </row>
    <row r="3" spans="1:12" ht="15" outlineLevel="2" x14ac:dyDescent="0.25">
      <c r="A3" s="152">
        <v>70</v>
      </c>
      <c r="B3" s="151" t="s">
        <v>145</v>
      </c>
      <c r="C3" s="152">
        <v>51624</v>
      </c>
      <c r="D3" s="151" t="s">
        <v>160</v>
      </c>
      <c r="E3" s="153">
        <v>0</v>
      </c>
      <c r="F3" s="153">
        <v>0</v>
      </c>
      <c r="G3" s="153">
        <v>0</v>
      </c>
      <c r="H3" s="153">
        <f>E3+F3+G3</f>
        <v>0</v>
      </c>
      <c r="I3" s="153">
        <v>0</v>
      </c>
      <c r="J3" s="153">
        <v>0</v>
      </c>
      <c r="K3" s="156" t="str">
        <f>IF(I3&lt;&gt;0,J3/I3,"")</f>
        <v/>
      </c>
      <c r="L3" s="151"/>
    </row>
    <row r="4" spans="1:12" ht="15" outlineLevel="2" x14ac:dyDescent="0.25">
      <c r="A4" s="152">
        <v>70</v>
      </c>
      <c r="B4" s="151" t="s">
        <v>145</v>
      </c>
      <c r="C4" s="152">
        <v>50814</v>
      </c>
      <c r="D4" s="151" t="s">
        <v>148</v>
      </c>
      <c r="E4" s="153">
        <v>29671233</v>
      </c>
      <c r="F4" s="153">
        <v>71052891</v>
      </c>
      <c r="G4" s="153">
        <v>297109423</v>
      </c>
      <c r="H4" s="153">
        <f>E4+F4+G4</f>
        <v>397833547</v>
      </c>
      <c r="I4" s="153">
        <v>398536554</v>
      </c>
      <c r="J4" s="153">
        <v>59686039</v>
      </c>
      <c r="K4" s="156">
        <f>IF(I4&lt;&gt;0,J4/I4,"")</f>
        <v>0.1497630227414472</v>
      </c>
      <c r="L4" s="151"/>
    </row>
    <row r="5" spans="1:12" ht="15" outlineLevel="1" x14ac:dyDescent="0.25">
      <c r="A5" s="162"/>
      <c r="B5" s="163" t="s">
        <v>151</v>
      </c>
      <c r="C5" s="162"/>
      <c r="D5" s="164"/>
      <c r="E5" s="165">
        <f t="shared" ref="E5:J5" si="0">SUBTOTAL(9,E3:E4)</f>
        <v>29671233</v>
      </c>
      <c r="F5" s="165">
        <f t="shared" si="0"/>
        <v>71052891</v>
      </c>
      <c r="G5" s="165">
        <f t="shared" si="0"/>
        <v>297109423</v>
      </c>
      <c r="H5" s="165">
        <f t="shared" si="0"/>
        <v>397833547</v>
      </c>
      <c r="I5" s="165">
        <f t="shared" si="0"/>
        <v>398536554</v>
      </c>
      <c r="J5" s="165">
        <f t="shared" si="0"/>
        <v>59686039</v>
      </c>
      <c r="K5" s="166">
        <f t="shared" ref="K5:K31" si="1">IF(I5&lt;&gt;0,J5/I5,"")</f>
        <v>0.1497630227414472</v>
      </c>
      <c r="L5" s="151"/>
    </row>
    <row r="6" spans="1:12" ht="15" outlineLevel="2" x14ac:dyDescent="0.25">
      <c r="A6" s="152">
        <v>150</v>
      </c>
      <c r="B6" s="151" t="s">
        <v>8</v>
      </c>
      <c r="C6" s="152">
        <v>50520</v>
      </c>
      <c r="D6" s="151" t="s">
        <v>25</v>
      </c>
      <c r="E6" s="153">
        <v>6460848</v>
      </c>
      <c r="F6" s="153">
        <v>44841191</v>
      </c>
      <c r="G6" s="153">
        <v>123093072</v>
      </c>
      <c r="H6" s="153">
        <f>E6+F6+G6</f>
        <v>174395111</v>
      </c>
      <c r="I6" s="153">
        <v>172030630</v>
      </c>
      <c r="J6" s="153">
        <v>11730746</v>
      </c>
      <c r="K6" s="156">
        <f t="shared" si="1"/>
        <v>6.8189868281014837E-2</v>
      </c>
      <c r="L6" s="151"/>
    </row>
    <row r="7" spans="1:12" ht="15" outlineLevel="2" x14ac:dyDescent="0.25">
      <c r="A7" s="152">
        <v>150</v>
      </c>
      <c r="B7" s="151" t="s">
        <v>8</v>
      </c>
      <c r="C7" s="152">
        <v>51411</v>
      </c>
      <c r="D7" s="151" t="s">
        <v>142</v>
      </c>
      <c r="E7" s="153">
        <v>0</v>
      </c>
      <c r="F7" s="153">
        <v>104391</v>
      </c>
      <c r="G7" s="153">
        <v>0</v>
      </c>
      <c r="H7" s="153">
        <f>E7+F7+G7</f>
        <v>104391</v>
      </c>
      <c r="I7" s="153">
        <v>94473</v>
      </c>
      <c r="J7" s="153">
        <v>0</v>
      </c>
      <c r="K7" s="156">
        <f t="shared" si="1"/>
        <v>0</v>
      </c>
      <c r="L7" s="151"/>
    </row>
    <row r="8" spans="1:12" ht="15" outlineLevel="1" x14ac:dyDescent="0.25">
      <c r="A8" s="162"/>
      <c r="B8" s="163" t="s">
        <v>107</v>
      </c>
      <c r="C8" s="162"/>
      <c r="D8" s="164"/>
      <c r="E8" s="165">
        <f t="shared" ref="E8:J8" si="2">SUBTOTAL(9,E6:E7)</f>
        <v>6460848</v>
      </c>
      <c r="F8" s="165">
        <f t="shared" si="2"/>
        <v>44945582</v>
      </c>
      <c r="G8" s="165">
        <f t="shared" si="2"/>
        <v>123093072</v>
      </c>
      <c r="H8" s="165">
        <f t="shared" si="2"/>
        <v>174499502</v>
      </c>
      <c r="I8" s="165">
        <f t="shared" si="2"/>
        <v>172125103</v>
      </c>
      <c r="J8" s="165">
        <f t="shared" si="2"/>
        <v>11730746</v>
      </c>
      <c r="K8" s="166">
        <f t="shared" si="1"/>
        <v>6.815244142511856E-2</v>
      </c>
      <c r="L8" s="151"/>
    </row>
    <row r="9" spans="1:12" ht="15" outlineLevel="2" x14ac:dyDescent="0.25">
      <c r="A9" s="152">
        <v>340</v>
      </c>
      <c r="B9" s="151" t="s">
        <v>147</v>
      </c>
      <c r="C9" s="152">
        <v>50121</v>
      </c>
      <c r="D9" s="151" t="s">
        <v>159</v>
      </c>
      <c r="E9" s="153">
        <v>1323403</v>
      </c>
      <c r="F9" s="153">
        <v>101979205</v>
      </c>
      <c r="G9" s="153">
        <v>56671830</v>
      </c>
      <c r="H9" s="153">
        <f>E9+F9+G9</f>
        <v>159974438</v>
      </c>
      <c r="I9" s="153">
        <v>156216489</v>
      </c>
      <c r="J9" s="153">
        <v>19480158</v>
      </c>
      <c r="K9" s="156">
        <f t="shared" si="1"/>
        <v>0.12469975560646482</v>
      </c>
      <c r="L9" s="151"/>
    </row>
    <row r="10" spans="1:12" ht="15" outlineLevel="1" x14ac:dyDescent="0.25">
      <c r="A10" s="162"/>
      <c r="B10" s="163" t="s">
        <v>155</v>
      </c>
      <c r="C10" s="162"/>
      <c r="D10" s="164"/>
      <c r="E10" s="165">
        <f t="shared" ref="E10:J10" si="3">SUBTOTAL(9,E9:E9)</f>
        <v>1323403</v>
      </c>
      <c r="F10" s="165">
        <f t="shared" si="3"/>
        <v>101979205</v>
      </c>
      <c r="G10" s="165">
        <f t="shared" si="3"/>
        <v>56671830</v>
      </c>
      <c r="H10" s="165">
        <f t="shared" si="3"/>
        <v>159974438</v>
      </c>
      <c r="I10" s="165">
        <f t="shared" si="3"/>
        <v>156216489</v>
      </c>
      <c r="J10" s="165">
        <f t="shared" si="3"/>
        <v>19480158</v>
      </c>
      <c r="K10" s="166">
        <f t="shared" si="1"/>
        <v>0.12469975560646482</v>
      </c>
      <c r="L10" s="151"/>
    </row>
    <row r="11" spans="1:12" ht="15" outlineLevel="2" x14ac:dyDescent="0.25">
      <c r="A11" s="152">
        <v>626</v>
      </c>
      <c r="B11" s="151" t="s">
        <v>146</v>
      </c>
      <c r="C11" s="152">
        <v>50028</v>
      </c>
      <c r="D11" s="151" t="s">
        <v>63</v>
      </c>
      <c r="E11" s="153">
        <v>0</v>
      </c>
      <c r="F11" s="153">
        <v>0</v>
      </c>
      <c r="G11" s="153">
        <v>0</v>
      </c>
      <c r="H11" s="153">
        <f>E11+F11+G11</f>
        <v>0</v>
      </c>
      <c r="I11" s="153">
        <v>0</v>
      </c>
      <c r="J11" s="153">
        <v>0</v>
      </c>
      <c r="K11" s="156" t="str">
        <f t="shared" si="1"/>
        <v/>
      </c>
      <c r="L11" s="151"/>
    </row>
    <row r="12" spans="1:12" ht="15" outlineLevel="1" x14ac:dyDescent="0.25">
      <c r="A12" s="162"/>
      <c r="B12" s="163" t="s">
        <v>149</v>
      </c>
      <c r="C12" s="162"/>
      <c r="D12" s="164"/>
      <c r="E12" s="165">
        <f t="shared" ref="E12:J12" si="4">SUBTOTAL(9,E11:E11)</f>
        <v>0</v>
      </c>
      <c r="F12" s="165">
        <f t="shared" si="4"/>
        <v>0</v>
      </c>
      <c r="G12" s="165">
        <f t="shared" si="4"/>
        <v>0</v>
      </c>
      <c r="H12" s="165">
        <f t="shared" si="4"/>
        <v>0</v>
      </c>
      <c r="I12" s="165">
        <f t="shared" si="4"/>
        <v>0</v>
      </c>
      <c r="J12" s="165">
        <f t="shared" si="4"/>
        <v>0</v>
      </c>
      <c r="K12" s="166" t="str">
        <f t="shared" si="1"/>
        <v/>
      </c>
      <c r="L12" s="151"/>
    </row>
    <row r="13" spans="1:12" ht="15" outlineLevel="2" x14ac:dyDescent="0.25">
      <c r="A13" s="152">
        <v>670</v>
      </c>
      <c r="B13" s="151" t="s">
        <v>141</v>
      </c>
      <c r="C13" s="152">
        <v>51586</v>
      </c>
      <c r="D13" s="151" t="s">
        <v>32</v>
      </c>
      <c r="E13" s="153">
        <v>12216273</v>
      </c>
      <c r="F13" s="153">
        <v>12206799</v>
      </c>
      <c r="G13" s="153">
        <v>201431557</v>
      </c>
      <c r="H13" s="153">
        <f>E13+F13+G13</f>
        <v>225854629</v>
      </c>
      <c r="I13" s="153">
        <v>222932259</v>
      </c>
      <c r="J13" s="153">
        <v>45008753</v>
      </c>
      <c r="K13" s="156">
        <f t="shared" si="1"/>
        <v>0.20189430278908177</v>
      </c>
      <c r="L13" s="151"/>
    </row>
    <row r="14" spans="1:12" ht="15" outlineLevel="2" x14ac:dyDescent="0.25">
      <c r="A14" s="152">
        <v>670</v>
      </c>
      <c r="B14" s="151" t="s">
        <v>141</v>
      </c>
      <c r="C14" s="152">
        <v>50083</v>
      </c>
      <c r="D14" s="151" t="s">
        <v>24</v>
      </c>
      <c r="E14" s="153">
        <v>5480340</v>
      </c>
      <c r="F14" s="153">
        <v>566825</v>
      </c>
      <c r="G14" s="153">
        <v>109213336</v>
      </c>
      <c r="H14" s="153">
        <f>E14+F14+G14</f>
        <v>115260501</v>
      </c>
      <c r="I14" s="153">
        <v>117557074</v>
      </c>
      <c r="J14" s="153">
        <v>10842509</v>
      </c>
      <c r="K14" s="156">
        <f t="shared" si="1"/>
        <v>9.2231871984156388E-2</v>
      </c>
      <c r="L14" s="151"/>
    </row>
    <row r="15" spans="1:12" ht="15" outlineLevel="2" x14ac:dyDescent="0.25">
      <c r="A15" s="152">
        <v>670</v>
      </c>
      <c r="B15" s="151" t="s">
        <v>141</v>
      </c>
      <c r="C15" s="152">
        <v>50229</v>
      </c>
      <c r="D15" s="151" t="s">
        <v>27</v>
      </c>
      <c r="E15" s="153">
        <v>34307711</v>
      </c>
      <c r="F15" s="153">
        <v>5335610</v>
      </c>
      <c r="G15" s="153">
        <v>277899524</v>
      </c>
      <c r="H15" s="153">
        <f>E15+F15+G15</f>
        <v>317542845</v>
      </c>
      <c r="I15" s="153">
        <v>321817415</v>
      </c>
      <c r="J15" s="153">
        <v>32077368</v>
      </c>
      <c r="K15" s="156">
        <f t="shared" si="1"/>
        <v>9.9675674792179911E-2</v>
      </c>
      <c r="L15" s="151"/>
    </row>
    <row r="16" spans="1:12" ht="15" outlineLevel="1" x14ac:dyDescent="0.25">
      <c r="A16" s="162"/>
      <c r="B16" s="163" t="s">
        <v>150</v>
      </c>
      <c r="C16" s="162"/>
      <c r="D16" s="164"/>
      <c r="E16" s="165">
        <f t="shared" ref="E16:J16" si="5">SUBTOTAL(9,E13:E15)</f>
        <v>52004324</v>
      </c>
      <c r="F16" s="165">
        <f t="shared" si="5"/>
        <v>18109234</v>
      </c>
      <c r="G16" s="165">
        <f t="shared" si="5"/>
        <v>588544417</v>
      </c>
      <c r="H16" s="165">
        <f t="shared" si="5"/>
        <v>658657975</v>
      </c>
      <c r="I16" s="165">
        <f t="shared" si="5"/>
        <v>662306748</v>
      </c>
      <c r="J16" s="165">
        <f t="shared" si="5"/>
        <v>87928630</v>
      </c>
      <c r="K16" s="166">
        <f t="shared" si="1"/>
        <v>0.13276118696589212</v>
      </c>
      <c r="L16" s="151"/>
    </row>
    <row r="17" spans="1:12" ht="15" outlineLevel="2" x14ac:dyDescent="0.25">
      <c r="A17" s="152">
        <v>4699</v>
      </c>
      <c r="B17" s="151" t="s">
        <v>163</v>
      </c>
      <c r="C17" s="152">
        <v>50849</v>
      </c>
      <c r="D17" s="151" t="s">
        <v>162</v>
      </c>
      <c r="E17" s="153">
        <v>9668369</v>
      </c>
      <c r="F17" s="153">
        <v>34712921</v>
      </c>
      <c r="G17" s="153">
        <v>615164</v>
      </c>
      <c r="H17" s="153">
        <f>E17+F17+G17</f>
        <v>44996454</v>
      </c>
      <c r="I17" s="153">
        <v>43531184</v>
      </c>
      <c r="J17" s="153">
        <v>1079682</v>
      </c>
      <c r="K17" s="156">
        <f t="shared" si="1"/>
        <v>2.4802495608665272E-2</v>
      </c>
      <c r="L17" s="151"/>
    </row>
    <row r="18" spans="1:12" ht="15" outlineLevel="1" x14ac:dyDescent="0.25">
      <c r="A18" s="162"/>
      <c r="B18" s="163" t="s">
        <v>167</v>
      </c>
      <c r="C18" s="162"/>
      <c r="D18" s="164"/>
      <c r="E18" s="165">
        <f t="shared" ref="E18:J18" si="6">SUBTOTAL(9,E17:E17)</f>
        <v>9668369</v>
      </c>
      <c r="F18" s="165">
        <f t="shared" si="6"/>
        <v>34712921</v>
      </c>
      <c r="G18" s="165">
        <f t="shared" si="6"/>
        <v>615164</v>
      </c>
      <c r="H18" s="165">
        <f t="shared" si="6"/>
        <v>44996454</v>
      </c>
      <c r="I18" s="165">
        <f t="shared" si="6"/>
        <v>43531184</v>
      </c>
      <c r="J18" s="165">
        <f t="shared" si="6"/>
        <v>1079682</v>
      </c>
      <c r="K18" s="166">
        <f t="shared" si="1"/>
        <v>2.4802495608665272E-2</v>
      </c>
      <c r="L18" s="151"/>
    </row>
    <row r="19" spans="1:12" ht="15" outlineLevel="2" x14ac:dyDescent="0.25">
      <c r="A19" s="152">
        <v>50016</v>
      </c>
      <c r="B19" s="151" t="s">
        <v>164</v>
      </c>
      <c r="C19" s="152">
        <v>50016</v>
      </c>
      <c r="D19" s="151" t="s">
        <v>164</v>
      </c>
      <c r="E19" s="153">
        <v>935708</v>
      </c>
      <c r="F19" s="153">
        <v>7117743</v>
      </c>
      <c r="G19" s="153">
        <v>34158379</v>
      </c>
      <c r="H19" s="153">
        <f>E19+F19+G19</f>
        <v>42211830</v>
      </c>
      <c r="I19" s="153">
        <v>38644310</v>
      </c>
      <c r="J19" s="153">
        <v>467683</v>
      </c>
      <c r="K19" s="156">
        <f t="shared" si="1"/>
        <v>1.2102247394247692E-2</v>
      </c>
      <c r="L19" s="151"/>
    </row>
    <row r="20" spans="1:12" ht="15" outlineLevel="1" x14ac:dyDescent="0.25">
      <c r="A20" s="162"/>
      <c r="B20" s="163" t="s">
        <v>168</v>
      </c>
      <c r="C20" s="162"/>
      <c r="D20" s="164"/>
      <c r="E20" s="165">
        <f t="shared" ref="E20:J20" si="7">SUBTOTAL(9,E19:E19)</f>
        <v>935708</v>
      </c>
      <c r="F20" s="165">
        <f t="shared" si="7"/>
        <v>7117743</v>
      </c>
      <c r="G20" s="165">
        <f t="shared" si="7"/>
        <v>34158379</v>
      </c>
      <c r="H20" s="165">
        <f t="shared" si="7"/>
        <v>42211830</v>
      </c>
      <c r="I20" s="165">
        <f t="shared" si="7"/>
        <v>38644310</v>
      </c>
      <c r="J20" s="165">
        <f t="shared" si="7"/>
        <v>467683</v>
      </c>
      <c r="K20" s="166">
        <f t="shared" si="1"/>
        <v>1.2102247394247692E-2</v>
      </c>
      <c r="L20" s="151"/>
    </row>
    <row r="21" spans="1:12" ht="15" outlineLevel="2" x14ac:dyDescent="0.25">
      <c r="A21" s="152">
        <v>50026</v>
      </c>
      <c r="B21" s="151" t="s">
        <v>170</v>
      </c>
      <c r="C21" s="152">
        <v>50026</v>
      </c>
      <c r="D21" s="151" t="s">
        <v>170</v>
      </c>
      <c r="E21" s="153">
        <v>0</v>
      </c>
      <c r="F21" s="153">
        <v>1005052</v>
      </c>
      <c r="G21" s="153">
        <v>0</v>
      </c>
      <c r="H21" s="153">
        <f>E21+F21+G21</f>
        <v>1005052</v>
      </c>
      <c r="I21" s="153">
        <v>1068184</v>
      </c>
      <c r="J21" s="153">
        <v>104171</v>
      </c>
      <c r="K21" s="156">
        <f t="shared" si="1"/>
        <v>9.7521588041011659E-2</v>
      </c>
      <c r="L21" s="151"/>
    </row>
    <row r="22" spans="1:12" ht="15" outlineLevel="1" x14ac:dyDescent="0.25">
      <c r="A22" s="162"/>
      <c r="B22" s="163" t="s">
        <v>173</v>
      </c>
      <c r="C22" s="162"/>
      <c r="D22" s="164"/>
      <c r="E22" s="165">
        <f t="shared" ref="E22:J22" si="8">SUBTOTAL(9,E21:E21)</f>
        <v>0</v>
      </c>
      <c r="F22" s="165">
        <f t="shared" si="8"/>
        <v>1005052</v>
      </c>
      <c r="G22" s="165">
        <f t="shared" si="8"/>
        <v>0</v>
      </c>
      <c r="H22" s="165">
        <f t="shared" si="8"/>
        <v>1005052</v>
      </c>
      <c r="I22" s="165">
        <f t="shared" si="8"/>
        <v>1068184</v>
      </c>
      <c r="J22" s="165">
        <f t="shared" si="8"/>
        <v>104171</v>
      </c>
      <c r="K22" s="166">
        <f t="shared" si="1"/>
        <v>9.7521588041011659E-2</v>
      </c>
      <c r="L22" s="151"/>
    </row>
    <row r="23" spans="1:12" ht="15" outlineLevel="2" x14ac:dyDescent="0.25">
      <c r="A23" s="152">
        <v>50050</v>
      </c>
      <c r="B23" s="151" t="s">
        <v>4</v>
      </c>
      <c r="C23" s="152">
        <v>50050</v>
      </c>
      <c r="D23" s="151" t="s">
        <v>4</v>
      </c>
      <c r="E23" s="153">
        <v>0</v>
      </c>
      <c r="F23" s="153">
        <v>16375719</v>
      </c>
      <c r="G23" s="153">
        <v>31059638</v>
      </c>
      <c r="H23" s="153">
        <f>E23+F23+G23</f>
        <v>47435357</v>
      </c>
      <c r="I23" s="153">
        <v>45821399</v>
      </c>
      <c r="J23" s="153">
        <v>1114247</v>
      </c>
      <c r="K23" s="156">
        <f t="shared" si="1"/>
        <v>2.4317175475152997E-2</v>
      </c>
      <c r="L23" s="151"/>
    </row>
    <row r="24" spans="1:12" ht="15" outlineLevel="1" x14ac:dyDescent="0.25">
      <c r="A24" s="162"/>
      <c r="B24" s="163" t="s">
        <v>114</v>
      </c>
      <c r="C24" s="162"/>
      <c r="D24" s="164"/>
      <c r="E24" s="165">
        <f t="shared" ref="E24:J24" si="9">SUBTOTAL(9,E23:E23)</f>
        <v>0</v>
      </c>
      <c r="F24" s="165">
        <f t="shared" si="9"/>
        <v>16375719</v>
      </c>
      <c r="G24" s="165">
        <f t="shared" si="9"/>
        <v>31059638</v>
      </c>
      <c r="H24" s="165">
        <f t="shared" si="9"/>
        <v>47435357</v>
      </c>
      <c r="I24" s="165">
        <f t="shared" si="9"/>
        <v>45821399</v>
      </c>
      <c r="J24" s="165">
        <f t="shared" si="9"/>
        <v>1114247</v>
      </c>
      <c r="K24" s="166">
        <f t="shared" si="1"/>
        <v>2.4317175475152997E-2</v>
      </c>
      <c r="L24" s="151"/>
    </row>
    <row r="25" spans="1:12" ht="15" outlineLevel="2" x14ac:dyDescent="0.25">
      <c r="A25" s="152">
        <v>50130</v>
      </c>
      <c r="B25" s="151" t="s">
        <v>144</v>
      </c>
      <c r="C25" s="152">
        <v>50130</v>
      </c>
      <c r="D25" s="151" t="s">
        <v>144</v>
      </c>
      <c r="E25" s="153">
        <v>0</v>
      </c>
      <c r="F25" s="153">
        <v>0</v>
      </c>
      <c r="G25" s="153">
        <v>39321906</v>
      </c>
      <c r="H25" s="153">
        <f>E25+F25+G25</f>
        <v>39321906</v>
      </c>
      <c r="I25" s="153">
        <v>39956548</v>
      </c>
      <c r="J25" s="153">
        <v>2999954</v>
      </c>
      <c r="K25" s="156">
        <f t="shared" si="1"/>
        <v>7.508040984921921E-2</v>
      </c>
      <c r="L25" s="151"/>
    </row>
    <row r="26" spans="1:12" ht="15" outlineLevel="1" x14ac:dyDescent="0.25">
      <c r="A26" s="162"/>
      <c r="B26" s="163" t="s">
        <v>154</v>
      </c>
      <c r="C26" s="162"/>
      <c r="D26" s="164"/>
      <c r="E26" s="165">
        <f t="shared" ref="E26:J26" si="10">SUBTOTAL(9,E25:E25)</f>
        <v>0</v>
      </c>
      <c r="F26" s="165">
        <f t="shared" si="10"/>
        <v>0</v>
      </c>
      <c r="G26" s="165">
        <f t="shared" si="10"/>
        <v>39321906</v>
      </c>
      <c r="H26" s="165">
        <f t="shared" si="10"/>
        <v>39321906</v>
      </c>
      <c r="I26" s="165">
        <f t="shared" si="10"/>
        <v>39956548</v>
      </c>
      <c r="J26" s="165">
        <f t="shared" si="10"/>
        <v>2999954</v>
      </c>
      <c r="K26" s="166">
        <f t="shared" si="1"/>
        <v>7.508040984921921E-2</v>
      </c>
      <c r="L26" s="151"/>
    </row>
    <row r="27" spans="1:12" ht="15" outlineLevel="2" x14ac:dyDescent="0.25">
      <c r="A27" s="152">
        <v>51020</v>
      </c>
      <c r="B27" s="151" t="s">
        <v>60</v>
      </c>
      <c r="C27" s="152">
        <v>51020</v>
      </c>
      <c r="D27" s="151" t="s">
        <v>60</v>
      </c>
      <c r="E27" s="153">
        <v>0</v>
      </c>
      <c r="F27" s="153">
        <v>5816949</v>
      </c>
      <c r="G27" s="153">
        <v>92202885</v>
      </c>
      <c r="H27" s="153">
        <f>E27+F27+G27</f>
        <v>98019834</v>
      </c>
      <c r="I27" s="153">
        <v>92750112</v>
      </c>
      <c r="J27" s="153">
        <v>1033947</v>
      </c>
      <c r="K27" s="156">
        <f t="shared" si="1"/>
        <v>1.1147663088536217E-2</v>
      </c>
      <c r="L27" s="151"/>
    </row>
    <row r="28" spans="1:12" ht="15" outlineLevel="1" x14ac:dyDescent="0.25">
      <c r="A28" s="162"/>
      <c r="B28" s="163" t="s">
        <v>153</v>
      </c>
      <c r="C28" s="162"/>
      <c r="D28" s="164"/>
      <c r="E28" s="165">
        <f t="shared" ref="E28:J28" si="11">SUBTOTAL(9,E27:E27)</f>
        <v>0</v>
      </c>
      <c r="F28" s="165">
        <f t="shared" si="11"/>
        <v>5816949</v>
      </c>
      <c r="G28" s="165">
        <f t="shared" si="11"/>
        <v>92202885</v>
      </c>
      <c r="H28" s="165">
        <f t="shared" si="11"/>
        <v>98019834</v>
      </c>
      <c r="I28" s="165">
        <f t="shared" si="11"/>
        <v>92750112</v>
      </c>
      <c r="J28" s="165">
        <f t="shared" si="11"/>
        <v>1033947</v>
      </c>
      <c r="K28" s="166">
        <f t="shared" si="1"/>
        <v>1.1147663088536217E-2</v>
      </c>
      <c r="L28" s="151"/>
    </row>
    <row r="29" spans="1:12" ht="15" outlineLevel="2" x14ac:dyDescent="0.25">
      <c r="A29" s="152">
        <v>51632</v>
      </c>
      <c r="B29" s="151" t="s">
        <v>157</v>
      </c>
      <c r="C29" s="152">
        <v>51632</v>
      </c>
      <c r="D29" s="151" t="s">
        <v>157</v>
      </c>
      <c r="E29" s="153">
        <v>1109286</v>
      </c>
      <c r="F29" s="153">
        <v>0</v>
      </c>
      <c r="G29" s="153">
        <v>0</v>
      </c>
      <c r="H29" s="153">
        <f>E29+F29+G29</f>
        <v>1109286</v>
      </c>
      <c r="I29" s="153">
        <v>980679</v>
      </c>
      <c r="J29" s="153">
        <v>347880</v>
      </c>
      <c r="K29" s="156">
        <f t="shared" si="1"/>
        <v>0.3547338119812905</v>
      </c>
      <c r="L29" s="151"/>
    </row>
    <row r="30" spans="1:12" ht="15" outlineLevel="1" x14ac:dyDescent="0.25">
      <c r="A30" s="162"/>
      <c r="B30" s="163" t="s">
        <v>158</v>
      </c>
      <c r="C30" s="162"/>
      <c r="D30" s="164"/>
      <c r="E30" s="165">
        <f t="shared" ref="E30:J30" si="12">SUBTOTAL(9,E29:E29)</f>
        <v>1109286</v>
      </c>
      <c r="F30" s="165">
        <f t="shared" si="12"/>
        <v>0</v>
      </c>
      <c r="G30" s="165">
        <f t="shared" si="12"/>
        <v>0</v>
      </c>
      <c r="H30" s="165">
        <f t="shared" si="12"/>
        <v>1109286</v>
      </c>
      <c r="I30" s="165">
        <f t="shared" si="12"/>
        <v>980679</v>
      </c>
      <c r="J30" s="165">
        <f t="shared" si="12"/>
        <v>347880</v>
      </c>
      <c r="K30" s="166">
        <f t="shared" si="1"/>
        <v>0.3547338119812905</v>
      </c>
      <c r="L30" s="151"/>
    </row>
    <row r="31" spans="1:12" ht="30.75" customHeight="1" thickBot="1" x14ac:dyDescent="0.3">
      <c r="A31" s="157"/>
      <c r="B31" s="158" t="s">
        <v>104</v>
      </c>
      <c r="C31" s="157"/>
      <c r="D31" s="159"/>
      <c r="E31" s="160">
        <f t="shared" ref="E31:J31" si="13">SUBTOTAL(9,E3:E29)</f>
        <v>101173171</v>
      </c>
      <c r="F31" s="160">
        <f t="shared" si="13"/>
        <v>301115296</v>
      </c>
      <c r="G31" s="160">
        <f t="shared" si="13"/>
        <v>1262776714</v>
      </c>
      <c r="H31" s="160">
        <f t="shared" si="13"/>
        <v>1665065181</v>
      </c>
      <c r="I31" s="160">
        <f t="shared" si="13"/>
        <v>1651937310</v>
      </c>
      <c r="J31" s="160">
        <f t="shared" si="13"/>
        <v>185973137</v>
      </c>
      <c r="K31" s="161">
        <f t="shared" si="1"/>
        <v>0.11257881026974323</v>
      </c>
      <c r="L31" s="151"/>
    </row>
    <row r="32" spans="1:12" ht="13.5" thickTop="1" x14ac:dyDescent="0.2"/>
  </sheetData>
  <pageMargins left="0.7" right="0.7" top="0.75" bottom="0.75" header="0.3" footer="0.3"/>
  <pageSetup scale="62" orientation="landscape" r:id="rId1"/>
  <headerFooter>
    <oddFooter>&amp;LCalifornia Department of Insurance&amp;RRate Specialist Bureau - 6/17/2013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/>
  </sheetViews>
  <sheetFormatPr defaultRowHeight="12.75" outlineLevelRow="2" x14ac:dyDescent="0.2"/>
  <cols>
    <col min="1" max="1" width="8.42578125" style="154" bestFit="1" customWidth="1"/>
    <col min="2" max="2" width="30.5703125" style="154" bestFit="1" customWidth="1"/>
    <col min="3" max="3" width="13.28515625" style="154" bestFit="1" customWidth="1"/>
    <col min="4" max="4" width="30.5703125" style="154" bestFit="1" customWidth="1"/>
    <col min="5" max="5" width="14.42578125" style="154" bestFit="1" customWidth="1"/>
    <col min="6" max="6" width="14.28515625" style="155" bestFit="1" customWidth="1"/>
    <col min="7" max="7" width="19.7109375" style="155" bestFit="1" customWidth="1"/>
    <col min="8" max="8" width="15.28515625" style="155" bestFit="1" customWidth="1"/>
    <col min="9" max="9" width="16.5703125" style="155" bestFit="1" customWidth="1"/>
    <col min="10" max="10" width="20.85546875" style="155" customWidth="1"/>
    <col min="11" max="11" width="15" style="154" bestFit="1" customWidth="1"/>
    <col min="12" max="16384" width="9.140625" style="154"/>
  </cols>
  <sheetData>
    <row r="1" spans="1:12" s="150" customFormat="1" ht="37.5" customHeight="1" x14ac:dyDescent="0.2">
      <c r="A1" s="182" t="s">
        <v>171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2" s="150" customFormat="1" ht="36" x14ac:dyDescent="0.2">
      <c r="A2" s="29" t="s">
        <v>14</v>
      </c>
      <c r="B2" s="29" t="s">
        <v>15</v>
      </c>
      <c r="C2" s="29" t="s">
        <v>40</v>
      </c>
      <c r="D2" s="29" t="s">
        <v>41</v>
      </c>
      <c r="E2" s="30" t="s">
        <v>116</v>
      </c>
      <c r="F2" s="30" t="s">
        <v>117</v>
      </c>
      <c r="G2" s="30" t="s">
        <v>118</v>
      </c>
      <c r="H2" s="30" t="s">
        <v>119</v>
      </c>
      <c r="I2" s="30" t="s">
        <v>172</v>
      </c>
      <c r="J2" s="30" t="s">
        <v>165</v>
      </c>
      <c r="K2" s="30" t="s">
        <v>169</v>
      </c>
    </row>
    <row r="3" spans="1:12" ht="15" outlineLevel="2" x14ac:dyDescent="0.25">
      <c r="A3" s="152">
        <v>70</v>
      </c>
      <c r="B3" s="151" t="s">
        <v>145</v>
      </c>
      <c r="C3" s="152">
        <v>51624</v>
      </c>
      <c r="D3" s="151" t="s">
        <v>160</v>
      </c>
      <c r="E3" s="153">
        <v>0</v>
      </c>
      <c r="F3" s="153">
        <v>0</v>
      </c>
      <c r="G3" s="153">
        <v>0</v>
      </c>
      <c r="H3" s="153">
        <f>E3+F3+G3</f>
        <v>0</v>
      </c>
      <c r="I3" s="153">
        <v>0</v>
      </c>
      <c r="J3" s="153">
        <v>0</v>
      </c>
      <c r="K3" s="156" t="str">
        <f>IF(I3&lt;&gt;0,J3/I3,"")</f>
        <v/>
      </c>
      <c r="L3" s="151"/>
    </row>
    <row r="4" spans="1:12" ht="15" outlineLevel="2" x14ac:dyDescent="0.25">
      <c r="A4" s="152">
        <v>70</v>
      </c>
      <c r="B4" s="151" t="s">
        <v>145</v>
      </c>
      <c r="C4" s="152">
        <v>50814</v>
      </c>
      <c r="D4" s="151" t="s">
        <v>148</v>
      </c>
      <c r="E4" s="153">
        <v>15811993</v>
      </c>
      <c r="F4" s="153">
        <v>58551849</v>
      </c>
      <c r="G4" s="153">
        <v>227065066</v>
      </c>
      <c r="H4" s="153">
        <f>E4+F4+G4</f>
        <v>301428908</v>
      </c>
      <c r="I4" s="153">
        <v>303334563</v>
      </c>
      <c r="J4" s="153">
        <v>66214765</v>
      </c>
      <c r="K4" s="156">
        <f>IF(I4&lt;&gt;0,J4/I4,"")</f>
        <v>0.21828954915368481</v>
      </c>
      <c r="L4" s="151"/>
    </row>
    <row r="5" spans="1:12" ht="15" outlineLevel="1" x14ac:dyDescent="0.25">
      <c r="A5" s="162"/>
      <c r="B5" s="163" t="s">
        <v>151</v>
      </c>
      <c r="C5" s="162"/>
      <c r="D5" s="164"/>
      <c r="E5" s="165">
        <f t="shared" ref="E5:J5" si="0">SUBTOTAL(9,E3:E4)</f>
        <v>15811993</v>
      </c>
      <c r="F5" s="165">
        <f t="shared" si="0"/>
        <v>58551849</v>
      </c>
      <c r="G5" s="165">
        <f t="shared" si="0"/>
        <v>227065066</v>
      </c>
      <c r="H5" s="165">
        <f t="shared" si="0"/>
        <v>301428908</v>
      </c>
      <c r="I5" s="165">
        <f t="shared" si="0"/>
        <v>303334563</v>
      </c>
      <c r="J5" s="165">
        <f t="shared" si="0"/>
        <v>66214765</v>
      </c>
      <c r="K5" s="166">
        <f t="shared" ref="K5:K32" si="1">IF(I5&lt;&gt;0,J5/I5,"")</f>
        <v>0.21828954915368481</v>
      </c>
      <c r="L5" s="151"/>
    </row>
    <row r="6" spans="1:12" ht="15" outlineLevel="2" x14ac:dyDescent="0.25">
      <c r="A6" s="152">
        <v>150</v>
      </c>
      <c r="B6" s="151" t="s">
        <v>8</v>
      </c>
      <c r="C6" s="152">
        <v>50520</v>
      </c>
      <c r="D6" s="151" t="s">
        <v>25</v>
      </c>
      <c r="E6" s="153">
        <v>3038214</v>
      </c>
      <c r="F6" s="153">
        <v>29904673</v>
      </c>
      <c r="G6" s="153">
        <v>97001121</v>
      </c>
      <c r="H6" s="153">
        <f>E6+F6+G6</f>
        <v>129944008</v>
      </c>
      <c r="I6" s="153">
        <v>130080527</v>
      </c>
      <c r="J6" s="153">
        <v>9657420</v>
      </c>
      <c r="K6" s="156">
        <f t="shared" si="1"/>
        <v>7.4241857891612015E-2</v>
      </c>
      <c r="L6" s="151"/>
    </row>
    <row r="7" spans="1:12" ht="15" outlineLevel="2" x14ac:dyDescent="0.25">
      <c r="A7" s="152">
        <v>150</v>
      </c>
      <c r="B7" s="151" t="s">
        <v>8</v>
      </c>
      <c r="C7" s="152">
        <v>51411</v>
      </c>
      <c r="D7" s="151" t="s">
        <v>142</v>
      </c>
      <c r="E7" s="153">
        <v>0</v>
      </c>
      <c r="F7" s="153">
        <v>0</v>
      </c>
      <c r="G7" s="153">
        <v>0</v>
      </c>
      <c r="H7" s="153">
        <f>E7+F7+G7</f>
        <v>0</v>
      </c>
      <c r="I7" s="153">
        <v>0</v>
      </c>
      <c r="J7" s="153">
        <v>0</v>
      </c>
      <c r="K7" s="156" t="str">
        <f t="shared" si="1"/>
        <v/>
      </c>
      <c r="L7" s="151"/>
    </row>
    <row r="8" spans="1:12" ht="15" outlineLevel="1" x14ac:dyDescent="0.25">
      <c r="A8" s="162"/>
      <c r="B8" s="163" t="s">
        <v>107</v>
      </c>
      <c r="C8" s="162"/>
      <c r="D8" s="164"/>
      <c r="E8" s="165">
        <f t="shared" ref="E8:J8" si="2">SUBTOTAL(9,E6:E7)</f>
        <v>3038214</v>
      </c>
      <c r="F8" s="165">
        <f t="shared" si="2"/>
        <v>29904673</v>
      </c>
      <c r="G8" s="165">
        <f t="shared" si="2"/>
        <v>97001121</v>
      </c>
      <c r="H8" s="165">
        <f t="shared" si="2"/>
        <v>129944008</v>
      </c>
      <c r="I8" s="165">
        <f t="shared" si="2"/>
        <v>130080527</v>
      </c>
      <c r="J8" s="165">
        <f t="shared" si="2"/>
        <v>9657420</v>
      </c>
      <c r="K8" s="166">
        <f t="shared" si="1"/>
        <v>7.4241857891612015E-2</v>
      </c>
      <c r="L8" s="151"/>
    </row>
    <row r="9" spans="1:12" ht="15" outlineLevel="2" x14ac:dyDescent="0.25">
      <c r="A9" s="152">
        <v>340</v>
      </c>
      <c r="B9" s="151" t="s">
        <v>147</v>
      </c>
      <c r="C9" s="152">
        <v>51420</v>
      </c>
      <c r="D9" s="151" t="s">
        <v>30</v>
      </c>
      <c r="E9" s="153">
        <v>0</v>
      </c>
      <c r="F9" s="153">
        <v>0</v>
      </c>
      <c r="G9" s="153">
        <v>0</v>
      </c>
      <c r="H9" s="153">
        <f>E9+F9+G9</f>
        <v>0</v>
      </c>
      <c r="I9" s="153">
        <v>68146</v>
      </c>
      <c r="J9" s="153">
        <v>-7916</v>
      </c>
      <c r="K9" s="156">
        <f t="shared" si="1"/>
        <v>-0.11616235729169724</v>
      </c>
      <c r="L9" s="151"/>
    </row>
    <row r="10" spans="1:12" ht="15" outlineLevel="2" x14ac:dyDescent="0.25">
      <c r="A10" s="152">
        <v>340</v>
      </c>
      <c r="B10" s="151" t="s">
        <v>147</v>
      </c>
      <c r="C10" s="152">
        <v>50121</v>
      </c>
      <c r="D10" s="151" t="s">
        <v>159</v>
      </c>
      <c r="E10" s="153">
        <v>3398110</v>
      </c>
      <c r="F10" s="153">
        <v>82863949</v>
      </c>
      <c r="G10" s="153">
        <v>54665012</v>
      </c>
      <c r="H10" s="153">
        <f>E10+F10+G10</f>
        <v>140927071</v>
      </c>
      <c r="I10" s="153">
        <v>138073335</v>
      </c>
      <c r="J10" s="153">
        <v>15281927</v>
      </c>
      <c r="K10" s="156">
        <f t="shared" si="1"/>
        <v>0.11067978476800028</v>
      </c>
      <c r="L10" s="151"/>
    </row>
    <row r="11" spans="1:12" ht="15" outlineLevel="1" x14ac:dyDescent="0.25">
      <c r="A11" s="162"/>
      <c r="B11" s="163" t="s">
        <v>155</v>
      </c>
      <c r="C11" s="162"/>
      <c r="D11" s="164"/>
      <c r="E11" s="165">
        <f t="shared" ref="E11:J11" si="3">SUBTOTAL(9,E9:E10)</f>
        <v>3398110</v>
      </c>
      <c r="F11" s="165">
        <f t="shared" si="3"/>
        <v>82863949</v>
      </c>
      <c r="G11" s="165">
        <f t="shared" si="3"/>
        <v>54665012</v>
      </c>
      <c r="H11" s="165">
        <f t="shared" si="3"/>
        <v>140927071</v>
      </c>
      <c r="I11" s="165">
        <f t="shared" si="3"/>
        <v>138141481</v>
      </c>
      <c r="J11" s="165">
        <f t="shared" si="3"/>
        <v>15274011</v>
      </c>
      <c r="K11" s="166">
        <f t="shared" si="1"/>
        <v>0.11056788221345332</v>
      </c>
      <c r="L11" s="151"/>
    </row>
    <row r="12" spans="1:12" ht="15" outlineLevel="2" x14ac:dyDescent="0.25">
      <c r="A12" s="152">
        <v>626</v>
      </c>
      <c r="B12" s="151" t="s">
        <v>146</v>
      </c>
      <c r="C12" s="152">
        <v>50028</v>
      </c>
      <c r="D12" s="151" t="s">
        <v>63</v>
      </c>
      <c r="E12" s="153">
        <v>0</v>
      </c>
      <c r="F12" s="153">
        <v>0</v>
      </c>
      <c r="G12" s="153">
        <v>0</v>
      </c>
      <c r="H12" s="153">
        <f>E12+F12+G12</f>
        <v>0</v>
      </c>
      <c r="I12" s="153">
        <v>0</v>
      </c>
      <c r="J12" s="153">
        <v>0</v>
      </c>
      <c r="K12" s="156" t="str">
        <f t="shared" si="1"/>
        <v/>
      </c>
      <c r="L12" s="151"/>
    </row>
    <row r="13" spans="1:12" ht="15" outlineLevel="1" x14ac:dyDescent="0.25">
      <c r="A13" s="162"/>
      <c r="B13" s="163" t="s">
        <v>149</v>
      </c>
      <c r="C13" s="162"/>
      <c r="D13" s="164"/>
      <c r="E13" s="165">
        <f t="shared" ref="E13:J13" si="4">SUBTOTAL(9,E12:E12)</f>
        <v>0</v>
      </c>
      <c r="F13" s="165">
        <f t="shared" si="4"/>
        <v>0</v>
      </c>
      <c r="G13" s="165">
        <f t="shared" si="4"/>
        <v>0</v>
      </c>
      <c r="H13" s="165">
        <f t="shared" si="4"/>
        <v>0</v>
      </c>
      <c r="I13" s="165">
        <f t="shared" si="4"/>
        <v>0</v>
      </c>
      <c r="J13" s="165">
        <f t="shared" si="4"/>
        <v>0</v>
      </c>
      <c r="K13" s="166" t="str">
        <f t="shared" si="1"/>
        <v/>
      </c>
      <c r="L13" s="151"/>
    </row>
    <row r="14" spans="1:12" ht="15" outlineLevel="2" x14ac:dyDescent="0.25">
      <c r="A14" s="152">
        <v>670</v>
      </c>
      <c r="B14" s="151" t="s">
        <v>141</v>
      </c>
      <c r="C14" s="152">
        <v>51586</v>
      </c>
      <c r="D14" s="151" t="s">
        <v>32</v>
      </c>
      <c r="E14" s="153">
        <v>8716163</v>
      </c>
      <c r="F14" s="153">
        <v>5954493</v>
      </c>
      <c r="G14" s="153">
        <v>156565360</v>
      </c>
      <c r="H14" s="153">
        <f>E14+F14+G14</f>
        <v>171236016</v>
      </c>
      <c r="I14" s="153">
        <v>177464684</v>
      </c>
      <c r="J14" s="153">
        <v>60825623</v>
      </c>
      <c r="K14" s="156">
        <f t="shared" si="1"/>
        <v>0.34274776045018623</v>
      </c>
      <c r="L14" s="151"/>
    </row>
    <row r="15" spans="1:12" ht="15" outlineLevel="2" x14ac:dyDescent="0.25">
      <c r="A15" s="152">
        <v>670</v>
      </c>
      <c r="B15" s="151" t="s">
        <v>141</v>
      </c>
      <c r="C15" s="152">
        <v>50083</v>
      </c>
      <c r="D15" s="151" t="s">
        <v>24</v>
      </c>
      <c r="E15" s="153">
        <v>5881619</v>
      </c>
      <c r="F15" s="153">
        <v>1979590</v>
      </c>
      <c r="G15" s="153">
        <v>80991350</v>
      </c>
      <c r="H15" s="153">
        <f>E15+F15+G15</f>
        <v>88852559</v>
      </c>
      <c r="I15" s="153">
        <v>92124832</v>
      </c>
      <c r="J15" s="153">
        <v>18921798</v>
      </c>
      <c r="K15" s="156">
        <f t="shared" si="1"/>
        <v>0.20539302584562652</v>
      </c>
      <c r="L15" s="151"/>
    </row>
    <row r="16" spans="1:12" ht="15" outlineLevel="2" x14ac:dyDescent="0.25">
      <c r="A16" s="152">
        <v>670</v>
      </c>
      <c r="B16" s="151" t="s">
        <v>141</v>
      </c>
      <c r="C16" s="152">
        <v>50229</v>
      </c>
      <c r="D16" s="151" t="s">
        <v>27</v>
      </c>
      <c r="E16" s="153">
        <v>57496816</v>
      </c>
      <c r="F16" s="153">
        <v>5328840</v>
      </c>
      <c r="G16" s="153">
        <v>206829700</v>
      </c>
      <c r="H16" s="153">
        <f>E16+F16+G16</f>
        <v>269655356</v>
      </c>
      <c r="I16" s="153">
        <v>283057783</v>
      </c>
      <c r="J16" s="153">
        <v>53870630</v>
      </c>
      <c r="K16" s="156">
        <f t="shared" si="1"/>
        <v>0.19031672412978659</v>
      </c>
      <c r="L16" s="151"/>
    </row>
    <row r="17" spans="1:12" ht="15" outlineLevel="1" x14ac:dyDescent="0.25">
      <c r="A17" s="162"/>
      <c r="B17" s="163" t="s">
        <v>150</v>
      </c>
      <c r="C17" s="162"/>
      <c r="D17" s="164"/>
      <c r="E17" s="165">
        <f t="shared" ref="E17:J17" si="5">SUBTOTAL(9,E14:E16)</f>
        <v>72094598</v>
      </c>
      <c r="F17" s="165">
        <f t="shared" si="5"/>
        <v>13262923</v>
      </c>
      <c r="G17" s="165">
        <f t="shared" si="5"/>
        <v>444386410</v>
      </c>
      <c r="H17" s="165">
        <f t="shared" si="5"/>
        <v>529743931</v>
      </c>
      <c r="I17" s="165">
        <f t="shared" si="5"/>
        <v>552647299</v>
      </c>
      <c r="J17" s="165">
        <f t="shared" si="5"/>
        <v>133618051</v>
      </c>
      <c r="K17" s="166">
        <f t="shared" si="1"/>
        <v>0.24177816709097857</v>
      </c>
      <c r="L17" s="151"/>
    </row>
    <row r="18" spans="1:12" ht="15" outlineLevel="2" x14ac:dyDescent="0.25">
      <c r="A18" s="152">
        <v>4699</v>
      </c>
      <c r="B18" s="151" t="s">
        <v>163</v>
      </c>
      <c r="C18" s="152">
        <v>50849</v>
      </c>
      <c r="D18" s="151" t="s">
        <v>162</v>
      </c>
      <c r="E18" s="153">
        <v>2409436</v>
      </c>
      <c r="F18" s="153">
        <v>19781604</v>
      </c>
      <c r="G18" s="153">
        <v>0</v>
      </c>
      <c r="H18" s="153">
        <f>E18+F18+G18</f>
        <v>22191040</v>
      </c>
      <c r="I18" s="153">
        <v>21746522</v>
      </c>
      <c r="J18" s="153">
        <v>1104966</v>
      </c>
      <c r="K18" s="156">
        <f t="shared" si="1"/>
        <v>5.0811159596003443E-2</v>
      </c>
      <c r="L18" s="151"/>
    </row>
    <row r="19" spans="1:12" ht="15" outlineLevel="1" x14ac:dyDescent="0.25">
      <c r="A19" s="162"/>
      <c r="B19" s="163" t="s">
        <v>167</v>
      </c>
      <c r="C19" s="162"/>
      <c r="D19" s="164"/>
      <c r="E19" s="165">
        <f t="shared" ref="E19:J19" si="6">SUBTOTAL(9,E18:E18)</f>
        <v>2409436</v>
      </c>
      <c r="F19" s="165">
        <f t="shared" si="6"/>
        <v>19781604</v>
      </c>
      <c r="G19" s="165">
        <f t="shared" si="6"/>
        <v>0</v>
      </c>
      <c r="H19" s="165">
        <f t="shared" si="6"/>
        <v>22191040</v>
      </c>
      <c r="I19" s="165">
        <f t="shared" si="6"/>
        <v>21746522</v>
      </c>
      <c r="J19" s="165">
        <f t="shared" si="6"/>
        <v>1104966</v>
      </c>
      <c r="K19" s="166">
        <f t="shared" si="1"/>
        <v>5.0811159596003443E-2</v>
      </c>
      <c r="L19" s="151"/>
    </row>
    <row r="20" spans="1:12" ht="15" outlineLevel="2" x14ac:dyDescent="0.25">
      <c r="A20" s="152">
        <v>50016</v>
      </c>
      <c r="B20" s="151" t="s">
        <v>164</v>
      </c>
      <c r="C20" s="152">
        <v>50016</v>
      </c>
      <c r="D20" s="151" t="s">
        <v>164</v>
      </c>
      <c r="E20" s="153">
        <v>619487</v>
      </c>
      <c r="F20" s="153">
        <v>1116174</v>
      </c>
      <c r="G20" s="153">
        <v>27697301</v>
      </c>
      <c r="H20" s="153">
        <f>E20+F20+G20</f>
        <v>29432962</v>
      </c>
      <c r="I20" s="153">
        <v>27317788</v>
      </c>
      <c r="J20" s="153">
        <v>88464</v>
      </c>
      <c r="K20" s="156">
        <f t="shared" si="1"/>
        <v>3.2383295455693556E-3</v>
      </c>
      <c r="L20" s="151"/>
    </row>
    <row r="21" spans="1:12" ht="15" outlineLevel="1" x14ac:dyDescent="0.25">
      <c r="A21" s="162"/>
      <c r="B21" s="163" t="s">
        <v>168</v>
      </c>
      <c r="C21" s="162"/>
      <c r="D21" s="164"/>
      <c r="E21" s="165">
        <f t="shared" ref="E21:J21" si="7">SUBTOTAL(9,E20:E20)</f>
        <v>619487</v>
      </c>
      <c r="F21" s="165">
        <f t="shared" si="7"/>
        <v>1116174</v>
      </c>
      <c r="G21" s="165">
        <f t="shared" si="7"/>
        <v>27697301</v>
      </c>
      <c r="H21" s="165">
        <f t="shared" si="7"/>
        <v>29432962</v>
      </c>
      <c r="I21" s="165">
        <f t="shared" si="7"/>
        <v>27317788</v>
      </c>
      <c r="J21" s="165">
        <f t="shared" si="7"/>
        <v>88464</v>
      </c>
      <c r="K21" s="166">
        <f t="shared" si="1"/>
        <v>3.2383295455693556E-3</v>
      </c>
      <c r="L21" s="151"/>
    </row>
    <row r="22" spans="1:12" ht="15" outlineLevel="2" x14ac:dyDescent="0.25">
      <c r="A22" s="152">
        <v>50026</v>
      </c>
      <c r="B22" s="151" t="s">
        <v>170</v>
      </c>
      <c r="C22" s="152">
        <v>50026</v>
      </c>
      <c r="D22" s="151" t="s">
        <v>170</v>
      </c>
      <c r="E22" s="153">
        <v>0</v>
      </c>
      <c r="F22" s="153">
        <v>917062</v>
      </c>
      <c r="G22" s="153">
        <v>0</v>
      </c>
      <c r="H22" s="153">
        <f>E22+F22+G22</f>
        <v>917062</v>
      </c>
      <c r="I22" s="153">
        <v>1002348</v>
      </c>
      <c r="J22" s="153">
        <v>-7298</v>
      </c>
      <c r="K22" s="156">
        <f t="shared" si="1"/>
        <v>-7.2809044363833716E-3</v>
      </c>
      <c r="L22" s="151"/>
    </row>
    <row r="23" spans="1:12" ht="15" outlineLevel="1" x14ac:dyDescent="0.25">
      <c r="A23" s="162"/>
      <c r="B23" s="163" t="s">
        <v>173</v>
      </c>
      <c r="C23" s="162"/>
      <c r="D23" s="164"/>
      <c r="E23" s="165">
        <f t="shared" ref="E23:J23" si="8">SUBTOTAL(9,E22:E22)</f>
        <v>0</v>
      </c>
      <c r="F23" s="165">
        <f t="shared" si="8"/>
        <v>917062</v>
      </c>
      <c r="G23" s="165">
        <f t="shared" si="8"/>
        <v>0</v>
      </c>
      <c r="H23" s="165">
        <f t="shared" si="8"/>
        <v>917062</v>
      </c>
      <c r="I23" s="165">
        <f t="shared" si="8"/>
        <v>1002348</v>
      </c>
      <c r="J23" s="165">
        <f t="shared" si="8"/>
        <v>-7298</v>
      </c>
      <c r="K23" s="166">
        <f t="shared" si="1"/>
        <v>-7.2809044363833716E-3</v>
      </c>
      <c r="L23" s="151"/>
    </row>
    <row r="24" spans="1:12" ht="15" outlineLevel="2" x14ac:dyDescent="0.25">
      <c r="A24" s="152">
        <v>50050</v>
      </c>
      <c r="B24" s="151" t="s">
        <v>4</v>
      </c>
      <c r="C24" s="152">
        <v>50050</v>
      </c>
      <c r="D24" s="151" t="s">
        <v>4</v>
      </c>
      <c r="E24" s="153">
        <v>0</v>
      </c>
      <c r="F24" s="153">
        <v>12348916</v>
      </c>
      <c r="G24" s="153">
        <v>23294866</v>
      </c>
      <c r="H24" s="153">
        <f>E24+F24+G24</f>
        <v>35643782</v>
      </c>
      <c r="I24" s="153">
        <v>35144397</v>
      </c>
      <c r="J24" s="153">
        <v>1656989</v>
      </c>
      <c r="K24" s="156">
        <f t="shared" si="1"/>
        <v>4.7148027607359429E-2</v>
      </c>
      <c r="L24" s="151"/>
    </row>
    <row r="25" spans="1:12" ht="15" outlineLevel="1" x14ac:dyDescent="0.25">
      <c r="A25" s="162"/>
      <c r="B25" s="163" t="s">
        <v>114</v>
      </c>
      <c r="C25" s="162"/>
      <c r="D25" s="164"/>
      <c r="E25" s="165">
        <f t="shared" ref="E25:J25" si="9">SUBTOTAL(9,E24:E24)</f>
        <v>0</v>
      </c>
      <c r="F25" s="165">
        <f t="shared" si="9"/>
        <v>12348916</v>
      </c>
      <c r="G25" s="165">
        <f t="shared" si="9"/>
        <v>23294866</v>
      </c>
      <c r="H25" s="165">
        <f t="shared" si="9"/>
        <v>35643782</v>
      </c>
      <c r="I25" s="165">
        <f t="shared" si="9"/>
        <v>35144397</v>
      </c>
      <c r="J25" s="165">
        <f t="shared" si="9"/>
        <v>1656989</v>
      </c>
      <c r="K25" s="166">
        <f t="shared" si="1"/>
        <v>4.7148027607359429E-2</v>
      </c>
      <c r="L25" s="151"/>
    </row>
    <row r="26" spans="1:12" ht="15" outlineLevel="2" x14ac:dyDescent="0.25">
      <c r="A26" s="152">
        <v>50130</v>
      </c>
      <c r="B26" s="151" t="s">
        <v>144</v>
      </c>
      <c r="C26" s="152">
        <v>50130</v>
      </c>
      <c r="D26" s="151" t="s">
        <v>144</v>
      </c>
      <c r="E26" s="153">
        <v>0</v>
      </c>
      <c r="F26" s="153">
        <v>0</v>
      </c>
      <c r="G26" s="153">
        <v>34017561</v>
      </c>
      <c r="H26" s="153">
        <f>E26+F26+G26</f>
        <v>34017561</v>
      </c>
      <c r="I26" s="153">
        <v>34948402</v>
      </c>
      <c r="J26" s="153">
        <v>3231095</v>
      </c>
      <c r="K26" s="156">
        <f t="shared" si="1"/>
        <v>9.2453297292391226E-2</v>
      </c>
      <c r="L26" s="151"/>
    </row>
    <row r="27" spans="1:12" ht="15" outlineLevel="1" x14ac:dyDescent="0.25">
      <c r="A27" s="162"/>
      <c r="B27" s="163" t="s">
        <v>154</v>
      </c>
      <c r="C27" s="162"/>
      <c r="D27" s="164"/>
      <c r="E27" s="165">
        <f t="shared" ref="E27:J27" si="10">SUBTOTAL(9,E26:E26)</f>
        <v>0</v>
      </c>
      <c r="F27" s="165">
        <f t="shared" si="10"/>
        <v>0</v>
      </c>
      <c r="G27" s="165">
        <f t="shared" si="10"/>
        <v>34017561</v>
      </c>
      <c r="H27" s="165">
        <f t="shared" si="10"/>
        <v>34017561</v>
      </c>
      <c r="I27" s="165">
        <f t="shared" si="10"/>
        <v>34948402</v>
      </c>
      <c r="J27" s="165">
        <f t="shared" si="10"/>
        <v>3231095</v>
      </c>
      <c r="K27" s="166">
        <f t="shared" si="1"/>
        <v>9.2453297292391226E-2</v>
      </c>
      <c r="L27" s="151"/>
    </row>
    <row r="28" spans="1:12" ht="15" outlineLevel="2" x14ac:dyDescent="0.25">
      <c r="A28" s="152">
        <v>51020</v>
      </c>
      <c r="B28" s="151" t="s">
        <v>60</v>
      </c>
      <c r="C28" s="152">
        <v>51020</v>
      </c>
      <c r="D28" s="151" t="s">
        <v>60</v>
      </c>
      <c r="E28" s="153">
        <v>0</v>
      </c>
      <c r="F28" s="153">
        <v>1391823</v>
      </c>
      <c r="G28" s="153">
        <v>107661996</v>
      </c>
      <c r="H28" s="153">
        <f>E28+F28+G28</f>
        <v>109053819</v>
      </c>
      <c r="I28" s="153">
        <v>100456575</v>
      </c>
      <c r="J28" s="153">
        <v>1108462</v>
      </c>
      <c r="K28" s="156">
        <f t="shared" si="1"/>
        <v>1.1034240416816919E-2</v>
      </c>
      <c r="L28" s="151"/>
    </row>
    <row r="29" spans="1:12" ht="15" outlineLevel="1" x14ac:dyDescent="0.25">
      <c r="A29" s="162"/>
      <c r="B29" s="163" t="s">
        <v>153</v>
      </c>
      <c r="C29" s="162"/>
      <c r="D29" s="164"/>
      <c r="E29" s="165">
        <f t="shared" ref="E29:J29" si="11">SUBTOTAL(9,E28:E28)</f>
        <v>0</v>
      </c>
      <c r="F29" s="165">
        <f t="shared" si="11"/>
        <v>1391823</v>
      </c>
      <c r="G29" s="165">
        <f t="shared" si="11"/>
        <v>107661996</v>
      </c>
      <c r="H29" s="165">
        <f t="shared" si="11"/>
        <v>109053819</v>
      </c>
      <c r="I29" s="165">
        <f t="shared" si="11"/>
        <v>100456575</v>
      </c>
      <c r="J29" s="165">
        <f t="shared" si="11"/>
        <v>1108462</v>
      </c>
      <c r="K29" s="166">
        <f t="shared" si="1"/>
        <v>1.1034240416816919E-2</v>
      </c>
      <c r="L29" s="151"/>
    </row>
    <row r="30" spans="1:12" ht="15" outlineLevel="2" x14ac:dyDescent="0.25">
      <c r="A30" s="152">
        <v>51632</v>
      </c>
      <c r="B30" s="151" t="s">
        <v>157</v>
      </c>
      <c r="C30" s="152">
        <v>51632</v>
      </c>
      <c r="D30" s="151" t="s">
        <v>157</v>
      </c>
      <c r="E30" s="153">
        <v>855443</v>
      </c>
      <c r="F30" s="153">
        <v>5980</v>
      </c>
      <c r="G30" s="153">
        <v>0</v>
      </c>
      <c r="H30" s="153">
        <f>E30+F30+G30</f>
        <v>861423</v>
      </c>
      <c r="I30" s="153">
        <v>782896</v>
      </c>
      <c r="J30" s="153">
        <v>684306</v>
      </c>
      <c r="K30" s="156">
        <f t="shared" si="1"/>
        <v>0.87407011914737076</v>
      </c>
      <c r="L30" s="151"/>
    </row>
    <row r="31" spans="1:12" ht="15" outlineLevel="1" x14ac:dyDescent="0.25">
      <c r="A31" s="162"/>
      <c r="B31" s="163" t="s">
        <v>158</v>
      </c>
      <c r="C31" s="162"/>
      <c r="D31" s="164"/>
      <c r="E31" s="165">
        <f t="shared" ref="E31:J31" si="12">SUBTOTAL(9,E30:E30)</f>
        <v>855443</v>
      </c>
      <c r="F31" s="165">
        <f t="shared" si="12"/>
        <v>5980</v>
      </c>
      <c r="G31" s="165">
        <f t="shared" si="12"/>
        <v>0</v>
      </c>
      <c r="H31" s="165">
        <f t="shared" si="12"/>
        <v>861423</v>
      </c>
      <c r="I31" s="165">
        <f t="shared" si="12"/>
        <v>782896</v>
      </c>
      <c r="J31" s="165">
        <f t="shared" si="12"/>
        <v>684306</v>
      </c>
      <c r="K31" s="166">
        <f t="shared" si="1"/>
        <v>0.87407011914737076</v>
      </c>
      <c r="L31" s="151"/>
    </row>
    <row r="32" spans="1:12" ht="30.75" customHeight="1" thickBot="1" x14ac:dyDescent="0.3">
      <c r="A32" s="157"/>
      <c r="B32" s="158" t="s">
        <v>104</v>
      </c>
      <c r="C32" s="157"/>
      <c r="D32" s="159"/>
      <c r="E32" s="160">
        <f t="shared" ref="E32:J32" si="13">SUBTOTAL(9,E3:E30)</f>
        <v>98227281</v>
      </c>
      <c r="F32" s="160">
        <f t="shared" si="13"/>
        <v>220144953</v>
      </c>
      <c r="G32" s="160">
        <f t="shared" si="13"/>
        <v>1015789333</v>
      </c>
      <c r="H32" s="160">
        <f t="shared" si="13"/>
        <v>1334161567</v>
      </c>
      <c r="I32" s="160">
        <f t="shared" si="13"/>
        <v>1345602798</v>
      </c>
      <c r="J32" s="160">
        <f t="shared" si="13"/>
        <v>232631231</v>
      </c>
      <c r="K32" s="161">
        <f t="shared" si="1"/>
        <v>0.1728825410780693</v>
      </c>
      <c r="L32" s="151"/>
    </row>
    <row r="33" ht="13.5" thickTop="1" x14ac:dyDescent="0.2"/>
  </sheetData>
  <pageMargins left="0.7" right="0.7" top="0.75" bottom="0.75" header="0.3" footer="0.3"/>
  <pageSetup paperSize="5" scale="82" orientation="landscape" r:id="rId1"/>
  <headerFooter>
    <oddFooter>&amp;LCalifornia Department of Insurance&amp;RRate Specialist Bureau - 6/15/2012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/>
  </sheetViews>
  <sheetFormatPr defaultRowHeight="12.75" outlineLevelRow="2" x14ac:dyDescent="0.2"/>
  <cols>
    <col min="1" max="1" width="9" style="123" customWidth="1"/>
    <col min="2" max="2" width="24" style="123" bestFit="1" customWidth="1"/>
    <col min="3" max="3" width="9" style="123" bestFit="1" customWidth="1"/>
    <col min="4" max="4" width="28.7109375" style="123" bestFit="1" customWidth="1"/>
    <col min="5" max="5" width="14" style="124" bestFit="1" customWidth="1"/>
    <col min="6" max="6" width="20.42578125" style="124" bestFit="1" customWidth="1"/>
    <col min="7" max="7" width="15.28515625" style="124" bestFit="1" customWidth="1"/>
    <col min="8" max="8" width="15.28515625" style="124" customWidth="1"/>
    <col min="9" max="9" width="23.140625" style="124" bestFit="1" customWidth="1"/>
    <col min="10" max="10" width="18.28515625" style="124" customWidth="1"/>
    <col min="11" max="11" width="15.85546875" style="123" bestFit="1" customWidth="1"/>
    <col min="12" max="16384" width="9.140625" style="123"/>
  </cols>
  <sheetData>
    <row r="1" spans="1:11" ht="37.5" customHeight="1" x14ac:dyDescent="0.2">
      <c r="A1" s="182" t="s">
        <v>166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36" x14ac:dyDescent="0.2">
      <c r="A2" s="29" t="s">
        <v>14</v>
      </c>
      <c r="B2" s="29" t="s">
        <v>15</v>
      </c>
      <c r="C2" s="29" t="s">
        <v>40</v>
      </c>
      <c r="D2" s="29" t="s">
        <v>41</v>
      </c>
      <c r="E2" s="30" t="s">
        <v>116</v>
      </c>
      <c r="F2" s="30" t="s">
        <v>117</v>
      </c>
      <c r="G2" s="30" t="s">
        <v>118</v>
      </c>
      <c r="H2" s="30" t="s">
        <v>119</v>
      </c>
      <c r="I2" s="30" t="s">
        <v>120</v>
      </c>
      <c r="J2" s="30" t="s">
        <v>165</v>
      </c>
      <c r="K2" s="31" t="s">
        <v>169</v>
      </c>
    </row>
    <row r="3" spans="1:11" ht="15" customHeight="1" outlineLevel="2" x14ac:dyDescent="0.2">
      <c r="A3" s="145">
        <v>70</v>
      </c>
      <c r="B3" s="129" t="s">
        <v>145</v>
      </c>
      <c r="C3" s="128">
        <v>51624</v>
      </c>
      <c r="D3" s="129" t="s">
        <v>160</v>
      </c>
      <c r="E3" s="130">
        <v>0</v>
      </c>
      <c r="F3" s="130">
        <v>0</v>
      </c>
      <c r="G3" s="130">
        <v>0</v>
      </c>
      <c r="H3" s="130">
        <f>SUM(E3:G3)</f>
        <v>0</v>
      </c>
      <c r="I3" s="130">
        <v>0</v>
      </c>
      <c r="J3" s="130">
        <v>0</v>
      </c>
      <c r="K3" s="131" t="str">
        <f t="shared" ref="K3:K12" si="0">IF(I3&lt;&gt;0,J3/I3,"")</f>
        <v/>
      </c>
    </row>
    <row r="4" spans="1:11" ht="15" customHeight="1" outlineLevel="2" x14ac:dyDescent="0.2">
      <c r="A4" s="146">
        <v>70</v>
      </c>
      <c r="B4" s="133" t="s">
        <v>145</v>
      </c>
      <c r="C4" s="132">
        <v>50814</v>
      </c>
      <c r="D4" s="133" t="s">
        <v>148</v>
      </c>
      <c r="E4" s="134">
        <v>14586600</v>
      </c>
      <c r="F4" s="134">
        <v>77676680</v>
      </c>
      <c r="G4" s="134">
        <v>235147301</v>
      </c>
      <c r="H4" s="134">
        <f>SUM(E4:G4)</f>
        <v>327410581</v>
      </c>
      <c r="I4" s="134">
        <v>329577441</v>
      </c>
      <c r="J4" s="134">
        <v>68628035</v>
      </c>
      <c r="K4" s="135">
        <f t="shared" si="0"/>
        <v>0.20823037763679947</v>
      </c>
    </row>
    <row r="5" spans="1:11" s="125" customFormat="1" ht="15" customHeight="1" outlineLevel="1" x14ac:dyDescent="0.2">
      <c r="A5" s="147"/>
      <c r="B5" s="137" t="s">
        <v>151</v>
      </c>
      <c r="C5" s="136"/>
      <c r="D5" s="138"/>
      <c r="E5" s="139">
        <f t="shared" ref="E5:J5" si="1">SUBTOTAL(9,E3:E4)</f>
        <v>14586600</v>
      </c>
      <c r="F5" s="139">
        <f t="shared" si="1"/>
        <v>77676680</v>
      </c>
      <c r="G5" s="139">
        <f t="shared" si="1"/>
        <v>235147301</v>
      </c>
      <c r="H5" s="140">
        <f t="shared" si="1"/>
        <v>327410581</v>
      </c>
      <c r="I5" s="139">
        <f t="shared" si="1"/>
        <v>329577441</v>
      </c>
      <c r="J5" s="139">
        <f t="shared" si="1"/>
        <v>68628035</v>
      </c>
      <c r="K5" s="141">
        <f t="shared" si="0"/>
        <v>0.20823037763679947</v>
      </c>
    </row>
    <row r="6" spans="1:11" ht="15" customHeight="1" outlineLevel="2" x14ac:dyDescent="0.2">
      <c r="A6" s="146">
        <v>150</v>
      </c>
      <c r="B6" s="133" t="s">
        <v>8</v>
      </c>
      <c r="C6" s="132">
        <v>50520</v>
      </c>
      <c r="D6" s="133" t="s">
        <v>25</v>
      </c>
      <c r="E6" s="134">
        <v>4049382</v>
      </c>
      <c r="F6" s="134">
        <v>17943924</v>
      </c>
      <c r="G6" s="134">
        <v>97985445</v>
      </c>
      <c r="H6" s="134">
        <f>SUM(E6:G6)</f>
        <v>119978751</v>
      </c>
      <c r="I6" s="134">
        <v>119525356</v>
      </c>
      <c r="J6" s="134">
        <v>10553681</v>
      </c>
      <c r="K6" s="135">
        <f t="shared" si="0"/>
        <v>8.8296587043840302E-2</v>
      </c>
    </row>
    <row r="7" spans="1:11" ht="15" customHeight="1" outlineLevel="2" x14ac:dyDescent="0.2">
      <c r="A7" s="146">
        <v>150</v>
      </c>
      <c r="B7" s="133" t="s">
        <v>8</v>
      </c>
      <c r="C7" s="132">
        <v>51411</v>
      </c>
      <c r="D7" s="133" t="s">
        <v>142</v>
      </c>
      <c r="E7" s="134">
        <v>0</v>
      </c>
      <c r="F7" s="134">
        <v>0</v>
      </c>
      <c r="G7" s="134">
        <v>0</v>
      </c>
      <c r="H7" s="134">
        <f>SUM(E7:G7)</f>
        <v>0</v>
      </c>
      <c r="I7" s="134">
        <v>0</v>
      </c>
      <c r="J7" s="134">
        <v>0</v>
      </c>
      <c r="K7" s="135" t="str">
        <f t="shared" si="0"/>
        <v/>
      </c>
    </row>
    <row r="8" spans="1:11" ht="15" customHeight="1" outlineLevel="1" x14ac:dyDescent="0.2">
      <c r="A8" s="148"/>
      <c r="B8" s="143" t="s">
        <v>107</v>
      </c>
      <c r="C8" s="142"/>
      <c r="D8" s="143"/>
      <c r="E8" s="139">
        <f t="shared" ref="E8:J8" si="2">SUBTOTAL(9,E6:E7)</f>
        <v>4049382</v>
      </c>
      <c r="F8" s="139">
        <f t="shared" si="2"/>
        <v>17943924</v>
      </c>
      <c r="G8" s="139">
        <f t="shared" si="2"/>
        <v>97985445</v>
      </c>
      <c r="H8" s="140">
        <f t="shared" si="2"/>
        <v>119978751</v>
      </c>
      <c r="I8" s="139">
        <f t="shared" si="2"/>
        <v>119525356</v>
      </c>
      <c r="J8" s="139">
        <f t="shared" si="2"/>
        <v>10553681</v>
      </c>
      <c r="K8" s="144">
        <f t="shared" si="0"/>
        <v>8.8296587043840302E-2</v>
      </c>
    </row>
    <row r="9" spans="1:11" ht="15" customHeight="1" outlineLevel="2" x14ac:dyDescent="0.2">
      <c r="A9" s="146">
        <v>340</v>
      </c>
      <c r="B9" s="133" t="s">
        <v>147</v>
      </c>
      <c r="C9" s="132">
        <v>51420</v>
      </c>
      <c r="D9" s="133" t="s">
        <v>30</v>
      </c>
      <c r="E9" s="134">
        <v>0</v>
      </c>
      <c r="F9" s="134">
        <v>0</v>
      </c>
      <c r="G9" s="134">
        <v>0</v>
      </c>
      <c r="H9" s="134">
        <f>SUM(E9:G9)</f>
        <v>0</v>
      </c>
      <c r="I9" s="134">
        <v>-17574</v>
      </c>
      <c r="J9" s="134">
        <v>14500</v>
      </c>
      <c r="K9" s="135">
        <f t="shared" si="0"/>
        <v>-0.82508250825082508</v>
      </c>
    </row>
    <row r="10" spans="1:11" ht="15" customHeight="1" outlineLevel="2" x14ac:dyDescent="0.2">
      <c r="A10" s="146">
        <v>340</v>
      </c>
      <c r="B10" s="133" t="s">
        <v>147</v>
      </c>
      <c r="C10" s="132">
        <v>50121</v>
      </c>
      <c r="D10" s="133" t="s">
        <v>159</v>
      </c>
      <c r="E10" s="134">
        <v>1700422</v>
      </c>
      <c r="F10" s="134">
        <v>107093667</v>
      </c>
      <c r="G10" s="134">
        <v>54397752</v>
      </c>
      <c r="H10" s="134">
        <f>SUM(E10:G10)</f>
        <v>163191841</v>
      </c>
      <c r="I10" s="134">
        <v>166474751</v>
      </c>
      <c r="J10" s="134">
        <v>16696858</v>
      </c>
      <c r="K10" s="135">
        <f t="shared" si="0"/>
        <v>0.10029663897800334</v>
      </c>
    </row>
    <row r="11" spans="1:11" ht="15" customHeight="1" outlineLevel="1" x14ac:dyDescent="0.2">
      <c r="A11" s="148"/>
      <c r="B11" s="143" t="s">
        <v>155</v>
      </c>
      <c r="C11" s="142"/>
      <c r="D11" s="143"/>
      <c r="E11" s="139">
        <f t="shared" ref="E11:J11" si="3">SUBTOTAL(9,E9:E10)</f>
        <v>1700422</v>
      </c>
      <c r="F11" s="139">
        <f t="shared" si="3"/>
        <v>107093667</v>
      </c>
      <c r="G11" s="139">
        <f t="shared" si="3"/>
        <v>54397752</v>
      </c>
      <c r="H11" s="140">
        <f t="shared" si="3"/>
        <v>163191841</v>
      </c>
      <c r="I11" s="139">
        <f t="shared" si="3"/>
        <v>166457177</v>
      </c>
      <c r="J11" s="139">
        <f t="shared" si="3"/>
        <v>16711358</v>
      </c>
      <c r="K11" s="144">
        <f t="shared" si="0"/>
        <v>0.10039433745773545</v>
      </c>
    </row>
    <row r="12" spans="1:11" ht="15" customHeight="1" outlineLevel="2" x14ac:dyDescent="0.2">
      <c r="A12" s="146">
        <v>626</v>
      </c>
      <c r="B12" s="133" t="s">
        <v>146</v>
      </c>
      <c r="C12" s="132">
        <v>50028</v>
      </c>
      <c r="D12" s="133" t="s">
        <v>63</v>
      </c>
      <c r="E12" s="134">
        <v>0</v>
      </c>
      <c r="F12" s="134">
        <v>0</v>
      </c>
      <c r="G12" s="134">
        <v>0</v>
      </c>
      <c r="H12" s="134">
        <f>SUM(E12:G12)</f>
        <v>0</v>
      </c>
      <c r="I12" s="134">
        <v>0</v>
      </c>
      <c r="J12" s="134">
        <v>0</v>
      </c>
      <c r="K12" s="135" t="str">
        <f t="shared" si="0"/>
        <v/>
      </c>
    </row>
    <row r="13" spans="1:11" ht="15" customHeight="1" outlineLevel="1" x14ac:dyDescent="0.2">
      <c r="A13" s="148"/>
      <c r="B13" s="143" t="s">
        <v>149</v>
      </c>
      <c r="C13" s="142"/>
      <c r="D13" s="143"/>
      <c r="E13" s="139">
        <f t="shared" ref="E13:J13" si="4">SUBTOTAL(9,E12:E12)</f>
        <v>0</v>
      </c>
      <c r="F13" s="139">
        <f t="shared" si="4"/>
        <v>0</v>
      </c>
      <c r="G13" s="139">
        <f t="shared" si="4"/>
        <v>0</v>
      </c>
      <c r="H13" s="140">
        <f t="shared" si="4"/>
        <v>0</v>
      </c>
      <c r="I13" s="139">
        <f t="shared" si="4"/>
        <v>0</v>
      </c>
      <c r="J13" s="139">
        <f t="shared" si="4"/>
        <v>0</v>
      </c>
      <c r="K13" s="144"/>
    </row>
    <row r="14" spans="1:11" ht="15" customHeight="1" outlineLevel="2" x14ac:dyDescent="0.2">
      <c r="A14" s="146">
        <v>670</v>
      </c>
      <c r="B14" s="133" t="s">
        <v>141</v>
      </c>
      <c r="C14" s="132">
        <v>51586</v>
      </c>
      <c r="D14" s="133" t="s">
        <v>32</v>
      </c>
      <c r="E14" s="134">
        <v>12722159</v>
      </c>
      <c r="F14" s="134">
        <v>7860133</v>
      </c>
      <c r="G14" s="134">
        <v>204408005</v>
      </c>
      <c r="H14" s="134">
        <f>SUM(E14:G14)</f>
        <v>224990297</v>
      </c>
      <c r="I14" s="134">
        <v>224849360</v>
      </c>
      <c r="J14" s="134">
        <v>49604733</v>
      </c>
      <c r="K14" s="135">
        <f t="shared" ref="K14:K32" si="5">IF(I14&lt;&gt;0,J14/I14,"")</f>
        <v>0.22061318297726087</v>
      </c>
    </row>
    <row r="15" spans="1:11" ht="15" customHeight="1" outlineLevel="2" x14ac:dyDescent="0.2">
      <c r="A15" s="146">
        <v>670</v>
      </c>
      <c r="B15" s="133" t="s">
        <v>141</v>
      </c>
      <c r="C15" s="132">
        <v>50229</v>
      </c>
      <c r="D15" s="133" t="s">
        <v>27</v>
      </c>
      <c r="E15" s="134">
        <v>65012519</v>
      </c>
      <c r="F15" s="134">
        <v>6125781</v>
      </c>
      <c r="G15" s="134">
        <v>209788807</v>
      </c>
      <c r="H15" s="134">
        <f>SUM(E15:G15)</f>
        <v>280927107</v>
      </c>
      <c r="I15" s="134">
        <v>270569412</v>
      </c>
      <c r="J15" s="134">
        <v>50434588</v>
      </c>
      <c r="K15" s="135">
        <f t="shared" si="5"/>
        <v>0.18640166169263805</v>
      </c>
    </row>
    <row r="16" spans="1:11" ht="15" customHeight="1" outlineLevel="2" x14ac:dyDescent="0.2">
      <c r="A16" s="146">
        <v>670</v>
      </c>
      <c r="B16" s="133" t="s">
        <v>141</v>
      </c>
      <c r="C16" s="132">
        <v>50083</v>
      </c>
      <c r="D16" s="133" t="s">
        <v>24</v>
      </c>
      <c r="E16" s="134">
        <v>3786764</v>
      </c>
      <c r="F16" s="134">
        <v>2846671</v>
      </c>
      <c r="G16" s="134">
        <v>42658762</v>
      </c>
      <c r="H16" s="134">
        <f>SUM(E16:G16)</f>
        <v>49292197</v>
      </c>
      <c r="I16" s="134">
        <v>48749469</v>
      </c>
      <c r="J16" s="134">
        <v>11333178</v>
      </c>
      <c r="K16" s="135">
        <f t="shared" si="5"/>
        <v>0.23247797837551831</v>
      </c>
    </row>
    <row r="17" spans="1:11" ht="15" customHeight="1" outlineLevel="1" x14ac:dyDescent="0.2">
      <c r="A17" s="148"/>
      <c r="B17" s="143" t="s">
        <v>150</v>
      </c>
      <c r="C17" s="142"/>
      <c r="D17" s="143"/>
      <c r="E17" s="139">
        <f t="shared" ref="E17:J17" si="6">SUBTOTAL(9,E14:E16)</f>
        <v>81521442</v>
      </c>
      <c r="F17" s="139">
        <f t="shared" si="6"/>
        <v>16832585</v>
      </c>
      <c r="G17" s="139">
        <f t="shared" si="6"/>
        <v>456855574</v>
      </c>
      <c r="H17" s="140">
        <f t="shared" si="6"/>
        <v>555209601</v>
      </c>
      <c r="I17" s="139">
        <f t="shared" si="6"/>
        <v>544168241</v>
      </c>
      <c r="J17" s="139">
        <f t="shared" si="6"/>
        <v>111372499</v>
      </c>
      <c r="K17" s="144">
        <f t="shared" si="5"/>
        <v>0.20466556224474702</v>
      </c>
    </row>
    <row r="18" spans="1:11" ht="15" customHeight="1" outlineLevel="2" x14ac:dyDescent="0.2">
      <c r="A18" s="146">
        <v>4699</v>
      </c>
      <c r="B18" s="133" t="s">
        <v>163</v>
      </c>
      <c r="C18" s="132">
        <v>50849</v>
      </c>
      <c r="D18" s="133" t="s">
        <v>162</v>
      </c>
      <c r="E18" s="134">
        <v>816307</v>
      </c>
      <c r="F18" s="134">
        <v>24844270</v>
      </c>
      <c r="G18" s="134">
        <v>0</v>
      </c>
      <c r="H18" s="134">
        <f>SUM(E18:G18)</f>
        <v>25660577</v>
      </c>
      <c r="I18" s="134">
        <v>25024615</v>
      </c>
      <c r="J18" s="134">
        <v>758639</v>
      </c>
      <c r="K18" s="135">
        <f t="shared" si="5"/>
        <v>3.0315711150800922E-2</v>
      </c>
    </row>
    <row r="19" spans="1:11" ht="15" customHeight="1" outlineLevel="1" x14ac:dyDescent="0.2">
      <c r="A19" s="148"/>
      <c r="B19" s="143" t="s">
        <v>167</v>
      </c>
      <c r="C19" s="142"/>
      <c r="D19" s="143"/>
      <c r="E19" s="139">
        <f t="shared" ref="E19:J19" si="7">SUBTOTAL(9,E18:E18)</f>
        <v>816307</v>
      </c>
      <c r="F19" s="139">
        <f t="shared" si="7"/>
        <v>24844270</v>
      </c>
      <c r="G19" s="139">
        <f t="shared" si="7"/>
        <v>0</v>
      </c>
      <c r="H19" s="140">
        <f t="shared" si="7"/>
        <v>25660577</v>
      </c>
      <c r="I19" s="139">
        <f t="shared" si="7"/>
        <v>25024615</v>
      </c>
      <c r="J19" s="139">
        <f t="shared" si="7"/>
        <v>758639</v>
      </c>
      <c r="K19" s="144">
        <f t="shared" si="5"/>
        <v>3.0315711150800922E-2</v>
      </c>
    </row>
    <row r="20" spans="1:11" ht="15" customHeight="1" outlineLevel="2" x14ac:dyDescent="0.2">
      <c r="A20" s="146">
        <v>50016</v>
      </c>
      <c r="B20" s="133" t="s">
        <v>164</v>
      </c>
      <c r="C20" s="132">
        <v>50016</v>
      </c>
      <c r="D20" s="133" t="s">
        <v>164</v>
      </c>
      <c r="E20" s="134">
        <v>16710</v>
      </c>
      <c r="F20" s="134">
        <v>0</v>
      </c>
      <c r="G20" s="134">
        <v>7688963</v>
      </c>
      <c r="H20" s="134">
        <f>SUM(E20:G20)</f>
        <v>7705673</v>
      </c>
      <c r="I20" s="134">
        <v>7153016</v>
      </c>
      <c r="J20" s="134">
        <v>0</v>
      </c>
      <c r="K20" s="135">
        <f t="shared" si="5"/>
        <v>0</v>
      </c>
    </row>
    <row r="21" spans="1:11" ht="15" customHeight="1" outlineLevel="1" x14ac:dyDescent="0.2">
      <c r="A21" s="148"/>
      <c r="B21" s="143" t="s">
        <v>168</v>
      </c>
      <c r="C21" s="142"/>
      <c r="D21" s="143"/>
      <c r="E21" s="139">
        <f t="shared" ref="E21:J21" si="8">SUBTOTAL(9,E20:E20)</f>
        <v>16710</v>
      </c>
      <c r="F21" s="139">
        <f t="shared" si="8"/>
        <v>0</v>
      </c>
      <c r="G21" s="139">
        <f t="shared" si="8"/>
        <v>7688963</v>
      </c>
      <c r="H21" s="140">
        <f t="shared" si="8"/>
        <v>7705673</v>
      </c>
      <c r="I21" s="139">
        <f t="shared" si="8"/>
        <v>7153016</v>
      </c>
      <c r="J21" s="139">
        <f t="shared" si="8"/>
        <v>0</v>
      </c>
      <c r="K21" s="144">
        <f t="shared" si="5"/>
        <v>0</v>
      </c>
    </row>
    <row r="22" spans="1:11" ht="15" customHeight="1" outlineLevel="2" x14ac:dyDescent="0.2">
      <c r="A22" s="146">
        <v>50026</v>
      </c>
      <c r="B22" s="133" t="s">
        <v>90</v>
      </c>
      <c r="C22" s="132">
        <v>50026</v>
      </c>
      <c r="D22" s="133" t="s">
        <v>90</v>
      </c>
      <c r="E22" s="134">
        <v>24818</v>
      </c>
      <c r="F22" s="134">
        <v>835822</v>
      </c>
      <c r="G22" s="134">
        <v>325239</v>
      </c>
      <c r="H22" s="134">
        <f>SUM(E22:G22)</f>
        <v>1185879</v>
      </c>
      <c r="I22" s="134">
        <v>1290532</v>
      </c>
      <c r="J22" s="134">
        <v>-262716</v>
      </c>
      <c r="K22" s="135">
        <f t="shared" si="5"/>
        <v>-0.20357186028707541</v>
      </c>
    </row>
    <row r="23" spans="1:11" ht="15" customHeight="1" outlineLevel="1" x14ac:dyDescent="0.2">
      <c r="A23" s="148"/>
      <c r="B23" s="143" t="s">
        <v>112</v>
      </c>
      <c r="C23" s="142"/>
      <c r="D23" s="143"/>
      <c r="E23" s="139">
        <f t="shared" ref="E23:J23" si="9">SUBTOTAL(9,E22:E22)</f>
        <v>24818</v>
      </c>
      <c r="F23" s="139">
        <f t="shared" si="9"/>
        <v>835822</v>
      </c>
      <c r="G23" s="139">
        <f t="shared" si="9"/>
        <v>325239</v>
      </c>
      <c r="H23" s="140">
        <f t="shared" si="9"/>
        <v>1185879</v>
      </c>
      <c r="I23" s="139">
        <f t="shared" si="9"/>
        <v>1290532</v>
      </c>
      <c r="J23" s="139">
        <f t="shared" si="9"/>
        <v>-262716</v>
      </c>
      <c r="K23" s="144">
        <f t="shared" si="5"/>
        <v>-0.20357186028707541</v>
      </c>
    </row>
    <row r="24" spans="1:11" ht="15" customHeight="1" outlineLevel="2" x14ac:dyDescent="0.2">
      <c r="A24" s="146">
        <v>50050</v>
      </c>
      <c r="B24" s="133" t="s">
        <v>4</v>
      </c>
      <c r="C24" s="132">
        <v>50050</v>
      </c>
      <c r="D24" s="133" t="s">
        <v>4</v>
      </c>
      <c r="E24" s="134">
        <v>0</v>
      </c>
      <c r="F24" s="134">
        <v>6344189</v>
      </c>
      <c r="G24" s="134">
        <v>23585916</v>
      </c>
      <c r="H24" s="134">
        <f>SUM(E24:G24)</f>
        <v>29930105</v>
      </c>
      <c r="I24" s="134">
        <v>30488313</v>
      </c>
      <c r="J24" s="134">
        <v>285934</v>
      </c>
      <c r="K24" s="135">
        <f t="shared" si="5"/>
        <v>9.3784788945193518E-3</v>
      </c>
    </row>
    <row r="25" spans="1:11" ht="15" customHeight="1" outlineLevel="1" x14ac:dyDescent="0.2">
      <c r="A25" s="148"/>
      <c r="B25" s="143" t="s">
        <v>114</v>
      </c>
      <c r="C25" s="142"/>
      <c r="D25" s="143"/>
      <c r="E25" s="139">
        <f t="shared" ref="E25:J25" si="10">SUBTOTAL(9,E24:E24)</f>
        <v>0</v>
      </c>
      <c r="F25" s="139">
        <f t="shared" si="10"/>
        <v>6344189</v>
      </c>
      <c r="G25" s="139">
        <f t="shared" si="10"/>
        <v>23585916</v>
      </c>
      <c r="H25" s="140">
        <f t="shared" si="10"/>
        <v>29930105</v>
      </c>
      <c r="I25" s="139">
        <f t="shared" si="10"/>
        <v>30488313</v>
      </c>
      <c r="J25" s="139">
        <f t="shared" si="10"/>
        <v>285934</v>
      </c>
      <c r="K25" s="144">
        <f t="shared" si="5"/>
        <v>9.3784788945193518E-3</v>
      </c>
    </row>
    <row r="26" spans="1:11" ht="15" customHeight="1" outlineLevel="2" x14ac:dyDescent="0.2">
      <c r="A26" s="146">
        <v>50130</v>
      </c>
      <c r="B26" s="133" t="s">
        <v>144</v>
      </c>
      <c r="C26" s="132">
        <v>50130</v>
      </c>
      <c r="D26" s="133" t="s">
        <v>144</v>
      </c>
      <c r="E26" s="134">
        <v>0</v>
      </c>
      <c r="F26" s="134">
        <v>0</v>
      </c>
      <c r="G26" s="134">
        <v>37842079</v>
      </c>
      <c r="H26" s="134">
        <f>SUM(E26:G26)</f>
        <v>37842079</v>
      </c>
      <c r="I26" s="134">
        <v>38612284</v>
      </c>
      <c r="J26" s="134">
        <v>4677663</v>
      </c>
      <c r="K26" s="135">
        <f t="shared" si="5"/>
        <v>0.12114442647319179</v>
      </c>
    </row>
    <row r="27" spans="1:11" ht="15" customHeight="1" outlineLevel="1" x14ac:dyDescent="0.2">
      <c r="A27" s="148"/>
      <c r="B27" s="143" t="s">
        <v>154</v>
      </c>
      <c r="C27" s="142"/>
      <c r="D27" s="143"/>
      <c r="E27" s="139">
        <f t="shared" ref="E27:J27" si="11">SUBTOTAL(9,E26:E26)</f>
        <v>0</v>
      </c>
      <c r="F27" s="139">
        <f t="shared" si="11"/>
        <v>0</v>
      </c>
      <c r="G27" s="139">
        <f t="shared" si="11"/>
        <v>37842079</v>
      </c>
      <c r="H27" s="140">
        <f t="shared" si="11"/>
        <v>37842079</v>
      </c>
      <c r="I27" s="139">
        <f t="shared" si="11"/>
        <v>38612284</v>
      </c>
      <c r="J27" s="139">
        <f t="shared" si="11"/>
        <v>4677663</v>
      </c>
      <c r="K27" s="144">
        <f t="shared" si="5"/>
        <v>0.12114442647319179</v>
      </c>
    </row>
    <row r="28" spans="1:11" ht="15" customHeight="1" outlineLevel="2" x14ac:dyDescent="0.2">
      <c r="A28" s="146">
        <v>51020</v>
      </c>
      <c r="B28" s="133" t="s">
        <v>60</v>
      </c>
      <c r="C28" s="132">
        <v>51020</v>
      </c>
      <c r="D28" s="133" t="s">
        <v>60</v>
      </c>
      <c r="E28" s="134">
        <v>0</v>
      </c>
      <c r="F28" s="134">
        <v>0</v>
      </c>
      <c r="G28" s="134">
        <v>140193688</v>
      </c>
      <c r="H28" s="134">
        <f>SUM(E28:G28)</f>
        <v>140193688</v>
      </c>
      <c r="I28" s="134">
        <v>128860327</v>
      </c>
      <c r="J28" s="134">
        <v>999050</v>
      </c>
      <c r="K28" s="135">
        <f t="shared" si="5"/>
        <v>7.7529680644066656E-3</v>
      </c>
    </row>
    <row r="29" spans="1:11" ht="15" customHeight="1" outlineLevel="1" x14ac:dyDescent="0.2">
      <c r="A29" s="148"/>
      <c r="B29" s="143" t="s">
        <v>153</v>
      </c>
      <c r="C29" s="142"/>
      <c r="D29" s="143"/>
      <c r="E29" s="139">
        <f t="shared" ref="E29:J29" si="12">SUBTOTAL(9,E28:E28)</f>
        <v>0</v>
      </c>
      <c r="F29" s="139">
        <f t="shared" si="12"/>
        <v>0</v>
      </c>
      <c r="G29" s="139">
        <f t="shared" si="12"/>
        <v>140193688</v>
      </c>
      <c r="H29" s="140">
        <f t="shared" si="12"/>
        <v>140193688</v>
      </c>
      <c r="I29" s="139">
        <f t="shared" si="12"/>
        <v>128860327</v>
      </c>
      <c r="J29" s="139">
        <f t="shared" si="12"/>
        <v>999050</v>
      </c>
      <c r="K29" s="144">
        <f t="shared" si="5"/>
        <v>7.7529680644066656E-3</v>
      </c>
    </row>
    <row r="30" spans="1:11" ht="15" customHeight="1" outlineLevel="2" x14ac:dyDescent="0.2">
      <c r="A30" s="146">
        <v>51632</v>
      </c>
      <c r="B30" s="133" t="s">
        <v>157</v>
      </c>
      <c r="C30" s="132">
        <v>51632</v>
      </c>
      <c r="D30" s="133" t="s">
        <v>157</v>
      </c>
      <c r="E30" s="134">
        <v>685645</v>
      </c>
      <c r="F30" s="134">
        <v>22867</v>
      </c>
      <c r="G30" s="134">
        <v>0</v>
      </c>
      <c r="H30" s="134">
        <f>SUM(E30:G30)</f>
        <v>708512</v>
      </c>
      <c r="I30" s="134">
        <v>0</v>
      </c>
      <c r="J30" s="134">
        <v>549640</v>
      </c>
      <c r="K30" s="135" t="str">
        <f t="shared" si="5"/>
        <v/>
      </c>
    </row>
    <row r="31" spans="1:11" ht="15" customHeight="1" outlineLevel="1" x14ac:dyDescent="0.2">
      <c r="A31" s="149"/>
      <c r="B31" s="119" t="s">
        <v>158</v>
      </c>
      <c r="C31" s="126"/>
      <c r="D31" s="119"/>
      <c r="E31" s="56">
        <f t="shared" ref="E31:J31" si="13">SUBTOTAL(9,E30:E30)</f>
        <v>685645</v>
      </c>
      <c r="F31" s="56">
        <f t="shared" si="13"/>
        <v>22867</v>
      </c>
      <c r="G31" s="56">
        <f t="shared" si="13"/>
        <v>0</v>
      </c>
      <c r="H31" s="120">
        <f t="shared" si="13"/>
        <v>708512</v>
      </c>
      <c r="I31" s="56">
        <f t="shared" si="13"/>
        <v>0</v>
      </c>
      <c r="J31" s="56">
        <f t="shared" si="13"/>
        <v>549640</v>
      </c>
      <c r="K31" s="74" t="str">
        <f t="shared" si="5"/>
        <v/>
      </c>
    </row>
    <row r="32" spans="1:11" ht="33" customHeight="1" thickBot="1" x14ac:dyDescent="0.25">
      <c r="A32" s="127"/>
      <c r="B32" s="122" t="s">
        <v>104</v>
      </c>
      <c r="C32" s="127"/>
      <c r="D32" s="122"/>
      <c r="E32" s="48">
        <f t="shared" ref="E32:J32" si="14">SUBTOTAL(9,E3:E30)</f>
        <v>103401326</v>
      </c>
      <c r="F32" s="48">
        <f t="shared" si="14"/>
        <v>251594004</v>
      </c>
      <c r="G32" s="48">
        <f t="shared" si="14"/>
        <v>1054021957</v>
      </c>
      <c r="H32" s="48">
        <f t="shared" si="14"/>
        <v>1409017287</v>
      </c>
      <c r="I32" s="48">
        <f t="shared" si="14"/>
        <v>1391157302</v>
      </c>
      <c r="J32" s="48">
        <f t="shared" si="14"/>
        <v>214273783</v>
      </c>
      <c r="K32" s="107">
        <f t="shared" si="5"/>
        <v>0.15402556036757947</v>
      </c>
    </row>
    <row r="33" ht="13.5" thickTop="1" x14ac:dyDescent="0.2"/>
  </sheetData>
  <phoneticPr fontId="16" type="noConversion"/>
  <pageMargins left="0.32" right="0.39" top="0.68" bottom="0.57999999999999996" header="0.5" footer="0.25"/>
  <pageSetup scale="68" orientation="landscape" horizontalDpi="1200" verticalDpi="1200" r:id="rId1"/>
  <headerFooter alignWithMargins="0">
    <oddFooter>&amp;LCalifornia Department of Insurance&amp;RRate Specialist Bureau - 5/10/11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U64"/>
  <sheetViews>
    <sheetView workbookViewId="0"/>
  </sheetViews>
  <sheetFormatPr defaultRowHeight="12.75" outlineLevelCol="1" x14ac:dyDescent="0.2"/>
  <cols>
    <col min="1" max="1" width="6.5703125" style="4" customWidth="1"/>
    <col min="2" max="2" width="23.42578125" style="1" customWidth="1"/>
    <col min="3" max="3" width="12" style="2" hidden="1" customWidth="1" outlineLevel="1"/>
    <col min="4" max="6" width="10.7109375" style="2" hidden="1" customWidth="1" outlineLevel="1"/>
    <col min="7" max="9" width="14.28515625" style="2" hidden="1" customWidth="1" outlineLevel="1"/>
    <col min="10" max="10" width="16" style="2" hidden="1" customWidth="1" outlineLevel="1"/>
    <col min="11" max="11" width="15.140625" style="2" hidden="1" customWidth="1" outlineLevel="1"/>
    <col min="12" max="12" width="14.85546875" style="2" bestFit="1" customWidth="1" collapsed="1"/>
    <col min="13" max="13" width="15.5703125" style="1" bestFit="1" customWidth="1"/>
    <col min="14" max="14" width="16" style="1" bestFit="1" customWidth="1"/>
    <col min="15" max="15" width="15.42578125" style="1" bestFit="1" customWidth="1"/>
    <col min="16" max="16" width="15.5703125" style="1" bestFit="1" customWidth="1"/>
    <col min="17" max="18" width="14.28515625" style="1" customWidth="1"/>
    <col min="19" max="23" width="14.85546875" style="1" customWidth="1"/>
    <col min="24" max="24" width="15.85546875" style="1" customWidth="1"/>
    <col min="25" max="25" width="23.140625" style="175" hidden="1" customWidth="1" outlineLevel="1"/>
    <col min="26" max="42" width="12" style="175" hidden="1" customWidth="1" outlineLevel="1"/>
    <col min="43" max="44" width="9.140625" style="175" hidden="1" customWidth="1" outlineLevel="1"/>
    <col min="45" max="46" width="9.42578125" style="175" hidden="1" customWidth="1" outlineLevel="1"/>
    <col min="47" max="47" width="9.140625" style="1" collapsed="1"/>
    <col min="48" max="16384" width="9.140625" style="1"/>
  </cols>
  <sheetData>
    <row r="1" spans="1:39" ht="18.75" customHeight="1" x14ac:dyDescent="0.25">
      <c r="A1" s="183" t="s">
        <v>20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</row>
    <row r="2" spans="1:39" ht="45" customHeight="1" x14ac:dyDescent="0.2">
      <c r="A2" s="184" t="s">
        <v>21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</row>
    <row r="3" spans="1:39" ht="16.5" customHeight="1" x14ac:dyDescent="0.2">
      <c r="A3" s="185" t="s">
        <v>190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</row>
    <row r="4" spans="1:39" x14ac:dyDescent="0.2">
      <c r="A4" s="5" t="s">
        <v>14</v>
      </c>
      <c r="B4" s="6" t="s">
        <v>15</v>
      </c>
      <c r="C4" s="20">
        <v>1993</v>
      </c>
      <c r="D4" s="20">
        <v>1994</v>
      </c>
      <c r="E4" s="20">
        <v>1995</v>
      </c>
      <c r="F4" s="20">
        <v>1996</v>
      </c>
      <c r="G4" s="20">
        <v>1997</v>
      </c>
      <c r="H4" s="20">
        <v>1998</v>
      </c>
      <c r="I4" s="20">
        <v>1999</v>
      </c>
      <c r="J4" s="20">
        <v>2000</v>
      </c>
      <c r="K4" s="20">
        <v>2001</v>
      </c>
      <c r="L4" s="20">
        <v>2002</v>
      </c>
      <c r="M4" s="20">
        <v>2003</v>
      </c>
      <c r="N4" s="20">
        <v>2004</v>
      </c>
      <c r="O4" s="20">
        <v>2005</v>
      </c>
      <c r="P4" s="20">
        <v>2006</v>
      </c>
      <c r="Q4" s="20">
        <v>2007</v>
      </c>
      <c r="R4" s="20">
        <v>2008</v>
      </c>
      <c r="S4" s="20">
        <v>2009</v>
      </c>
      <c r="T4" s="20">
        <v>2010</v>
      </c>
      <c r="U4" s="20">
        <v>2011</v>
      </c>
      <c r="V4" s="20">
        <v>2012</v>
      </c>
      <c r="W4" s="20">
        <v>2013</v>
      </c>
      <c r="X4" s="20">
        <v>2014</v>
      </c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</row>
    <row r="5" spans="1:39" x14ac:dyDescent="0.2">
      <c r="A5" s="13">
        <v>670</v>
      </c>
      <c r="B5" s="14" t="s">
        <v>5</v>
      </c>
      <c r="C5" s="15">
        <v>195532378</v>
      </c>
      <c r="D5" s="15">
        <v>137585963</v>
      </c>
      <c r="E5" s="15">
        <v>123868349</v>
      </c>
      <c r="F5" s="15">
        <v>198551934</v>
      </c>
      <c r="G5" s="15">
        <v>202051330</v>
      </c>
      <c r="H5" s="15">
        <v>301406321</v>
      </c>
      <c r="I5" s="15">
        <v>289285014</v>
      </c>
      <c r="J5" s="15">
        <v>444646686</v>
      </c>
      <c r="K5" s="15">
        <v>667985738</v>
      </c>
      <c r="L5" s="15">
        <v>895260105</v>
      </c>
      <c r="M5" s="15">
        <v>1184612925</v>
      </c>
      <c r="N5" s="15">
        <v>1059354284</v>
      </c>
      <c r="O5" s="15">
        <v>1035057635</v>
      </c>
      <c r="P5" s="15">
        <v>810953474</v>
      </c>
      <c r="Q5" s="15">
        <v>626496189</v>
      </c>
      <c r="R5" s="15">
        <v>650085950</v>
      </c>
      <c r="S5" s="15">
        <v>726385723</v>
      </c>
      <c r="T5" s="15">
        <v>555209601</v>
      </c>
      <c r="U5" s="15">
        <v>529743931</v>
      </c>
      <c r="V5" s="15">
        <v>658657975</v>
      </c>
      <c r="W5" s="15">
        <v>638991674</v>
      </c>
      <c r="X5" s="15">
        <v>566674514</v>
      </c>
    </row>
    <row r="6" spans="1:39" x14ac:dyDescent="0.2">
      <c r="A6" s="13">
        <v>70</v>
      </c>
      <c r="B6" s="14" t="s">
        <v>9</v>
      </c>
      <c r="C6" s="15">
        <v>336514885</v>
      </c>
      <c r="D6" s="15">
        <v>184804613</v>
      </c>
      <c r="E6" s="15">
        <v>153754033</v>
      </c>
      <c r="F6" s="15">
        <v>193755251</v>
      </c>
      <c r="G6" s="15">
        <v>237789305</v>
      </c>
      <c r="H6" s="15">
        <v>359145424</v>
      </c>
      <c r="I6" s="15">
        <v>366465402</v>
      </c>
      <c r="J6" s="15">
        <v>359431381</v>
      </c>
      <c r="K6" s="15">
        <v>522346900</v>
      </c>
      <c r="L6" s="15">
        <v>698318671</v>
      </c>
      <c r="M6" s="15">
        <v>898469806</v>
      </c>
      <c r="N6" s="15">
        <v>883917419</v>
      </c>
      <c r="O6" s="15">
        <v>1089381343</v>
      </c>
      <c r="P6" s="15">
        <v>948983288</v>
      </c>
      <c r="Q6" s="15">
        <v>750973588</v>
      </c>
      <c r="R6" s="15">
        <v>468600419</v>
      </c>
      <c r="S6" s="15">
        <v>435117875</v>
      </c>
      <c r="T6" s="15">
        <v>327410581</v>
      </c>
      <c r="U6" s="15">
        <v>301428908</v>
      </c>
      <c r="V6" s="15">
        <v>397833547</v>
      </c>
      <c r="W6" s="15">
        <v>410754707</v>
      </c>
      <c r="X6" s="15">
        <v>372908313</v>
      </c>
    </row>
    <row r="7" spans="1:39" x14ac:dyDescent="0.2">
      <c r="A7" s="13">
        <v>150</v>
      </c>
      <c r="B7" s="14" t="s">
        <v>8</v>
      </c>
      <c r="C7" s="15">
        <v>122545602</v>
      </c>
      <c r="D7" s="15">
        <v>81616265</v>
      </c>
      <c r="E7" s="15">
        <v>58749118</v>
      </c>
      <c r="F7" s="15">
        <v>75983010</v>
      </c>
      <c r="G7" s="15">
        <v>89808641</v>
      </c>
      <c r="H7" s="15">
        <v>135017827</v>
      </c>
      <c r="I7" s="15">
        <v>120580722</v>
      </c>
      <c r="J7" s="15">
        <v>98592316</v>
      </c>
      <c r="K7" s="15">
        <v>130538413</v>
      </c>
      <c r="L7" s="15">
        <v>159235047</v>
      </c>
      <c r="M7" s="15">
        <v>187038680</v>
      </c>
      <c r="N7" s="15">
        <v>177847790</v>
      </c>
      <c r="O7" s="15">
        <v>153868834</v>
      </c>
      <c r="P7" s="15">
        <v>100663704</v>
      </c>
      <c r="Q7" s="15">
        <v>90638207</v>
      </c>
      <c r="R7" s="15">
        <v>66970215</v>
      </c>
      <c r="S7" s="15">
        <v>102900354</v>
      </c>
      <c r="T7" s="15">
        <v>119978751</v>
      </c>
      <c r="U7" s="15">
        <v>129944008</v>
      </c>
      <c r="V7" s="15">
        <v>174499502</v>
      </c>
      <c r="W7" s="15">
        <v>182011641</v>
      </c>
      <c r="X7" s="15">
        <v>151125745</v>
      </c>
    </row>
    <row r="8" spans="1:39" x14ac:dyDescent="0.2">
      <c r="A8" s="10">
        <v>340</v>
      </c>
      <c r="B8" s="11" t="s">
        <v>6</v>
      </c>
      <c r="C8" s="12">
        <v>149288660</v>
      </c>
      <c r="D8" s="12">
        <v>101962745</v>
      </c>
      <c r="E8" s="12">
        <v>83526283</v>
      </c>
      <c r="F8" s="12">
        <v>102861928</v>
      </c>
      <c r="G8" s="12">
        <v>106980996</v>
      </c>
      <c r="H8" s="12">
        <v>133137160</v>
      </c>
      <c r="I8" s="12">
        <v>137242247</v>
      </c>
      <c r="J8" s="12">
        <v>89435611</v>
      </c>
      <c r="K8" s="12">
        <v>160704244</v>
      </c>
      <c r="L8" s="12">
        <v>255669469</v>
      </c>
      <c r="M8" s="12">
        <v>352873002</v>
      </c>
      <c r="N8" s="12">
        <v>281430490</v>
      </c>
      <c r="O8" s="15">
        <v>285308477</v>
      </c>
      <c r="P8" s="15">
        <v>244049615</v>
      </c>
      <c r="Q8" s="15">
        <v>158458480</v>
      </c>
      <c r="R8" s="15">
        <v>100010336</v>
      </c>
      <c r="S8" s="15">
        <v>141247933</v>
      </c>
      <c r="T8" s="15">
        <v>163191841</v>
      </c>
      <c r="U8" s="15">
        <v>140927071</v>
      </c>
      <c r="V8" s="15">
        <v>159974438</v>
      </c>
      <c r="W8" s="15">
        <v>112445499</v>
      </c>
      <c r="X8" s="15">
        <v>90183189</v>
      </c>
    </row>
    <row r="9" spans="1:39" x14ac:dyDescent="0.2">
      <c r="A9" s="13">
        <v>51020</v>
      </c>
      <c r="B9" s="14" t="s">
        <v>191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9776776</v>
      </c>
      <c r="R9" s="15">
        <v>35782623</v>
      </c>
      <c r="S9" s="15">
        <v>22867428</v>
      </c>
      <c r="T9" s="15">
        <v>140193688</v>
      </c>
      <c r="U9" s="15">
        <v>109053819</v>
      </c>
      <c r="V9" s="15">
        <v>98019834</v>
      </c>
      <c r="W9" s="15">
        <v>55311139</v>
      </c>
      <c r="X9" s="15">
        <v>0</v>
      </c>
    </row>
    <row r="10" spans="1:39" x14ac:dyDescent="0.2">
      <c r="A10" s="13">
        <v>50050</v>
      </c>
      <c r="B10" s="14" t="s">
        <v>4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1139507</v>
      </c>
      <c r="J10" s="15">
        <v>8868049</v>
      </c>
      <c r="K10" s="15">
        <v>26073532</v>
      </c>
      <c r="L10" s="15">
        <v>35231621</v>
      </c>
      <c r="M10" s="15">
        <v>33373250</v>
      </c>
      <c r="N10" s="15">
        <v>33537396</v>
      </c>
      <c r="O10" s="15">
        <v>31097777</v>
      </c>
      <c r="P10" s="15">
        <v>16761650</v>
      </c>
      <c r="Q10" s="15">
        <v>17766204</v>
      </c>
      <c r="R10" s="15">
        <v>16567402</v>
      </c>
      <c r="S10" s="15">
        <v>21887446</v>
      </c>
      <c r="T10" s="15">
        <v>29930105</v>
      </c>
      <c r="U10" s="15">
        <v>35643782</v>
      </c>
      <c r="V10" s="15">
        <v>47435357</v>
      </c>
      <c r="W10" s="15">
        <v>50940806</v>
      </c>
      <c r="X10" s="15">
        <v>54489619</v>
      </c>
    </row>
    <row r="11" spans="1:39" x14ac:dyDescent="0.2">
      <c r="A11" s="13">
        <v>4699</v>
      </c>
      <c r="B11" s="14" t="s">
        <v>163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v>25660577</v>
      </c>
      <c r="U11" s="15">
        <v>22191040</v>
      </c>
      <c r="V11" s="15">
        <v>44996454</v>
      </c>
      <c r="W11" s="15">
        <v>50001191</v>
      </c>
      <c r="X11" s="15">
        <v>0</v>
      </c>
    </row>
    <row r="12" spans="1:39" x14ac:dyDescent="0.2">
      <c r="A12" s="13">
        <v>50016</v>
      </c>
      <c r="B12" s="14" t="s">
        <v>164</v>
      </c>
      <c r="C12" s="167"/>
      <c r="D12" s="168"/>
      <c r="E12" s="168"/>
      <c r="F12" s="168"/>
      <c r="G12" s="168"/>
      <c r="H12" s="168"/>
      <c r="I12" s="169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v>7705673</v>
      </c>
      <c r="U12" s="15">
        <v>29432962</v>
      </c>
      <c r="V12" s="15">
        <v>42211830</v>
      </c>
      <c r="W12" s="15">
        <v>42159300</v>
      </c>
      <c r="X12" s="15">
        <v>33952443</v>
      </c>
    </row>
    <row r="13" spans="1:39" x14ac:dyDescent="0.2">
      <c r="A13" s="13">
        <v>50130</v>
      </c>
      <c r="B13" s="14" t="s">
        <v>7</v>
      </c>
      <c r="C13" s="167">
        <v>46116823</v>
      </c>
      <c r="D13" s="168">
        <v>44302379</v>
      </c>
      <c r="E13" s="168">
        <v>30312078</v>
      </c>
      <c r="F13" s="168">
        <v>30873621</v>
      </c>
      <c r="G13" s="168">
        <v>32790697</v>
      </c>
      <c r="H13" s="168">
        <v>40992596</v>
      </c>
      <c r="I13" s="169">
        <v>48675991</v>
      </c>
      <c r="J13" s="15">
        <v>38233077</v>
      </c>
      <c r="K13" s="15">
        <v>46337383</v>
      </c>
      <c r="L13" s="15">
        <v>58779921</v>
      </c>
      <c r="M13" s="15">
        <v>64478852</v>
      </c>
      <c r="N13" s="15">
        <v>72058781</v>
      </c>
      <c r="O13" s="15">
        <v>79820168</v>
      </c>
      <c r="P13" s="15">
        <v>73729782</v>
      </c>
      <c r="Q13" s="15">
        <v>58807977</v>
      </c>
      <c r="R13" s="15">
        <v>40079819</v>
      </c>
      <c r="S13" s="15">
        <v>31530903</v>
      </c>
      <c r="T13" s="15">
        <v>37842079</v>
      </c>
      <c r="U13" s="15">
        <v>34017561</v>
      </c>
      <c r="V13" s="15">
        <v>39321906</v>
      </c>
      <c r="W13" s="15">
        <v>41902679</v>
      </c>
      <c r="X13" s="15">
        <v>56913342</v>
      </c>
    </row>
    <row r="14" spans="1:39" x14ac:dyDescent="0.2">
      <c r="A14" s="13">
        <v>3483</v>
      </c>
      <c r="B14" s="14" t="s">
        <v>180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918262</v>
      </c>
      <c r="X14" s="15">
        <v>793820</v>
      </c>
    </row>
    <row r="15" spans="1:39" x14ac:dyDescent="0.2">
      <c r="A15" s="43">
        <v>50026</v>
      </c>
      <c r="B15" s="44" t="s">
        <v>174</v>
      </c>
      <c r="C15" s="45">
        <v>0</v>
      </c>
      <c r="D15" s="45">
        <v>0</v>
      </c>
      <c r="E15" s="45">
        <v>273468</v>
      </c>
      <c r="F15" s="45">
        <v>9232248</v>
      </c>
      <c r="G15" s="45">
        <v>9188354</v>
      </c>
      <c r="H15" s="45">
        <v>14913633</v>
      </c>
      <c r="I15" s="45">
        <v>14654556</v>
      </c>
      <c r="J15" s="45">
        <v>13513704</v>
      </c>
      <c r="K15" s="45">
        <v>23735825</v>
      </c>
      <c r="L15" s="45">
        <v>32405580</v>
      </c>
      <c r="M15" s="45">
        <v>34276403</v>
      </c>
      <c r="N15" s="45">
        <v>22408966</v>
      </c>
      <c r="O15" s="45">
        <v>18977791</v>
      </c>
      <c r="P15" s="45">
        <v>18098314</v>
      </c>
      <c r="Q15" s="45">
        <v>13971736</v>
      </c>
      <c r="R15" s="15">
        <v>6207872</v>
      </c>
      <c r="S15" s="15">
        <v>4541466</v>
      </c>
      <c r="T15" s="15">
        <v>1185879</v>
      </c>
      <c r="U15" s="15">
        <v>917062</v>
      </c>
      <c r="V15" s="15">
        <v>1005052</v>
      </c>
      <c r="W15" s="15">
        <v>1348674</v>
      </c>
      <c r="X15" s="15">
        <v>1232144</v>
      </c>
    </row>
    <row r="16" spans="1:39" x14ac:dyDescent="0.2">
      <c r="A16" s="43">
        <v>51632</v>
      </c>
      <c r="B16" s="44" t="s">
        <v>157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15">
        <v>584</v>
      </c>
      <c r="S16" s="15">
        <v>162777</v>
      </c>
      <c r="T16" s="15">
        <v>708512</v>
      </c>
      <c r="U16" s="15">
        <v>861423</v>
      </c>
      <c r="V16" s="15">
        <v>1109286</v>
      </c>
      <c r="W16" s="15">
        <v>0</v>
      </c>
      <c r="X16" s="15">
        <v>0</v>
      </c>
    </row>
    <row r="17" spans="1:46" x14ac:dyDescent="0.2">
      <c r="A17" s="43">
        <v>51152</v>
      </c>
      <c r="B17" s="44" t="s">
        <v>184</v>
      </c>
      <c r="C17" s="45"/>
      <c r="D17" s="45"/>
      <c r="E17" s="45"/>
      <c r="F17" s="45"/>
      <c r="G17" s="45"/>
      <c r="H17" s="45"/>
      <c r="I17" s="45"/>
      <c r="J17" s="45"/>
      <c r="K17" s="45"/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15">
        <v>0</v>
      </c>
      <c r="X17" s="15">
        <v>39922517</v>
      </c>
    </row>
    <row r="18" spans="1:46" x14ac:dyDescent="0.2">
      <c r="A18" s="43">
        <v>50040</v>
      </c>
      <c r="B18" s="44" t="s">
        <v>185</v>
      </c>
      <c r="C18" s="45"/>
      <c r="D18" s="45"/>
      <c r="E18" s="45"/>
      <c r="F18" s="45"/>
      <c r="G18" s="45"/>
      <c r="H18" s="45"/>
      <c r="I18" s="45"/>
      <c r="J18" s="45"/>
      <c r="K18" s="45"/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15">
        <v>0</v>
      </c>
      <c r="X18" s="15">
        <v>1154638</v>
      </c>
    </row>
    <row r="19" spans="1:46" x14ac:dyDescent="0.2">
      <c r="A19" s="43">
        <v>269</v>
      </c>
      <c r="B19" s="44" t="s">
        <v>16</v>
      </c>
      <c r="C19" s="45">
        <v>227169541</v>
      </c>
      <c r="D19" s="45">
        <v>161289220</v>
      </c>
      <c r="E19" s="45">
        <v>129315196</v>
      </c>
      <c r="F19" s="45">
        <v>153208186</v>
      </c>
      <c r="G19" s="45">
        <v>174793774</v>
      </c>
      <c r="H19" s="45">
        <v>215433282</v>
      </c>
      <c r="I19" s="45">
        <v>206474747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</row>
    <row r="20" spans="1:46" x14ac:dyDescent="0.2">
      <c r="A20" s="13">
        <v>750</v>
      </c>
      <c r="B20" s="14" t="s">
        <v>17</v>
      </c>
      <c r="C20" s="15">
        <v>5689293</v>
      </c>
      <c r="D20" s="15">
        <v>405112</v>
      </c>
      <c r="E20" s="15">
        <v>187242</v>
      </c>
      <c r="F20" s="15">
        <v>0</v>
      </c>
      <c r="G20" s="15">
        <v>0</v>
      </c>
      <c r="H20" s="15">
        <v>0</v>
      </c>
      <c r="I20" s="15">
        <v>0</v>
      </c>
      <c r="J20" s="15">
        <v>40783007</v>
      </c>
      <c r="K20" s="15">
        <v>61196937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</row>
    <row r="21" spans="1:46" x14ac:dyDescent="0.2">
      <c r="A21" s="13">
        <v>99</v>
      </c>
      <c r="B21" s="14" t="s">
        <v>103</v>
      </c>
      <c r="C21" s="15">
        <v>48045328</v>
      </c>
      <c r="D21" s="15">
        <v>33218776</v>
      </c>
      <c r="E21" s="15">
        <v>28012634</v>
      </c>
      <c r="F21" s="15">
        <v>31738588</v>
      </c>
      <c r="G21" s="15">
        <v>36408360</v>
      </c>
      <c r="H21" s="15">
        <v>177240035</v>
      </c>
      <c r="I21" s="15">
        <v>179421068</v>
      </c>
      <c r="J21" s="15">
        <v>151081066</v>
      </c>
      <c r="K21" s="15">
        <v>206430468</v>
      </c>
      <c r="L21" s="15">
        <v>253314626</v>
      </c>
      <c r="M21" s="15">
        <v>348460332</v>
      </c>
      <c r="N21" s="15">
        <v>386533227</v>
      </c>
      <c r="O21" s="15">
        <v>372232869</v>
      </c>
      <c r="P21" s="15">
        <v>391543114</v>
      </c>
      <c r="Q21" s="15">
        <v>286473493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</row>
    <row r="22" spans="1:46" x14ac:dyDescent="0.2">
      <c r="A22" s="13">
        <v>1135</v>
      </c>
      <c r="B22" s="14" t="s">
        <v>12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1894129</v>
      </c>
      <c r="L22" s="15">
        <v>4349386</v>
      </c>
      <c r="M22" s="15">
        <v>6952729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</row>
    <row r="23" spans="1:46" x14ac:dyDescent="0.2">
      <c r="A23" s="13">
        <v>159</v>
      </c>
      <c r="B23" s="14" t="s">
        <v>11</v>
      </c>
      <c r="C23" s="15">
        <v>133555757</v>
      </c>
      <c r="D23" s="15">
        <v>85490190</v>
      </c>
      <c r="E23" s="15">
        <v>62179166</v>
      </c>
      <c r="F23" s="15">
        <v>68801626</v>
      </c>
      <c r="G23" s="15">
        <v>83682525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</row>
    <row r="24" spans="1:46" x14ac:dyDescent="0.2">
      <c r="A24" s="13">
        <v>642</v>
      </c>
      <c r="B24" s="14" t="s">
        <v>10</v>
      </c>
      <c r="C24" s="15">
        <v>19723347</v>
      </c>
      <c r="D24" s="15">
        <v>12859315</v>
      </c>
      <c r="E24" s="15">
        <v>10778120</v>
      </c>
      <c r="F24" s="15">
        <v>12084390</v>
      </c>
      <c r="G24" s="15">
        <v>9783065</v>
      </c>
      <c r="H24" s="15">
        <v>15415245</v>
      </c>
      <c r="I24" s="15">
        <v>15135909</v>
      </c>
      <c r="J24" s="15">
        <v>13083155</v>
      </c>
      <c r="K24" s="15">
        <v>20120144</v>
      </c>
      <c r="L24" s="15">
        <v>24793640</v>
      </c>
      <c r="M24" s="15">
        <v>25518487</v>
      </c>
      <c r="N24" s="15">
        <v>15083946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</row>
    <row r="25" spans="1:46" x14ac:dyDescent="0.2">
      <c r="A25" s="13">
        <v>3889</v>
      </c>
      <c r="B25" s="14" t="s">
        <v>102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9375214</v>
      </c>
      <c r="P25" s="15">
        <v>5227050</v>
      </c>
      <c r="Q25" s="15">
        <v>882460</v>
      </c>
      <c r="R25" s="15">
        <v>2863201</v>
      </c>
      <c r="S25" s="15">
        <v>16807293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</row>
    <row r="26" spans="1:46" x14ac:dyDescent="0.2">
      <c r="A26" s="13">
        <v>50041</v>
      </c>
      <c r="B26" s="14" t="s">
        <v>98</v>
      </c>
      <c r="C26" s="15">
        <v>0</v>
      </c>
      <c r="D26" s="15">
        <v>0</v>
      </c>
      <c r="E26" s="15">
        <v>0</v>
      </c>
      <c r="F26" s="15">
        <v>0</v>
      </c>
      <c r="G26" s="15">
        <v>1854775</v>
      </c>
      <c r="H26" s="15">
        <v>31233930</v>
      </c>
      <c r="I26" s="15">
        <v>0</v>
      </c>
      <c r="J26" s="15">
        <v>26028192</v>
      </c>
      <c r="K26" s="15">
        <v>39834360</v>
      </c>
      <c r="L26" s="15">
        <v>52330282</v>
      </c>
      <c r="M26" s="15">
        <v>104305372</v>
      </c>
      <c r="N26" s="15">
        <v>101192324</v>
      </c>
      <c r="O26" s="15">
        <v>123149027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</row>
    <row r="27" spans="1:46" x14ac:dyDescent="0.2">
      <c r="A27" s="13">
        <v>947</v>
      </c>
      <c r="B27" s="14" t="s">
        <v>18</v>
      </c>
      <c r="C27" s="15">
        <v>3412395</v>
      </c>
      <c r="D27" s="15">
        <v>12378153</v>
      </c>
      <c r="E27" s="15">
        <v>5222075</v>
      </c>
      <c r="F27" s="15">
        <v>5421523</v>
      </c>
      <c r="G27" s="15">
        <v>20322825</v>
      </c>
      <c r="H27" s="15">
        <v>46669369</v>
      </c>
      <c r="I27" s="15">
        <v>49875386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</row>
    <row r="28" spans="1:46" x14ac:dyDescent="0.2">
      <c r="A28" s="3">
        <v>51624</v>
      </c>
      <c r="B28" s="42" t="s">
        <v>13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81720369</v>
      </c>
      <c r="M28" s="46">
        <v>96437575</v>
      </c>
      <c r="N28" s="46">
        <v>34815467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15">
        <v>0</v>
      </c>
      <c r="V28" s="15">
        <v>0</v>
      </c>
      <c r="W28" s="174">
        <v>0</v>
      </c>
      <c r="X28" s="174">
        <v>0</v>
      </c>
    </row>
    <row r="29" spans="1:46" ht="18" customHeight="1" thickBot="1" x14ac:dyDescent="0.25">
      <c r="A29" s="7"/>
      <c r="B29" s="8" t="s">
        <v>19</v>
      </c>
      <c r="C29" s="9">
        <f t="shared" ref="C29:X29" si="0">SUM(C5:C28)</f>
        <v>1287594009</v>
      </c>
      <c r="D29" s="9">
        <f t="shared" si="0"/>
        <v>855912731</v>
      </c>
      <c r="E29" s="9">
        <f t="shared" si="0"/>
        <v>686177762</v>
      </c>
      <c r="F29" s="9">
        <f t="shared" si="0"/>
        <v>882512305</v>
      </c>
      <c r="G29" s="9">
        <f t="shared" si="0"/>
        <v>1005454647</v>
      </c>
      <c r="H29" s="9">
        <f t="shared" si="0"/>
        <v>1470604822</v>
      </c>
      <c r="I29" s="9">
        <f t="shared" si="0"/>
        <v>1428950549</v>
      </c>
      <c r="J29" s="9">
        <f t="shared" si="0"/>
        <v>1283696244</v>
      </c>
      <c r="K29" s="9">
        <f t="shared" si="0"/>
        <v>1907198073</v>
      </c>
      <c r="L29" s="9">
        <f t="shared" si="0"/>
        <v>2551408717</v>
      </c>
      <c r="M29" s="9">
        <f t="shared" si="0"/>
        <v>3336797413</v>
      </c>
      <c r="N29" s="9">
        <f t="shared" si="0"/>
        <v>3068180090</v>
      </c>
      <c r="O29" s="9">
        <f t="shared" si="0"/>
        <v>3198269135</v>
      </c>
      <c r="P29" s="9">
        <f t="shared" si="0"/>
        <v>2610009991</v>
      </c>
      <c r="Q29" s="9">
        <f t="shared" si="0"/>
        <v>2014245110</v>
      </c>
      <c r="R29" s="9">
        <f t="shared" si="0"/>
        <v>1387168421</v>
      </c>
      <c r="S29" s="9">
        <f t="shared" si="0"/>
        <v>1503449198</v>
      </c>
      <c r="T29" s="9">
        <f t="shared" si="0"/>
        <v>1409017287</v>
      </c>
      <c r="U29" s="9">
        <f t="shared" si="0"/>
        <v>1334161567</v>
      </c>
      <c r="V29" s="9">
        <f t="shared" si="0"/>
        <v>1665065181</v>
      </c>
      <c r="W29" s="173">
        <f t="shared" si="0"/>
        <v>1586785572</v>
      </c>
      <c r="X29" s="173">
        <f t="shared" si="0"/>
        <v>1369350284</v>
      </c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</row>
    <row r="30" spans="1:46" ht="45" customHeight="1" thickTop="1" x14ac:dyDescent="0.2">
      <c r="A30" s="184" t="s">
        <v>22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</row>
    <row r="31" spans="1:46" ht="16.5" customHeight="1" x14ac:dyDescent="0.2">
      <c r="A31" s="185" t="s">
        <v>189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78" t="s">
        <v>136</v>
      </c>
    </row>
    <row r="32" spans="1:46" x14ac:dyDescent="0.2">
      <c r="A32" s="5" t="s">
        <v>14</v>
      </c>
      <c r="B32" s="6" t="s">
        <v>15</v>
      </c>
      <c r="C32" s="20">
        <v>1993</v>
      </c>
      <c r="D32" s="20">
        <v>1994</v>
      </c>
      <c r="E32" s="20">
        <v>1995</v>
      </c>
      <c r="F32" s="20">
        <v>1996</v>
      </c>
      <c r="G32" s="20">
        <v>1997</v>
      </c>
      <c r="H32" s="20">
        <v>1998</v>
      </c>
      <c r="I32" s="20">
        <v>1999</v>
      </c>
      <c r="J32" s="20">
        <v>2000</v>
      </c>
      <c r="K32" s="20">
        <v>2001</v>
      </c>
      <c r="L32" s="20">
        <v>2002</v>
      </c>
      <c r="M32" s="20">
        <v>2003</v>
      </c>
      <c r="N32" s="20">
        <v>2004</v>
      </c>
      <c r="O32" s="20">
        <v>2005</v>
      </c>
      <c r="P32" s="20">
        <v>2006</v>
      </c>
      <c r="Q32" s="20">
        <v>2007</v>
      </c>
      <c r="R32" s="20">
        <v>2008</v>
      </c>
      <c r="S32" s="20">
        <v>2009</v>
      </c>
      <c r="T32" s="20">
        <v>2010</v>
      </c>
      <c r="U32" s="20">
        <v>2011</v>
      </c>
      <c r="V32" s="20">
        <v>2012</v>
      </c>
      <c r="W32" s="20">
        <v>2013</v>
      </c>
      <c r="X32" s="20">
        <v>2014</v>
      </c>
      <c r="Y32" s="179">
        <v>1993</v>
      </c>
      <c r="Z32" s="179">
        <v>1994</v>
      </c>
      <c r="AA32" s="179">
        <v>1995</v>
      </c>
      <c r="AB32" s="179">
        <v>1996</v>
      </c>
      <c r="AC32" s="179">
        <v>1997</v>
      </c>
      <c r="AD32" s="179">
        <v>1998</v>
      </c>
      <c r="AE32" s="179">
        <v>1999</v>
      </c>
      <c r="AF32" s="179">
        <v>2000</v>
      </c>
      <c r="AG32" s="179">
        <v>2001</v>
      </c>
      <c r="AH32" s="179">
        <v>2002</v>
      </c>
      <c r="AI32" s="179">
        <v>2003</v>
      </c>
      <c r="AJ32" s="179">
        <v>2004</v>
      </c>
      <c r="AK32" s="179">
        <v>2005</v>
      </c>
      <c r="AL32" s="179">
        <v>2006</v>
      </c>
      <c r="AM32" s="179">
        <v>2007</v>
      </c>
      <c r="AN32" s="179">
        <v>2008</v>
      </c>
      <c r="AO32" s="179">
        <v>2009</v>
      </c>
      <c r="AP32" s="179">
        <v>2010</v>
      </c>
      <c r="AQ32" s="179">
        <v>2011</v>
      </c>
      <c r="AR32" s="179">
        <v>2012</v>
      </c>
      <c r="AS32" s="179">
        <v>2013</v>
      </c>
      <c r="AT32" s="179">
        <v>2014</v>
      </c>
    </row>
    <row r="33" spans="1:46" x14ac:dyDescent="0.2">
      <c r="A33" s="10">
        <v>670</v>
      </c>
      <c r="B33" s="11" t="s">
        <v>5</v>
      </c>
      <c r="C33" s="16">
        <f t="shared" ref="C33:G39" si="1">C5/C$29</f>
        <v>0.15185871993289152</v>
      </c>
      <c r="D33" s="16">
        <f t="shared" si="1"/>
        <v>0.16074765337261937</v>
      </c>
      <c r="E33" s="16">
        <f t="shared" si="1"/>
        <v>0.18051932875084925</v>
      </c>
      <c r="F33" s="16">
        <f t="shared" si="1"/>
        <v>0.22498489015402454</v>
      </c>
      <c r="G33" s="16">
        <f t="shared" si="1"/>
        <v>0.20095519037369369</v>
      </c>
      <c r="H33" s="16">
        <f t="shared" ref="H33:H39" si="2">H5/$H$29</f>
        <v>0.20495398661218317</v>
      </c>
      <c r="I33" s="16">
        <f t="shared" ref="I33:I39" si="3">I5/$I$29</f>
        <v>0.2024457838673604</v>
      </c>
      <c r="J33" s="16">
        <f t="shared" ref="J33:J39" si="4">J5/$J$29</f>
        <v>0.34637998520154584</v>
      </c>
      <c r="K33" s="16">
        <f t="shared" ref="K33:K39" si="5">K5/$K$29</f>
        <v>0.35024455375485269</v>
      </c>
      <c r="L33" s="16">
        <f t="shared" ref="L33:L56" si="6">L5/$L$29</f>
        <v>0.35088854993513768</v>
      </c>
      <c r="M33" s="16">
        <f t="shared" ref="M33:M56" si="7">M5/$M$29</f>
        <v>0.35501493749210122</v>
      </c>
      <c r="N33" s="16">
        <f t="shared" ref="N33:N56" si="8">N5/$N$29</f>
        <v>0.3452712203735081</v>
      </c>
      <c r="O33" s="16">
        <f t="shared" ref="O33:O56" si="9">O5/$O$29</f>
        <v>0.32363056119102995</v>
      </c>
      <c r="P33" s="16">
        <f t="shared" ref="P33:P56" si="10">P5/$P$29</f>
        <v>0.31070895391066722</v>
      </c>
      <c r="Q33" s="16">
        <f t="shared" ref="Q33:Q56" si="11">Q5/$Q$29</f>
        <v>0.31103274665514763</v>
      </c>
      <c r="R33" s="16">
        <f t="shared" ref="R33:X46" si="12">R5/R$29</f>
        <v>0.46864240863510837</v>
      </c>
      <c r="S33" s="16">
        <f t="shared" si="12"/>
        <v>0.48314617079598854</v>
      </c>
      <c r="T33" s="16">
        <f t="shared" si="12"/>
        <v>0.39404030463112411</v>
      </c>
      <c r="U33" s="16">
        <f t="shared" si="12"/>
        <v>0.39706130359547376</v>
      </c>
      <c r="V33" s="16">
        <f t="shared" si="12"/>
        <v>0.39557488950938552</v>
      </c>
      <c r="W33" s="16">
        <f t="shared" si="12"/>
        <v>0.40269566680935259</v>
      </c>
      <c r="X33" s="16">
        <f t="shared" si="12"/>
        <v>0.41382728774458705</v>
      </c>
      <c r="Y33" s="175">
        <f t="shared" ref="Y33:AT33" si="13">C33*C33*100*100</f>
        <v>230.61070819656382</v>
      </c>
      <c r="Z33" s="175">
        <f t="shared" si="13"/>
        <v>258.39808064803782</v>
      </c>
      <c r="AA33" s="175">
        <f t="shared" si="13"/>
        <v>325.87228052657184</v>
      </c>
      <c r="AB33" s="175">
        <f t="shared" si="13"/>
        <v>506.18200797618488</v>
      </c>
      <c r="AC33" s="175">
        <f t="shared" si="13"/>
        <v>403.82988538127478</v>
      </c>
      <c r="AD33" s="175">
        <f t="shared" si="13"/>
        <v>420.0613662822696</v>
      </c>
      <c r="AE33" s="175">
        <f t="shared" si="13"/>
        <v>409.84295405670002</v>
      </c>
      <c r="AF33" s="175">
        <f t="shared" si="13"/>
        <v>1199.7909414822311</v>
      </c>
      <c r="AG33" s="175">
        <f t="shared" si="13"/>
        <v>1226.7124743493591</v>
      </c>
      <c r="AH33" s="175">
        <f t="shared" si="13"/>
        <v>1231.2277447558363</v>
      </c>
      <c r="AI33" s="175">
        <f t="shared" si="13"/>
        <v>1260.3560584252054</v>
      </c>
      <c r="AJ33" s="175">
        <f t="shared" si="13"/>
        <v>1192.122156182116</v>
      </c>
      <c r="AK33" s="175">
        <f t="shared" si="13"/>
        <v>1047.3674013682098</v>
      </c>
      <c r="AL33" s="175">
        <f t="shared" si="13"/>
        <v>965.40054040261134</v>
      </c>
      <c r="AM33" s="175">
        <f t="shared" si="13"/>
        <v>967.41369491845251</v>
      </c>
      <c r="AN33" s="175">
        <f t="shared" si="13"/>
        <v>2196.2570717131589</v>
      </c>
      <c r="AO33" s="175">
        <f t="shared" si="13"/>
        <v>2334.3022235482654</v>
      </c>
      <c r="AP33" s="175">
        <f t="shared" si="13"/>
        <v>1552.677616737891</v>
      </c>
      <c r="AQ33" s="175">
        <f t="shared" si="13"/>
        <v>1576.57678812937</v>
      </c>
      <c r="AR33" s="175">
        <f t="shared" si="13"/>
        <v>1564.7949321036256</v>
      </c>
      <c r="AS33" s="175">
        <f t="shared" si="13"/>
        <v>1621.6380006702914</v>
      </c>
      <c r="AT33" s="175">
        <f t="shared" si="13"/>
        <v>1712.5302408204125</v>
      </c>
    </row>
    <row r="34" spans="1:46" x14ac:dyDescent="0.2">
      <c r="A34" s="13">
        <v>70</v>
      </c>
      <c r="B34" s="14" t="s">
        <v>9</v>
      </c>
      <c r="C34" s="16">
        <f t="shared" si="1"/>
        <v>0.26135170142749553</v>
      </c>
      <c r="D34" s="16">
        <f t="shared" si="1"/>
        <v>0.21591525199547476</v>
      </c>
      <c r="E34" s="16">
        <f t="shared" si="1"/>
        <v>0.22407317974259855</v>
      </c>
      <c r="F34" s="16">
        <f t="shared" si="1"/>
        <v>0.21954963109551204</v>
      </c>
      <c r="G34" s="16">
        <f t="shared" si="1"/>
        <v>0.23649928488519881</v>
      </c>
      <c r="H34" s="16">
        <f t="shared" si="2"/>
        <v>0.24421613381599533</v>
      </c>
      <c r="I34" s="16">
        <f t="shared" si="3"/>
        <v>0.25645772154708762</v>
      </c>
      <c r="J34" s="16">
        <f t="shared" si="4"/>
        <v>0.27999722105598057</v>
      </c>
      <c r="K34" s="16">
        <f t="shared" si="5"/>
        <v>0.27388183083593121</v>
      </c>
      <c r="L34" s="16">
        <f t="shared" si="6"/>
        <v>0.27369925733462952</v>
      </c>
      <c r="M34" s="16">
        <f t="shared" si="7"/>
        <v>0.26926111920957668</v>
      </c>
      <c r="N34" s="16">
        <f t="shared" si="8"/>
        <v>0.28809176549998405</v>
      </c>
      <c r="O34" s="16">
        <f t="shared" si="9"/>
        <v>0.34061590723508639</v>
      </c>
      <c r="P34" s="16">
        <f t="shared" si="10"/>
        <v>0.36359373767623254</v>
      </c>
      <c r="Q34" s="16">
        <f t="shared" si="11"/>
        <v>0.37283128268336718</v>
      </c>
      <c r="R34" s="16">
        <f t="shared" si="12"/>
        <v>0.33781076032727825</v>
      </c>
      <c r="S34" s="16">
        <f t="shared" si="12"/>
        <v>0.28941308797053217</v>
      </c>
      <c r="T34" s="16">
        <f t="shared" si="12"/>
        <v>0.23236803694375113</v>
      </c>
      <c r="U34" s="16">
        <f t="shared" si="12"/>
        <v>0.2259313380446073</v>
      </c>
      <c r="V34" s="16">
        <f t="shared" si="12"/>
        <v>0.23892971370710561</v>
      </c>
      <c r="W34" s="16">
        <f t="shared" si="12"/>
        <v>0.25885961799002294</v>
      </c>
      <c r="X34" s="16">
        <f t="shared" si="12"/>
        <v>0.27232499774323632</v>
      </c>
      <c r="Y34" s="175">
        <f t="shared" ref="Y34:Y56" si="14">C34*C34*100*100</f>
        <v>683.04711839046763</v>
      </c>
      <c r="Z34" s="175">
        <f t="shared" ref="Z34:Z56" si="15">D34*D34*100*100</f>
        <v>466.19396044269365</v>
      </c>
      <c r="AA34" s="175">
        <f t="shared" ref="AA34:AA56" si="16">E34*E34*100*100</f>
        <v>502.08789879958886</v>
      </c>
      <c r="AB34" s="175">
        <f t="shared" ref="AB34:AB56" si="17">F34*F34*100*100</f>
        <v>482.02040514175428</v>
      </c>
      <c r="AC34" s="175">
        <f t="shared" ref="AC34:AC56" si="18">G34*G34*100*100</f>
        <v>559.3191175121043</v>
      </c>
      <c r="AD34" s="175">
        <f t="shared" ref="AD34:AD56" si="19">H34*H34*100*100</f>
        <v>596.41520016032143</v>
      </c>
      <c r="AE34" s="175">
        <f t="shared" ref="AE34:AE56" si="20">I34*I34*100*100</f>
        <v>657.70562941123535</v>
      </c>
      <c r="AF34" s="175">
        <f t="shared" ref="AF34:AF56" si="21">J34*J34*100*100</f>
        <v>783.98443799071651</v>
      </c>
      <c r="AG34" s="175">
        <f t="shared" ref="AG34:AG56" si="22">K34*K34*100*100</f>
        <v>750.11257262041636</v>
      </c>
      <c r="AH34" s="175">
        <f t="shared" ref="AH34:AH56" si="23">L34*L34*100*100</f>
        <v>749.11283465527742</v>
      </c>
      <c r="AI34" s="175">
        <f t="shared" ref="AI34:AI56" si="24">M34*M34*100*100</f>
        <v>725.01550317993861</v>
      </c>
      <c r="AJ34" s="175">
        <f t="shared" ref="AJ34:AJ56" si="25">N34*N34*100*100</f>
        <v>829.96865348897802</v>
      </c>
      <c r="AK34" s="175">
        <f t="shared" ref="AK34:AK56" si="26">O34*O34*100*100</f>
        <v>1160.1919626158099</v>
      </c>
      <c r="AL34" s="175">
        <f t="shared" ref="AL34:AL56" si="27">P34*P34*100*100</f>
        <v>1322.0040607737301</v>
      </c>
      <c r="AM34" s="175">
        <f t="shared" ref="AM34:AM56" si="28">Q34*Q34*100*100</f>
        <v>1390.0316534732485</v>
      </c>
      <c r="AN34" s="175">
        <f t="shared" ref="AN34:AN56" si="29">R34*R34*100*100</f>
        <v>1141.1610979289383</v>
      </c>
      <c r="AO34" s="175">
        <f t="shared" ref="AO34:AO56" si="30">S34*S34*100*100</f>
        <v>837.59935488638996</v>
      </c>
      <c r="AP34" s="175">
        <f t="shared" ref="AP34:AP56" si="31">T34*T34*100*100</f>
        <v>539.94904593092485</v>
      </c>
      <c r="AQ34" s="175">
        <f t="shared" ref="AQ34:AQ56" si="32">U34*U34*100*100</f>
        <v>510.44969510626618</v>
      </c>
      <c r="AR34" s="175">
        <f t="shared" ref="AR34:AR56" si="33">V34*V34*100*100</f>
        <v>570.87408092159455</v>
      </c>
      <c r="AS34" s="175">
        <f t="shared" ref="AS34:AS56" si="34">W34*W34*100*100</f>
        <v>670.08301825940612</v>
      </c>
      <c r="AT34" s="175">
        <f t="shared" ref="AT34:AT56" si="35">X34*X34*100*100</f>
        <v>741.60904395853663</v>
      </c>
    </row>
    <row r="35" spans="1:46" x14ac:dyDescent="0.2">
      <c r="A35" s="13">
        <v>150</v>
      </c>
      <c r="B35" s="14" t="s">
        <v>8</v>
      </c>
      <c r="C35" s="16">
        <f t="shared" si="1"/>
        <v>9.5174100798414013E-2</v>
      </c>
      <c r="D35" s="16">
        <f t="shared" si="1"/>
        <v>9.5355825476090506E-2</v>
      </c>
      <c r="E35" s="16">
        <f t="shared" si="1"/>
        <v>8.5617927676297972E-2</v>
      </c>
      <c r="F35" s="16">
        <f t="shared" si="1"/>
        <v>8.6098527544043707E-2</v>
      </c>
      <c r="G35" s="16">
        <f t="shared" si="1"/>
        <v>8.9321424161660876E-2</v>
      </c>
      <c r="H35" s="16">
        <f t="shared" si="2"/>
        <v>9.1811086826424124E-2</v>
      </c>
      <c r="I35" s="16">
        <f t="shared" si="3"/>
        <v>8.4384111181722912E-2</v>
      </c>
      <c r="J35" s="16">
        <f t="shared" si="4"/>
        <v>7.6803462237130291E-2</v>
      </c>
      <c r="K35" s="16">
        <f t="shared" si="5"/>
        <v>6.8445126307549495E-2</v>
      </c>
      <c r="L35" s="16">
        <f t="shared" si="6"/>
        <v>6.2410638459851273E-2</v>
      </c>
      <c r="M35" s="16">
        <f t="shared" si="7"/>
        <v>5.6053352016908913E-2</v>
      </c>
      <c r="N35" s="16">
        <f t="shared" si="8"/>
        <v>5.7965238279086805E-2</v>
      </c>
      <c r="O35" s="16">
        <f t="shared" si="9"/>
        <v>4.8110033116396882E-2</v>
      </c>
      <c r="P35" s="16">
        <f t="shared" si="10"/>
        <v>3.8568321327165374E-2</v>
      </c>
      <c r="Q35" s="16">
        <f t="shared" si="11"/>
        <v>4.4998598507209484E-2</v>
      </c>
      <c r="R35" s="16">
        <f t="shared" si="12"/>
        <v>4.8278358983779086E-2</v>
      </c>
      <c r="S35" s="16">
        <f t="shared" si="12"/>
        <v>6.8442854029843986E-2</v>
      </c>
      <c r="T35" s="16">
        <f t="shared" si="12"/>
        <v>8.5150659333252027E-2</v>
      </c>
      <c r="U35" s="16">
        <f t="shared" si="12"/>
        <v>9.7397505080432281E-2</v>
      </c>
      <c r="V35" s="16">
        <f t="shared" si="12"/>
        <v>0.10480040300596496</v>
      </c>
      <c r="W35" s="16">
        <f t="shared" si="12"/>
        <v>0.11470462311463467</v>
      </c>
      <c r="X35" s="16">
        <f t="shared" si="12"/>
        <v>0.11036310195120243</v>
      </c>
      <c r="Y35" s="175">
        <f t="shared" si="14"/>
        <v>90.581094627866705</v>
      </c>
      <c r="Z35" s="175">
        <f t="shared" si="15"/>
        <v>90.927334522266307</v>
      </c>
      <c r="AA35" s="175">
        <f t="shared" si="16"/>
        <v>73.304295395837897</v>
      </c>
      <c r="AB35" s="175">
        <f t="shared" si="17"/>
        <v>74.129564452524534</v>
      </c>
      <c r="AC35" s="175">
        <f t="shared" si="18"/>
        <v>79.783168142673361</v>
      </c>
      <c r="AD35" s="175">
        <f t="shared" si="19"/>
        <v>84.292756642491881</v>
      </c>
      <c r="AE35" s="175">
        <f t="shared" si="20"/>
        <v>71.206782199293741</v>
      </c>
      <c r="AF35" s="175">
        <f t="shared" si="21"/>
        <v>58.987718116102982</v>
      </c>
      <c r="AG35" s="175">
        <f t="shared" si="22"/>
        <v>46.84735315256404</v>
      </c>
      <c r="AH35" s="175">
        <f t="shared" si="23"/>
        <v>38.950877929662667</v>
      </c>
      <c r="AI35" s="175">
        <f t="shared" si="24"/>
        <v>31.419782723315066</v>
      </c>
      <c r="AJ35" s="175">
        <f t="shared" si="25"/>
        <v>33.599688487513099</v>
      </c>
      <c r="AK35" s="175">
        <f t="shared" si="26"/>
        <v>23.145752864608042</v>
      </c>
      <c r="AL35" s="175">
        <f t="shared" si="27"/>
        <v>14.875154099954793</v>
      </c>
      <c r="AM35" s="175">
        <f t="shared" si="28"/>
        <v>20.248738676130358</v>
      </c>
      <c r="AN35" s="175">
        <f t="shared" si="29"/>
        <v>23.30799946166643</v>
      </c>
      <c r="AO35" s="175">
        <f t="shared" si="30"/>
        <v>46.844242677505314</v>
      </c>
      <c r="AP35" s="175">
        <f t="shared" si="31"/>
        <v>72.506347848875393</v>
      </c>
      <c r="AQ35" s="175">
        <f t="shared" si="32"/>
        <v>94.862739958928316</v>
      </c>
      <c r="AR35" s="175">
        <f t="shared" si="33"/>
        <v>109.83124470212671</v>
      </c>
      <c r="AS35" s="175">
        <f t="shared" si="34"/>
        <v>131.5715056387038</v>
      </c>
      <c r="AT35" s="175">
        <f t="shared" si="35"/>
        <v>121.80014272291501</v>
      </c>
    </row>
    <row r="36" spans="1:46" x14ac:dyDescent="0.2">
      <c r="A36" s="13">
        <v>340</v>
      </c>
      <c r="B36" s="14" t="s">
        <v>6</v>
      </c>
      <c r="C36" s="16">
        <f t="shared" si="1"/>
        <v>0.11594389144132776</v>
      </c>
      <c r="D36" s="16">
        <f t="shared" si="1"/>
        <v>0.11912750132933821</v>
      </c>
      <c r="E36" s="16">
        <f t="shared" si="1"/>
        <v>0.1217268871502717</v>
      </c>
      <c r="F36" s="16">
        <f t="shared" si="1"/>
        <v>0.11655580031827431</v>
      </c>
      <c r="G36" s="16">
        <f t="shared" si="1"/>
        <v>0.106400618187207</v>
      </c>
      <c r="H36" s="16">
        <f t="shared" si="2"/>
        <v>9.0532247690399595E-2</v>
      </c>
      <c r="I36" s="16">
        <f t="shared" si="3"/>
        <v>9.6044084307916805E-2</v>
      </c>
      <c r="J36" s="16">
        <f t="shared" si="4"/>
        <v>6.9670384577365796E-2</v>
      </c>
      <c r="K36" s="16">
        <f t="shared" si="5"/>
        <v>8.4261958039425933E-2</v>
      </c>
      <c r="L36" s="16">
        <f t="shared" si="6"/>
        <v>0.10020717860548095</v>
      </c>
      <c r="M36" s="16">
        <f t="shared" si="7"/>
        <v>0.10575200059351041</v>
      </c>
      <c r="N36" s="16">
        <f t="shared" si="8"/>
        <v>9.1725544702299405E-2</v>
      </c>
      <c r="O36" s="16">
        <f t="shared" si="9"/>
        <v>8.9207150792204981E-2</v>
      </c>
      <c r="P36" s="16">
        <f t="shared" si="10"/>
        <v>9.3505241681659135E-2</v>
      </c>
      <c r="Q36" s="16">
        <f t="shared" si="11"/>
        <v>7.8668916316743595E-2</v>
      </c>
      <c r="R36" s="16">
        <f t="shared" si="12"/>
        <v>7.2096750824174077E-2</v>
      </c>
      <c r="S36" s="16">
        <f t="shared" si="12"/>
        <v>9.3949255610298307E-2</v>
      </c>
      <c r="T36" s="16">
        <f t="shared" si="12"/>
        <v>0.11581961591646533</v>
      </c>
      <c r="U36" s="16">
        <f t="shared" si="12"/>
        <v>0.1056296887017133</v>
      </c>
      <c r="V36" s="16">
        <f t="shared" si="12"/>
        <v>9.6076982346074299E-2</v>
      </c>
      <c r="W36" s="16">
        <f t="shared" si="12"/>
        <v>7.0863701425185374E-2</v>
      </c>
      <c r="X36" s="16">
        <f t="shared" si="12"/>
        <v>6.5858378278906463E-2</v>
      </c>
      <c r="Y36" s="175">
        <f t="shared" si="14"/>
        <v>134.42985962558396</v>
      </c>
      <c r="Z36" s="175">
        <f t="shared" si="15"/>
        <v>141.91361572971473</v>
      </c>
      <c r="AA36" s="175">
        <f t="shared" si="16"/>
        <v>148.17435055294982</v>
      </c>
      <c r="AB36" s="175">
        <f t="shared" si="17"/>
        <v>135.85254587833435</v>
      </c>
      <c r="AC36" s="175">
        <f t="shared" si="18"/>
        <v>113.21091550619803</v>
      </c>
      <c r="AD36" s="175">
        <f t="shared" si="19"/>
        <v>81.960878718758622</v>
      </c>
      <c r="AE36" s="175">
        <f t="shared" si="20"/>
        <v>92.244661305462301</v>
      </c>
      <c r="AF36" s="175">
        <f t="shared" si="21"/>
        <v>48.5396248715805</v>
      </c>
      <c r="AG36" s="175">
        <f t="shared" si="22"/>
        <v>71.000775726379771</v>
      </c>
      <c r="AH36" s="175">
        <f t="shared" si="23"/>
        <v>100.4147864407076</v>
      </c>
      <c r="AI36" s="175">
        <f t="shared" si="24"/>
        <v>111.83485629529825</v>
      </c>
      <c r="AJ36" s="175">
        <f t="shared" si="25"/>
        <v>84.135755509335254</v>
      </c>
      <c r="AK36" s="175">
        <f t="shared" si="26"/>
        <v>79.579157524631967</v>
      </c>
      <c r="AL36" s="175">
        <f t="shared" si="27"/>
        <v>87.43230221945484</v>
      </c>
      <c r="AM36" s="175">
        <f t="shared" si="28"/>
        <v>61.887983944508065</v>
      </c>
      <c r="AN36" s="175">
        <f t="shared" si="29"/>
        <v>51.979414794030454</v>
      </c>
      <c r="AO36" s="175">
        <f t="shared" si="30"/>
        <v>88.264626297291684</v>
      </c>
      <c r="AP36" s="175">
        <f t="shared" si="31"/>
        <v>134.14183431037551</v>
      </c>
      <c r="AQ36" s="175">
        <f t="shared" si="32"/>
        <v>111.57631135220858</v>
      </c>
      <c r="AR36" s="175">
        <f t="shared" si="33"/>
        <v>92.307865367278737</v>
      </c>
      <c r="AS36" s="175">
        <f t="shared" si="34"/>
        <v>50.216641796778191</v>
      </c>
      <c r="AT36" s="175">
        <f t="shared" si="35"/>
        <v>43.373259895275382</v>
      </c>
    </row>
    <row r="37" spans="1:46" x14ac:dyDescent="0.2">
      <c r="A37" s="13">
        <v>51020</v>
      </c>
      <c r="B37" s="14" t="s">
        <v>60</v>
      </c>
      <c r="C37" s="16">
        <f t="shared" si="1"/>
        <v>0</v>
      </c>
      <c r="D37" s="16">
        <f t="shared" si="1"/>
        <v>0</v>
      </c>
      <c r="E37" s="16">
        <f t="shared" si="1"/>
        <v>0</v>
      </c>
      <c r="F37" s="16">
        <f t="shared" si="1"/>
        <v>0</v>
      </c>
      <c r="G37" s="16">
        <f t="shared" si="1"/>
        <v>0</v>
      </c>
      <c r="H37" s="16">
        <f t="shared" si="2"/>
        <v>0</v>
      </c>
      <c r="I37" s="16">
        <f t="shared" si="3"/>
        <v>0</v>
      </c>
      <c r="J37" s="16">
        <f t="shared" si="4"/>
        <v>0</v>
      </c>
      <c r="K37" s="16">
        <f t="shared" si="5"/>
        <v>0</v>
      </c>
      <c r="L37" s="16">
        <f t="shared" si="6"/>
        <v>0</v>
      </c>
      <c r="M37" s="16">
        <f t="shared" si="7"/>
        <v>0</v>
      </c>
      <c r="N37" s="16">
        <f t="shared" si="8"/>
        <v>0</v>
      </c>
      <c r="O37" s="16">
        <f t="shared" si="9"/>
        <v>0</v>
      </c>
      <c r="P37" s="16">
        <f t="shared" si="10"/>
        <v>0</v>
      </c>
      <c r="Q37" s="16">
        <f t="shared" si="11"/>
        <v>4.8538164255491232E-3</v>
      </c>
      <c r="R37" s="16">
        <f t="shared" si="12"/>
        <v>2.5795442325744811E-2</v>
      </c>
      <c r="S37" s="16">
        <f t="shared" si="12"/>
        <v>1.5209977184742892E-2</v>
      </c>
      <c r="T37" s="16">
        <f t="shared" si="12"/>
        <v>9.9497493248285468E-2</v>
      </c>
      <c r="U37" s="16">
        <f t="shared" si="12"/>
        <v>8.1739589639970495E-2</v>
      </c>
      <c r="V37" s="16">
        <f t="shared" si="12"/>
        <v>5.8868466603290287E-2</v>
      </c>
      <c r="W37" s="16">
        <f t="shared" si="12"/>
        <v>3.4857349333146069E-2</v>
      </c>
      <c r="X37" s="16">
        <f t="shared" si="12"/>
        <v>0</v>
      </c>
      <c r="Y37" s="175">
        <f t="shared" si="14"/>
        <v>0</v>
      </c>
      <c r="Z37" s="175">
        <f t="shared" si="15"/>
        <v>0</v>
      </c>
      <c r="AA37" s="175">
        <f t="shared" si="16"/>
        <v>0</v>
      </c>
      <c r="AB37" s="175">
        <f t="shared" si="17"/>
        <v>0</v>
      </c>
      <c r="AC37" s="175">
        <f t="shared" si="18"/>
        <v>0</v>
      </c>
      <c r="AD37" s="175">
        <f t="shared" si="19"/>
        <v>0</v>
      </c>
      <c r="AE37" s="175">
        <f t="shared" si="20"/>
        <v>0</v>
      </c>
      <c r="AF37" s="175">
        <f t="shared" si="21"/>
        <v>0</v>
      </c>
      <c r="AG37" s="175">
        <f t="shared" si="22"/>
        <v>0</v>
      </c>
      <c r="AH37" s="175">
        <f t="shared" si="23"/>
        <v>0</v>
      </c>
      <c r="AI37" s="175">
        <f t="shared" si="24"/>
        <v>0</v>
      </c>
      <c r="AJ37" s="175">
        <f t="shared" si="25"/>
        <v>0</v>
      </c>
      <c r="AK37" s="175">
        <f t="shared" si="26"/>
        <v>0</v>
      </c>
      <c r="AL37" s="175">
        <f t="shared" si="27"/>
        <v>0</v>
      </c>
      <c r="AM37" s="175">
        <f t="shared" si="28"/>
        <v>0.23559533892930468</v>
      </c>
      <c r="AN37" s="175">
        <f t="shared" si="29"/>
        <v>6.6540484478082682</v>
      </c>
      <c r="AO37" s="175">
        <f t="shared" si="30"/>
        <v>2.3134340596039933</v>
      </c>
      <c r="AP37" s="175">
        <f t="shared" si="31"/>
        <v>98.997511626926126</v>
      </c>
      <c r="AQ37" s="175">
        <f t="shared" si="32"/>
        <v>66.813605145107715</v>
      </c>
      <c r="AR37" s="175">
        <f t="shared" si="33"/>
        <v>34.654963602227042</v>
      </c>
      <c r="AS37" s="175">
        <f t="shared" si="34"/>
        <v>12.150348025329787</v>
      </c>
      <c r="AT37" s="175">
        <f t="shared" si="35"/>
        <v>0</v>
      </c>
    </row>
    <row r="38" spans="1:46" x14ac:dyDescent="0.2">
      <c r="A38" s="13">
        <v>50050</v>
      </c>
      <c r="B38" s="14" t="s">
        <v>4</v>
      </c>
      <c r="C38" s="16">
        <f t="shared" si="1"/>
        <v>0</v>
      </c>
      <c r="D38" s="16">
        <f t="shared" si="1"/>
        <v>0</v>
      </c>
      <c r="E38" s="16">
        <f t="shared" si="1"/>
        <v>0</v>
      </c>
      <c r="F38" s="16">
        <f t="shared" si="1"/>
        <v>0</v>
      </c>
      <c r="G38" s="16">
        <f t="shared" si="1"/>
        <v>0</v>
      </c>
      <c r="H38" s="16">
        <f t="shared" si="2"/>
        <v>0</v>
      </c>
      <c r="I38" s="16">
        <f t="shared" si="3"/>
        <v>7.9744327107571591E-4</v>
      </c>
      <c r="J38" s="16">
        <f t="shared" si="4"/>
        <v>6.9082144950172496E-3</v>
      </c>
      <c r="K38" s="16">
        <f t="shared" si="5"/>
        <v>1.3671119098283611E-2</v>
      </c>
      <c r="L38" s="16">
        <f t="shared" si="6"/>
        <v>1.3808693513215743E-2</v>
      </c>
      <c r="M38" s="16">
        <f t="shared" si="7"/>
        <v>1.0001581117864526E-2</v>
      </c>
      <c r="N38" s="16">
        <f t="shared" si="8"/>
        <v>1.0930713001269753E-2</v>
      </c>
      <c r="O38" s="16">
        <f t="shared" si="9"/>
        <v>9.7233146077933177E-3</v>
      </c>
      <c r="P38" s="16">
        <f t="shared" si="10"/>
        <v>6.4220635391429807E-3</v>
      </c>
      <c r="Q38" s="16">
        <f t="shared" si="11"/>
        <v>8.8202790771575966E-3</v>
      </c>
      <c r="R38" s="16">
        <f t="shared" si="12"/>
        <v>1.1943324076002737E-2</v>
      </c>
      <c r="S38" s="16">
        <f t="shared" si="12"/>
        <v>1.4558154694629063E-2</v>
      </c>
      <c r="T38" s="16">
        <f t="shared" si="12"/>
        <v>2.124182951915763E-2</v>
      </c>
      <c r="U38" s="16">
        <f t="shared" si="12"/>
        <v>2.6716241032297701E-2</v>
      </c>
      <c r="V38" s="16">
        <f t="shared" si="12"/>
        <v>2.8488588639822142E-2</v>
      </c>
      <c r="W38" s="16">
        <f t="shared" si="12"/>
        <v>3.2103144179584209E-2</v>
      </c>
      <c r="X38" s="16">
        <f t="shared" si="12"/>
        <v>3.9792315842540109E-2</v>
      </c>
      <c r="Y38" s="175">
        <f t="shared" si="14"/>
        <v>0</v>
      </c>
      <c r="Z38" s="175">
        <f t="shared" si="15"/>
        <v>0</v>
      </c>
      <c r="AA38" s="175">
        <f t="shared" si="16"/>
        <v>0</v>
      </c>
      <c r="AB38" s="175">
        <f t="shared" si="17"/>
        <v>0</v>
      </c>
      <c r="AC38" s="175">
        <f t="shared" si="18"/>
        <v>0</v>
      </c>
      <c r="AD38" s="175">
        <f t="shared" si="19"/>
        <v>0</v>
      </c>
      <c r="AE38" s="175">
        <f t="shared" si="20"/>
        <v>6.3591577058393764E-3</v>
      </c>
      <c r="AF38" s="175">
        <f t="shared" si="21"/>
        <v>0.47723427509166427</v>
      </c>
      <c r="AG38" s="175">
        <f t="shared" si="22"/>
        <v>1.8689949739945491</v>
      </c>
      <c r="AH38" s="175">
        <f t="shared" si="23"/>
        <v>1.9068001654192652</v>
      </c>
      <c r="AI38" s="175">
        <f t="shared" si="24"/>
        <v>1.0003162485722421</v>
      </c>
      <c r="AJ38" s="175">
        <f t="shared" si="25"/>
        <v>1.1948048671612761</v>
      </c>
      <c r="AK38" s="175">
        <f t="shared" si="26"/>
        <v>0.94542846962126914</v>
      </c>
      <c r="AL38" s="175">
        <f t="shared" si="27"/>
        <v>0.41242900100789665</v>
      </c>
      <c r="AM38" s="175">
        <f t="shared" si="28"/>
        <v>0.77797322998944063</v>
      </c>
      <c r="AN38" s="175">
        <f t="shared" si="29"/>
        <v>1.4264298998442664</v>
      </c>
      <c r="AO38" s="175">
        <f t="shared" si="30"/>
        <v>2.1193986811275023</v>
      </c>
      <c r="AP38" s="175">
        <f t="shared" si="31"/>
        <v>4.5121532132095643</v>
      </c>
      <c r="AQ38" s="175">
        <f t="shared" si="32"/>
        <v>7.1375753489582738</v>
      </c>
      <c r="AR38" s="175">
        <f t="shared" si="33"/>
        <v>8.1159968268900311</v>
      </c>
      <c r="AS38" s="175">
        <f t="shared" si="34"/>
        <v>10.306118662151714</v>
      </c>
      <c r="AT38" s="175">
        <f t="shared" si="35"/>
        <v>15.834284001124685</v>
      </c>
    </row>
    <row r="39" spans="1:46" x14ac:dyDescent="0.2">
      <c r="A39" s="13">
        <v>4699</v>
      </c>
      <c r="B39" s="14" t="s">
        <v>163</v>
      </c>
      <c r="C39" s="16">
        <f t="shared" si="1"/>
        <v>0</v>
      </c>
      <c r="D39" s="16">
        <f t="shared" si="1"/>
        <v>0</v>
      </c>
      <c r="E39" s="16">
        <f t="shared" si="1"/>
        <v>0</v>
      </c>
      <c r="F39" s="16">
        <f t="shared" si="1"/>
        <v>0</v>
      </c>
      <c r="G39" s="16">
        <f t="shared" si="1"/>
        <v>0</v>
      </c>
      <c r="H39" s="16">
        <f t="shared" si="2"/>
        <v>0</v>
      </c>
      <c r="I39" s="16">
        <f t="shared" si="3"/>
        <v>0</v>
      </c>
      <c r="J39" s="16">
        <f t="shared" si="4"/>
        <v>0</v>
      </c>
      <c r="K39" s="16">
        <f t="shared" si="5"/>
        <v>0</v>
      </c>
      <c r="L39" s="16">
        <f t="shared" si="6"/>
        <v>0</v>
      </c>
      <c r="M39" s="16">
        <f t="shared" si="7"/>
        <v>0</v>
      </c>
      <c r="N39" s="16">
        <f t="shared" si="8"/>
        <v>0</v>
      </c>
      <c r="O39" s="16">
        <f t="shared" si="9"/>
        <v>0</v>
      </c>
      <c r="P39" s="16">
        <f t="shared" si="10"/>
        <v>0</v>
      </c>
      <c r="Q39" s="16">
        <f t="shared" si="11"/>
        <v>0</v>
      </c>
      <c r="R39" s="16">
        <f t="shared" si="12"/>
        <v>0</v>
      </c>
      <c r="S39" s="16">
        <f t="shared" si="12"/>
        <v>0</v>
      </c>
      <c r="T39" s="16">
        <f t="shared" si="12"/>
        <v>1.8211683587385254E-2</v>
      </c>
      <c r="U39" s="16">
        <f t="shared" si="12"/>
        <v>1.6632948024352737E-2</v>
      </c>
      <c r="V39" s="16">
        <f t="shared" si="12"/>
        <v>2.7023839374850277E-2</v>
      </c>
      <c r="W39" s="16">
        <f t="shared" si="12"/>
        <v>3.1510994227769547E-2</v>
      </c>
      <c r="X39" s="16">
        <f t="shared" si="12"/>
        <v>0</v>
      </c>
      <c r="Y39" s="175">
        <f t="shared" si="14"/>
        <v>0</v>
      </c>
      <c r="Z39" s="175">
        <f t="shared" si="15"/>
        <v>0</v>
      </c>
      <c r="AA39" s="175">
        <f t="shared" si="16"/>
        <v>0</v>
      </c>
      <c r="AB39" s="175">
        <f t="shared" si="17"/>
        <v>0</v>
      </c>
      <c r="AC39" s="175">
        <f t="shared" si="18"/>
        <v>0</v>
      </c>
      <c r="AD39" s="175">
        <f t="shared" si="19"/>
        <v>0</v>
      </c>
      <c r="AE39" s="175">
        <f t="shared" si="20"/>
        <v>0</v>
      </c>
      <c r="AF39" s="175">
        <f t="shared" si="21"/>
        <v>0</v>
      </c>
      <c r="AG39" s="175">
        <f t="shared" si="22"/>
        <v>0</v>
      </c>
      <c r="AH39" s="175">
        <f t="shared" si="23"/>
        <v>0</v>
      </c>
      <c r="AI39" s="175">
        <f t="shared" si="24"/>
        <v>0</v>
      </c>
      <c r="AJ39" s="175">
        <f t="shared" si="25"/>
        <v>0</v>
      </c>
      <c r="AK39" s="175">
        <f t="shared" si="26"/>
        <v>0</v>
      </c>
      <c r="AL39" s="175">
        <f t="shared" si="27"/>
        <v>0</v>
      </c>
      <c r="AM39" s="175">
        <f t="shared" si="28"/>
        <v>0</v>
      </c>
      <c r="AN39" s="175">
        <f t="shared" si="29"/>
        <v>0</v>
      </c>
      <c r="AO39" s="175">
        <f t="shared" si="30"/>
        <v>0</v>
      </c>
      <c r="AP39" s="175">
        <f t="shared" si="31"/>
        <v>3.3166541908703744</v>
      </c>
      <c r="AQ39" s="175">
        <f t="shared" si="32"/>
        <v>2.7665495998081959</v>
      </c>
      <c r="AR39" s="175">
        <f t="shared" si="33"/>
        <v>7.3028789455770822</v>
      </c>
      <c r="AS39" s="175">
        <f t="shared" si="34"/>
        <v>9.9294275722252561</v>
      </c>
      <c r="AT39" s="175">
        <f t="shared" si="35"/>
        <v>0</v>
      </c>
    </row>
    <row r="40" spans="1:46" x14ac:dyDescent="0.2">
      <c r="A40" s="13">
        <v>50016</v>
      </c>
      <c r="B40" s="14" t="s">
        <v>164</v>
      </c>
      <c r="C40" s="15"/>
      <c r="D40" s="15"/>
      <c r="E40" s="15"/>
      <c r="F40" s="15"/>
      <c r="G40" s="15"/>
      <c r="H40" s="15"/>
      <c r="I40" s="15"/>
      <c r="J40" s="15"/>
      <c r="K40" s="15"/>
      <c r="L40" s="16">
        <f t="shared" si="6"/>
        <v>0</v>
      </c>
      <c r="M40" s="16">
        <f t="shared" si="7"/>
        <v>0</v>
      </c>
      <c r="N40" s="16">
        <f t="shared" si="8"/>
        <v>0</v>
      </c>
      <c r="O40" s="16">
        <f t="shared" si="9"/>
        <v>0</v>
      </c>
      <c r="P40" s="16">
        <f t="shared" si="10"/>
        <v>0</v>
      </c>
      <c r="Q40" s="16">
        <f t="shared" si="11"/>
        <v>0</v>
      </c>
      <c r="R40" s="16">
        <f t="shared" si="12"/>
        <v>0</v>
      </c>
      <c r="S40" s="16">
        <f t="shared" si="12"/>
        <v>0</v>
      </c>
      <c r="T40" s="170">
        <f t="shared" si="12"/>
        <v>5.4688278639976684E-3</v>
      </c>
      <c r="U40" s="16">
        <f t="shared" si="12"/>
        <v>2.206101774178899E-2</v>
      </c>
      <c r="V40" s="16">
        <f t="shared" si="12"/>
        <v>2.5351457997967709E-2</v>
      </c>
      <c r="W40" s="16">
        <f t="shared" si="12"/>
        <v>2.6568996305444098E-2</v>
      </c>
      <c r="X40" s="16">
        <f t="shared" si="12"/>
        <v>2.4794563813739276E-2</v>
      </c>
      <c r="Y40" s="175">
        <f t="shared" si="14"/>
        <v>0</v>
      </c>
      <c r="Z40" s="175">
        <f t="shared" si="15"/>
        <v>0</v>
      </c>
      <c r="AA40" s="175">
        <f t="shared" si="16"/>
        <v>0</v>
      </c>
      <c r="AB40" s="175">
        <f t="shared" si="17"/>
        <v>0</v>
      </c>
      <c r="AC40" s="175">
        <f t="shared" si="18"/>
        <v>0</v>
      </c>
      <c r="AD40" s="175">
        <f t="shared" si="19"/>
        <v>0</v>
      </c>
      <c r="AE40" s="175">
        <f t="shared" si="20"/>
        <v>0</v>
      </c>
      <c r="AF40" s="175">
        <f t="shared" si="21"/>
        <v>0</v>
      </c>
      <c r="AG40" s="175">
        <f t="shared" si="22"/>
        <v>0</v>
      </c>
      <c r="AH40" s="175">
        <f t="shared" si="23"/>
        <v>0</v>
      </c>
      <c r="AI40" s="175">
        <f t="shared" si="24"/>
        <v>0</v>
      </c>
      <c r="AJ40" s="175">
        <f t="shared" si="25"/>
        <v>0</v>
      </c>
      <c r="AK40" s="175">
        <f t="shared" si="26"/>
        <v>0</v>
      </c>
      <c r="AL40" s="175">
        <f t="shared" si="27"/>
        <v>0</v>
      </c>
      <c r="AM40" s="175">
        <f t="shared" si="28"/>
        <v>0</v>
      </c>
      <c r="AN40" s="175">
        <f t="shared" si="29"/>
        <v>0</v>
      </c>
      <c r="AO40" s="175">
        <f t="shared" si="30"/>
        <v>0</v>
      </c>
      <c r="AP40" s="175">
        <f t="shared" si="31"/>
        <v>0.29908078206037303</v>
      </c>
      <c r="AQ40" s="175">
        <f t="shared" si="32"/>
        <v>4.8668850380352859</v>
      </c>
      <c r="AR40" s="175">
        <f t="shared" si="33"/>
        <v>6.4269642262272093</v>
      </c>
      <c r="AS40" s="175">
        <f t="shared" si="34"/>
        <v>7.0591156467870215</v>
      </c>
      <c r="AT40" s="175">
        <f t="shared" si="35"/>
        <v>6.1477039471358914</v>
      </c>
    </row>
    <row r="41" spans="1:46" x14ac:dyDescent="0.2">
      <c r="A41" s="13">
        <v>50130</v>
      </c>
      <c r="B41" s="14" t="s">
        <v>7</v>
      </c>
      <c r="C41" s="15"/>
      <c r="D41" s="15"/>
      <c r="E41" s="15"/>
      <c r="F41" s="15"/>
      <c r="G41" s="15"/>
      <c r="H41" s="15"/>
      <c r="I41" s="15"/>
      <c r="J41" s="15"/>
      <c r="K41" s="15"/>
      <c r="L41" s="16">
        <f t="shared" si="6"/>
        <v>2.3038222221453672E-2</v>
      </c>
      <c r="M41" s="16">
        <f t="shared" si="7"/>
        <v>1.9323574079982662E-2</v>
      </c>
      <c r="N41" s="16">
        <f t="shared" si="8"/>
        <v>2.3485838147134317E-2</v>
      </c>
      <c r="O41" s="16">
        <f t="shared" si="9"/>
        <v>2.4957301787549534E-2</v>
      </c>
      <c r="P41" s="16">
        <f t="shared" si="10"/>
        <v>2.8248850484955863E-2</v>
      </c>
      <c r="Q41" s="16">
        <f t="shared" si="11"/>
        <v>2.9196038112759771E-2</v>
      </c>
      <c r="R41" s="16">
        <f t="shared" si="12"/>
        <v>2.8893260827770818E-2</v>
      </c>
      <c r="S41" s="16">
        <f t="shared" si="12"/>
        <v>2.0972376746713327E-2</v>
      </c>
      <c r="T41" s="16">
        <f t="shared" si="12"/>
        <v>2.6857072194317228E-2</v>
      </c>
      <c r="U41" s="16">
        <f t="shared" si="12"/>
        <v>2.5497332438148401E-2</v>
      </c>
      <c r="V41" s="16">
        <f t="shared" si="12"/>
        <v>2.3615835853575514E-2</v>
      </c>
      <c r="W41" s="16">
        <f t="shared" si="12"/>
        <v>2.6407272500710639E-2</v>
      </c>
      <c r="X41" s="16">
        <f t="shared" si="12"/>
        <v>4.1562296123202905E-2</v>
      </c>
      <c r="Y41" s="175">
        <f t="shared" si="14"/>
        <v>0</v>
      </c>
      <c r="Z41" s="175">
        <f t="shared" si="15"/>
        <v>0</v>
      </c>
      <c r="AA41" s="175">
        <f t="shared" si="16"/>
        <v>0</v>
      </c>
      <c r="AB41" s="175">
        <f t="shared" si="17"/>
        <v>0</v>
      </c>
      <c r="AC41" s="175">
        <f t="shared" si="18"/>
        <v>0</v>
      </c>
      <c r="AD41" s="175">
        <f t="shared" si="19"/>
        <v>0</v>
      </c>
      <c r="AE41" s="175">
        <f t="shared" si="20"/>
        <v>0</v>
      </c>
      <c r="AF41" s="175">
        <f t="shared" si="21"/>
        <v>0</v>
      </c>
      <c r="AG41" s="175">
        <f t="shared" si="22"/>
        <v>0</v>
      </c>
      <c r="AH41" s="175">
        <f t="shared" si="23"/>
        <v>5.3075968312508177</v>
      </c>
      <c r="AI41" s="175">
        <f t="shared" si="24"/>
        <v>3.7340051522457784</v>
      </c>
      <c r="AJ41" s="175">
        <f t="shared" si="25"/>
        <v>5.5158459347338953</v>
      </c>
      <c r="AK41" s="175">
        <f t="shared" si="26"/>
        <v>6.2286691251482322</v>
      </c>
      <c r="AL41" s="175">
        <f t="shared" si="27"/>
        <v>7.9799755372139112</v>
      </c>
      <c r="AM41" s="175">
        <f t="shared" si="28"/>
        <v>8.5240864148172122</v>
      </c>
      <c r="AN41" s="175">
        <f t="shared" si="29"/>
        <v>8.3482052126159569</v>
      </c>
      <c r="AO41" s="175">
        <f t="shared" si="30"/>
        <v>4.3984058640608188</v>
      </c>
      <c r="AP41" s="175">
        <f t="shared" si="31"/>
        <v>7.2130232685076763</v>
      </c>
      <c r="AQ41" s="175">
        <f t="shared" si="32"/>
        <v>6.5011396146145453</v>
      </c>
      <c r="AR41" s="175">
        <f t="shared" si="33"/>
        <v>5.5770770306302264</v>
      </c>
      <c r="AS41" s="175">
        <f t="shared" si="34"/>
        <v>6.9734404092678837</v>
      </c>
      <c r="AT41" s="175">
        <f t="shared" si="35"/>
        <v>17.274244590328074</v>
      </c>
    </row>
    <row r="42" spans="1:46" x14ac:dyDescent="0.2">
      <c r="A42" s="13">
        <v>3483</v>
      </c>
      <c r="B42" s="14" t="s">
        <v>180</v>
      </c>
      <c r="C42" s="16">
        <f t="shared" ref="C42:G43" si="36">C14/C$29</f>
        <v>0</v>
      </c>
      <c r="D42" s="16">
        <f t="shared" si="36"/>
        <v>0</v>
      </c>
      <c r="E42" s="16">
        <f t="shared" si="36"/>
        <v>0</v>
      </c>
      <c r="F42" s="16">
        <f t="shared" si="36"/>
        <v>0</v>
      </c>
      <c r="G42" s="16">
        <f t="shared" si="36"/>
        <v>0</v>
      </c>
      <c r="H42" s="16">
        <f>H14/$H$29</f>
        <v>0</v>
      </c>
      <c r="I42" s="16">
        <f>I14/$I$29</f>
        <v>0</v>
      </c>
      <c r="J42" s="16">
        <f>J14/$J$29</f>
        <v>0</v>
      </c>
      <c r="K42" s="16">
        <f>K14/$K$29</f>
        <v>0</v>
      </c>
      <c r="L42" s="16">
        <f t="shared" si="6"/>
        <v>0</v>
      </c>
      <c r="M42" s="16">
        <f t="shared" si="7"/>
        <v>0</v>
      </c>
      <c r="N42" s="16">
        <f t="shared" si="8"/>
        <v>0</v>
      </c>
      <c r="O42" s="16">
        <f t="shared" si="9"/>
        <v>0</v>
      </c>
      <c r="P42" s="16">
        <f t="shared" si="10"/>
        <v>0</v>
      </c>
      <c r="Q42" s="16">
        <f t="shared" si="11"/>
        <v>0</v>
      </c>
      <c r="R42" s="16">
        <f t="shared" si="12"/>
        <v>0</v>
      </c>
      <c r="S42" s="16">
        <f t="shared" si="12"/>
        <v>0</v>
      </c>
      <c r="T42" s="16">
        <f t="shared" si="12"/>
        <v>0</v>
      </c>
      <c r="U42" s="16">
        <f t="shared" si="12"/>
        <v>0</v>
      </c>
      <c r="V42" s="16">
        <f t="shared" si="12"/>
        <v>0</v>
      </c>
      <c r="W42" s="16">
        <f t="shared" si="12"/>
        <v>5.7869318715988429E-4</v>
      </c>
      <c r="X42" s="16">
        <f t="shared" si="12"/>
        <v>5.7970557955498258E-4</v>
      </c>
      <c r="Y42" s="175">
        <f t="shared" si="14"/>
        <v>0</v>
      </c>
      <c r="Z42" s="175">
        <f t="shared" si="15"/>
        <v>0</v>
      </c>
      <c r="AA42" s="175">
        <f t="shared" si="16"/>
        <v>0</v>
      </c>
      <c r="AB42" s="175">
        <f t="shared" si="17"/>
        <v>0</v>
      </c>
      <c r="AC42" s="175">
        <f t="shared" si="18"/>
        <v>0</v>
      </c>
      <c r="AD42" s="175">
        <f t="shared" si="19"/>
        <v>0</v>
      </c>
      <c r="AE42" s="175">
        <f t="shared" si="20"/>
        <v>0</v>
      </c>
      <c r="AF42" s="175">
        <f t="shared" si="21"/>
        <v>0</v>
      </c>
      <c r="AG42" s="175">
        <f t="shared" si="22"/>
        <v>0</v>
      </c>
      <c r="AH42" s="175">
        <f t="shared" si="23"/>
        <v>0</v>
      </c>
      <c r="AI42" s="175">
        <f t="shared" si="24"/>
        <v>0</v>
      </c>
      <c r="AJ42" s="175">
        <f t="shared" si="25"/>
        <v>0</v>
      </c>
      <c r="AK42" s="175">
        <f t="shared" si="26"/>
        <v>0</v>
      </c>
      <c r="AL42" s="175">
        <f t="shared" si="27"/>
        <v>0</v>
      </c>
      <c r="AM42" s="175">
        <f t="shared" si="28"/>
        <v>0</v>
      </c>
      <c r="AN42" s="175">
        <f t="shared" si="29"/>
        <v>0</v>
      </c>
      <c r="AO42" s="175">
        <f t="shared" si="30"/>
        <v>0</v>
      </c>
      <c r="AP42" s="175">
        <f t="shared" si="31"/>
        <v>0</v>
      </c>
      <c r="AQ42" s="175">
        <f t="shared" si="32"/>
        <v>0</v>
      </c>
      <c r="AR42" s="175">
        <f t="shared" si="33"/>
        <v>0</v>
      </c>
      <c r="AS42" s="175">
        <f t="shared" si="34"/>
        <v>3.3488580486526489E-3</v>
      </c>
      <c r="AT42" s="175">
        <f t="shared" si="35"/>
        <v>3.3605855896717825E-3</v>
      </c>
    </row>
    <row r="43" spans="1:46" x14ac:dyDescent="0.2">
      <c r="A43" s="43">
        <v>50026</v>
      </c>
      <c r="B43" s="44" t="s">
        <v>174</v>
      </c>
      <c r="C43" s="16">
        <f t="shared" si="36"/>
        <v>0</v>
      </c>
      <c r="D43" s="16">
        <f t="shared" si="36"/>
        <v>0</v>
      </c>
      <c r="E43" s="16">
        <f t="shared" si="36"/>
        <v>3.985381269176135E-4</v>
      </c>
      <c r="F43" s="16">
        <f t="shared" si="36"/>
        <v>1.0461324955689995E-2</v>
      </c>
      <c r="G43" s="16">
        <f t="shared" si="36"/>
        <v>9.1385066719971118E-3</v>
      </c>
      <c r="H43" s="16">
        <f>H15/$H$29</f>
        <v>1.0141156058306464E-2</v>
      </c>
      <c r="I43" s="16">
        <f>I15/$I$29</f>
        <v>1.0255467559920437E-2</v>
      </c>
      <c r="J43" s="16">
        <f>J15/$J$29</f>
        <v>1.0527182005215869E-2</v>
      </c>
      <c r="K43" s="16">
        <f>K15/$K$29</f>
        <v>1.2445390615702451E-2</v>
      </c>
      <c r="L43" s="16">
        <f t="shared" si="6"/>
        <v>1.2701054042843893E-2</v>
      </c>
      <c r="M43" s="16">
        <f t="shared" si="7"/>
        <v>1.0272245736723723E-2</v>
      </c>
      <c r="N43" s="16">
        <f t="shared" si="8"/>
        <v>7.303667106450717E-3</v>
      </c>
      <c r="O43" s="16">
        <f t="shared" si="9"/>
        <v>5.9337692354649195E-3</v>
      </c>
      <c r="P43" s="16">
        <f t="shared" si="10"/>
        <v>6.9341933794919335E-3</v>
      </c>
      <c r="Q43" s="16">
        <f t="shared" si="11"/>
        <v>6.9364626631760818E-3</v>
      </c>
      <c r="R43" s="16">
        <f t="shared" si="12"/>
        <v>4.4752114494682549E-3</v>
      </c>
      <c r="S43" s="16">
        <f t="shared" si="12"/>
        <v>3.0206980096443539E-3</v>
      </c>
      <c r="T43" s="16">
        <f t="shared" si="12"/>
        <v>8.4163552210555668E-4</v>
      </c>
      <c r="U43" s="16">
        <f t="shared" si="12"/>
        <v>6.8736952306466793E-4</v>
      </c>
      <c r="V43" s="16">
        <f t="shared" si="12"/>
        <v>6.0361120481565098E-4</v>
      </c>
      <c r="W43" s="16">
        <f t="shared" si="12"/>
        <v>8.4994092698997641E-4</v>
      </c>
      <c r="X43" s="16">
        <f t="shared" si="12"/>
        <v>8.9980190926808909E-4</v>
      </c>
      <c r="Y43" s="175">
        <f t="shared" si="14"/>
        <v>0</v>
      </c>
      <c r="Z43" s="175">
        <f t="shared" si="15"/>
        <v>0</v>
      </c>
      <c r="AA43" s="175">
        <f t="shared" si="16"/>
        <v>1.5883263860699982E-3</v>
      </c>
      <c r="AB43" s="175">
        <f t="shared" si="17"/>
        <v>1.0943931982854227</v>
      </c>
      <c r="AC43" s="175">
        <f t="shared" si="18"/>
        <v>0.83512304194135722</v>
      </c>
      <c r="AD43" s="175">
        <f t="shared" si="19"/>
        <v>1.028430461989259</v>
      </c>
      <c r="AE43" s="175">
        <f t="shared" si="20"/>
        <v>1.0517461487258044</v>
      </c>
      <c r="AF43" s="175">
        <f t="shared" si="21"/>
        <v>1.108215609709408</v>
      </c>
      <c r="AG43" s="175">
        <f t="shared" si="22"/>
        <v>1.5488774757741464</v>
      </c>
      <c r="AH43" s="175">
        <f t="shared" si="23"/>
        <v>1.6131677379924121</v>
      </c>
      <c r="AI43" s="175">
        <f t="shared" si="24"/>
        <v>1.055190324756387</v>
      </c>
      <c r="AJ43" s="175">
        <f t="shared" si="25"/>
        <v>0.53343553201850191</v>
      </c>
      <c r="AK43" s="175">
        <f t="shared" si="26"/>
        <v>0.35209617339749932</v>
      </c>
      <c r="AL43" s="175">
        <f t="shared" si="27"/>
        <v>0.48083037824189767</v>
      </c>
      <c r="AM43" s="175">
        <f t="shared" si="28"/>
        <v>0.48114514277635817</v>
      </c>
      <c r="AN43" s="175">
        <f t="shared" si="29"/>
        <v>0.20027517517451762</v>
      </c>
      <c r="AO43" s="175">
        <f t="shared" si="30"/>
        <v>9.1246164654693609E-2</v>
      </c>
      <c r="AP43" s="175">
        <f t="shared" si="31"/>
        <v>7.0835035206989298E-3</v>
      </c>
      <c r="AQ43" s="175">
        <f t="shared" si="32"/>
        <v>4.7247686123814909E-3</v>
      </c>
      <c r="AR43" s="175">
        <f t="shared" si="33"/>
        <v>3.6434648657900177E-3</v>
      </c>
      <c r="AS43" s="175">
        <f t="shared" si="34"/>
        <v>7.2239957937258042E-3</v>
      </c>
      <c r="AT43" s="175">
        <f t="shared" si="35"/>
        <v>8.0964347592249845E-3</v>
      </c>
    </row>
    <row r="44" spans="1:46" x14ac:dyDescent="0.2">
      <c r="A44" s="43">
        <v>51632</v>
      </c>
      <c r="B44" s="44" t="s">
        <v>157</v>
      </c>
      <c r="C44" s="16"/>
      <c r="D44" s="16"/>
      <c r="E44" s="16"/>
      <c r="F44" s="16"/>
      <c r="G44" s="16"/>
      <c r="H44" s="16"/>
      <c r="I44" s="16"/>
      <c r="J44" s="16"/>
      <c r="K44" s="16"/>
      <c r="L44" s="16">
        <f t="shared" si="6"/>
        <v>0</v>
      </c>
      <c r="M44" s="16">
        <f t="shared" si="7"/>
        <v>0</v>
      </c>
      <c r="N44" s="16">
        <f t="shared" si="8"/>
        <v>0</v>
      </c>
      <c r="O44" s="16">
        <f t="shared" si="9"/>
        <v>0</v>
      </c>
      <c r="P44" s="16">
        <f t="shared" si="10"/>
        <v>0</v>
      </c>
      <c r="Q44" s="16">
        <f t="shared" si="11"/>
        <v>0</v>
      </c>
      <c r="R44" s="16">
        <f t="shared" si="12"/>
        <v>4.2100151009709295E-7</v>
      </c>
      <c r="S44" s="16">
        <f t="shared" si="12"/>
        <v>1.0826903909792102E-4</v>
      </c>
      <c r="T44" s="16">
        <f t="shared" si="12"/>
        <v>5.0284124015860987E-4</v>
      </c>
      <c r="U44" s="16">
        <f t="shared" si="12"/>
        <v>6.456661781503709E-4</v>
      </c>
      <c r="V44" s="16">
        <f t="shared" si="12"/>
        <v>6.6621175714802244E-4</v>
      </c>
      <c r="W44" s="16">
        <f t="shared" si="12"/>
        <v>0</v>
      </c>
      <c r="X44" s="16">
        <f t="shared" si="12"/>
        <v>0</v>
      </c>
      <c r="Y44" s="175">
        <f t="shared" si="14"/>
        <v>0</v>
      </c>
      <c r="Z44" s="175">
        <f t="shared" si="15"/>
        <v>0</v>
      </c>
      <c r="AA44" s="175">
        <f t="shared" si="16"/>
        <v>0</v>
      </c>
      <c r="AB44" s="175">
        <f t="shared" si="17"/>
        <v>0</v>
      </c>
      <c r="AC44" s="175">
        <f t="shared" si="18"/>
        <v>0</v>
      </c>
      <c r="AD44" s="175">
        <f t="shared" si="19"/>
        <v>0</v>
      </c>
      <c r="AE44" s="175">
        <f t="shared" si="20"/>
        <v>0</v>
      </c>
      <c r="AF44" s="175">
        <f t="shared" si="21"/>
        <v>0</v>
      </c>
      <c r="AG44" s="175">
        <f t="shared" si="22"/>
        <v>0</v>
      </c>
      <c r="AH44" s="175">
        <f t="shared" si="23"/>
        <v>0</v>
      </c>
      <c r="AI44" s="175">
        <f t="shared" si="24"/>
        <v>0</v>
      </c>
      <c r="AJ44" s="175">
        <f t="shared" si="25"/>
        <v>0</v>
      </c>
      <c r="AK44" s="175">
        <f t="shared" si="26"/>
        <v>0</v>
      </c>
      <c r="AL44" s="175">
        <f t="shared" si="27"/>
        <v>0</v>
      </c>
      <c r="AM44" s="175">
        <f t="shared" si="28"/>
        <v>0</v>
      </c>
      <c r="AN44" s="175">
        <f t="shared" si="29"/>
        <v>1.7724227150403265E-9</v>
      </c>
      <c r="AO44" s="175">
        <f t="shared" si="30"/>
        <v>1.172218482718715E-4</v>
      </c>
      <c r="AP44" s="175">
        <f t="shared" si="31"/>
        <v>2.5284931280424878E-3</v>
      </c>
      <c r="AQ44" s="175">
        <f t="shared" si="32"/>
        <v>4.1688481360730644E-3</v>
      </c>
      <c r="AR44" s="175">
        <f t="shared" si="33"/>
        <v>4.4383810536225568E-3</v>
      </c>
      <c r="AS44" s="175">
        <f t="shared" ref="AS44:AT46" si="37">W44*W44*100*100</f>
        <v>0</v>
      </c>
      <c r="AT44" s="175">
        <f t="shared" si="37"/>
        <v>0</v>
      </c>
    </row>
    <row r="45" spans="1:46" x14ac:dyDescent="0.2">
      <c r="A45" s="43">
        <v>51152</v>
      </c>
      <c r="B45" s="44" t="s">
        <v>184</v>
      </c>
      <c r="C45" s="16"/>
      <c r="D45" s="16"/>
      <c r="E45" s="16"/>
      <c r="F45" s="16"/>
      <c r="G45" s="16"/>
      <c r="H45" s="16"/>
      <c r="I45" s="16"/>
      <c r="J45" s="16"/>
      <c r="K45" s="16"/>
      <c r="L45" s="16">
        <f t="shared" si="6"/>
        <v>0</v>
      </c>
      <c r="M45" s="16">
        <f t="shared" si="7"/>
        <v>0</v>
      </c>
      <c r="N45" s="16">
        <f t="shared" si="8"/>
        <v>0</v>
      </c>
      <c r="O45" s="16">
        <f t="shared" si="9"/>
        <v>0</v>
      </c>
      <c r="P45" s="16">
        <f t="shared" si="10"/>
        <v>0</v>
      </c>
      <c r="Q45" s="16">
        <f t="shared" si="11"/>
        <v>0</v>
      </c>
      <c r="R45" s="16">
        <f t="shared" si="12"/>
        <v>0</v>
      </c>
      <c r="S45" s="16">
        <f t="shared" si="12"/>
        <v>0</v>
      </c>
      <c r="T45" s="16">
        <f t="shared" si="12"/>
        <v>0</v>
      </c>
      <c r="U45" s="16">
        <f t="shared" si="12"/>
        <v>0</v>
      </c>
      <c r="V45" s="16">
        <f t="shared" si="12"/>
        <v>0</v>
      </c>
      <c r="W45" s="16">
        <f t="shared" si="12"/>
        <v>0</v>
      </c>
      <c r="X45" s="16">
        <f t="shared" si="12"/>
        <v>2.9154349669671519E-2</v>
      </c>
      <c r="Y45" s="175">
        <f t="shared" si="14"/>
        <v>0</v>
      </c>
      <c r="Z45" s="175">
        <f t="shared" si="15"/>
        <v>0</v>
      </c>
      <c r="AA45" s="175">
        <f t="shared" si="16"/>
        <v>0</v>
      </c>
      <c r="AB45" s="175">
        <f t="shared" si="17"/>
        <v>0</v>
      </c>
      <c r="AC45" s="175">
        <f t="shared" si="18"/>
        <v>0</v>
      </c>
      <c r="AD45" s="175">
        <f t="shared" si="19"/>
        <v>0</v>
      </c>
      <c r="AE45" s="175">
        <f t="shared" si="20"/>
        <v>0</v>
      </c>
      <c r="AF45" s="175">
        <f t="shared" si="21"/>
        <v>0</v>
      </c>
      <c r="AG45" s="175">
        <f t="shared" si="22"/>
        <v>0</v>
      </c>
      <c r="AH45" s="175">
        <f t="shared" si="23"/>
        <v>0</v>
      </c>
      <c r="AI45" s="175">
        <f t="shared" si="24"/>
        <v>0</v>
      </c>
      <c r="AJ45" s="175">
        <f t="shared" si="25"/>
        <v>0</v>
      </c>
      <c r="AK45" s="175">
        <f t="shared" si="26"/>
        <v>0</v>
      </c>
      <c r="AL45" s="175">
        <f t="shared" si="27"/>
        <v>0</v>
      </c>
      <c r="AM45" s="175">
        <f t="shared" si="28"/>
        <v>0</v>
      </c>
      <c r="AN45" s="175">
        <f t="shared" si="29"/>
        <v>0</v>
      </c>
      <c r="AO45" s="175">
        <f t="shared" si="30"/>
        <v>0</v>
      </c>
      <c r="AP45" s="175">
        <f t="shared" si="31"/>
        <v>0</v>
      </c>
      <c r="AQ45" s="175">
        <f t="shared" si="32"/>
        <v>0</v>
      </c>
      <c r="AR45" s="175">
        <f t="shared" si="33"/>
        <v>0</v>
      </c>
      <c r="AS45" s="175">
        <f t="shared" si="37"/>
        <v>0</v>
      </c>
      <c r="AT45" s="175">
        <f t="shared" si="37"/>
        <v>8.4997610466147577</v>
      </c>
    </row>
    <row r="46" spans="1:46" x14ac:dyDescent="0.2">
      <c r="A46" s="43">
        <v>50040</v>
      </c>
      <c r="B46" s="44" t="s">
        <v>185</v>
      </c>
      <c r="C46" s="16"/>
      <c r="D46" s="16"/>
      <c r="E46" s="16"/>
      <c r="F46" s="16"/>
      <c r="G46" s="16"/>
      <c r="H46" s="16"/>
      <c r="I46" s="16"/>
      <c r="J46" s="16"/>
      <c r="K46" s="16"/>
      <c r="L46" s="16">
        <f t="shared" si="6"/>
        <v>0</v>
      </c>
      <c r="M46" s="16">
        <f t="shared" si="7"/>
        <v>0</v>
      </c>
      <c r="N46" s="16">
        <f t="shared" si="8"/>
        <v>0</v>
      </c>
      <c r="O46" s="16">
        <f t="shared" si="9"/>
        <v>0</v>
      </c>
      <c r="P46" s="16">
        <f t="shared" si="10"/>
        <v>0</v>
      </c>
      <c r="Q46" s="16">
        <f t="shared" si="11"/>
        <v>0</v>
      </c>
      <c r="R46" s="16">
        <f t="shared" si="12"/>
        <v>0</v>
      </c>
      <c r="S46" s="16">
        <f t="shared" si="12"/>
        <v>0</v>
      </c>
      <c r="T46" s="16">
        <f t="shared" si="12"/>
        <v>0</v>
      </c>
      <c r="U46" s="16">
        <f t="shared" si="12"/>
        <v>0</v>
      </c>
      <c r="V46" s="16">
        <f t="shared" si="12"/>
        <v>0</v>
      </c>
      <c r="W46" s="16">
        <f t="shared" si="12"/>
        <v>0</v>
      </c>
      <c r="X46" s="16">
        <f t="shared" si="12"/>
        <v>8.4320134409085934E-4</v>
      </c>
      <c r="Y46" s="175">
        <f t="shared" si="14"/>
        <v>0</v>
      </c>
      <c r="Z46" s="175">
        <f t="shared" si="15"/>
        <v>0</v>
      </c>
      <c r="AA46" s="175">
        <f t="shared" si="16"/>
        <v>0</v>
      </c>
      <c r="AB46" s="175">
        <f t="shared" si="17"/>
        <v>0</v>
      </c>
      <c r="AC46" s="175">
        <f t="shared" si="18"/>
        <v>0</v>
      </c>
      <c r="AD46" s="175">
        <f t="shared" si="19"/>
        <v>0</v>
      </c>
      <c r="AE46" s="175">
        <f t="shared" si="20"/>
        <v>0</v>
      </c>
      <c r="AF46" s="175">
        <f t="shared" si="21"/>
        <v>0</v>
      </c>
      <c r="AG46" s="175">
        <f t="shared" si="22"/>
        <v>0</v>
      </c>
      <c r="AH46" s="175">
        <f t="shared" si="23"/>
        <v>0</v>
      </c>
      <c r="AI46" s="175">
        <f t="shared" si="24"/>
        <v>0</v>
      </c>
      <c r="AJ46" s="175">
        <f t="shared" si="25"/>
        <v>0</v>
      </c>
      <c r="AK46" s="175">
        <f t="shared" si="26"/>
        <v>0</v>
      </c>
      <c r="AL46" s="175">
        <f t="shared" si="27"/>
        <v>0</v>
      </c>
      <c r="AM46" s="175">
        <f t="shared" si="28"/>
        <v>0</v>
      </c>
      <c r="AN46" s="175">
        <f t="shared" si="29"/>
        <v>0</v>
      </c>
      <c r="AO46" s="175">
        <f t="shared" si="30"/>
        <v>0</v>
      </c>
      <c r="AP46" s="175">
        <f t="shared" si="31"/>
        <v>0</v>
      </c>
      <c r="AQ46" s="175">
        <f t="shared" si="32"/>
        <v>0</v>
      </c>
      <c r="AR46" s="175">
        <f t="shared" si="33"/>
        <v>0</v>
      </c>
      <c r="AS46" s="175">
        <f t="shared" si="37"/>
        <v>0</v>
      </c>
      <c r="AT46" s="175">
        <f t="shared" si="37"/>
        <v>7.1098850667663189E-3</v>
      </c>
    </row>
    <row r="47" spans="1:46" x14ac:dyDescent="0.2">
      <c r="A47" s="13">
        <v>269</v>
      </c>
      <c r="B47" s="14" t="s">
        <v>16</v>
      </c>
      <c r="C47" s="16">
        <f t="shared" ref="C47:G56" si="38">C19/C$29</f>
        <v>0.17642947964353259</v>
      </c>
      <c r="D47" s="16">
        <f t="shared" si="38"/>
        <v>0.18844119751736699</v>
      </c>
      <c r="E47" s="16">
        <f t="shared" si="38"/>
        <v>0.1884572820067579</v>
      </c>
      <c r="F47" s="16">
        <f t="shared" si="38"/>
        <v>0.17360458900343606</v>
      </c>
      <c r="G47" s="16">
        <f t="shared" si="38"/>
        <v>0.17384550812066613</v>
      </c>
      <c r="H47" s="16">
        <f t="shared" ref="H47:H56" si="39">H19/$H$29</f>
        <v>0.14649297947154427</v>
      </c>
      <c r="I47" s="16">
        <f t="shared" ref="I47:I56" si="40">I19/$I$29</f>
        <v>0.14449397646720102</v>
      </c>
      <c r="J47" s="16">
        <f t="shared" ref="J47:J56" si="41">J19/$J$29</f>
        <v>0</v>
      </c>
      <c r="K47" s="16">
        <f t="shared" ref="K47:K56" si="42">K19/$K$29</f>
        <v>0</v>
      </c>
      <c r="L47" s="16">
        <f t="shared" si="6"/>
        <v>0</v>
      </c>
      <c r="M47" s="16">
        <f t="shared" si="7"/>
        <v>0</v>
      </c>
      <c r="N47" s="16">
        <f t="shared" si="8"/>
        <v>0</v>
      </c>
      <c r="O47" s="16">
        <f t="shared" si="9"/>
        <v>0</v>
      </c>
      <c r="P47" s="16">
        <f t="shared" si="10"/>
        <v>0</v>
      </c>
      <c r="Q47" s="16">
        <f t="shared" si="11"/>
        <v>0</v>
      </c>
      <c r="R47" s="16">
        <f t="shared" ref="R47:W56" si="43">R19/R$29</f>
        <v>0</v>
      </c>
      <c r="S47" s="16">
        <f t="shared" si="43"/>
        <v>0</v>
      </c>
      <c r="T47" s="16">
        <f t="shared" si="43"/>
        <v>0</v>
      </c>
      <c r="U47" s="16">
        <f t="shared" si="43"/>
        <v>0</v>
      </c>
      <c r="V47" s="16">
        <f t="shared" si="43"/>
        <v>0</v>
      </c>
      <c r="W47" s="16">
        <f t="shared" si="43"/>
        <v>0</v>
      </c>
      <c r="X47" s="16">
        <f t="shared" ref="X47:X56" si="44">X17/X$29</f>
        <v>2.9154349669671519E-2</v>
      </c>
      <c r="Y47" s="175">
        <f t="shared" si="14"/>
        <v>311.27361287287681</v>
      </c>
      <c r="Z47" s="175">
        <f t="shared" si="15"/>
        <v>355.10084921779315</v>
      </c>
      <c r="AA47" s="175">
        <f t="shared" si="16"/>
        <v>355.16147141374671</v>
      </c>
      <c r="AB47" s="175">
        <f t="shared" si="17"/>
        <v>301.38553323051951</v>
      </c>
      <c r="AC47" s="175">
        <f t="shared" si="18"/>
        <v>302.22260693732596</v>
      </c>
      <c r="AD47" s="175">
        <f t="shared" si="19"/>
        <v>214.6019303445029</v>
      </c>
      <c r="AE47" s="175">
        <f t="shared" si="20"/>
        <v>208.78509235304045</v>
      </c>
      <c r="AF47" s="175">
        <f t="shared" si="21"/>
        <v>0</v>
      </c>
      <c r="AG47" s="175">
        <f t="shared" si="22"/>
        <v>0</v>
      </c>
      <c r="AH47" s="175">
        <f t="shared" si="23"/>
        <v>0</v>
      </c>
      <c r="AI47" s="175">
        <f t="shared" si="24"/>
        <v>0</v>
      </c>
      <c r="AJ47" s="175">
        <f t="shared" si="25"/>
        <v>0</v>
      </c>
      <c r="AK47" s="175">
        <f t="shared" si="26"/>
        <v>0</v>
      </c>
      <c r="AL47" s="175">
        <f t="shared" si="27"/>
        <v>0</v>
      </c>
      <c r="AM47" s="175">
        <f t="shared" si="28"/>
        <v>0</v>
      </c>
      <c r="AN47" s="175">
        <f t="shared" si="29"/>
        <v>0</v>
      </c>
      <c r="AO47" s="175">
        <f t="shared" si="30"/>
        <v>0</v>
      </c>
      <c r="AP47" s="175">
        <f t="shared" si="31"/>
        <v>0</v>
      </c>
      <c r="AQ47" s="175">
        <f t="shared" si="32"/>
        <v>0</v>
      </c>
      <c r="AR47" s="175">
        <f t="shared" si="33"/>
        <v>0</v>
      </c>
      <c r="AS47" s="175">
        <f t="shared" si="34"/>
        <v>0</v>
      </c>
      <c r="AT47" s="175">
        <f t="shared" si="35"/>
        <v>8.4997610466147577</v>
      </c>
    </row>
    <row r="48" spans="1:46" x14ac:dyDescent="0.2">
      <c r="A48" s="13">
        <v>750</v>
      </c>
      <c r="B48" s="14" t="s">
        <v>17</v>
      </c>
      <c r="C48" s="16">
        <f t="shared" si="38"/>
        <v>4.418545721891441E-3</v>
      </c>
      <c r="D48" s="16">
        <f t="shared" si="38"/>
        <v>4.7330993608038762E-4</v>
      </c>
      <c r="E48" s="16">
        <f t="shared" si="38"/>
        <v>2.7287681176703594E-4</v>
      </c>
      <c r="F48" s="16">
        <f t="shared" si="38"/>
        <v>0</v>
      </c>
      <c r="G48" s="16">
        <f t="shared" si="38"/>
        <v>0</v>
      </c>
      <c r="H48" s="16">
        <f t="shared" si="39"/>
        <v>0</v>
      </c>
      <c r="I48" s="16">
        <f t="shared" si="40"/>
        <v>0</v>
      </c>
      <c r="J48" s="16">
        <f t="shared" si="41"/>
        <v>3.1769982338594425E-2</v>
      </c>
      <c r="K48" s="16">
        <f t="shared" si="42"/>
        <v>3.2087352575675555E-2</v>
      </c>
      <c r="L48" s="16">
        <f t="shared" si="6"/>
        <v>0</v>
      </c>
      <c r="M48" s="16">
        <f t="shared" si="7"/>
        <v>0</v>
      </c>
      <c r="N48" s="16">
        <f t="shared" si="8"/>
        <v>0</v>
      </c>
      <c r="O48" s="16">
        <f t="shared" si="9"/>
        <v>0</v>
      </c>
      <c r="P48" s="16">
        <f t="shared" si="10"/>
        <v>0</v>
      </c>
      <c r="Q48" s="16">
        <f t="shared" si="11"/>
        <v>0</v>
      </c>
      <c r="R48" s="16">
        <f t="shared" si="43"/>
        <v>0</v>
      </c>
      <c r="S48" s="16">
        <f t="shared" si="43"/>
        <v>0</v>
      </c>
      <c r="T48" s="16">
        <f t="shared" si="43"/>
        <v>0</v>
      </c>
      <c r="U48" s="16">
        <f t="shared" si="43"/>
        <v>0</v>
      </c>
      <c r="V48" s="16">
        <f t="shared" si="43"/>
        <v>0</v>
      </c>
      <c r="W48" s="16">
        <f t="shared" si="43"/>
        <v>0</v>
      </c>
      <c r="X48" s="16">
        <f t="shared" si="44"/>
        <v>8.4320134409085934E-4</v>
      </c>
      <c r="Y48" s="175">
        <f t="shared" si="14"/>
        <v>0.19523546296445157</v>
      </c>
      <c r="Z48" s="175">
        <f t="shared" si="15"/>
        <v>2.2402229559242062E-3</v>
      </c>
      <c r="AA48" s="175">
        <f t="shared" si="16"/>
        <v>7.446175440014237E-4</v>
      </c>
      <c r="AB48" s="175">
        <f t="shared" si="17"/>
        <v>0</v>
      </c>
      <c r="AC48" s="175">
        <f t="shared" si="18"/>
        <v>0</v>
      </c>
      <c r="AD48" s="175">
        <f t="shared" si="19"/>
        <v>0</v>
      </c>
      <c r="AE48" s="175">
        <f t="shared" si="20"/>
        <v>0</v>
      </c>
      <c r="AF48" s="175">
        <f t="shared" si="21"/>
        <v>10.093317777946018</v>
      </c>
      <c r="AG48" s="175">
        <f t="shared" si="22"/>
        <v>10.295981953157126</v>
      </c>
      <c r="AH48" s="175">
        <f t="shared" si="23"/>
        <v>0</v>
      </c>
      <c r="AI48" s="175">
        <f t="shared" si="24"/>
        <v>0</v>
      </c>
      <c r="AJ48" s="175">
        <f t="shared" si="25"/>
        <v>0</v>
      </c>
      <c r="AK48" s="175">
        <f t="shared" si="26"/>
        <v>0</v>
      </c>
      <c r="AL48" s="175">
        <f t="shared" si="27"/>
        <v>0</v>
      </c>
      <c r="AM48" s="175">
        <f t="shared" si="28"/>
        <v>0</v>
      </c>
      <c r="AN48" s="175">
        <f t="shared" si="29"/>
        <v>0</v>
      </c>
      <c r="AO48" s="175">
        <f t="shared" si="30"/>
        <v>0</v>
      </c>
      <c r="AP48" s="175">
        <f t="shared" si="31"/>
        <v>0</v>
      </c>
      <c r="AQ48" s="175">
        <f t="shared" si="32"/>
        <v>0</v>
      </c>
      <c r="AR48" s="175">
        <f t="shared" si="33"/>
        <v>0</v>
      </c>
      <c r="AS48" s="175">
        <f t="shared" si="34"/>
        <v>0</v>
      </c>
      <c r="AT48" s="175">
        <f t="shared" si="35"/>
        <v>7.1098850667663189E-3</v>
      </c>
    </row>
    <row r="49" spans="1:46" ht="12" customHeight="1" x14ac:dyDescent="0.2">
      <c r="A49" s="13">
        <v>99</v>
      </c>
      <c r="B49" s="14" t="s">
        <v>103</v>
      </c>
      <c r="C49" s="16">
        <f t="shared" si="38"/>
        <v>3.7314035063982655E-2</v>
      </c>
      <c r="D49" s="16">
        <f t="shared" si="38"/>
        <v>3.8810938074479932E-2</v>
      </c>
      <c r="E49" s="16">
        <f t="shared" si="38"/>
        <v>4.0824164744645279E-2</v>
      </c>
      <c r="F49" s="16">
        <f t="shared" si="38"/>
        <v>3.5963904208678427E-2</v>
      </c>
      <c r="G49" s="16">
        <f t="shared" si="38"/>
        <v>3.6210842635848894E-2</v>
      </c>
      <c r="H49" s="16">
        <f t="shared" si="39"/>
        <v>0.12052186443871186</v>
      </c>
      <c r="I49" s="16">
        <f t="shared" si="40"/>
        <v>0.12556142556896838</v>
      </c>
      <c r="J49" s="16">
        <f t="shared" si="41"/>
        <v>0.11769222408038767</v>
      </c>
      <c r="K49" s="16">
        <f t="shared" si="42"/>
        <v>0.10823756112299722</v>
      </c>
      <c r="L49" s="16">
        <f t="shared" si="6"/>
        <v>9.9284220639432735E-2</v>
      </c>
      <c r="M49" s="16">
        <f t="shared" si="7"/>
        <v>0.10442957389094572</v>
      </c>
      <c r="N49" s="16">
        <f t="shared" si="8"/>
        <v>0.12598127087122843</v>
      </c>
      <c r="O49" s="16">
        <f t="shared" si="9"/>
        <v>0.11638572405508331</v>
      </c>
      <c r="P49" s="16">
        <f t="shared" si="10"/>
        <v>0.15001594451750894</v>
      </c>
      <c r="Q49" s="16">
        <f t="shared" si="11"/>
        <v>0.14222375001818921</v>
      </c>
      <c r="R49" s="16">
        <f t="shared" si="43"/>
        <v>0</v>
      </c>
      <c r="S49" s="16">
        <f t="shared" si="43"/>
        <v>0</v>
      </c>
      <c r="T49" s="16">
        <f t="shared" si="43"/>
        <v>0</v>
      </c>
      <c r="U49" s="16">
        <f t="shared" si="43"/>
        <v>0</v>
      </c>
      <c r="V49" s="16">
        <f t="shared" si="43"/>
        <v>0</v>
      </c>
      <c r="W49" s="16">
        <f t="shared" si="43"/>
        <v>0</v>
      </c>
      <c r="X49" s="16">
        <f t="shared" si="44"/>
        <v>0</v>
      </c>
      <c r="Y49" s="175">
        <f t="shared" si="14"/>
        <v>13.923372127561271</v>
      </c>
      <c r="Z49" s="175">
        <f t="shared" si="15"/>
        <v>15.06288914221116</v>
      </c>
      <c r="AA49" s="175">
        <f t="shared" si="16"/>
        <v>16.666124270979385</v>
      </c>
      <c r="AB49" s="175">
        <f t="shared" si="17"/>
        <v>12.934024059309978</v>
      </c>
      <c r="AC49" s="175">
        <f t="shared" si="18"/>
        <v>13.11225124398212</v>
      </c>
      <c r="AD49" s="175">
        <f t="shared" si="19"/>
        <v>145.2551980778324</v>
      </c>
      <c r="AE49" s="175">
        <f t="shared" si="20"/>
        <v>157.65671590911586</v>
      </c>
      <c r="AF49" s="175">
        <f t="shared" si="21"/>
        <v>138.51459608988185</v>
      </c>
      <c r="AG49" s="175">
        <f t="shared" si="22"/>
        <v>117.15369637854558</v>
      </c>
      <c r="AH49" s="175">
        <f t="shared" si="23"/>
        <v>98.573564679795609</v>
      </c>
      <c r="AI49" s="175">
        <f t="shared" si="24"/>
        <v>109.0553590304449</v>
      </c>
      <c r="AJ49" s="175">
        <f t="shared" si="25"/>
        <v>158.71280610329831</v>
      </c>
      <c r="AK49" s="175">
        <f t="shared" si="26"/>
        <v>135.45636763825996</v>
      </c>
      <c r="AL49" s="175">
        <f t="shared" si="27"/>
        <v>225.04783609480322</v>
      </c>
      <c r="AM49" s="175">
        <f t="shared" si="28"/>
        <v>202.27595069236375</v>
      </c>
      <c r="AN49" s="175">
        <f t="shared" si="29"/>
        <v>0</v>
      </c>
      <c r="AO49" s="175">
        <f t="shared" si="30"/>
        <v>0</v>
      </c>
      <c r="AP49" s="175">
        <f t="shared" si="31"/>
        <v>0</v>
      </c>
      <c r="AQ49" s="175">
        <f t="shared" si="32"/>
        <v>0</v>
      </c>
      <c r="AR49" s="175">
        <f t="shared" si="33"/>
        <v>0</v>
      </c>
      <c r="AS49" s="175">
        <f t="shared" si="34"/>
        <v>0</v>
      </c>
      <c r="AT49" s="175">
        <f t="shared" si="35"/>
        <v>0</v>
      </c>
    </row>
    <row r="50" spans="1:46" x14ac:dyDescent="0.2">
      <c r="A50" s="13">
        <v>1135</v>
      </c>
      <c r="B50" s="14" t="s">
        <v>12</v>
      </c>
      <c r="C50" s="16">
        <f t="shared" si="38"/>
        <v>0</v>
      </c>
      <c r="D50" s="16">
        <f t="shared" si="38"/>
        <v>0</v>
      </c>
      <c r="E50" s="16">
        <f t="shared" si="38"/>
        <v>0</v>
      </c>
      <c r="F50" s="16">
        <f t="shared" si="38"/>
        <v>0</v>
      </c>
      <c r="G50" s="16">
        <f t="shared" si="38"/>
        <v>0</v>
      </c>
      <c r="H50" s="16">
        <f t="shared" si="39"/>
        <v>0</v>
      </c>
      <c r="I50" s="16">
        <f t="shared" si="40"/>
        <v>0</v>
      </c>
      <c r="J50" s="16">
        <f t="shared" si="41"/>
        <v>0</v>
      </c>
      <c r="K50" s="16">
        <f t="shared" si="42"/>
        <v>9.9314750094129322E-4</v>
      </c>
      <c r="L50" s="16">
        <f t="shared" si="6"/>
        <v>1.7046998275972419E-3</v>
      </c>
      <c r="M50" s="16">
        <f t="shared" si="7"/>
        <v>2.08365331767296E-3</v>
      </c>
      <c r="N50" s="16">
        <f t="shared" si="8"/>
        <v>0</v>
      </c>
      <c r="O50" s="16">
        <f t="shared" si="9"/>
        <v>0</v>
      </c>
      <c r="P50" s="16">
        <f t="shared" si="10"/>
        <v>0</v>
      </c>
      <c r="Q50" s="16">
        <f t="shared" si="11"/>
        <v>0</v>
      </c>
      <c r="R50" s="16">
        <f t="shared" si="43"/>
        <v>0</v>
      </c>
      <c r="S50" s="16">
        <f t="shared" si="43"/>
        <v>0</v>
      </c>
      <c r="T50" s="16">
        <f t="shared" si="43"/>
        <v>0</v>
      </c>
      <c r="U50" s="16">
        <f t="shared" si="43"/>
        <v>0</v>
      </c>
      <c r="V50" s="16">
        <f t="shared" si="43"/>
        <v>0</v>
      </c>
      <c r="W50" s="16">
        <f t="shared" si="43"/>
        <v>0</v>
      </c>
      <c r="X50" s="16">
        <f t="shared" si="44"/>
        <v>0</v>
      </c>
      <c r="Y50" s="175">
        <f t="shared" si="14"/>
        <v>0</v>
      </c>
      <c r="Z50" s="175">
        <f t="shared" si="15"/>
        <v>0</v>
      </c>
      <c r="AA50" s="175">
        <f t="shared" si="16"/>
        <v>0</v>
      </c>
      <c r="AB50" s="175">
        <f t="shared" si="17"/>
        <v>0</v>
      </c>
      <c r="AC50" s="175">
        <f t="shared" si="18"/>
        <v>0</v>
      </c>
      <c r="AD50" s="175">
        <f t="shared" si="19"/>
        <v>0</v>
      </c>
      <c r="AE50" s="175">
        <f t="shared" si="20"/>
        <v>0</v>
      </c>
      <c r="AF50" s="175">
        <f t="shared" si="21"/>
        <v>0</v>
      </c>
      <c r="AG50" s="175">
        <f t="shared" si="22"/>
        <v>9.8634195862593605E-3</v>
      </c>
      <c r="AH50" s="175">
        <f t="shared" si="23"/>
        <v>2.906001502210066E-2</v>
      </c>
      <c r="AI50" s="175">
        <f t="shared" si="24"/>
        <v>4.3416111482495329E-2</v>
      </c>
      <c r="AJ50" s="175">
        <f t="shared" si="25"/>
        <v>0</v>
      </c>
      <c r="AK50" s="175">
        <f t="shared" si="26"/>
        <v>0</v>
      </c>
      <c r="AL50" s="175">
        <f t="shared" si="27"/>
        <v>0</v>
      </c>
      <c r="AM50" s="175">
        <f t="shared" si="28"/>
        <v>0</v>
      </c>
      <c r="AN50" s="175">
        <f t="shared" si="29"/>
        <v>0</v>
      </c>
      <c r="AO50" s="175">
        <f t="shared" si="30"/>
        <v>0</v>
      </c>
      <c r="AP50" s="175">
        <f t="shared" si="31"/>
        <v>0</v>
      </c>
      <c r="AQ50" s="175">
        <f t="shared" si="32"/>
        <v>0</v>
      </c>
      <c r="AR50" s="175">
        <f t="shared" si="33"/>
        <v>0</v>
      </c>
      <c r="AS50" s="175">
        <f t="shared" si="34"/>
        <v>0</v>
      </c>
      <c r="AT50" s="175">
        <f t="shared" si="35"/>
        <v>0</v>
      </c>
    </row>
    <row r="51" spans="1:46" x14ac:dyDescent="0.2">
      <c r="A51" s="13">
        <v>159</v>
      </c>
      <c r="B51" s="14" t="s">
        <v>11</v>
      </c>
      <c r="C51" s="16">
        <f t="shared" si="38"/>
        <v>0.10372505313512996</v>
      </c>
      <c r="D51" s="16">
        <f t="shared" si="38"/>
        <v>9.9881900226110792E-2</v>
      </c>
      <c r="E51" s="16">
        <f t="shared" si="38"/>
        <v>9.0616702323267656E-2</v>
      </c>
      <c r="F51" s="16">
        <f t="shared" si="38"/>
        <v>7.7961095397984279E-2</v>
      </c>
      <c r="G51" s="16">
        <f t="shared" si="38"/>
        <v>8.3228542679359654E-2</v>
      </c>
      <c r="H51" s="16">
        <f t="shared" si="39"/>
        <v>0</v>
      </c>
      <c r="I51" s="16">
        <f t="shared" si="40"/>
        <v>0</v>
      </c>
      <c r="J51" s="16">
        <f t="shared" si="41"/>
        <v>0</v>
      </c>
      <c r="K51" s="16">
        <f t="shared" si="42"/>
        <v>0</v>
      </c>
      <c r="L51" s="16">
        <f t="shared" si="6"/>
        <v>0</v>
      </c>
      <c r="M51" s="16">
        <f t="shared" si="7"/>
        <v>0</v>
      </c>
      <c r="N51" s="16">
        <f t="shared" si="8"/>
        <v>0</v>
      </c>
      <c r="O51" s="16">
        <f t="shared" si="9"/>
        <v>0</v>
      </c>
      <c r="P51" s="16">
        <f t="shared" si="10"/>
        <v>0</v>
      </c>
      <c r="Q51" s="16">
        <f t="shared" si="11"/>
        <v>0</v>
      </c>
      <c r="R51" s="16">
        <f t="shared" si="43"/>
        <v>0</v>
      </c>
      <c r="S51" s="16">
        <f t="shared" si="43"/>
        <v>0</v>
      </c>
      <c r="T51" s="16">
        <f t="shared" si="43"/>
        <v>0</v>
      </c>
      <c r="U51" s="16">
        <f t="shared" si="43"/>
        <v>0</v>
      </c>
      <c r="V51" s="16">
        <f t="shared" si="43"/>
        <v>0</v>
      </c>
      <c r="W51" s="16">
        <f t="shared" si="43"/>
        <v>0</v>
      </c>
      <c r="X51" s="16">
        <f t="shared" si="44"/>
        <v>0</v>
      </c>
      <c r="Y51" s="175">
        <f t="shared" si="14"/>
        <v>107.58886647885535</v>
      </c>
      <c r="Z51" s="175">
        <f t="shared" si="15"/>
        <v>99.763939927787519</v>
      </c>
      <c r="AA51" s="175">
        <f t="shared" si="16"/>
        <v>82.113867399437012</v>
      </c>
      <c r="AB51" s="175">
        <f t="shared" si="17"/>
        <v>60.779323956536061</v>
      </c>
      <c r="AC51" s="175">
        <f t="shared" si="18"/>
        <v>69.269903165299922</v>
      </c>
      <c r="AD51" s="175">
        <f t="shared" si="19"/>
        <v>0</v>
      </c>
      <c r="AE51" s="175">
        <f t="shared" si="20"/>
        <v>0</v>
      </c>
      <c r="AF51" s="175">
        <f t="shared" si="21"/>
        <v>0</v>
      </c>
      <c r="AG51" s="175">
        <f t="shared" si="22"/>
        <v>0</v>
      </c>
      <c r="AH51" s="175">
        <f t="shared" si="23"/>
        <v>0</v>
      </c>
      <c r="AI51" s="175">
        <f t="shared" si="24"/>
        <v>0</v>
      </c>
      <c r="AJ51" s="175">
        <f t="shared" si="25"/>
        <v>0</v>
      </c>
      <c r="AK51" s="175">
        <f t="shared" si="26"/>
        <v>0</v>
      </c>
      <c r="AL51" s="175">
        <f t="shared" si="27"/>
        <v>0</v>
      </c>
      <c r="AM51" s="175">
        <f t="shared" si="28"/>
        <v>0</v>
      </c>
      <c r="AN51" s="175">
        <f t="shared" si="29"/>
        <v>0</v>
      </c>
      <c r="AO51" s="175">
        <f t="shared" si="30"/>
        <v>0</v>
      </c>
      <c r="AP51" s="175">
        <f t="shared" si="31"/>
        <v>0</v>
      </c>
      <c r="AQ51" s="175">
        <f t="shared" si="32"/>
        <v>0</v>
      </c>
      <c r="AR51" s="175">
        <f t="shared" si="33"/>
        <v>0</v>
      </c>
      <c r="AS51" s="175">
        <f t="shared" si="34"/>
        <v>0</v>
      </c>
      <c r="AT51" s="175">
        <f t="shared" si="35"/>
        <v>0</v>
      </c>
    </row>
    <row r="52" spans="1:46" x14ac:dyDescent="0.2">
      <c r="A52" s="10">
        <v>642</v>
      </c>
      <c r="B52" s="11" t="s">
        <v>10</v>
      </c>
      <c r="C52" s="16">
        <f t="shared" si="38"/>
        <v>1.5317985997246123E-2</v>
      </c>
      <c r="D52" s="16">
        <f t="shared" si="38"/>
        <v>1.50240959554088E-2</v>
      </c>
      <c r="E52" s="16">
        <f t="shared" si="38"/>
        <v>1.5707474938542236E-2</v>
      </c>
      <c r="F52" s="16">
        <f t="shared" si="38"/>
        <v>1.3693168844824209E-2</v>
      </c>
      <c r="G52" s="16">
        <f t="shared" si="38"/>
        <v>9.7299913319710378E-3</v>
      </c>
      <c r="H52" s="16">
        <f t="shared" si="39"/>
        <v>1.0482248371139912E-2</v>
      </c>
      <c r="I52" s="16">
        <f t="shared" si="40"/>
        <v>1.0592325263174661E-2</v>
      </c>
      <c r="J52" s="16">
        <f t="shared" si="41"/>
        <v>1.0191784124282286E-2</v>
      </c>
      <c r="K52" s="16">
        <f t="shared" si="42"/>
        <v>1.0549582806756538E-2</v>
      </c>
      <c r="L52" s="16">
        <f t="shared" si="6"/>
        <v>9.7176276912437944E-3</v>
      </c>
      <c r="M52" s="16">
        <f t="shared" si="7"/>
        <v>7.6475985328270813E-3</v>
      </c>
      <c r="N52" s="16">
        <f t="shared" si="8"/>
        <v>4.9162518357910344E-3</v>
      </c>
      <c r="O52" s="16">
        <f t="shared" si="9"/>
        <v>0</v>
      </c>
      <c r="P52" s="16">
        <f t="shared" si="10"/>
        <v>0</v>
      </c>
      <c r="Q52" s="16">
        <f t="shared" si="11"/>
        <v>0</v>
      </c>
      <c r="R52" s="16">
        <f t="shared" si="43"/>
        <v>0</v>
      </c>
      <c r="S52" s="16">
        <f t="shared" si="43"/>
        <v>0</v>
      </c>
      <c r="T52" s="16">
        <f t="shared" si="43"/>
        <v>0</v>
      </c>
      <c r="U52" s="16">
        <f t="shared" si="43"/>
        <v>0</v>
      </c>
      <c r="V52" s="16">
        <f t="shared" si="43"/>
        <v>0</v>
      </c>
      <c r="W52" s="16">
        <f t="shared" si="43"/>
        <v>0</v>
      </c>
      <c r="X52" s="16">
        <f t="shared" si="44"/>
        <v>0</v>
      </c>
      <c r="Y52" s="175">
        <f t="shared" si="14"/>
        <v>2.3464069501182832</v>
      </c>
      <c r="Z52" s="175">
        <f t="shared" si="15"/>
        <v>2.2572345927733108</v>
      </c>
      <c r="AA52" s="175">
        <f t="shared" si="16"/>
        <v>2.4672476894493247</v>
      </c>
      <c r="AB52" s="175">
        <f t="shared" si="17"/>
        <v>1.8750287301286437</v>
      </c>
      <c r="AC52" s="175">
        <f t="shared" si="18"/>
        <v>0.94672731320231529</v>
      </c>
      <c r="AD52" s="175">
        <f t="shared" si="19"/>
        <v>1.0987753091426533</v>
      </c>
      <c r="AE52" s="175">
        <f t="shared" si="20"/>
        <v>1.1219735448088815</v>
      </c>
      <c r="AF52" s="175">
        <f t="shared" si="21"/>
        <v>1.0387246363597245</v>
      </c>
      <c r="AG52" s="175">
        <f t="shared" si="22"/>
        <v>1.1129369739661317</v>
      </c>
      <c r="AH52" s="175">
        <f t="shared" si="23"/>
        <v>0.94432287945628202</v>
      </c>
      <c r="AI52" s="175">
        <f t="shared" si="24"/>
        <v>0.58485763319298922</v>
      </c>
      <c r="AJ52" s="175">
        <f t="shared" si="25"/>
        <v>0.24169532112918715</v>
      </c>
      <c r="AK52" s="175">
        <f t="shared" si="26"/>
        <v>0</v>
      </c>
      <c r="AL52" s="175">
        <f t="shared" si="27"/>
        <v>0</v>
      </c>
      <c r="AM52" s="175">
        <f t="shared" si="28"/>
        <v>0</v>
      </c>
      <c r="AN52" s="175">
        <f t="shared" si="29"/>
        <v>0</v>
      </c>
      <c r="AO52" s="175">
        <f t="shared" si="30"/>
        <v>0</v>
      </c>
      <c r="AP52" s="175">
        <f t="shared" si="31"/>
        <v>0</v>
      </c>
      <c r="AQ52" s="175">
        <f t="shared" si="32"/>
        <v>0</v>
      </c>
      <c r="AR52" s="175">
        <f t="shared" si="33"/>
        <v>0</v>
      </c>
      <c r="AS52" s="175">
        <f t="shared" si="34"/>
        <v>0</v>
      </c>
      <c r="AT52" s="175">
        <f t="shared" si="35"/>
        <v>0</v>
      </c>
    </row>
    <row r="53" spans="1:46" x14ac:dyDescent="0.2">
      <c r="A53" s="13">
        <v>3889</v>
      </c>
      <c r="B53" s="14" t="s">
        <v>102</v>
      </c>
      <c r="C53" s="16">
        <f t="shared" si="38"/>
        <v>0</v>
      </c>
      <c r="D53" s="16">
        <f t="shared" si="38"/>
        <v>0</v>
      </c>
      <c r="E53" s="16">
        <f t="shared" si="38"/>
        <v>0</v>
      </c>
      <c r="F53" s="16">
        <f t="shared" si="38"/>
        <v>0</v>
      </c>
      <c r="G53" s="16">
        <f t="shared" si="38"/>
        <v>0</v>
      </c>
      <c r="H53" s="16">
        <f t="shared" si="39"/>
        <v>0</v>
      </c>
      <c r="I53" s="16">
        <f t="shared" si="40"/>
        <v>0</v>
      </c>
      <c r="J53" s="16">
        <f t="shared" si="41"/>
        <v>0</v>
      </c>
      <c r="K53" s="16">
        <f t="shared" si="42"/>
        <v>0</v>
      </c>
      <c r="L53" s="16">
        <f t="shared" si="6"/>
        <v>0</v>
      </c>
      <c r="M53" s="16">
        <f t="shared" si="7"/>
        <v>0</v>
      </c>
      <c r="N53" s="16">
        <f t="shared" si="8"/>
        <v>0</v>
      </c>
      <c r="O53" s="16">
        <f t="shared" si="9"/>
        <v>2.9313399230237076E-3</v>
      </c>
      <c r="P53" s="16">
        <f t="shared" si="10"/>
        <v>2.002693483176019E-3</v>
      </c>
      <c r="Q53" s="16">
        <f t="shared" si="11"/>
        <v>4.381095407003371E-4</v>
      </c>
      <c r="R53" s="16">
        <f t="shared" si="43"/>
        <v>2.0640615491635387E-3</v>
      </c>
      <c r="S53" s="16">
        <f t="shared" si="43"/>
        <v>1.1179155918509459E-2</v>
      </c>
      <c r="T53" s="16">
        <f t="shared" si="43"/>
        <v>0</v>
      </c>
      <c r="U53" s="16">
        <f t="shared" si="43"/>
        <v>0</v>
      </c>
      <c r="V53" s="16">
        <f t="shared" si="43"/>
        <v>0</v>
      </c>
      <c r="W53" s="16">
        <f t="shared" si="43"/>
        <v>0</v>
      </c>
      <c r="X53" s="16">
        <f t="shared" si="44"/>
        <v>0</v>
      </c>
      <c r="Y53" s="175">
        <f t="shared" si="14"/>
        <v>0</v>
      </c>
      <c r="Z53" s="175">
        <f t="shared" si="15"/>
        <v>0</v>
      </c>
      <c r="AA53" s="175">
        <f t="shared" si="16"/>
        <v>0</v>
      </c>
      <c r="AB53" s="175">
        <f t="shared" si="17"/>
        <v>0</v>
      </c>
      <c r="AC53" s="175">
        <f t="shared" si="18"/>
        <v>0</v>
      </c>
      <c r="AD53" s="175">
        <f t="shared" si="19"/>
        <v>0</v>
      </c>
      <c r="AE53" s="175">
        <f t="shared" si="20"/>
        <v>0</v>
      </c>
      <c r="AF53" s="175">
        <f t="shared" si="21"/>
        <v>0</v>
      </c>
      <c r="AG53" s="175">
        <f t="shared" si="22"/>
        <v>0</v>
      </c>
      <c r="AH53" s="175">
        <f t="shared" si="23"/>
        <v>0</v>
      </c>
      <c r="AI53" s="175">
        <f t="shared" si="24"/>
        <v>0</v>
      </c>
      <c r="AJ53" s="175">
        <f t="shared" si="25"/>
        <v>0</v>
      </c>
      <c r="AK53" s="175">
        <f t="shared" si="26"/>
        <v>8.5927537443126367E-2</v>
      </c>
      <c r="AL53" s="175">
        <f t="shared" si="27"/>
        <v>4.0107811875556953E-2</v>
      </c>
      <c r="AM53" s="175">
        <f t="shared" si="28"/>
        <v>1.9193996965266033E-3</v>
      </c>
      <c r="AN53" s="175">
        <f t="shared" si="29"/>
        <v>4.2603500787353872E-2</v>
      </c>
      <c r="AO53" s="175">
        <f t="shared" si="30"/>
        <v>1.2497352705034506</v>
      </c>
      <c r="AP53" s="175">
        <f t="shared" si="31"/>
        <v>0</v>
      </c>
      <c r="AQ53" s="175">
        <f t="shared" si="32"/>
        <v>0</v>
      </c>
      <c r="AR53" s="175">
        <f t="shared" si="33"/>
        <v>0</v>
      </c>
      <c r="AS53" s="175">
        <f t="shared" si="34"/>
        <v>0</v>
      </c>
      <c r="AT53" s="175">
        <f t="shared" si="35"/>
        <v>0</v>
      </c>
    </row>
    <row r="54" spans="1:46" x14ac:dyDescent="0.2">
      <c r="A54" s="10">
        <v>50041</v>
      </c>
      <c r="B54" s="11" t="s">
        <v>98</v>
      </c>
      <c r="C54" s="16">
        <f t="shared" si="38"/>
        <v>0</v>
      </c>
      <c r="D54" s="16">
        <f t="shared" si="38"/>
        <v>0</v>
      </c>
      <c r="E54" s="16">
        <f t="shared" si="38"/>
        <v>0</v>
      </c>
      <c r="F54" s="16">
        <f t="shared" si="38"/>
        <v>0</v>
      </c>
      <c r="G54" s="16">
        <f t="shared" si="38"/>
        <v>1.8447127431696082E-3</v>
      </c>
      <c r="H54" s="16">
        <f t="shared" si="39"/>
        <v>2.1238832848053859E-2</v>
      </c>
      <c r="I54" s="16">
        <f t="shared" si="40"/>
        <v>0</v>
      </c>
      <c r="J54" s="16">
        <f t="shared" si="41"/>
        <v>2.0275974259218912E-2</v>
      </c>
      <c r="K54" s="16">
        <f t="shared" si="42"/>
        <v>2.088632563336278E-2</v>
      </c>
      <c r="L54" s="16">
        <f t="shared" si="6"/>
        <v>2.0510348518966826E-2</v>
      </c>
      <c r="M54" s="16">
        <f t="shared" si="7"/>
        <v>3.1259126368784439E-2</v>
      </c>
      <c r="N54" s="16">
        <f t="shared" si="8"/>
        <v>3.2981220473274113E-2</v>
      </c>
      <c r="O54" s="16">
        <f t="shared" si="9"/>
        <v>3.8504898056366976E-2</v>
      </c>
      <c r="P54" s="16">
        <f t="shared" si="10"/>
        <v>0</v>
      </c>
      <c r="Q54" s="16">
        <f t="shared" si="11"/>
        <v>0</v>
      </c>
      <c r="R54" s="16">
        <f t="shared" si="43"/>
        <v>0</v>
      </c>
      <c r="S54" s="16">
        <f t="shared" si="43"/>
        <v>0</v>
      </c>
      <c r="T54" s="16">
        <f t="shared" si="43"/>
        <v>0</v>
      </c>
      <c r="U54" s="16">
        <f t="shared" si="43"/>
        <v>0</v>
      </c>
      <c r="V54" s="16">
        <f t="shared" si="43"/>
        <v>0</v>
      </c>
      <c r="W54" s="16">
        <f t="shared" si="43"/>
        <v>0</v>
      </c>
      <c r="X54" s="16">
        <f t="shared" si="44"/>
        <v>0</v>
      </c>
      <c r="Y54" s="175">
        <f t="shared" si="14"/>
        <v>0</v>
      </c>
      <c r="Z54" s="175">
        <f t="shared" si="15"/>
        <v>0</v>
      </c>
      <c r="AA54" s="175">
        <f t="shared" si="16"/>
        <v>0</v>
      </c>
      <c r="AB54" s="175">
        <f t="shared" si="17"/>
        <v>0</v>
      </c>
      <c r="AC54" s="175">
        <f t="shared" si="18"/>
        <v>3.4029651048123409E-2</v>
      </c>
      <c r="AD54" s="175">
        <f t="shared" si="19"/>
        <v>4.5108802074757159</v>
      </c>
      <c r="AE54" s="175">
        <f t="shared" si="20"/>
        <v>0</v>
      </c>
      <c r="AF54" s="175">
        <f t="shared" si="21"/>
        <v>4.1111513216050799</v>
      </c>
      <c r="AG54" s="175">
        <f t="shared" si="22"/>
        <v>4.3623859846286717</v>
      </c>
      <c r="AH54" s="175">
        <f t="shared" si="23"/>
        <v>4.206743963694846</v>
      </c>
      <c r="AI54" s="175">
        <f t="shared" si="24"/>
        <v>9.7713298133963473</v>
      </c>
      <c r="AJ54" s="175">
        <f t="shared" si="25"/>
        <v>10.877609039067154</v>
      </c>
      <c r="AK54" s="175">
        <f t="shared" si="26"/>
        <v>14.826271743312134</v>
      </c>
      <c r="AL54" s="175">
        <f t="shared" si="27"/>
        <v>0</v>
      </c>
      <c r="AM54" s="175">
        <f t="shared" si="28"/>
        <v>0</v>
      </c>
      <c r="AN54" s="175">
        <f t="shared" si="29"/>
        <v>0</v>
      </c>
      <c r="AO54" s="175">
        <f t="shared" si="30"/>
        <v>0</v>
      </c>
      <c r="AP54" s="175">
        <f t="shared" si="31"/>
        <v>0</v>
      </c>
      <c r="AQ54" s="175">
        <f t="shared" si="32"/>
        <v>0</v>
      </c>
      <c r="AR54" s="175">
        <f t="shared" si="33"/>
        <v>0</v>
      </c>
      <c r="AS54" s="175">
        <f t="shared" si="34"/>
        <v>0</v>
      </c>
      <c r="AT54" s="175">
        <f t="shared" si="35"/>
        <v>0</v>
      </c>
    </row>
    <row r="55" spans="1:46" x14ac:dyDescent="0.2">
      <c r="A55" s="10">
        <v>947</v>
      </c>
      <c r="B55" s="11" t="s">
        <v>18</v>
      </c>
      <c r="C55" s="16">
        <f t="shared" si="38"/>
        <v>2.650210373881912E-3</v>
      </c>
      <c r="D55" s="16">
        <f t="shared" si="38"/>
        <v>1.4461933502891195E-2</v>
      </c>
      <c r="E55" s="16">
        <f t="shared" si="38"/>
        <v>7.6103821621663105E-3</v>
      </c>
      <c r="F55" s="16">
        <f t="shared" si="38"/>
        <v>6.1432831806237532E-3</v>
      </c>
      <c r="G55" s="16">
        <f t="shared" si="38"/>
        <v>2.0212572551768216E-2</v>
      </c>
      <c r="H55" s="16">
        <f t="shared" si="39"/>
        <v>3.1734812984313743E-2</v>
      </c>
      <c r="I55" s="16">
        <f t="shared" si="40"/>
        <v>3.4903507357132484E-2</v>
      </c>
      <c r="J55" s="16">
        <f t="shared" si="41"/>
        <v>0</v>
      </c>
      <c r="K55" s="16">
        <f t="shared" si="42"/>
        <v>0</v>
      </c>
      <c r="L55" s="16">
        <f t="shared" si="6"/>
        <v>0</v>
      </c>
      <c r="M55" s="16">
        <f t="shared" si="7"/>
        <v>0</v>
      </c>
      <c r="N55" s="16">
        <f t="shared" si="8"/>
        <v>0</v>
      </c>
      <c r="O55" s="16">
        <f t="shared" si="9"/>
        <v>0</v>
      </c>
      <c r="P55" s="16">
        <f t="shared" si="10"/>
        <v>0</v>
      </c>
      <c r="Q55" s="16">
        <f t="shared" si="11"/>
        <v>0</v>
      </c>
      <c r="R55" s="16">
        <f t="shared" si="43"/>
        <v>0</v>
      </c>
      <c r="S55" s="16">
        <f t="shared" si="43"/>
        <v>0</v>
      </c>
      <c r="T55" s="16">
        <f t="shared" si="43"/>
        <v>0</v>
      </c>
      <c r="U55" s="16">
        <f t="shared" si="43"/>
        <v>0</v>
      </c>
      <c r="V55" s="16">
        <f t="shared" si="43"/>
        <v>0</v>
      </c>
      <c r="W55" s="16">
        <f t="shared" si="43"/>
        <v>0</v>
      </c>
      <c r="X55" s="16">
        <f t="shared" si="44"/>
        <v>0</v>
      </c>
      <c r="Y55" s="175">
        <f t="shared" si="14"/>
        <v>7.0236150258313035E-2</v>
      </c>
      <c r="Z55" s="175">
        <f t="shared" si="15"/>
        <v>2.0914752064204682</v>
      </c>
      <c r="AA55" s="175">
        <f t="shared" si="16"/>
        <v>0.5791791665421917</v>
      </c>
      <c r="AB55" s="175">
        <f t="shared" si="17"/>
        <v>0.37739928237334697</v>
      </c>
      <c r="AC55" s="175">
        <f t="shared" si="18"/>
        <v>4.0854808916049388</v>
      </c>
      <c r="AD55" s="175">
        <f t="shared" si="19"/>
        <v>10.070983551493681</v>
      </c>
      <c r="AE55" s="175">
        <f t="shared" si="20"/>
        <v>12.182548258294014</v>
      </c>
      <c r="AF55" s="175">
        <f t="shared" si="21"/>
        <v>0</v>
      </c>
      <c r="AG55" s="175">
        <f t="shared" si="22"/>
        <v>0</v>
      </c>
      <c r="AH55" s="175">
        <f t="shared" si="23"/>
        <v>0</v>
      </c>
      <c r="AI55" s="175">
        <f t="shared" si="24"/>
        <v>0</v>
      </c>
      <c r="AJ55" s="175">
        <f t="shared" si="25"/>
        <v>0</v>
      </c>
      <c r="AK55" s="175">
        <f t="shared" si="26"/>
        <v>0</v>
      </c>
      <c r="AL55" s="175">
        <f t="shared" si="27"/>
        <v>0</v>
      </c>
      <c r="AM55" s="175">
        <f t="shared" si="28"/>
        <v>0</v>
      </c>
      <c r="AN55" s="175">
        <f t="shared" si="29"/>
        <v>0</v>
      </c>
      <c r="AO55" s="175">
        <f t="shared" si="30"/>
        <v>0</v>
      </c>
      <c r="AP55" s="175">
        <f t="shared" si="31"/>
        <v>0</v>
      </c>
      <c r="AQ55" s="175">
        <f t="shared" si="32"/>
        <v>0</v>
      </c>
      <c r="AR55" s="175">
        <f t="shared" si="33"/>
        <v>0</v>
      </c>
      <c r="AS55" s="175">
        <f t="shared" si="34"/>
        <v>0</v>
      </c>
      <c r="AT55" s="175">
        <f t="shared" si="35"/>
        <v>0</v>
      </c>
    </row>
    <row r="56" spans="1:46" x14ac:dyDescent="0.2">
      <c r="A56" s="3">
        <v>51624</v>
      </c>
      <c r="B56" s="42" t="s">
        <v>13</v>
      </c>
      <c r="C56" s="79">
        <f t="shared" si="38"/>
        <v>0</v>
      </c>
      <c r="D56" s="79">
        <f t="shared" si="38"/>
        <v>0</v>
      </c>
      <c r="E56" s="79">
        <f t="shared" si="38"/>
        <v>0</v>
      </c>
      <c r="F56" s="79">
        <f t="shared" si="38"/>
        <v>0</v>
      </c>
      <c r="G56" s="79">
        <f t="shared" si="38"/>
        <v>0</v>
      </c>
      <c r="H56" s="16">
        <f t="shared" si="39"/>
        <v>0</v>
      </c>
      <c r="I56" s="16">
        <f t="shared" si="40"/>
        <v>0</v>
      </c>
      <c r="J56" s="16">
        <f t="shared" si="41"/>
        <v>0</v>
      </c>
      <c r="K56" s="16">
        <f t="shared" si="42"/>
        <v>0</v>
      </c>
      <c r="L56" s="16">
        <f t="shared" si="6"/>
        <v>3.2029509210146669E-2</v>
      </c>
      <c r="M56" s="16">
        <f t="shared" si="7"/>
        <v>2.8901237643101711E-2</v>
      </c>
      <c r="N56" s="16">
        <f t="shared" si="8"/>
        <v>1.134726970997325E-2</v>
      </c>
      <c r="O56" s="16">
        <f t="shared" si="9"/>
        <v>0</v>
      </c>
      <c r="P56" s="16">
        <f t="shared" si="10"/>
        <v>0</v>
      </c>
      <c r="Q56" s="16">
        <f t="shared" si="11"/>
        <v>0</v>
      </c>
      <c r="R56" s="16">
        <f t="shared" si="43"/>
        <v>0</v>
      </c>
      <c r="S56" s="16">
        <f t="shared" si="43"/>
        <v>0</v>
      </c>
      <c r="T56" s="16">
        <f t="shared" si="43"/>
        <v>0</v>
      </c>
      <c r="U56" s="16">
        <f t="shared" si="43"/>
        <v>0</v>
      </c>
      <c r="V56" s="16">
        <f t="shared" si="43"/>
        <v>0</v>
      </c>
      <c r="W56" s="16">
        <f t="shared" si="43"/>
        <v>0</v>
      </c>
      <c r="X56" s="16">
        <f t="shared" si="44"/>
        <v>0</v>
      </c>
      <c r="Y56" s="175">
        <f t="shared" si="14"/>
        <v>0</v>
      </c>
      <c r="Z56" s="175">
        <f t="shared" si="15"/>
        <v>0</v>
      </c>
      <c r="AA56" s="175">
        <f t="shared" si="16"/>
        <v>0</v>
      </c>
      <c r="AB56" s="175">
        <f t="shared" si="17"/>
        <v>0</v>
      </c>
      <c r="AC56" s="175">
        <f t="shared" si="18"/>
        <v>0</v>
      </c>
      <c r="AD56" s="175">
        <f t="shared" si="19"/>
        <v>0</v>
      </c>
      <c r="AE56" s="175">
        <f t="shared" si="20"/>
        <v>0</v>
      </c>
      <c r="AF56" s="175">
        <f t="shared" si="21"/>
        <v>0</v>
      </c>
      <c r="AG56" s="175">
        <f t="shared" si="22"/>
        <v>0</v>
      </c>
      <c r="AH56" s="175">
        <f t="shared" si="23"/>
        <v>10.258894602428702</v>
      </c>
      <c r="AI56" s="175">
        <f t="shared" si="24"/>
        <v>8.3528153730303938</v>
      </c>
      <c r="AJ56" s="175">
        <f t="shared" si="25"/>
        <v>1.2876052987087641</v>
      </c>
      <c r="AK56" s="175">
        <f t="shared" si="26"/>
        <v>0</v>
      </c>
      <c r="AL56" s="175">
        <f t="shared" si="27"/>
        <v>0</v>
      </c>
      <c r="AM56" s="175">
        <f t="shared" si="28"/>
        <v>0</v>
      </c>
      <c r="AN56" s="175">
        <f t="shared" si="29"/>
        <v>0</v>
      </c>
      <c r="AO56" s="175">
        <f t="shared" si="30"/>
        <v>0</v>
      </c>
      <c r="AP56" s="175">
        <f t="shared" si="31"/>
        <v>0</v>
      </c>
      <c r="AQ56" s="175">
        <f t="shared" si="32"/>
        <v>0</v>
      </c>
      <c r="AR56" s="175">
        <f t="shared" si="33"/>
        <v>0</v>
      </c>
      <c r="AS56" s="175">
        <f t="shared" si="34"/>
        <v>0</v>
      </c>
      <c r="AT56" s="175">
        <f t="shared" si="35"/>
        <v>0</v>
      </c>
    </row>
    <row r="57" spans="1:46" ht="15.75" customHeight="1" thickBot="1" x14ac:dyDescent="0.25">
      <c r="A57" s="17"/>
      <c r="B57" s="18" t="s">
        <v>19</v>
      </c>
      <c r="C57" s="19">
        <f t="shared" ref="C57:AT57" si="45">SUM(C33:C56)</f>
        <v>0.96418372353579351</v>
      </c>
      <c r="D57" s="19">
        <f t="shared" si="45"/>
        <v>0.94823960738586077</v>
      </c>
      <c r="E57" s="19">
        <f t="shared" si="45"/>
        <v>0.9558247444340815</v>
      </c>
      <c r="F57" s="19">
        <f t="shared" si="45"/>
        <v>0.96501621470309118</v>
      </c>
      <c r="G57" s="19">
        <f t="shared" si="45"/>
        <v>0.96738719434254106</v>
      </c>
      <c r="H57" s="19">
        <f t="shared" si="45"/>
        <v>0.97212534911707227</v>
      </c>
      <c r="I57" s="19">
        <f t="shared" si="45"/>
        <v>0.96593584639156027</v>
      </c>
      <c r="J57" s="19">
        <f t="shared" si="45"/>
        <v>0.97021641437473882</v>
      </c>
      <c r="K57" s="19">
        <f t="shared" si="45"/>
        <v>0.97570394829147866</v>
      </c>
      <c r="L57" s="19">
        <f t="shared" si="45"/>
        <v>1.0000000000000002</v>
      </c>
      <c r="M57" s="19">
        <f t="shared" si="45"/>
        <v>0.99999999999999989</v>
      </c>
      <c r="N57" s="19">
        <f t="shared" si="45"/>
        <v>1.0000000000000002</v>
      </c>
      <c r="O57" s="19">
        <f t="shared" si="45"/>
        <v>1</v>
      </c>
      <c r="P57" s="19">
        <f t="shared" si="45"/>
        <v>1</v>
      </c>
      <c r="Q57" s="19">
        <f t="shared" si="45"/>
        <v>0.99999999999999978</v>
      </c>
      <c r="R57" s="19">
        <f t="shared" si="45"/>
        <v>1</v>
      </c>
      <c r="S57" s="19">
        <f t="shared" si="45"/>
        <v>1</v>
      </c>
      <c r="T57" s="19">
        <f t="shared" si="45"/>
        <v>1.0000000000000002</v>
      </c>
      <c r="U57" s="19">
        <f t="shared" si="45"/>
        <v>1.0000000000000002</v>
      </c>
      <c r="V57" s="19">
        <f t="shared" si="45"/>
        <v>1</v>
      </c>
      <c r="W57" s="19">
        <f t="shared" si="45"/>
        <v>1</v>
      </c>
      <c r="X57" s="19">
        <f t="shared" si="45"/>
        <v>1.0299975510137624</v>
      </c>
      <c r="Y57" s="180">
        <f t="shared" si="45"/>
        <v>1574.066510883117</v>
      </c>
      <c r="Z57" s="180">
        <f t="shared" si="45"/>
        <v>1431.711619652654</v>
      </c>
      <c r="AA57" s="180">
        <f t="shared" si="45"/>
        <v>1506.4290481590333</v>
      </c>
      <c r="AB57" s="180">
        <f t="shared" si="45"/>
        <v>1576.630225905951</v>
      </c>
      <c r="AC57" s="180">
        <f t="shared" si="45"/>
        <v>1546.649208786655</v>
      </c>
      <c r="AD57" s="180">
        <f t="shared" si="45"/>
        <v>1559.2963997562783</v>
      </c>
      <c r="AE57" s="180">
        <f t="shared" si="45"/>
        <v>1611.8044623443825</v>
      </c>
      <c r="AF57" s="180">
        <f t="shared" si="45"/>
        <v>2246.6459621712252</v>
      </c>
      <c r="AG57" s="180">
        <f t="shared" si="45"/>
        <v>2231.0259130083718</v>
      </c>
      <c r="AH57" s="180">
        <f t="shared" si="45"/>
        <v>2242.5463946565442</v>
      </c>
      <c r="AI57" s="180">
        <f t="shared" si="45"/>
        <v>2262.2234903108788</v>
      </c>
      <c r="AJ57" s="180">
        <f t="shared" si="45"/>
        <v>2318.1900557640593</v>
      </c>
      <c r="AK57" s="180">
        <f t="shared" si="45"/>
        <v>2468.1790350604424</v>
      </c>
      <c r="AL57" s="180">
        <f t="shared" si="45"/>
        <v>2623.673236318893</v>
      </c>
      <c r="AM57" s="180">
        <f t="shared" si="45"/>
        <v>2651.8787412309121</v>
      </c>
      <c r="AN57" s="180">
        <f t="shared" si="45"/>
        <v>3429.3771461357974</v>
      </c>
      <c r="AO57" s="180">
        <f t="shared" si="45"/>
        <v>3317.1827846712513</v>
      </c>
      <c r="AP57" s="180">
        <f t="shared" si="45"/>
        <v>2413.6228799062897</v>
      </c>
      <c r="AQ57" s="180">
        <f t="shared" si="45"/>
        <v>2381.5601829100456</v>
      </c>
      <c r="AR57" s="180">
        <f t="shared" si="45"/>
        <v>2399.8940855720962</v>
      </c>
      <c r="AS57" s="180">
        <f t="shared" si="45"/>
        <v>2519.9381895347842</v>
      </c>
      <c r="AT57" s="180">
        <f t="shared" si="45"/>
        <v>2675.5941188194406</v>
      </c>
    </row>
    <row r="58" spans="1:46" s="73" customFormat="1" ht="26.25" customHeight="1" thickTop="1" x14ac:dyDescent="0.2">
      <c r="A58" s="71"/>
      <c r="B58" s="6" t="s">
        <v>136</v>
      </c>
      <c r="C58" s="72">
        <f t="shared" ref="C58:X58" si="46">Y57</f>
        <v>1574.066510883117</v>
      </c>
      <c r="D58" s="72">
        <f t="shared" si="46"/>
        <v>1431.711619652654</v>
      </c>
      <c r="E58" s="72">
        <f t="shared" si="46"/>
        <v>1506.4290481590333</v>
      </c>
      <c r="F58" s="72">
        <f t="shared" si="46"/>
        <v>1576.630225905951</v>
      </c>
      <c r="G58" s="72">
        <f t="shared" si="46"/>
        <v>1546.649208786655</v>
      </c>
      <c r="H58" s="72">
        <f t="shared" si="46"/>
        <v>1559.2963997562783</v>
      </c>
      <c r="I58" s="72">
        <f t="shared" si="46"/>
        <v>1611.8044623443825</v>
      </c>
      <c r="J58" s="72">
        <f t="shared" si="46"/>
        <v>2246.6459621712252</v>
      </c>
      <c r="K58" s="72">
        <f t="shared" si="46"/>
        <v>2231.0259130083718</v>
      </c>
      <c r="L58" s="72">
        <f t="shared" si="46"/>
        <v>2242.5463946565442</v>
      </c>
      <c r="M58" s="72">
        <f t="shared" si="46"/>
        <v>2262.2234903108788</v>
      </c>
      <c r="N58" s="72">
        <f t="shared" si="46"/>
        <v>2318.1900557640593</v>
      </c>
      <c r="O58" s="72">
        <f t="shared" si="46"/>
        <v>2468.1790350604424</v>
      </c>
      <c r="P58" s="72">
        <f t="shared" si="46"/>
        <v>2623.673236318893</v>
      </c>
      <c r="Q58" s="72">
        <f t="shared" si="46"/>
        <v>2651.8787412309121</v>
      </c>
      <c r="R58" s="72">
        <f t="shared" si="46"/>
        <v>3429.3771461357974</v>
      </c>
      <c r="S58" s="72">
        <f t="shared" si="46"/>
        <v>3317.1827846712513</v>
      </c>
      <c r="T58" s="72">
        <f t="shared" si="46"/>
        <v>2413.6228799062897</v>
      </c>
      <c r="U58" s="72">
        <f t="shared" si="46"/>
        <v>2381.5601829100456</v>
      </c>
      <c r="V58" s="72">
        <f t="shared" si="46"/>
        <v>2399.8940855720962</v>
      </c>
      <c r="W58" s="72">
        <f t="shared" si="46"/>
        <v>2519.9381895347842</v>
      </c>
      <c r="X58" s="72">
        <f t="shared" si="46"/>
        <v>2675.5941188194406</v>
      </c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  <c r="AM58" s="178"/>
      <c r="AN58" s="178"/>
      <c r="AO58" s="178"/>
      <c r="AP58" s="178"/>
      <c r="AQ58" s="178"/>
      <c r="AR58" s="178"/>
      <c r="AS58" s="178"/>
      <c r="AT58" s="178"/>
    </row>
    <row r="59" spans="1:46" ht="22.5" customHeight="1" x14ac:dyDescent="0.2">
      <c r="A59" s="4" t="s">
        <v>95</v>
      </c>
      <c r="B59" s="42" t="s">
        <v>183</v>
      </c>
    </row>
    <row r="60" spans="1:46" x14ac:dyDescent="0.2">
      <c r="B60" s="42" t="s">
        <v>137</v>
      </c>
    </row>
    <row r="61" spans="1:46" x14ac:dyDescent="0.2">
      <c r="B61" s="42" t="s">
        <v>138</v>
      </c>
    </row>
    <row r="62" spans="1:46" x14ac:dyDescent="0.2">
      <c r="B62" s="42" t="s">
        <v>139</v>
      </c>
    </row>
    <row r="64" spans="1:46" x14ac:dyDescent="0.2">
      <c r="H64" s="1"/>
      <c r="I64" s="1"/>
      <c r="J64" s="1"/>
      <c r="K64" s="1"/>
      <c r="L64" s="1"/>
    </row>
  </sheetData>
  <phoneticPr fontId="16" type="noConversion"/>
  <printOptions horizontalCentered="1"/>
  <pageMargins left="0.25" right="0.25" top="0.75" bottom="0.75" header="0.3" footer="0.3"/>
  <pageSetup scale="60" fitToHeight="0" orientation="landscape" r:id="rId1"/>
  <headerFooter alignWithMargins="0">
    <oddFooter>&amp;L&amp;8California Department of Insurance&amp;C&amp;8Source:  Schedule T of Companies' Annual Statement&amp;R&amp;8Rate Specialist Bureau - 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X85"/>
  <sheetViews>
    <sheetView zoomScaleNormal="100" workbookViewId="0"/>
  </sheetViews>
  <sheetFormatPr defaultRowHeight="12.75" outlineLevelCol="1" x14ac:dyDescent="0.2"/>
  <cols>
    <col min="1" max="1" width="6.5703125" style="4" customWidth="1"/>
    <col min="2" max="2" width="19.5703125" style="1" bestFit="1" customWidth="1"/>
    <col min="3" max="3" width="12" style="80" hidden="1" customWidth="1" outlineLevel="1"/>
    <col min="4" max="6" width="10.7109375" style="80" hidden="1" customWidth="1" outlineLevel="1"/>
    <col min="7" max="11" width="14.28515625" style="80" hidden="1" customWidth="1" outlineLevel="1"/>
    <col min="12" max="12" width="14.28515625" style="80" bestFit="1" customWidth="1" collapsed="1"/>
    <col min="13" max="17" width="14.28515625" style="1" bestFit="1" customWidth="1"/>
    <col min="18" max="18" width="14.28515625" style="1" customWidth="1"/>
    <col min="19" max="20" width="14.28515625" style="1" bestFit="1" customWidth="1"/>
    <col min="21" max="21" width="15" style="1" bestFit="1" customWidth="1"/>
    <col min="22" max="22" width="13.5703125" style="1" bestFit="1" customWidth="1"/>
    <col min="23" max="23" width="13.85546875" style="1" bestFit="1" customWidth="1"/>
    <col min="24" max="24" width="12.85546875" style="1" customWidth="1"/>
    <col min="25" max="16384" width="9.140625" style="1"/>
  </cols>
  <sheetData>
    <row r="1" spans="1:24" ht="15.75" x14ac:dyDescent="0.25">
      <c r="A1" s="183" t="s">
        <v>20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</row>
    <row r="2" spans="1:24" ht="45" customHeight="1" x14ac:dyDescent="0.2">
      <c r="A2" s="184" t="s">
        <v>175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</row>
    <row r="3" spans="1:24" ht="16.5" customHeight="1" x14ac:dyDescent="0.2">
      <c r="A3" s="185" t="s">
        <v>178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</row>
    <row r="4" spans="1:24" x14ac:dyDescent="0.2">
      <c r="A4" s="5" t="s">
        <v>14</v>
      </c>
      <c r="B4" s="6" t="s">
        <v>15</v>
      </c>
      <c r="C4" s="20">
        <v>1993</v>
      </c>
      <c r="D4" s="20">
        <v>1994</v>
      </c>
      <c r="E4" s="20">
        <v>1995</v>
      </c>
      <c r="F4" s="20">
        <v>1996</v>
      </c>
      <c r="G4" s="20">
        <v>1997</v>
      </c>
      <c r="H4" s="20">
        <v>1998</v>
      </c>
      <c r="I4" s="20">
        <v>1999</v>
      </c>
      <c r="J4" s="20">
        <v>2000</v>
      </c>
      <c r="K4" s="20">
        <v>2001</v>
      </c>
      <c r="L4" s="20">
        <v>2002</v>
      </c>
      <c r="M4" s="20">
        <v>2003</v>
      </c>
      <c r="N4" s="20">
        <v>2004</v>
      </c>
      <c r="O4" s="20">
        <v>2005</v>
      </c>
      <c r="P4" s="20">
        <v>2006</v>
      </c>
      <c r="Q4" s="20">
        <v>2007</v>
      </c>
      <c r="R4" s="20">
        <v>2008</v>
      </c>
      <c r="S4" s="20">
        <v>2009</v>
      </c>
      <c r="T4" s="20">
        <v>2010</v>
      </c>
      <c r="U4" s="20">
        <v>2011</v>
      </c>
      <c r="V4" s="20">
        <v>2012</v>
      </c>
      <c r="W4" s="20">
        <v>2013</v>
      </c>
      <c r="X4" s="20">
        <v>2014</v>
      </c>
    </row>
    <row r="5" spans="1:24" x14ac:dyDescent="0.2">
      <c r="A5" s="13">
        <v>670</v>
      </c>
      <c r="B5" s="14" t="s">
        <v>5</v>
      </c>
      <c r="C5" s="15">
        <v>188468910</v>
      </c>
      <c r="D5" s="15">
        <v>134708643</v>
      </c>
      <c r="E5" s="15">
        <v>125749220</v>
      </c>
      <c r="F5" s="15">
        <v>193120001</v>
      </c>
      <c r="G5" s="15">
        <v>199347721</v>
      </c>
      <c r="H5" s="15">
        <v>292396904</v>
      </c>
      <c r="I5" s="15">
        <v>282768007</v>
      </c>
      <c r="J5" s="15">
        <v>437790331</v>
      </c>
      <c r="K5" s="15">
        <v>609712267</v>
      </c>
      <c r="L5" s="15">
        <v>857711687</v>
      </c>
      <c r="M5" s="15">
        <v>1138354860</v>
      </c>
      <c r="N5" s="15">
        <v>1021173934</v>
      </c>
      <c r="O5" s="15">
        <v>1009659235</v>
      </c>
      <c r="P5" s="15">
        <v>791735216</v>
      </c>
      <c r="Q5" s="15">
        <v>608913210</v>
      </c>
      <c r="R5" s="15">
        <v>691042570</v>
      </c>
      <c r="S5" s="15">
        <v>747030173</v>
      </c>
      <c r="T5" s="15">
        <v>544168241</v>
      </c>
      <c r="U5" s="15">
        <v>552647299</v>
      </c>
      <c r="V5" s="15">
        <v>662306748</v>
      </c>
      <c r="W5" s="15">
        <v>637579019</v>
      </c>
      <c r="X5" s="15">
        <v>574811656</v>
      </c>
    </row>
    <row r="6" spans="1:24" x14ac:dyDescent="0.2">
      <c r="A6" s="13">
        <v>70</v>
      </c>
      <c r="B6" s="14" t="s">
        <v>9</v>
      </c>
      <c r="C6" s="15">
        <v>325287280</v>
      </c>
      <c r="D6" s="15">
        <v>178855845</v>
      </c>
      <c r="E6" s="15">
        <v>149674926</v>
      </c>
      <c r="F6" s="15">
        <v>189090436</v>
      </c>
      <c r="G6" s="15">
        <v>231952919</v>
      </c>
      <c r="H6" s="15">
        <v>350391207</v>
      </c>
      <c r="I6" s="15">
        <v>357815146</v>
      </c>
      <c r="J6" s="15">
        <v>352217264</v>
      </c>
      <c r="K6" s="15">
        <v>510130541</v>
      </c>
      <c r="L6" s="15">
        <v>680687056</v>
      </c>
      <c r="M6" s="15">
        <v>874061675</v>
      </c>
      <c r="N6" s="15">
        <v>860306488</v>
      </c>
      <c r="O6" s="15">
        <v>1064157496</v>
      </c>
      <c r="P6" s="15">
        <v>929657625</v>
      </c>
      <c r="Q6" s="15">
        <v>739523063</v>
      </c>
      <c r="R6" s="15">
        <v>470639754</v>
      </c>
      <c r="S6" s="15">
        <v>439165920</v>
      </c>
      <c r="T6" s="15">
        <v>329577441</v>
      </c>
      <c r="U6" s="15">
        <v>303334563</v>
      </c>
      <c r="V6" s="15">
        <v>398536554</v>
      </c>
      <c r="W6" s="15">
        <v>408263830</v>
      </c>
      <c r="X6" s="15">
        <v>398414739</v>
      </c>
    </row>
    <row r="7" spans="1:24" x14ac:dyDescent="0.2">
      <c r="A7" s="13">
        <v>150</v>
      </c>
      <c r="B7" s="14" t="s">
        <v>8</v>
      </c>
      <c r="C7" s="15">
        <v>123208002</v>
      </c>
      <c r="D7" s="15">
        <v>82037170</v>
      </c>
      <c r="E7" s="15">
        <v>59666782</v>
      </c>
      <c r="F7" s="15">
        <v>76777662</v>
      </c>
      <c r="G7" s="15">
        <v>90542024</v>
      </c>
      <c r="H7" s="15">
        <v>135686090</v>
      </c>
      <c r="I7" s="15">
        <v>121175163</v>
      </c>
      <c r="J7" s="15">
        <v>98673529</v>
      </c>
      <c r="K7" s="15">
        <v>130600471</v>
      </c>
      <c r="L7" s="15">
        <v>159758605</v>
      </c>
      <c r="M7" s="15">
        <v>187011365</v>
      </c>
      <c r="N7" s="15">
        <v>177729648</v>
      </c>
      <c r="O7" s="15">
        <v>153856579</v>
      </c>
      <c r="P7" s="15">
        <v>100636178</v>
      </c>
      <c r="Q7" s="15">
        <v>90623370</v>
      </c>
      <c r="R7" s="15">
        <v>66888728</v>
      </c>
      <c r="S7" s="15">
        <v>99893221</v>
      </c>
      <c r="T7" s="15">
        <v>119525356</v>
      </c>
      <c r="U7" s="15">
        <v>130080527</v>
      </c>
      <c r="V7" s="15">
        <v>172125103</v>
      </c>
      <c r="W7" s="15">
        <v>180699413</v>
      </c>
      <c r="X7" s="15">
        <v>152520814</v>
      </c>
    </row>
    <row r="8" spans="1:24" x14ac:dyDescent="0.2">
      <c r="A8" s="13">
        <v>340</v>
      </c>
      <c r="B8" s="14" t="s">
        <v>6</v>
      </c>
      <c r="C8" s="15">
        <v>145712414</v>
      </c>
      <c r="D8" s="15">
        <v>99848907</v>
      </c>
      <c r="E8" s="15">
        <v>83370655</v>
      </c>
      <c r="F8" s="15">
        <v>101729995</v>
      </c>
      <c r="G8" s="15">
        <v>106200661</v>
      </c>
      <c r="H8" s="15">
        <v>128845845</v>
      </c>
      <c r="I8" s="15">
        <v>134058193</v>
      </c>
      <c r="J8" s="15">
        <v>88788895</v>
      </c>
      <c r="K8" s="15">
        <v>155210646</v>
      </c>
      <c r="L8" s="15">
        <v>244743816</v>
      </c>
      <c r="M8" s="15">
        <v>337493499</v>
      </c>
      <c r="N8" s="15">
        <v>273882727</v>
      </c>
      <c r="O8" s="15">
        <v>283895535</v>
      </c>
      <c r="P8" s="15">
        <v>241916928</v>
      </c>
      <c r="Q8" s="15">
        <v>160795684</v>
      </c>
      <c r="R8" s="15">
        <v>120662487</v>
      </c>
      <c r="S8" s="15">
        <v>137285031</v>
      </c>
      <c r="T8" s="15">
        <v>166457177</v>
      </c>
      <c r="U8" s="15">
        <v>138141481</v>
      </c>
      <c r="V8" s="15">
        <v>156216489</v>
      </c>
      <c r="W8" s="15">
        <v>113306019</v>
      </c>
      <c r="X8" s="15">
        <v>92595477</v>
      </c>
    </row>
    <row r="9" spans="1:24" x14ac:dyDescent="0.2">
      <c r="A9" s="10">
        <v>51020</v>
      </c>
      <c r="B9" s="11" t="s">
        <v>60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5"/>
      <c r="P9" s="15"/>
      <c r="Q9" s="15">
        <v>9211637</v>
      </c>
      <c r="R9" s="15">
        <v>33368106</v>
      </c>
      <c r="S9" s="15">
        <v>21270225</v>
      </c>
      <c r="T9" s="15">
        <v>128860327</v>
      </c>
      <c r="U9" s="15">
        <v>100456575</v>
      </c>
      <c r="V9" s="15">
        <v>92750112</v>
      </c>
      <c r="W9" s="15">
        <v>52561155</v>
      </c>
      <c r="X9" s="15"/>
    </row>
    <row r="10" spans="1:24" x14ac:dyDescent="0.2">
      <c r="A10" s="13">
        <v>50050</v>
      </c>
      <c r="B10" s="14" t="s">
        <v>4</v>
      </c>
      <c r="C10" s="15"/>
      <c r="D10" s="15"/>
      <c r="E10" s="15"/>
      <c r="F10" s="15"/>
      <c r="G10" s="15"/>
      <c r="H10" s="15"/>
      <c r="I10" s="12">
        <v>730087</v>
      </c>
      <c r="J10" s="15">
        <v>8051663</v>
      </c>
      <c r="K10" s="15">
        <v>24583044</v>
      </c>
      <c r="L10" s="15">
        <v>33489605</v>
      </c>
      <c r="M10" s="15">
        <v>31881645</v>
      </c>
      <c r="N10" s="15">
        <v>32192672</v>
      </c>
      <c r="O10" s="15">
        <v>30022080</v>
      </c>
      <c r="P10" s="15">
        <v>10904761</v>
      </c>
      <c r="Q10" s="15">
        <v>17596172</v>
      </c>
      <c r="R10" s="15">
        <v>17032954</v>
      </c>
      <c r="S10" s="15">
        <v>21419876</v>
      </c>
      <c r="T10" s="15">
        <v>30488313</v>
      </c>
      <c r="U10" s="15">
        <v>35144397</v>
      </c>
      <c r="V10" s="15">
        <v>45821399</v>
      </c>
      <c r="W10" s="15">
        <v>49357536</v>
      </c>
      <c r="X10" s="15">
        <v>51688066</v>
      </c>
    </row>
    <row r="11" spans="1:24" x14ac:dyDescent="0.2">
      <c r="A11" s="13">
        <v>4699</v>
      </c>
      <c r="B11" s="14" t="s">
        <v>163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v>25024615</v>
      </c>
      <c r="U11" s="15">
        <v>21746522</v>
      </c>
      <c r="V11" s="15">
        <v>43531184</v>
      </c>
      <c r="W11" s="15">
        <v>48384896</v>
      </c>
      <c r="X11" s="15"/>
    </row>
    <row r="12" spans="1:24" x14ac:dyDescent="0.2">
      <c r="A12" s="13">
        <v>50130</v>
      </c>
      <c r="B12" s="14" t="s">
        <v>7</v>
      </c>
      <c r="C12" s="15">
        <v>44824877</v>
      </c>
      <c r="D12" s="15">
        <v>41985223</v>
      </c>
      <c r="E12" s="15">
        <v>28714930</v>
      </c>
      <c r="F12" s="15">
        <v>29544418</v>
      </c>
      <c r="G12" s="15">
        <v>31728008</v>
      </c>
      <c r="H12" s="15">
        <v>39770303</v>
      </c>
      <c r="I12" s="15">
        <v>47455788</v>
      </c>
      <c r="J12" s="15">
        <v>37745204</v>
      </c>
      <c r="K12" s="15">
        <v>45644691</v>
      </c>
      <c r="L12" s="15">
        <v>57778042</v>
      </c>
      <c r="M12" s="15">
        <v>61849979</v>
      </c>
      <c r="N12" s="15"/>
      <c r="O12" s="15">
        <v>78267092</v>
      </c>
      <c r="P12" s="15">
        <v>72664918</v>
      </c>
      <c r="Q12" s="15">
        <v>58601610</v>
      </c>
      <c r="R12" s="15">
        <v>40831451</v>
      </c>
      <c r="S12" s="15">
        <v>31530903</v>
      </c>
      <c r="T12" s="15">
        <v>38612284</v>
      </c>
      <c r="U12" s="15">
        <v>34948402</v>
      </c>
      <c r="V12" s="15">
        <v>39956548</v>
      </c>
      <c r="W12" s="15">
        <v>42342033</v>
      </c>
      <c r="X12" s="15">
        <v>56596935</v>
      </c>
    </row>
    <row r="13" spans="1:24" x14ac:dyDescent="0.2">
      <c r="A13" s="13">
        <v>50016</v>
      </c>
      <c r="B13" s="14" t="s">
        <v>164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v>7153016</v>
      </c>
      <c r="U13" s="15">
        <v>27317788</v>
      </c>
      <c r="V13" s="15">
        <v>38644310</v>
      </c>
      <c r="W13" s="15">
        <v>42159300</v>
      </c>
      <c r="X13" s="15">
        <v>33621349</v>
      </c>
    </row>
    <row r="14" spans="1:24" x14ac:dyDescent="0.2">
      <c r="A14" s="13">
        <v>50026</v>
      </c>
      <c r="B14" s="14" t="s">
        <v>176</v>
      </c>
      <c r="C14" s="15"/>
      <c r="D14" s="15"/>
      <c r="E14" s="15">
        <v>261162</v>
      </c>
      <c r="F14" s="15">
        <v>8714894</v>
      </c>
      <c r="G14" s="15">
        <v>8668980</v>
      </c>
      <c r="H14" s="15">
        <v>14221056</v>
      </c>
      <c r="I14" s="15">
        <v>13803309</v>
      </c>
      <c r="J14" s="15">
        <v>12900736</v>
      </c>
      <c r="K14" s="15">
        <v>23029509</v>
      </c>
      <c r="L14" s="15">
        <v>31361950</v>
      </c>
      <c r="M14" s="15">
        <v>32218731</v>
      </c>
      <c r="N14" s="15">
        <v>20694957</v>
      </c>
      <c r="O14" s="15">
        <v>17862993</v>
      </c>
      <c r="P14" s="15">
        <v>17373609</v>
      </c>
      <c r="Q14" s="15">
        <v>13631718</v>
      </c>
      <c r="R14" s="15">
        <v>6273028</v>
      </c>
      <c r="S14" s="15">
        <v>4639859</v>
      </c>
      <c r="T14" s="15">
        <v>1290532</v>
      </c>
      <c r="U14" s="15">
        <v>1002348</v>
      </c>
      <c r="V14" s="15">
        <v>1068184</v>
      </c>
      <c r="W14" s="15">
        <v>1388900</v>
      </c>
      <c r="X14" s="15">
        <v>1254980</v>
      </c>
    </row>
    <row r="15" spans="1:24" x14ac:dyDescent="0.2">
      <c r="A15" s="13">
        <v>3483</v>
      </c>
      <c r="B15" s="14" t="s">
        <v>180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>
        <v>845645</v>
      </c>
      <c r="X15" s="15">
        <v>750107</v>
      </c>
    </row>
    <row r="16" spans="1:24" x14ac:dyDescent="0.2">
      <c r="A16" s="13">
        <v>51632</v>
      </c>
      <c r="B16" s="14" t="s">
        <v>157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>
        <v>782896</v>
      </c>
      <c r="V16" s="15">
        <v>980679</v>
      </c>
      <c r="W16" s="15"/>
      <c r="X16" s="15"/>
    </row>
    <row r="17" spans="1:24" x14ac:dyDescent="0.2">
      <c r="A17" s="13">
        <v>51152</v>
      </c>
      <c r="B17" s="14" t="s">
        <v>184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>
        <v>38899110</v>
      </c>
    </row>
    <row r="18" spans="1:24" x14ac:dyDescent="0.2">
      <c r="A18" s="13">
        <v>50040</v>
      </c>
      <c r="B18" s="14" t="s">
        <v>185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>
        <v>1104515</v>
      </c>
    </row>
    <row r="19" spans="1:24" x14ac:dyDescent="0.2">
      <c r="A19" s="13">
        <v>3889</v>
      </c>
      <c r="B19" s="14" t="s">
        <v>102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>
        <v>9668531</v>
      </c>
      <c r="P19" s="15">
        <v>5700230</v>
      </c>
      <c r="Q19" s="15">
        <v>1517626</v>
      </c>
      <c r="R19" s="15">
        <v>3363589</v>
      </c>
      <c r="S19" s="15">
        <v>1620650</v>
      </c>
      <c r="T19" s="15">
        <v>0</v>
      </c>
      <c r="U19" s="15"/>
      <c r="V19" s="15"/>
      <c r="W19" s="15"/>
      <c r="X19" s="15"/>
    </row>
    <row r="20" spans="1:24" x14ac:dyDescent="0.2">
      <c r="A20" s="43">
        <v>269</v>
      </c>
      <c r="B20" s="44" t="s">
        <v>16</v>
      </c>
      <c r="C20" s="15">
        <v>224206916</v>
      </c>
      <c r="D20" s="15">
        <v>161578225</v>
      </c>
      <c r="E20" s="15">
        <v>125275265</v>
      </c>
      <c r="F20" s="15">
        <v>151488881</v>
      </c>
      <c r="G20" s="15">
        <v>170899184</v>
      </c>
      <c r="H20" s="15">
        <v>208706203</v>
      </c>
      <c r="I20" s="15">
        <v>199625165</v>
      </c>
      <c r="J20" s="15"/>
      <c r="K20" s="15"/>
      <c r="L20" s="15"/>
      <c r="M20" s="15"/>
      <c r="N20" s="15"/>
      <c r="O20" s="15"/>
      <c r="P20" s="15"/>
      <c r="Q20" s="15"/>
      <c r="R20" s="15"/>
      <c r="S20" s="15">
        <v>0</v>
      </c>
      <c r="T20" s="15">
        <v>0</v>
      </c>
      <c r="U20" s="15"/>
      <c r="V20" s="15"/>
      <c r="W20" s="15"/>
      <c r="X20" s="15"/>
    </row>
    <row r="21" spans="1:24" x14ac:dyDescent="0.2">
      <c r="A21" s="43">
        <v>750</v>
      </c>
      <c r="B21" s="44" t="s">
        <v>17</v>
      </c>
      <c r="C21" s="45">
        <v>5594614</v>
      </c>
      <c r="D21" s="45">
        <v>494634</v>
      </c>
      <c r="E21" s="45">
        <v>278946</v>
      </c>
      <c r="F21" s="45"/>
      <c r="G21" s="45"/>
      <c r="H21" s="45"/>
      <c r="I21" s="45"/>
      <c r="J21" s="45">
        <v>39160669</v>
      </c>
      <c r="K21" s="45">
        <v>58613397</v>
      </c>
      <c r="L21" s="45"/>
      <c r="M21" s="45"/>
      <c r="N21" s="45"/>
      <c r="O21" s="15"/>
      <c r="P21" s="15"/>
      <c r="Q21" s="15"/>
      <c r="R21" s="15"/>
      <c r="S21" s="15">
        <v>0</v>
      </c>
      <c r="T21" s="15">
        <v>0</v>
      </c>
      <c r="U21" s="15"/>
      <c r="V21" s="15"/>
      <c r="W21" s="15"/>
      <c r="X21" s="15"/>
    </row>
    <row r="22" spans="1:24" x14ac:dyDescent="0.2">
      <c r="A22" s="13">
        <v>99</v>
      </c>
      <c r="B22" s="14" t="s">
        <v>103</v>
      </c>
      <c r="C22" s="15">
        <v>48112920</v>
      </c>
      <c r="D22" s="15">
        <v>33332417</v>
      </c>
      <c r="E22" s="15">
        <v>28196624</v>
      </c>
      <c r="F22" s="15">
        <v>31930343</v>
      </c>
      <c r="G22" s="15">
        <v>36656727</v>
      </c>
      <c r="H22" s="15">
        <v>172388461</v>
      </c>
      <c r="I22" s="15">
        <v>175553768</v>
      </c>
      <c r="J22" s="15">
        <v>148146653</v>
      </c>
      <c r="K22" s="15">
        <v>200910772</v>
      </c>
      <c r="L22" s="15">
        <v>246035361</v>
      </c>
      <c r="M22" s="15">
        <v>336555950</v>
      </c>
      <c r="N22" s="15">
        <v>374936696</v>
      </c>
      <c r="O22" s="15">
        <v>362856625</v>
      </c>
      <c r="P22" s="15">
        <v>392788754</v>
      </c>
      <c r="Q22" s="15">
        <v>282005897</v>
      </c>
      <c r="R22" s="15"/>
      <c r="S22" s="15">
        <v>0</v>
      </c>
      <c r="T22" s="15">
        <v>0</v>
      </c>
      <c r="U22" s="15"/>
      <c r="V22" s="15"/>
      <c r="W22" s="15"/>
      <c r="X22" s="15"/>
    </row>
    <row r="23" spans="1:24" x14ac:dyDescent="0.2">
      <c r="A23" s="13">
        <v>1135</v>
      </c>
      <c r="B23" s="14" t="s">
        <v>12</v>
      </c>
      <c r="C23" s="15"/>
      <c r="D23" s="15"/>
      <c r="E23" s="15"/>
      <c r="F23" s="15"/>
      <c r="G23" s="15"/>
      <c r="H23" s="15"/>
      <c r="I23" s="15"/>
      <c r="J23" s="15"/>
      <c r="K23" s="15">
        <v>1736177</v>
      </c>
      <c r="L23" s="15">
        <v>4216854</v>
      </c>
      <c r="M23" s="15">
        <v>6655985</v>
      </c>
      <c r="N23" s="15"/>
      <c r="O23" s="15"/>
      <c r="P23" s="15"/>
      <c r="Q23" s="15"/>
      <c r="R23" s="15"/>
      <c r="S23" s="15">
        <v>0</v>
      </c>
      <c r="T23" s="15">
        <v>0</v>
      </c>
      <c r="U23" s="15"/>
      <c r="V23" s="15"/>
      <c r="W23" s="15"/>
      <c r="X23" s="15"/>
    </row>
    <row r="24" spans="1:24" x14ac:dyDescent="0.2">
      <c r="A24" s="13">
        <v>159</v>
      </c>
      <c r="B24" s="14" t="s">
        <v>11</v>
      </c>
      <c r="C24" s="15">
        <v>130774155</v>
      </c>
      <c r="D24" s="15">
        <v>83746965</v>
      </c>
      <c r="E24" s="15">
        <v>62174076</v>
      </c>
      <c r="F24" s="15">
        <v>69334071</v>
      </c>
      <c r="G24" s="15">
        <v>81748121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>
        <v>0</v>
      </c>
      <c r="T24" s="15">
        <v>0</v>
      </c>
      <c r="U24" s="15"/>
      <c r="V24" s="15"/>
      <c r="W24" s="15"/>
      <c r="X24" s="15"/>
    </row>
    <row r="25" spans="1:24" x14ac:dyDescent="0.2">
      <c r="A25" s="13">
        <v>642</v>
      </c>
      <c r="B25" s="14" t="s">
        <v>10</v>
      </c>
      <c r="C25" s="15">
        <v>19258524</v>
      </c>
      <c r="D25" s="15">
        <v>12357214</v>
      </c>
      <c r="E25" s="15">
        <v>10438631</v>
      </c>
      <c r="F25" s="15">
        <v>11737520</v>
      </c>
      <c r="G25" s="15">
        <v>9580382</v>
      </c>
      <c r="H25" s="15">
        <v>15034748</v>
      </c>
      <c r="I25" s="15">
        <v>14631809</v>
      </c>
      <c r="J25" s="15">
        <v>12911759</v>
      </c>
      <c r="K25" s="15">
        <v>20292248</v>
      </c>
      <c r="L25" s="15">
        <v>24299490</v>
      </c>
      <c r="M25" s="15">
        <v>25099090</v>
      </c>
      <c r="N25" s="15">
        <v>15111616</v>
      </c>
      <c r="O25" s="15"/>
      <c r="P25" s="15"/>
      <c r="Q25" s="15"/>
      <c r="R25" s="15"/>
      <c r="S25" s="15">
        <v>0</v>
      </c>
      <c r="T25" s="15">
        <v>0</v>
      </c>
      <c r="U25" s="15"/>
      <c r="V25" s="15"/>
      <c r="W25" s="15"/>
      <c r="X25" s="15"/>
    </row>
    <row r="26" spans="1:24" x14ac:dyDescent="0.2">
      <c r="A26" s="13">
        <v>50041</v>
      </c>
      <c r="B26" s="14" t="s">
        <v>98</v>
      </c>
      <c r="C26" s="15"/>
      <c r="D26" s="15"/>
      <c r="E26" s="15"/>
      <c r="F26" s="15"/>
      <c r="G26" s="15">
        <v>1765768</v>
      </c>
      <c r="H26" s="15">
        <v>29765444</v>
      </c>
      <c r="I26" s="15"/>
      <c r="J26" s="15">
        <v>24997900</v>
      </c>
      <c r="K26" s="15">
        <v>38323500</v>
      </c>
      <c r="L26" s="15">
        <v>50394036</v>
      </c>
      <c r="M26" s="15">
        <v>100050309</v>
      </c>
      <c r="N26" s="15">
        <v>97461825</v>
      </c>
      <c r="O26" s="15">
        <v>118965648</v>
      </c>
      <c r="P26" s="15"/>
      <c r="Q26" s="15"/>
      <c r="R26" s="15"/>
      <c r="S26" s="15">
        <v>0</v>
      </c>
      <c r="T26" s="15">
        <v>0</v>
      </c>
      <c r="U26" s="15"/>
      <c r="V26" s="15"/>
      <c r="W26" s="15"/>
      <c r="X26" s="15"/>
    </row>
    <row r="27" spans="1:24" x14ac:dyDescent="0.2">
      <c r="A27" s="13">
        <v>947</v>
      </c>
      <c r="B27" s="14" t="s">
        <v>18</v>
      </c>
      <c r="C27" s="15">
        <v>3287485</v>
      </c>
      <c r="D27" s="15">
        <v>11748561</v>
      </c>
      <c r="E27" s="15">
        <v>4997044</v>
      </c>
      <c r="F27" s="15">
        <v>5260206</v>
      </c>
      <c r="G27" s="15">
        <v>19894940</v>
      </c>
      <c r="H27" s="15">
        <v>45024524</v>
      </c>
      <c r="I27" s="15">
        <v>49284008</v>
      </c>
      <c r="J27" s="15"/>
      <c r="K27" s="15"/>
      <c r="L27" s="15"/>
      <c r="M27" s="15"/>
      <c r="N27" s="15"/>
      <c r="O27" s="15"/>
      <c r="P27" s="15"/>
      <c r="Q27" s="15"/>
      <c r="R27" s="15"/>
      <c r="S27" s="15">
        <v>0</v>
      </c>
      <c r="T27" s="15">
        <v>0</v>
      </c>
      <c r="U27" s="15"/>
      <c r="V27" s="15"/>
      <c r="W27" s="15"/>
      <c r="X27" s="15"/>
    </row>
    <row r="28" spans="1:24" x14ac:dyDescent="0.2">
      <c r="A28" s="3">
        <v>51624</v>
      </c>
      <c r="B28" s="42" t="s">
        <v>13</v>
      </c>
      <c r="C28" s="46"/>
      <c r="D28" s="46"/>
      <c r="E28" s="46"/>
      <c r="F28" s="46"/>
      <c r="G28" s="46"/>
      <c r="H28" s="46"/>
      <c r="I28" s="46"/>
      <c r="J28" s="46"/>
      <c r="K28" s="46"/>
      <c r="L28" s="46">
        <v>78861906</v>
      </c>
      <c r="M28" s="46">
        <v>93345449</v>
      </c>
      <c r="N28" s="46">
        <v>35672664</v>
      </c>
      <c r="O28" s="46"/>
      <c r="P28" s="46"/>
      <c r="Q28" s="46"/>
      <c r="R28" s="46"/>
      <c r="S28" s="15">
        <v>0</v>
      </c>
      <c r="T28" s="15">
        <v>0</v>
      </c>
      <c r="U28" s="15"/>
      <c r="V28" s="15"/>
      <c r="W28" s="15"/>
      <c r="X28" s="15"/>
    </row>
    <row r="29" spans="1:24" ht="18" customHeight="1" thickBot="1" x14ac:dyDescent="0.25">
      <c r="A29" s="7"/>
      <c r="B29" s="8" t="s">
        <v>19</v>
      </c>
      <c r="C29" s="9">
        <f t="shared" ref="C29:X29" si="0">SUM(C5:C28)</f>
        <v>1258736097</v>
      </c>
      <c r="D29" s="9">
        <f t="shared" si="0"/>
        <v>840693804</v>
      </c>
      <c r="E29" s="9">
        <f t="shared" si="0"/>
        <v>678798261</v>
      </c>
      <c r="F29" s="9">
        <f t="shared" si="0"/>
        <v>868728427</v>
      </c>
      <c r="G29" s="9">
        <f t="shared" si="0"/>
        <v>988985435</v>
      </c>
      <c r="H29" s="9">
        <f t="shared" si="0"/>
        <v>1432230785</v>
      </c>
      <c r="I29" s="9">
        <f t="shared" si="0"/>
        <v>1396900443</v>
      </c>
      <c r="J29" s="9">
        <f t="shared" si="0"/>
        <v>1261384603</v>
      </c>
      <c r="K29" s="9">
        <f t="shared" si="0"/>
        <v>1818787263</v>
      </c>
      <c r="L29" s="9">
        <f t="shared" si="0"/>
        <v>2469338408</v>
      </c>
      <c r="M29" s="9">
        <f t="shared" si="0"/>
        <v>3224578537</v>
      </c>
      <c r="N29" s="9">
        <f t="shared" si="0"/>
        <v>2909163227</v>
      </c>
      <c r="O29" s="9">
        <f t="shared" si="0"/>
        <v>3129211814</v>
      </c>
      <c r="P29" s="9">
        <f t="shared" si="0"/>
        <v>2563378219</v>
      </c>
      <c r="Q29" s="9">
        <f t="shared" si="0"/>
        <v>1982419987</v>
      </c>
      <c r="R29" s="9">
        <f t="shared" si="0"/>
        <v>1450102667</v>
      </c>
      <c r="S29" s="9">
        <f t="shared" si="0"/>
        <v>1503855858</v>
      </c>
      <c r="T29" s="9">
        <f t="shared" si="0"/>
        <v>1391157302</v>
      </c>
      <c r="U29" s="9">
        <f t="shared" si="0"/>
        <v>1345602798</v>
      </c>
      <c r="V29" s="9">
        <f t="shared" si="0"/>
        <v>1651937310</v>
      </c>
      <c r="W29" s="9">
        <f t="shared" si="0"/>
        <v>1576887746</v>
      </c>
      <c r="X29" s="9">
        <f t="shared" si="0"/>
        <v>1402257748</v>
      </c>
    </row>
    <row r="30" spans="1:24" ht="45" customHeight="1" thickTop="1" x14ac:dyDescent="0.2">
      <c r="A30" s="184" t="s">
        <v>44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</row>
    <row r="31" spans="1:24" ht="16.5" customHeight="1" x14ac:dyDescent="0.2">
      <c r="A31" s="185" t="s">
        <v>177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</row>
    <row r="32" spans="1:24" x14ac:dyDescent="0.2">
      <c r="A32" s="5" t="s">
        <v>14</v>
      </c>
      <c r="B32" s="6" t="s">
        <v>15</v>
      </c>
      <c r="C32" s="20">
        <v>1993</v>
      </c>
      <c r="D32" s="20">
        <v>1994</v>
      </c>
      <c r="E32" s="20">
        <v>1995</v>
      </c>
      <c r="F32" s="20">
        <v>1996</v>
      </c>
      <c r="G32" s="20">
        <v>1997</v>
      </c>
      <c r="H32" s="20">
        <v>1998</v>
      </c>
      <c r="I32" s="20">
        <v>1999</v>
      </c>
      <c r="J32" s="20">
        <v>2000</v>
      </c>
      <c r="K32" s="20">
        <v>2001</v>
      </c>
      <c r="L32" s="20">
        <v>2002</v>
      </c>
      <c r="M32" s="20">
        <v>2003</v>
      </c>
      <c r="N32" s="20">
        <v>2004</v>
      </c>
      <c r="O32" s="20">
        <v>2005</v>
      </c>
      <c r="P32" s="20">
        <v>2006</v>
      </c>
      <c r="Q32" s="20">
        <v>2007</v>
      </c>
      <c r="R32" s="20">
        <v>2008</v>
      </c>
      <c r="S32" s="20">
        <v>2009</v>
      </c>
      <c r="T32" s="20">
        <v>2010</v>
      </c>
      <c r="U32" s="20">
        <v>2011</v>
      </c>
      <c r="V32" s="20">
        <v>2012</v>
      </c>
      <c r="W32" s="20">
        <v>2013</v>
      </c>
      <c r="X32" s="20">
        <v>2014</v>
      </c>
    </row>
    <row r="33" spans="1:24" x14ac:dyDescent="0.2">
      <c r="A33" s="10">
        <v>670</v>
      </c>
      <c r="B33" s="11" t="s">
        <v>5</v>
      </c>
      <c r="C33" s="102">
        <v>12280283</v>
      </c>
      <c r="D33" s="102">
        <v>9588031</v>
      </c>
      <c r="E33" s="102">
        <v>7802529</v>
      </c>
      <c r="F33" s="102">
        <v>15145613</v>
      </c>
      <c r="G33" s="102">
        <v>17006301</v>
      </c>
      <c r="H33" s="102">
        <v>7930014</v>
      </c>
      <c r="I33" s="102">
        <v>18918022</v>
      </c>
      <c r="J33" s="102">
        <v>24462358</v>
      </c>
      <c r="K33" s="102">
        <v>35046836</v>
      </c>
      <c r="L33" s="102">
        <v>41698017</v>
      </c>
      <c r="M33" s="102">
        <v>40214744</v>
      </c>
      <c r="N33" s="102">
        <v>56788298</v>
      </c>
      <c r="O33" s="102">
        <v>84875921</v>
      </c>
      <c r="P33" s="102">
        <v>40211614</v>
      </c>
      <c r="Q33" s="102">
        <v>100818257</v>
      </c>
      <c r="R33" s="102">
        <v>125641863</v>
      </c>
      <c r="S33" s="102">
        <v>96303885</v>
      </c>
      <c r="T33" s="102">
        <v>111372499</v>
      </c>
      <c r="U33" s="102">
        <v>133618051</v>
      </c>
      <c r="V33" s="102">
        <v>87928630</v>
      </c>
      <c r="W33" s="102">
        <v>80941904</v>
      </c>
      <c r="X33" s="102">
        <v>61983506</v>
      </c>
    </row>
    <row r="34" spans="1:24" x14ac:dyDescent="0.2">
      <c r="A34" s="13">
        <v>70</v>
      </c>
      <c r="B34" s="14" t="s">
        <v>9</v>
      </c>
      <c r="C34" s="102">
        <v>17263998</v>
      </c>
      <c r="D34" s="102">
        <v>8660898</v>
      </c>
      <c r="E34" s="102">
        <v>8793621</v>
      </c>
      <c r="F34" s="102">
        <v>9434029</v>
      </c>
      <c r="G34" s="102">
        <v>9992904</v>
      </c>
      <c r="H34" s="102">
        <v>12901955</v>
      </c>
      <c r="I34" s="102">
        <v>18729394</v>
      </c>
      <c r="J34" s="102">
        <v>10748488</v>
      </c>
      <c r="K34" s="102">
        <v>12421722</v>
      </c>
      <c r="L34" s="102">
        <v>23906228</v>
      </c>
      <c r="M34" s="102">
        <v>32637884</v>
      </c>
      <c r="N34" s="102">
        <v>28465670</v>
      </c>
      <c r="O34" s="102">
        <v>35044597</v>
      </c>
      <c r="P34" s="102">
        <v>34161664</v>
      </c>
      <c r="Q34" s="102">
        <v>76810635</v>
      </c>
      <c r="R34" s="102">
        <v>77107883</v>
      </c>
      <c r="S34" s="102">
        <v>61781765</v>
      </c>
      <c r="T34" s="102">
        <v>68628035</v>
      </c>
      <c r="U34" s="102">
        <v>66214765</v>
      </c>
      <c r="V34" s="102">
        <v>59686039</v>
      </c>
      <c r="W34" s="102">
        <v>45792760</v>
      </c>
      <c r="X34" s="102">
        <v>51031002</v>
      </c>
    </row>
    <row r="35" spans="1:24" x14ac:dyDescent="0.2">
      <c r="A35" s="13">
        <v>150</v>
      </c>
      <c r="B35" s="14" t="s">
        <v>8</v>
      </c>
      <c r="C35" s="102">
        <v>10988108</v>
      </c>
      <c r="D35" s="102">
        <v>3078549</v>
      </c>
      <c r="E35" s="102">
        <v>4832525</v>
      </c>
      <c r="F35" s="102">
        <v>2414876</v>
      </c>
      <c r="G35" s="102">
        <v>1507507</v>
      </c>
      <c r="H35" s="102">
        <v>2368725</v>
      </c>
      <c r="I35" s="102">
        <v>1161447</v>
      </c>
      <c r="J35" s="102">
        <v>1049289</v>
      </c>
      <c r="K35" s="102">
        <v>2188561</v>
      </c>
      <c r="L35" s="102">
        <v>3150284</v>
      </c>
      <c r="M35" s="102">
        <v>4248076</v>
      </c>
      <c r="N35" s="102">
        <v>1709455</v>
      </c>
      <c r="O35" s="102">
        <v>3408804</v>
      </c>
      <c r="P35" s="102">
        <v>2178144</v>
      </c>
      <c r="Q35" s="102">
        <v>5283316</v>
      </c>
      <c r="R35" s="102">
        <v>14094141</v>
      </c>
      <c r="S35" s="102">
        <v>7094309</v>
      </c>
      <c r="T35" s="102">
        <v>10553681</v>
      </c>
      <c r="U35" s="102">
        <v>9657420</v>
      </c>
      <c r="V35" s="102">
        <v>11730746</v>
      </c>
      <c r="W35" s="102">
        <v>14403850</v>
      </c>
      <c r="X35" s="102">
        <v>10715407</v>
      </c>
    </row>
    <row r="36" spans="1:24" x14ac:dyDescent="0.2">
      <c r="A36" s="13">
        <v>340</v>
      </c>
      <c r="B36" s="14" t="s">
        <v>6</v>
      </c>
      <c r="C36" s="102">
        <v>4373400</v>
      </c>
      <c r="D36" s="102">
        <v>3742209</v>
      </c>
      <c r="E36" s="102">
        <v>5860586</v>
      </c>
      <c r="F36" s="102">
        <v>5074585</v>
      </c>
      <c r="G36" s="102">
        <v>3960043</v>
      </c>
      <c r="H36" s="102">
        <v>5129128</v>
      </c>
      <c r="I36" s="102">
        <v>6281241</v>
      </c>
      <c r="J36" s="102">
        <v>2966600</v>
      </c>
      <c r="K36" s="102">
        <v>3732803</v>
      </c>
      <c r="L36" s="102">
        <v>4642445</v>
      </c>
      <c r="M36" s="102">
        <v>6823496</v>
      </c>
      <c r="N36" s="102">
        <v>12519772</v>
      </c>
      <c r="O36" s="102">
        <v>8678837</v>
      </c>
      <c r="P36" s="102">
        <v>10531773</v>
      </c>
      <c r="Q36" s="102">
        <v>27844842</v>
      </c>
      <c r="R36" s="102">
        <v>28256093</v>
      </c>
      <c r="S36" s="102">
        <v>18481182</v>
      </c>
      <c r="T36" s="102">
        <v>16711358</v>
      </c>
      <c r="U36" s="102">
        <v>15274011</v>
      </c>
      <c r="V36" s="102">
        <v>19480158</v>
      </c>
      <c r="W36" s="102">
        <v>7648726</v>
      </c>
      <c r="X36" s="102">
        <v>5769592</v>
      </c>
    </row>
    <row r="37" spans="1:24" x14ac:dyDescent="0.2">
      <c r="A37" s="13">
        <v>51020</v>
      </c>
      <c r="B37" s="14" t="s">
        <v>60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>
        <v>-247948</v>
      </c>
      <c r="R37" s="102">
        <v>-118456</v>
      </c>
      <c r="S37" s="102">
        <v>303997</v>
      </c>
      <c r="T37" s="102">
        <v>999050</v>
      </c>
      <c r="U37" s="102">
        <v>1108462</v>
      </c>
      <c r="V37" s="102">
        <v>1033947</v>
      </c>
      <c r="W37" s="102">
        <v>1172899</v>
      </c>
      <c r="X37" s="102"/>
    </row>
    <row r="38" spans="1:24" x14ac:dyDescent="0.2">
      <c r="A38" s="13">
        <v>50050</v>
      </c>
      <c r="B38" s="14" t="s">
        <v>4</v>
      </c>
      <c r="C38" s="102"/>
      <c r="D38" s="102"/>
      <c r="E38" s="102"/>
      <c r="F38" s="102"/>
      <c r="G38" s="102"/>
      <c r="H38" s="102"/>
      <c r="I38" s="102"/>
      <c r="J38" s="102">
        <v>88676</v>
      </c>
      <c r="K38" s="102">
        <v>260735</v>
      </c>
      <c r="L38" s="102">
        <v>352333</v>
      </c>
      <c r="M38" s="102">
        <v>333732</v>
      </c>
      <c r="N38" s="102">
        <v>335374</v>
      </c>
      <c r="O38" s="102">
        <v>523980</v>
      </c>
      <c r="P38" s="102">
        <v>133804</v>
      </c>
      <c r="Q38" s="102">
        <v>8566</v>
      </c>
      <c r="R38" s="102">
        <v>-60860</v>
      </c>
      <c r="S38" s="102">
        <v>-130963</v>
      </c>
      <c r="T38" s="102">
        <v>285934</v>
      </c>
      <c r="U38" s="102">
        <v>1656989</v>
      </c>
      <c r="V38" s="102">
        <v>1114247</v>
      </c>
      <c r="W38" s="102">
        <v>1204631</v>
      </c>
      <c r="X38" s="102">
        <v>563857</v>
      </c>
    </row>
    <row r="39" spans="1:24" x14ac:dyDescent="0.2">
      <c r="A39" s="13">
        <v>4699</v>
      </c>
      <c r="B39" s="14" t="s">
        <v>163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>
        <v>758639</v>
      </c>
      <c r="U39" s="102">
        <v>1104966</v>
      </c>
      <c r="V39" s="102">
        <v>1079682</v>
      </c>
      <c r="W39" s="102">
        <v>696369</v>
      </c>
      <c r="X39" s="102"/>
    </row>
    <row r="40" spans="1:24" x14ac:dyDescent="0.2">
      <c r="A40" s="13">
        <v>50130</v>
      </c>
      <c r="B40" s="14" t="s">
        <v>7</v>
      </c>
      <c r="C40" s="102">
        <v>288175</v>
      </c>
      <c r="D40" s="102">
        <v>1039008</v>
      </c>
      <c r="E40" s="102">
        <v>313977</v>
      </c>
      <c r="F40" s="102">
        <v>836381</v>
      </c>
      <c r="G40" s="102">
        <v>1083650</v>
      </c>
      <c r="H40" s="102">
        <v>1652604</v>
      </c>
      <c r="I40" s="102">
        <v>14562</v>
      </c>
      <c r="J40" s="102">
        <v>1516683</v>
      </c>
      <c r="K40" s="102">
        <v>1049206</v>
      </c>
      <c r="L40" s="102">
        <v>1325671</v>
      </c>
      <c r="M40" s="102">
        <v>2124719</v>
      </c>
      <c r="N40" s="102">
        <v>1017418</v>
      </c>
      <c r="O40" s="102">
        <v>1493538</v>
      </c>
      <c r="P40" s="102">
        <v>1839281</v>
      </c>
      <c r="Q40" s="102">
        <v>1277554</v>
      </c>
      <c r="R40" s="102">
        <v>3225893</v>
      </c>
      <c r="S40" s="102">
        <v>1756133</v>
      </c>
      <c r="T40" s="102">
        <v>4677663</v>
      </c>
      <c r="U40" s="102">
        <v>3231095</v>
      </c>
      <c r="V40" s="102">
        <v>2999954</v>
      </c>
      <c r="W40" s="102">
        <v>2529115</v>
      </c>
      <c r="X40" s="102">
        <v>2926910</v>
      </c>
    </row>
    <row r="41" spans="1:24" x14ac:dyDescent="0.2">
      <c r="A41" s="13">
        <v>50016</v>
      </c>
      <c r="B41" s="14" t="s">
        <v>164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>
        <v>0</v>
      </c>
      <c r="U41" s="102">
        <v>88464</v>
      </c>
      <c r="V41" s="102">
        <v>467683</v>
      </c>
      <c r="W41" s="102">
        <v>372476</v>
      </c>
      <c r="X41" s="102">
        <v>389545</v>
      </c>
    </row>
    <row r="42" spans="1:24" x14ac:dyDescent="0.2">
      <c r="A42" s="13">
        <v>50026</v>
      </c>
      <c r="B42" s="14" t="s">
        <v>176</v>
      </c>
      <c r="C42" s="102"/>
      <c r="D42" s="102"/>
      <c r="E42" s="102">
        <v>7075</v>
      </c>
      <c r="F42" s="102">
        <v>201703</v>
      </c>
      <c r="G42" s="102">
        <v>109208</v>
      </c>
      <c r="H42" s="102">
        <v>374627</v>
      </c>
      <c r="I42" s="102">
        <v>306562</v>
      </c>
      <c r="J42" s="102">
        <v>641025</v>
      </c>
      <c r="K42" s="102">
        <v>1624437</v>
      </c>
      <c r="L42" s="102">
        <v>654511</v>
      </c>
      <c r="M42" s="102">
        <v>489809</v>
      </c>
      <c r="N42" s="102">
        <v>546480</v>
      </c>
      <c r="O42" s="102">
        <v>253998</v>
      </c>
      <c r="P42" s="102">
        <v>596800</v>
      </c>
      <c r="Q42" s="102">
        <v>-191146</v>
      </c>
      <c r="R42" s="102">
        <v>358446</v>
      </c>
      <c r="S42" s="102">
        <v>163331</v>
      </c>
      <c r="T42" s="102">
        <v>-262716</v>
      </c>
      <c r="U42" s="102">
        <v>-7298</v>
      </c>
      <c r="V42" s="102">
        <v>104171</v>
      </c>
      <c r="W42" s="102">
        <v>290571</v>
      </c>
      <c r="X42" s="102">
        <v>52449</v>
      </c>
    </row>
    <row r="43" spans="1:24" x14ac:dyDescent="0.2">
      <c r="A43" s="13">
        <v>3483</v>
      </c>
      <c r="B43" s="14" t="s">
        <v>180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2"/>
      <c r="T43" s="12"/>
      <c r="U43" s="12"/>
      <c r="V43" s="12"/>
      <c r="W43" s="12">
        <v>119802</v>
      </c>
      <c r="X43" s="12">
        <v>185086</v>
      </c>
    </row>
    <row r="44" spans="1:24" x14ac:dyDescent="0.2">
      <c r="A44" s="13">
        <v>51632</v>
      </c>
      <c r="B44" s="14" t="s">
        <v>157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2"/>
      <c r="T44" s="12"/>
      <c r="U44" s="12">
        <v>684306</v>
      </c>
      <c r="V44" s="12">
        <v>347880</v>
      </c>
      <c r="W44" s="12"/>
      <c r="X44" s="12"/>
    </row>
    <row r="45" spans="1:24" x14ac:dyDescent="0.2">
      <c r="A45" s="13">
        <v>51152</v>
      </c>
      <c r="B45" s="14" t="s">
        <v>184</v>
      </c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2"/>
      <c r="T45" s="12"/>
      <c r="U45" s="12"/>
      <c r="V45" s="12"/>
      <c r="W45" s="12"/>
      <c r="X45" s="12">
        <v>733055</v>
      </c>
    </row>
    <row r="46" spans="1:24" x14ac:dyDescent="0.2">
      <c r="A46" s="13">
        <v>50040</v>
      </c>
      <c r="B46" s="14" t="s">
        <v>185</v>
      </c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2"/>
      <c r="T46" s="12"/>
      <c r="U46" s="12"/>
      <c r="V46" s="12"/>
      <c r="W46" s="12"/>
      <c r="X46" s="12">
        <v>0</v>
      </c>
    </row>
    <row r="47" spans="1:24" x14ac:dyDescent="0.2">
      <c r="A47" s="13">
        <v>3889</v>
      </c>
      <c r="B47" s="14" t="s">
        <v>102</v>
      </c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>
        <v>790016</v>
      </c>
      <c r="P47" s="102">
        <v>375531</v>
      </c>
      <c r="Q47" s="102">
        <v>-20659</v>
      </c>
      <c r="R47" s="102">
        <v>715124</v>
      </c>
      <c r="S47" s="102">
        <v>787314</v>
      </c>
      <c r="T47" s="102">
        <v>787314</v>
      </c>
      <c r="U47" s="102"/>
      <c r="V47" s="102"/>
      <c r="W47" s="102"/>
      <c r="X47" s="102"/>
    </row>
    <row r="48" spans="1:24" x14ac:dyDescent="0.2">
      <c r="A48" s="13">
        <v>269</v>
      </c>
      <c r="B48" s="14" t="s">
        <v>16</v>
      </c>
      <c r="C48" s="102">
        <v>36820632</v>
      </c>
      <c r="D48" s="102">
        <v>32935631</v>
      </c>
      <c r="E48" s="102">
        <v>27824249</v>
      </c>
      <c r="F48" s="102">
        <v>22841559</v>
      </c>
      <c r="G48" s="102">
        <v>18885180</v>
      </c>
      <c r="H48" s="102">
        <v>17232060</v>
      </c>
      <c r="I48" s="102">
        <v>12412644</v>
      </c>
      <c r="J48" s="102"/>
      <c r="K48" s="102"/>
      <c r="L48" s="102"/>
      <c r="M48" s="102"/>
      <c r="N48" s="102"/>
      <c r="O48" s="102"/>
      <c r="P48" s="102"/>
      <c r="Q48" s="102"/>
      <c r="R48" s="102"/>
      <c r="S48" s="12">
        <v>0</v>
      </c>
      <c r="T48" s="12">
        <v>0</v>
      </c>
      <c r="U48" s="12"/>
      <c r="V48" s="12"/>
      <c r="W48" s="12"/>
      <c r="X48" s="12"/>
    </row>
    <row r="49" spans="1:24" x14ac:dyDescent="0.2">
      <c r="A49" s="13">
        <v>750</v>
      </c>
      <c r="B49" s="14" t="s">
        <v>17</v>
      </c>
      <c r="C49" s="102">
        <v>379734</v>
      </c>
      <c r="D49" s="102">
        <v>-225936</v>
      </c>
      <c r="E49" s="102">
        <v>-36736</v>
      </c>
      <c r="F49" s="102"/>
      <c r="G49" s="102"/>
      <c r="H49" s="102"/>
      <c r="I49" s="102"/>
      <c r="J49" s="102">
        <v>812749</v>
      </c>
      <c r="K49" s="102">
        <v>1063549</v>
      </c>
      <c r="L49" s="102"/>
      <c r="M49" s="102"/>
      <c r="N49" s="102"/>
      <c r="O49" s="102"/>
      <c r="P49" s="102"/>
      <c r="Q49" s="102"/>
      <c r="R49" s="102"/>
      <c r="S49" s="12">
        <v>0</v>
      </c>
      <c r="T49" s="12">
        <v>0</v>
      </c>
      <c r="U49" s="12"/>
      <c r="V49" s="12"/>
      <c r="W49" s="12"/>
      <c r="X49" s="12"/>
    </row>
    <row r="50" spans="1:24" x14ac:dyDescent="0.2">
      <c r="A50" s="13">
        <v>99</v>
      </c>
      <c r="B50" s="14" t="s">
        <v>103</v>
      </c>
      <c r="C50" s="102">
        <v>10222447</v>
      </c>
      <c r="D50" s="102">
        <v>11687290</v>
      </c>
      <c r="E50" s="102">
        <v>8836609</v>
      </c>
      <c r="F50" s="102">
        <v>4296057</v>
      </c>
      <c r="G50" s="102">
        <v>4555494</v>
      </c>
      <c r="H50" s="102">
        <v>7311388</v>
      </c>
      <c r="I50" s="102">
        <v>12840125</v>
      </c>
      <c r="J50" s="102">
        <v>10167818</v>
      </c>
      <c r="K50" s="102">
        <v>9680932</v>
      </c>
      <c r="L50" s="102">
        <v>10732710</v>
      </c>
      <c r="M50" s="102">
        <v>10523114</v>
      </c>
      <c r="N50" s="102">
        <v>10893394</v>
      </c>
      <c r="O50" s="102">
        <v>17761033</v>
      </c>
      <c r="P50" s="102">
        <v>32558957</v>
      </c>
      <c r="Q50" s="102">
        <v>33679233</v>
      </c>
      <c r="R50" s="102"/>
      <c r="S50" s="12">
        <v>0</v>
      </c>
      <c r="T50" s="12">
        <v>0</v>
      </c>
      <c r="U50" s="12"/>
      <c r="V50" s="12"/>
      <c r="W50" s="12"/>
      <c r="X50" s="12"/>
    </row>
    <row r="51" spans="1:24" ht="12" customHeight="1" x14ac:dyDescent="0.2">
      <c r="A51" s="13">
        <v>1135</v>
      </c>
      <c r="B51" s="14" t="s">
        <v>12</v>
      </c>
      <c r="C51" s="102"/>
      <c r="D51" s="102"/>
      <c r="E51" s="102"/>
      <c r="F51" s="102"/>
      <c r="G51" s="102"/>
      <c r="H51" s="102"/>
      <c r="I51" s="102"/>
      <c r="J51" s="102"/>
      <c r="K51" s="102"/>
      <c r="L51" s="102">
        <v>3057</v>
      </c>
      <c r="M51" s="102">
        <v>-2203</v>
      </c>
      <c r="N51" s="102"/>
      <c r="O51" s="102"/>
      <c r="P51" s="102"/>
      <c r="Q51" s="102"/>
      <c r="R51" s="102"/>
      <c r="S51" s="12">
        <v>0</v>
      </c>
      <c r="T51" s="12">
        <v>0</v>
      </c>
      <c r="U51" s="12"/>
      <c r="V51" s="12"/>
      <c r="W51" s="12"/>
      <c r="X51" s="12"/>
    </row>
    <row r="52" spans="1:24" x14ac:dyDescent="0.2">
      <c r="A52" s="13">
        <v>159</v>
      </c>
      <c r="B52" s="14" t="s">
        <v>11</v>
      </c>
      <c r="C52" s="102">
        <v>14606243</v>
      </c>
      <c r="D52" s="102">
        <v>5941990</v>
      </c>
      <c r="E52" s="102">
        <v>7339151</v>
      </c>
      <c r="F52" s="102">
        <v>7773608</v>
      </c>
      <c r="G52" s="102">
        <v>4853619</v>
      </c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2">
        <v>0</v>
      </c>
      <c r="T52" s="12">
        <v>0</v>
      </c>
      <c r="U52" s="12"/>
      <c r="V52" s="12"/>
      <c r="W52" s="12"/>
      <c r="X52" s="12"/>
    </row>
    <row r="53" spans="1:24" x14ac:dyDescent="0.2">
      <c r="A53" s="10">
        <v>642</v>
      </c>
      <c r="B53" s="11" t="s">
        <v>10</v>
      </c>
      <c r="C53" s="102">
        <v>336265</v>
      </c>
      <c r="D53" s="102">
        <v>132690</v>
      </c>
      <c r="E53" s="102">
        <v>262269</v>
      </c>
      <c r="F53" s="102">
        <v>657823</v>
      </c>
      <c r="G53" s="102">
        <v>824225</v>
      </c>
      <c r="H53" s="102">
        <v>779744</v>
      </c>
      <c r="I53" s="102">
        <v>522766</v>
      </c>
      <c r="J53" s="102">
        <v>613200</v>
      </c>
      <c r="K53" s="102">
        <v>369813</v>
      </c>
      <c r="L53" s="102">
        <v>188139</v>
      </c>
      <c r="M53" s="102">
        <v>251208</v>
      </c>
      <c r="N53" s="102">
        <v>492944</v>
      </c>
      <c r="O53" s="102"/>
      <c r="P53" s="102"/>
      <c r="Q53" s="102"/>
      <c r="R53" s="102"/>
      <c r="S53" s="12">
        <v>0</v>
      </c>
      <c r="T53" s="12">
        <v>0</v>
      </c>
      <c r="U53" s="12"/>
      <c r="V53" s="12"/>
      <c r="W53" s="12"/>
      <c r="X53" s="12"/>
    </row>
    <row r="54" spans="1:24" x14ac:dyDescent="0.2">
      <c r="A54" s="10">
        <v>50041</v>
      </c>
      <c r="B54" s="11" t="s">
        <v>98</v>
      </c>
      <c r="C54" s="102"/>
      <c r="D54" s="102"/>
      <c r="E54" s="102"/>
      <c r="F54" s="102"/>
      <c r="G54" s="102"/>
      <c r="H54" s="102"/>
      <c r="I54" s="102"/>
      <c r="J54" s="102">
        <v>1026942</v>
      </c>
      <c r="K54" s="102">
        <v>1536114</v>
      </c>
      <c r="L54" s="102">
        <v>1270434</v>
      </c>
      <c r="M54" s="102">
        <v>362162</v>
      </c>
      <c r="N54" s="102">
        <v>809178</v>
      </c>
      <c r="O54" s="102">
        <v>2191381</v>
      </c>
      <c r="P54" s="102"/>
      <c r="Q54" s="102"/>
      <c r="R54" s="102"/>
      <c r="S54" s="12">
        <v>0</v>
      </c>
      <c r="T54" s="12">
        <v>0</v>
      </c>
      <c r="U54" s="12"/>
      <c r="V54" s="12"/>
      <c r="W54" s="12"/>
      <c r="X54" s="12"/>
    </row>
    <row r="55" spans="1:24" x14ac:dyDescent="0.2">
      <c r="A55" s="10">
        <v>947</v>
      </c>
      <c r="B55" s="11" t="s">
        <v>18</v>
      </c>
      <c r="C55" s="102"/>
      <c r="D55" s="102">
        <v>1033353</v>
      </c>
      <c r="E55" s="102">
        <v>581509</v>
      </c>
      <c r="F55" s="102">
        <v>255599</v>
      </c>
      <c r="G55" s="102">
        <v>179637</v>
      </c>
      <c r="H55" s="102">
        <v>954866</v>
      </c>
      <c r="I55" s="102">
        <v>884795</v>
      </c>
      <c r="J55" s="102"/>
      <c r="K55" s="102"/>
      <c r="L55" s="102"/>
      <c r="M55" s="102"/>
      <c r="N55" s="102"/>
      <c r="O55" s="102"/>
      <c r="P55" s="102"/>
      <c r="Q55" s="102"/>
      <c r="R55" s="102"/>
      <c r="S55" s="12">
        <v>0</v>
      </c>
      <c r="T55" s="12">
        <v>0</v>
      </c>
      <c r="U55" s="12"/>
      <c r="V55" s="12"/>
      <c r="W55" s="12"/>
      <c r="X55" s="12"/>
    </row>
    <row r="56" spans="1:24" x14ac:dyDescent="0.2">
      <c r="A56" s="3">
        <v>51624</v>
      </c>
      <c r="B56" s="42" t="s">
        <v>13</v>
      </c>
      <c r="C56" s="103"/>
      <c r="D56" s="103"/>
      <c r="E56" s="103"/>
      <c r="F56" s="103"/>
      <c r="G56" s="103"/>
      <c r="H56" s="102"/>
      <c r="I56" s="102"/>
      <c r="J56" s="102"/>
      <c r="K56" s="102"/>
      <c r="L56" s="102">
        <v>2763417</v>
      </c>
      <c r="M56" s="102">
        <v>2349031</v>
      </c>
      <c r="N56" s="102">
        <v>1666304</v>
      </c>
      <c r="O56" s="102"/>
      <c r="P56" s="102"/>
      <c r="Q56" s="104"/>
      <c r="R56" s="104"/>
      <c r="S56" s="12">
        <v>0</v>
      </c>
      <c r="T56" s="12">
        <v>0</v>
      </c>
      <c r="U56" s="12"/>
      <c r="V56" s="12"/>
      <c r="W56" s="12"/>
      <c r="X56" s="12"/>
    </row>
    <row r="57" spans="1:24" ht="15.75" customHeight="1" thickBot="1" x14ac:dyDescent="0.25">
      <c r="A57" s="17"/>
      <c r="B57" s="18" t="s">
        <v>19</v>
      </c>
      <c r="C57" s="105">
        <f t="shared" ref="C57:V57" si="1">SUM(C33:C56)</f>
        <v>107559285</v>
      </c>
      <c r="D57" s="105">
        <f t="shared" si="1"/>
        <v>77613713</v>
      </c>
      <c r="E57" s="105">
        <f t="shared" si="1"/>
        <v>72417364</v>
      </c>
      <c r="F57" s="105">
        <f t="shared" si="1"/>
        <v>68931833</v>
      </c>
      <c r="G57" s="105">
        <f t="shared" si="1"/>
        <v>62957768</v>
      </c>
      <c r="H57" s="105">
        <f t="shared" si="1"/>
        <v>56635111</v>
      </c>
      <c r="I57" s="105">
        <f t="shared" si="1"/>
        <v>72071558</v>
      </c>
      <c r="J57" s="105">
        <f t="shared" si="1"/>
        <v>54093828</v>
      </c>
      <c r="K57" s="105">
        <f t="shared" si="1"/>
        <v>68974708</v>
      </c>
      <c r="L57" s="105">
        <f t="shared" si="1"/>
        <v>90687246</v>
      </c>
      <c r="M57" s="105">
        <f t="shared" si="1"/>
        <v>100355772</v>
      </c>
      <c r="N57" s="105">
        <f t="shared" si="1"/>
        <v>115244287</v>
      </c>
      <c r="O57" s="105">
        <f t="shared" si="1"/>
        <v>155022105</v>
      </c>
      <c r="P57" s="105">
        <f t="shared" si="1"/>
        <v>122587568</v>
      </c>
      <c r="Q57" s="105">
        <f t="shared" si="1"/>
        <v>245262650</v>
      </c>
      <c r="R57" s="105">
        <f t="shared" si="1"/>
        <v>249220127</v>
      </c>
      <c r="S57" s="105">
        <f t="shared" si="1"/>
        <v>186540953</v>
      </c>
      <c r="T57" s="105">
        <f t="shared" si="1"/>
        <v>214511457</v>
      </c>
      <c r="U57" s="105">
        <f t="shared" si="1"/>
        <v>232631231</v>
      </c>
      <c r="V57" s="105">
        <f t="shared" si="1"/>
        <v>185973137</v>
      </c>
      <c r="W57" s="105">
        <f>SUM(W33:W56)</f>
        <v>155173103</v>
      </c>
      <c r="X57" s="105">
        <f>SUM(X33:X56)</f>
        <v>134350409</v>
      </c>
    </row>
    <row r="58" spans="1:24" ht="45" customHeight="1" thickTop="1" x14ac:dyDescent="0.2">
      <c r="A58" s="184" t="s">
        <v>45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</row>
    <row r="59" spans="1:24" x14ac:dyDescent="0.2">
      <c r="A59" s="5" t="s">
        <v>14</v>
      </c>
      <c r="B59" s="6" t="s">
        <v>15</v>
      </c>
      <c r="C59" s="20">
        <v>1993</v>
      </c>
      <c r="D59" s="20">
        <v>1994</v>
      </c>
      <c r="E59" s="20">
        <v>1995</v>
      </c>
      <c r="F59" s="20">
        <v>1996</v>
      </c>
      <c r="G59" s="20">
        <v>1997</v>
      </c>
      <c r="H59" s="20">
        <v>1998</v>
      </c>
      <c r="I59" s="20">
        <v>1999</v>
      </c>
      <c r="J59" s="20">
        <v>2000</v>
      </c>
      <c r="K59" s="20">
        <v>2001</v>
      </c>
      <c r="L59" s="20">
        <v>2002</v>
      </c>
      <c r="M59" s="20">
        <v>2003</v>
      </c>
      <c r="N59" s="20">
        <v>2004</v>
      </c>
      <c r="O59" s="20">
        <v>2005</v>
      </c>
      <c r="P59" s="20">
        <v>2006</v>
      </c>
      <c r="Q59" s="20">
        <v>2007</v>
      </c>
      <c r="R59" s="20">
        <v>2008</v>
      </c>
      <c r="S59" s="20">
        <v>2009</v>
      </c>
      <c r="T59" s="20">
        <v>2010</v>
      </c>
      <c r="U59" s="20">
        <v>2011</v>
      </c>
      <c r="V59" s="20">
        <v>2012</v>
      </c>
      <c r="W59" s="20">
        <v>2013</v>
      </c>
      <c r="X59" s="20">
        <v>2014</v>
      </c>
    </row>
    <row r="60" spans="1:24" x14ac:dyDescent="0.2">
      <c r="A60" s="10">
        <v>670</v>
      </c>
      <c r="B60" s="11" t="s">
        <v>5</v>
      </c>
      <c r="C60" s="16">
        <f t="shared" ref="C60:X60" si="2">IF(C5&lt;&gt;0,C33/C5,"")</f>
        <v>6.5158136692147262E-2</v>
      </c>
      <c r="D60" s="16">
        <f t="shared" si="2"/>
        <v>7.1176064033248415E-2</v>
      </c>
      <c r="E60" s="16">
        <f t="shared" si="2"/>
        <v>6.2048329206336232E-2</v>
      </c>
      <c r="F60" s="16">
        <f t="shared" si="2"/>
        <v>7.8425916122483869E-2</v>
      </c>
      <c r="G60" s="16">
        <f t="shared" si="2"/>
        <v>8.5309733739067931E-2</v>
      </c>
      <c r="H60" s="16">
        <f t="shared" si="2"/>
        <v>2.7120718077097015E-2</v>
      </c>
      <c r="I60" s="16">
        <f t="shared" si="2"/>
        <v>6.6902978879078076E-2</v>
      </c>
      <c r="J60" s="16">
        <f t="shared" si="2"/>
        <v>5.5876880478659997E-2</v>
      </c>
      <c r="K60" s="16">
        <f t="shared" si="2"/>
        <v>5.7480942892034675E-2</v>
      </c>
      <c r="L60" s="16">
        <f t="shared" si="2"/>
        <v>4.8615423611454184E-2</v>
      </c>
      <c r="M60" s="16">
        <f t="shared" si="2"/>
        <v>3.5327071911477589E-2</v>
      </c>
      <c r="N60" s="16">
        <f t="shared" si="2"/>
        <v>5.5610798620325926E-2</v>
      </c>
      <c r="O60" s="16">
        <f t="shared" si="2"/>
        <v>8.406392776667862E-2</v>
      </c>
      <c r="P60" s="16">
        <f t="shared" si="2"/>
        <v>5.0789219915159112E-2</v>
      </c>
      <c r="Q60" s="16">
        <f t="shared" si="2"/>
        <v>0.16557081591315781</v>
      </c>
      <c r="R60" s="16">
        <f t="shared" si="2"/>
        <v>0.18181493941827637</v>
      </c>
      <c r="S60" s="16">
        <f t="shared" si="2"/>
        <v>0.12891565626225382</v>
      </c>
      <c r="T60" s="16">
        <f t="shared" si="2"/>
        <v>0.20466556224474702</v>
      </c>
      <c r="U60" s="16">
        <f t="shared" si="2"/>
        <v>0.24177816709097857</v>
      </c>
      <c r="V60" s="16">
        <f t="shared" si="2"/>
        <v>0.13276118696589212</v>
      </c>
      <c r="W60" s="16">
        <f t="shared" si="2"/>
        <v>0.12695195667974138</v>
      </c>
      <c r="X60" s="16">
        <f t="shared" si="2"/>
        <v>0.107832722863226</v>
      </c>
    </row>
    <row r="61" spans="1:24" x14ac:dyDescent="0.2">
      <c r="A61" s="13">
        <v>70</v>
      </c>
      <c r="B61" s="14" t="s">
        <v>9</v>
      </c>
      <c r="C61" s="16">
        <f t="shared" ref="C61:X61" si="3">IF(C6&lt;&gt;0,C34/C6,"")</f>
        <v>5.3073080509019599E-2</v>
      </c>
      <c r="D61" s="16">
        <f t="shared" si="3"/>
        <v>4.8423902500921899E-2</v>
      </c>
      <c r="E61" s="16">
        <f t="shared" si="3"/>
        <v>5.8751463822337216E-2</v>
      </c>
      <c r="F61" s="16">
        <f t="shared" si="3"/>
        <v>4.9891624344237058E-2</v>
      </c>
      <c r="G61" s="16">
        <f t="shared" si="3"/>
        <v>4.3081604849301333E-2</v>
      </c>
      <c r="H61" s="16">
        <f t="shared" si="3"/>
        <v>3.6821571838131201E-2</v>
      </c>
      <c r="I61" s="16">
        <f t="shared" si="3"/>
        <v>5.2343770825173511E-2</v>
      </c>
      <c r="J61" s="16">
        <f t="shared" si="3"/>
        <v>3.051664156927867E-2</v>
      </c>
      <c r="K61" s="16">
        <f t="shared" si="3"/>
        <v>2.4350084932476136E-2</v>
      </c>
      <c r="L61" s="16">
        <f t="shared" si="3"/>
        <v>3.512073248532583E-2</v>
      </c>
      <c r="M61" s="16">
        <f t="shared" si="3"/>
        <v>3.7340481722871556E-2</v>
      </c>
      <c r="N61" s="16">
        <f t="shared" si="3"/>
        <v>3.3087824394043161E-2</v>
      </c>
      <c r="O61" s="16">
        <f t="shared" si="3"/>
        <v>3.2931776670020278E-2</v>
      </c>
      <c r="P61" s="16">
        <f t="shared" si="3"/>
        <v>3.6746500089212951E-2</v>
      </c>
      <c r="Q61" s="16">
        <f t="shared" si="3"/>
        <v>0.10386509744321523</v>
      </c>
      <c r="R61" s="16">
        <f t="shared" si="3"/>
        <v>0.16383631502578083</v>
      </c>
      <c r="S61" s="16">
        <f t="shared" si="3"/>
        <v>0.14067977997928438</v>
      </c>
      <c r="T61" s="16">
        <f t="shared" si="3"/>
        <v>0.20823037763679947</v>
      </c>
      <c r="U61" s="16">
        <f t="shared" si="3"/>
        <v>0.21828954915368481</v>
      </c>
      <c r="V61" s="16">
        <f t="shared" si="3"/>
        <v>0.1497630227414472</v>
      </c>
      <c r="W61" s="16">
        <f t="shared" si="3"/>
        <v>0.11216462648675</v>
      </c>
      <c r="X61" s="16">
        <f t="shared" si="3"/>
        <v>0.12808512588687138</v>
      </c>
    </row>
    <row r="62" spans="1:24" x14ac:dyDescent="0.2">
      <c r="A62" s="13">
        <v>150</v>
      </c>
      <c r="B62" s="14" t="s">
        <v>8</v>
      </c>
      <c r="C62" s="16" t="str">
        <f t="shared" ref="C62:W62" si="4">IF(C9&lt;&gt;0,C35/C9,"")</f>
        <v/>
      </c>
      <c r="D62" s="16" t="str">
        <f t="shared" si="4"/>
        <v/>
      </c>
      <c r="E62" s="16" t="str">
        <f t="shared" si="4"/>
        <v/>
      </c>
      <c r="F62" s="16" t="str">
        <f t="shared" si="4"/>
        <v/>
      </c>
      <c r="G62" s="16" t="str">
        <f t="shared" si="4"/>
        <v/>
      </c>
      <c r="H62" s="16" t="str">
        <f t="shared" si="4"/>
        <v/>
      </c>
      <c r="I62" s="16" t="str">
        <f t="shared" si="4"/>
        <v/>
      </c>
      <c r="J62" s="16" t="str">
        <f t="shared" si="4"/>
        <v/>
      </c>
      <c r="K62" s="16" t="str">
        <f t="shared" si="4"/>
        <v/>
      </c>
      <c r="L62" s="16" t="str">
        <f t="shared" si="4"/>
        <v/>
      </c>
      <c r="M62" s="16" t="str">
        <f t="shared" si="4"/>
        <v/>
      </c>
      <c r="N62" s="16" t="str">
        <f t="shared" si="4"/>
        <v/>
      </c>
      <c r="O62" s="16" t="str">
        <f t="shared" si="4"/>
        <v/>
      </c>
      <c r="P62" s="16" t="str">
        <f t="shared" si="4"/>
        <v/>
      </c>
      <c r="Q62" s="16">
        <f t="shared" si="4"/>
        <v>0.57354800238003301</v>
      </c>
      <c r="R62" s="16">
        <f t="shared" si="4"/>
        <v>0.42238360786794432</v>
      </c>
      <c r="S62" s="16">
        <f t="shared" si="4"/>
        <v>0.33353239093615605</v>
      </c>
      <c r="T62" s="16">
        <f t="shared" si="4"/>
        <v>8.1900156903994201E-2</v>
      </c>
      <c r="U62" s="16">
        <f t="shared" si="4"/>
        <v>9.6135270389220415E-2</v>
      </c>
      <c r="V62" s="16">
        <f t="shared" si="4"/>
        <v>0.12647689309528812</v>
      </c>
      <c r="W62" s="16">
        <f t="shared" si="4"/>
        <v>0.27403983036521934</v>
      </c>
      <c r="X62" s="16">
        <f t="shared" ref="X62:X84" si="5">IF(X7&lt;&gt;0,X35/X7,"")</f>
        <v>7.0255375112278112E-2</v>
      </c>
    </row>
    <row r="63" spans="1:24" x14ac:dyDescent="0.2">
      <c r="A63" s="13">
        <v>340</v>
      </c>
      <c r="B63" s="14" t="s">
        <v>6</v>
      </c>
      <c r="C63" s="16">
        <f t="shared" ref="C63:W63" si="6">IF(C7&lt;&gt;0,C36/C7,"")</f>
        <v>3.54960711074594E-2</v>
      </c>
      <c r="D63" s="16">
        <f t="shared" si="6"/>
        <v>4.5616017714896796E-2</v>
      </c>
      <c r="E63" s="16">
        <f t="shared" si="6"/>
        <v>9.8221921872709672E-2</v>
      </c>
      <c r="F63" s="16">
        <f t="shared" si="6"/>
        <v>6.6094549740261688E-2</v>
      </c>
      <c r="G63" s="16">
        <f t="shared" si="6"/>
        <v>4.3737071749136068E-2</v>
      </c>
      <c r="H63" s="16">
        <f t="shared" si="6"/>
        <v>3.7801428282000019E-2</v>
      </c>
      <c r="I63" s="16">
        <f t="shared" si="6"/>
        <v>5.1836043331751076E-2</v>
      </c>
      <c r="J63" s="16">
        <f t="shared" si="6"/>
        <v>3.00648008646777E-2</v>
      </c>
      <c r="K63" s="16">
        <f t="shared" si="6"/>
        <v>2.858184944830712E-2</v>
      </c>
      <c r="L63" s="16">
        <f t="shared" si="6"/>
        <v>2.9059123294172481E-2</v>
      </c>
      <c r="M63" s="16">
        <f t="shared" si="6"/>
        <v>3.6487065906395583E-2</v>
      </c>
      <c r="N63" s="16">
        <f t="shared" si="6"/>
        <v>7.0442788476124146E-2</v>
      </c>
      <c r="O63" s="16">
        <f t="shared" si="6"/>
        <v>5.6408618054610456E-2</v>
      </c>
      <c r="P63" s="16">
        <f t="shared" si="6"/>
        <v>0.10465195727127077</v>
      </c>
      <c r="Q63" s="16">
        <f t="shared" si="6"/>
        <v>0.30725895538865966</v>
      </c>
      <c r="R63" s="16">
        <f t="shared" si="6"/>
        <v>0.42243430014097444</v>
      </c>
      <c r="S63" s="16">
        <f t="shared" si="6"/>
        <v>0.18500937115642713</v>
      </c>
      <c r="T63" s="16">
        <f t="shared" si="6"/>
        <v>0.13981433362139495</v>
      </c>
      <c r="U63" s="16">
        <f t="shared" si="6"/>
        <v>0.11741965805535212</v>
      </c>
      <c r="V63" s="16">
        <f t="shared" si="6"/>
        <v>0.11317441593629722</v>
      </c>
      <c r="W63" s="16">
        <f t="shared" si="6"/>
        <v>4.2328449622578465E-2</v>
      </c>
      <c r="X63" s="16">
        <f t="shared" si="5"/>
        <v>6.2309652554627476E-2</v>
      </c>
    </row>
    <row r="64" spans="1:24" x14ac:dyDescent="0.2">
      <c r="A64" s="13">
        <v>51020</v>
      </c>
      <c r="B64" s="14" t="s">
        <v>60</v>
      </c>
      <c r="C64" s="16" t="str">
        <f>IF(C19&lt;&gt;0,C37/C19,"")</f>
        <v/>
      </c>
      <c r="D64" s="16" t="str">
        <f>IF(D19&lt;&gt;0,D37/D19,"")</f>
        <v/>
      </c>
      <c r="E64" s="16">
        <f t="shared" ref="E64:W64" si="7">IF(E8&lt;&gt;0,E37/E8,"")</f>
        <v>0</v>
      </c>
      <c r="F64" s="16">
        <f t="shared" si="7"/>
        <v>0</v>
      </c>
      <c r="G64" s="16">
        <f t="shared" si="7"/>
        <v>0</v>
      </c>
      <c r="H64" s="16">
        <f t="shared" si="7"/>
        <v>0</v>
      </c>
      <c r="I64" s="16">
        <f t="shared" si="7"/>
        <v>0</v>
      </c>
      <c r="J64" s="16">
        <f t="shared" si="7"/>
        <v>0</v>
      </c>
      <c r="K64" s="16">
        <f t="shared" si="7"/>
        <v>0</v>
      </c>
      <c r="L64" s="16">
        <f t="shared" si="7"/>
        <v>0</v>
      </c>
      <c r="M64" s="16">
        <f t="shared" si="7"/>
        <v>0</v>
      </c>
      <c r="N64" s="16">
        <f t="shared" si="7"/>
        <v>0</v>
      </c>
      <c r="O64" s="16">
        <f t="shared" si="7"/>
        <v>0</v>
      </c>
      <c r="P64" s="16">
        <f t="shared" si="7"/>
        <v>0</v>
      </c>
      <c r="Q64" s="16">
        <f t="shared" si="7"/>
        <v>-1.5420065628129671E-3</v>
      </c>
      <c r="R64" s="16">
        <f t="shared" si="7"/>
        <v>-9.8171356272475974E-4</v>
      </c>
      <c r="S64" s="16">
        <f t="shared" si="7"/>
        <v>2.2143492104394107E-3</v>
      </c>
      <c r="T64" s="16">
        <f t="shared" si="7"/>
        <v>6.0018439457254526E-3</v>
      </c>
      <c r="U64" s="16">
        <f t="shared" si="7"/>
        <v>8.0241068213247266E-3</v>
      </c>
      <c r="V64" s="16">
        <f t="shared" si="7"/>
        <v>6.6186803110137755E-3</v>
      </c>
      <c r="W64" s="16">
        <f t="shared" si="7"/>
        <v>1.0351603651347066E-2</v>
      </c>
      <c r="X64" s="16" t="str">
        <f t="shared" si="5"/>
        <v/>
      </c>
    </row>
    <row r="65" spans="1:24" x14ac:dyDescent="0.2">
      <c r="A65" s="13">
        <v>50050</v>
      </c>
      <c r="B65" s="14" t="s">
        <v>4</v>
      </c>
      <c r="C65" s="16" t="str">
        <f>IF(C14&lt;&gt;0,C38/C14,"")</f>
        <v/>
      </c>
      <c r="D65" s="16" t="str">
        <f>IF(D14&lt;&gt;0,D38/D14,"")</f>
        <v/>
      </c>
      <c r="E65" s="16" t="str">
        <f t="shared" ref="E65:W65" si="8">IF(E11&lt;&gt;0,E38/E11,"")</f>
        <v/>
      </c>
      <c r="F65" s="16" t="str">
        <f t="shared" si="8"/>
        <v/>
      </c>
      <c r="G65" s="16" t="str">
        <f t="shared" si="8"/>
        <v/>
      </c>
      <c r="H65" s="16" t="str">
        <f t="shared" si="8"/>
        <v/>
      </c>
      <c r="I65" s="16" t="str">
        <f t="shared" si="8"/>
        <v/>
      </c>
      <c r="J65" s="16" t="str">
        <f t="shared" si="8"/>
        <v/>
      </c>
      <c r="K65" s="16" t="str">
        <f t="shared" si="8"/>
        <v/>
      </c>
      <c r="L65" s="16" t="str">
        <f t="shared" si="8"/>
        <v/>
      </c>
      <c r="M65" s="16" t="str">
        <f t="shared" si="8"/>
        <v/>
      </c>
      <c r="N65" s="16" t="str">
        <f t="shared" si="8"/>
        <v/>
      </c>
      <c r="O65" s="16" t="str">
        <f t="shared" si="8"/>
        <v/>
      </c>
      <c r="P65" s="16" t="str">
        <f t="shared" si="8"/>
        <v/>
      </c>
      <c r="Q65" s="16" t="str">
        <f t="shared" si="8"/>
        <v/>
      </c>
      <c r="R65" s="16" t="str">
        <f t="shared" si="8"/>
        <v/>
      </c>
      <c r="S65" s="16" t="str">
        <f t="shared" si="8"/>
        <v/>
      </c>
      <c r="T65" s="16">
        <f t="shared" si="8"/>
        <v>1.1426109852239486E-2</v>
      </c>
      <c r="U65" s="16">
        <f t="shared" si="8"/>
        <v>7.6195586586213643E-2</v>
      </c>
      <c r="V65" s="16">
        <f t="shared" si="8"/>
        <v>2.5596524091786706E-2</v>
      </c>
      <c r="W65" s="16">
        <f t="shared" si="8"/>
        <v>2.4896839707994826E-2</v>
      </c>
      <c r="X65" s="16">
        <f t="shared" si="5"/>
        <v>1.0908843058666578E-2</v>
      </c>
    </row>
    <row r="66" spans="1:24" x14ac:dyDescent="0.2">
      <c r="A66" s="13">
        <v>4699</v>
      </c>
      <c r="B66" s="14" t="s">
        <v>163</v>
      </c>
      <c r="C66" s="16"/>
      <c r="D66" s="16"/>
      <c r="E66" s="16"/>
      <c r="F66" s="16"/>
      <c r="G66" s="16"/>
      <c r="H66" s="16"/>
      <c r="I66" s="16"/>
      <c r="J66" s="16" t="str">
        <f t="shared" ref="J66:W66" si="9">IF(J13&lt;&gt;0,J39/J13,"")</f>
        <v/>
      </c>
      <c r="K66" s="16" t="str">
        <f t="shared" si="9"/>
        <v/>
      </c>
      <c r="L66" s="16" t="str">
        <f t="shared" si="9"/>
        <v/>
      </c>
      <c r="M66" s="16" t="str">
        <f t="shared" si="9"/>
        <v/>
      </c>
      <c r="N66" s="16" t="str">
        <f t="shared" si="9"/>
        <v/>
      </c>
      <c r="O66" s="16" t="str">
        <f t="shared" si="9"/>
        <v/>
      </c>
      <c r="P66" s="16" t="str">
        <f t="shared" si="9"/>
        <v/>
      </c>
      <c r="Q66" s="16" t="str">
        <f t="shared" si="9"/>
        <v/>
      </c>
      <c r="R66" s="16" t="str">
        <f t="shared" si="9"/>
        <v/>
      </c>
      <c r="S66" s="16" t="str">
        <f t="shared" si="9"/>
        <v/>
      </c>
      <c r="T66" s="16">
        <f t="shared" si="9"/>
        <v>0.10605861918944401</v>
      </c>
      <c r="U66" s="16">
        <f t="shared" si="9"/>
        <v>4.0448589761367205E-2</v>
      </c>
      <c r="V66" s="16">
        <f t="shared" si="9"/>
        <v>2.7938964364999659E-2</v>
      </c>
      <c r="W66" s="16">
        <f t="shared" si="9"/>
        <v>1.6517565519351601E-2</v>
      </c>
      <c r="X66" s="16" t="str">
        <f t="shared" si="5"/>
        <v/>
      </c>
    </row>
    <row r="67" spans="1:24" x14ac:dyDescent="0.2">
      <c r="A67" s="13">
        <v>50130</v>
      </c>
      <c r="B67" s="14" t="s">
        <v>7</v>
      </c>
      <c r="C67" s="16" t="str">
        <f t="shared" ref="C67:W67" si="10">IF(C10&lt;&gt;0,C40/C10,"")</f>
        <v/>
      </c>
      <c r="D67" s="16" t="str">
        <f t="shared" si="10"/>
        <v/>
      </c>
      <c r="E67" s="16" t="str">
        <f t="shared" si="10"/>
        <v/>
      </c>
      <c r="F67" s="16" t="str">
        <f t="shared" si="10"/>
        <v/>
      </c>
      <c r="G67" s="16" t="str">
        <f t="shared" si="10"/>
        <v/>
      </c>
      <c r="H67" s="16" t="str">
        <f t="shared" si="10"/>
        <v/>
      </c>
      <c r="I67" s="16">
        <f t="shared" si="10"/>
        <v>1.9945568130921382E-2</v>
      </c>
      <c r="J67" s="16">
        <f t="shared" si="10"/>
        <v>0.18836891211169668</v>
      </c>
      <c r="K67" s="16">
        <f t="shared" si="10"/>
        <v>4.2680068424398539E-2</v>
      </c>
      <c r="L67" s="16">
        <f t="shared" si="10"/>
        <v>3.9584551684022549E-2</v>
      </c>
      <c r="M67" s="16">
        <f t="shared" si="10"/>
        <v>6.6643957675333251E-2</v>
      </c>
      <c r="N67" s="16">
        <f t="shared" si="10"/>
        <v>3.1604024667477124E-2</v>
      </c>
      <c r="O67" s="16">
        <f t="shared" si="10"/>
        <v>4.9747985482684741E-2</v>
      </c>
      <c r="P67" s="16">
        <f t="shared" si="10"/>
        <v>0.16866770395059552</v>
      </c>
      <c r="Q67" s="16">
        <f t="shared" si="10"/>
        <v>7.2604086843433904E-2</v>
      </c>
      <c r="R67" s="16">
        <f t="shared" si="10"/>
        <v>0.1893912823342328</v>
      </c>
      <c r="S67" s="16">
        <f t="shared" si="10"/>
        <v>8.1986142216696312E-2</v>
      </c>
      <c r="T67" s="16">
        <f t="shared" si="10"/>
        <v>0.15342478936109058</v>
      </c>
      <c r="U67" s="16">
        <f t="shared" si="10"/>
        <v>9.1937699201383366E-2</v>
      </c>
      <c r="V67" s="16">
        <f t="shared" si="10"/>
        <v>6.5470589407364013E-2</v>
      </c>
      <c r="W67" s="16">
        <f t="shared" si="10"/>
        <v>5.1240706181118929E-2</v>
      </c>
      <c r="X67" s="16">
        <f t="shared" si="5"/>
        <v>5.1714991280004827E-2</v>
      </c>
    </row>
    <row r="68" spans="1:24" x14ac:dyDescent="0.2">
      <c r="A68" s="13">
        <v>50016</v>
      </c>
      <c r="B68" s="14" t="s">
        <v>164</v>
      </c>
      <c r="C68" s="16"/>
      <c r="D68" s="16"/>
      <c r="E68" s="16"/>
      <c r="F68" s="16"/>
      <c r="G68" s="16"/>
      <c r="H68" s="16"/>
      <c r="I68" s="16"/>
      <c r="J68" s="16">
        <f t="shared" ref="J68:W68" si="11">IF(J12&lt;&gt;0,J41/J12,"")</f>
        <v>0</v>
      </c>
      <c r="K68" s="16">
        <f t="shared" si="11"/>
        <v>0</v>
      </c>
      <c r="L68" s="16">
        <f t="shared" si="11"/>
        <v>0</v>
      </c>
      <c r="M68" s="16">
        <f t="shared" si="11"/>
        <v>0</v>
      </c>
      <c r="N68" s="16" t="str">
        <f t="shared" si="11"/>
        <v/>
      </c>
      <c r="O68" s="16">
        <f t="shared" si="11"/>
        <v>0</v>
      </c>
      <c r="P68" s="16">
        <f t="shared" si="11"/>
        <v>0</v>
      </c>
      <c r="Q68" s="16">
        <f t="shared" si="11"/>
        <v>0</v>
      </c>
      <c r="R68" s="16">
        <f t="shared" si="11"/>
        <v>0</v>
      </c>
      <c r="S68" s="16">
        <f t="shared" si="11"/>
        <v>0</v>
      </c>
      <c r="T68" s="16">
        <f t="shared" si="11"/>
        <v>0</v>
      </c>
      <c r="U68" s="16">
        <f t="shared" si="11"/>
        <v>2.5312745343835752E-3</v>
      </c>
      <c r="V68" s="16">
        <f t="shared" si="11"/>
        <v>1.1704789913282799E-2</v>
      </c>
      <c r="W68" s="16">
        <f t="shared" si="11"/>
        <v>8.7968378844728596E-3</v>
      </c>
      <c r="X68" s="16">
        <f t="shared" si="5"/>
        <v>1.1586239445656983E-2</v>
      </c>
    </row>
    <row r="69" spans="1:24" x14ac:dyDescent="0.2">
      <c r="A69" s="13">
        <v>50026</v>
      </c>
      <c r="B69" s="14" t="s">
        <v>176</v>
      </c>
      <c r="C69" s="16" t="str">
        <f>IF(C11&lt;&gt;0,C42/C11,"")</f>
        <v/>
      </c>
      <c r="D69" s="16" t="str">
        <f>IF(D11&lt;&gt;0,D42/D11,"")</f>
        <v/>
      </c>
      <c r="E69" s="16">
        <f t="shared" ref="E69:W69" si="12">IF(E14&lt;&gt;0,E42/E14,"")</f>
        <v>2.7090464922155597E-2</v>
      </c>
      <c r="F69" s="16">
        <f t="shared" si="12"/>
        <v>2.3144630330558236E-2</v>
      </c>
      <c r="G69" s="16">
        <f t="shared" si="12"/>
        <v>1.259756049731341E-2</v>
      </c>
      <c r="H69" s="16">
        <f t="shared" si="12"/>
        <v>2.6343121073428021E-2</v>
      </c>
      <c r="I69" s="16">
        <f t="shared" si="12"/>
        <v>2.2209312274324947E-2</v>
      </c>
      <c r="J69" s="16">
        <f t="shared" si="12"/>
        <v>4.9689025494359391E-2</v>
      </c>
      <c r="K69" s="16">
        <f t="shared" si="12"/>
        <v>7.0537196429155305E-2</v>
      </c>
      <c r="L69" s="16">
        <f t="shared" si="12"/>
        <v>2.0869588785136128E-2</v>
      </c>
      <c r="M69" s="16">
        <f t="shared" si="12"/>
        <v>1.5202616142764903E-2</v>
      </c>
      <c r="N69" s="16">
        <f t="shared" si="12"/>
        <v>2.640643321945535E-2</v>
      </c>
      <c r="O69" s="16">
        <f t="shared" si="12"/>
        <v>1.4219229666607382E-2</v>
      </c>
      <c r="P69" s="16">
        <f t="shared" si="12"/>
        <v>3.4350951492001458E-2</v>
      </c>
      <c r="Q69" s="16">
        <f t="shared" si="12"/>
        <v>-1.4022150399531445E-2</v>
      </c>
      <c r="R69" s="16">
        <f t="shared" si="12"/>
        <v>5.7140825770265968E-2</v>
      </c>
      <c r="S69" s="16">
        <f t="shared" si="12"/>
        <v>3.5201716259050116E-2</v>
      </c>
      <c r="T69" s="16">
        <f t="shared" si="12"/>
        <v>-0.20357186028707541</v>
      </c>
      <c r="U69" s="16">
        <f t="shared" si="12"/>
        <v>-7.2809044363833716E-3</v>
      </c>
      <c r="V69" s="16">
        <f t="shared" si="12"/>
        <v>9.7521588041011659E-2</v>
      </c>
      <c r="W69" s="16">
        <f t="shared" si="12"/>
        <v>0.20920944632442939</v>
      </c>
      <c r="X69" s="16">
        <f t="shared" si="5"/>
        <v>4.1792697891599867E-2</v>
      </c>
    </row>
    <row r="70" spans="1:24" x14ac:dyDescent="0.2">
      <c r="A70" s="13">
        <v>3483</v>
      </c>
      <c r="B70" s="14" t="s">
        <v>180</v>
      </c>
      <c r="C70" s="16" t="e">
        <f>IF(#REF!&lt;&gt;0,C43/#REF!,"")</f>
        <v>#REF!</v>
      </c>
      <c r="D70" s="16" t="e">
        <f>IF(#REF!&lt;&gt;0,D43/#REF!,"")</f>
        <v>#REF!</v>
      </c>
      <c r="E70" s="16" t="e">
        <f>IF(#REF!&lt;&gt;0,E43/#REF!,"")</f>
        <v>#REF!</v>
      </c>
      <c r="F70" s="16" t="e">
        <f>IF(#REF!&lt;&gt;0,F43/#REF!,"")</f>
        <v>#REF!</v>
      </c>
      <c r="G70" s="16" t="e">
        <f>IF(#REF!&lt;&gt;0,G43/#REF!,"")</f>
        <v>#REF!</v>
      </c>
      <c r="H70" s="16" t="e">
        <f>IF(#REF!&lt;&gt;0,H43/#REF!,"")</f>
        <v>#REF!</v>
      </c>
      <c r="I70" s="16" t="e">
        <f>IF(#REF!&lt;&gt;0,I43/#REF!,"")</f>
        <v>#REF!</v>
      </c>
      <c r="J70" s="16" t="e">
        <f>IF(#REF!&lt;&gt;0,J43/#REF!,"")</f>
        <v>#REF!</v>
      </c>
      <c r="K70" s="16" t="e">
        <f>IF(#REF!&lt;&gt;0,K43/#REF!,"")</f>
        <v>#REF!</v>
      </c>
      <c r="L70" s="16" t="str">
        <f t="shared" ref="L70:W70" si="13">IF(L15&lt;&gt;0,L43/L15,"")</f>
        <v/>
      </c>
      <c r="M70" s="16" t="str">
        <f t="shared" si="13"/>
        <v/>
      </c>
      <c r="N70" s="16" t="str">
        <f t="shared" si="13"/>
        <v/>
      </c>
      <c r="O70" s="16" t="str">
        <f t="shared" si="13"/>
        <v/>
      </c>
      <c r="P70" s="16" t="str">
        <f t="shared" si="13"/>
        <v/>
      </c>
      <c r="Q70" s="16" t="str">
        <f t="shared" si="13"/>
        <v/>
      </c>
      <c r="R70" s="16" t="str">
        <f t="shared" si="13"/>
        <v/>
      </c>
      <c r="S70" s="16" t="str">
        <f t="shared" si="13"/>
        <v/>
      </c>
      <c r="T70" s="16" t="str">
        <f t="shared" si="13"/>
        <v/>
      </c>
      <c r="U70" s="16" t="str">
        <f t="shared" si="13"/>
        <v/>
      </c>
      <c r="V70" s="16" t="str">
        <f t="shared" si="13"/>
        <v/>
      </c>
      <c r="W70" s="16">
        <f t="shared" si="13"/>
        <v>0.14166937662967322</v>
      </c>
      <c r="X70" s="16">
        <f t="shared" si="5"/>
        <v>0.24674613088532701</v>
      </c>
    </row>
    <row r="71" spans="1:24" x14ac:dyDescent="0.2">
      <c r="A71" s="13">
        <v>51632</v>
      </c>
      <c r="B71" s="14" t="s">
        <v>157</v>
      </c>
      <c r="C71" s="16"/>
      <c r="D71" s="16"/>
      <c r="E71" s="16"/>
      <c r="F71" s="16"/>
      <c r="G71" s="16"/>
      <c r="H71" s="16"/>
      <c r="I71" s="16"/>
      <c r="J71" s="16"/>
      <c r="K71" s="16"/>
      <c r="L71" s="16" t="str">
        <f t="shared" ref="L71:W71" si="14">IF(L16&lt;&gt;0,L44/L16,"")</f>
        <v/>
      </c>
      <c r="M71" s="16" t="str">
        <f t="shared" si="14"/>
        <v/>
      </c>
      <c r="N71" s="16" t="str">
        <f t="shared" si="14"/>
        <v/>
      </c>
      <c r="O71" s="16" t="str">
        <f t="shared" si="14"/>
        <v/>
      </c>
      <c r="P71" s="16" t="str">
        <f t="shared" si="14"/>
        <v/>
      </c>
      <c r="Q71" s="16" t="str">
        <f t="shared" si="14"/>
        <v/>
      </c>
      <c r="R71" s="16" t="str">
        <f t="shared" si="14"/>
        <v/>
      </c>
      <c r="S71" s="16" t="str">
        <f t="shared" si="14"/>
        <v/>
      </c>
      <c r="T71" s="16" t="str">
        <f t="shared" si="14"/>
        <v/>
      </c>
      <c r="U71" s="16">
        <f t="shared" si="14"/>
        <v>0.87407011914737076</v>
      </c>
      <c r="V71" s="16">
        <f t="shared" si="14"/>
        <v>0.3547338119812905</v>
      </c>
      <c r="W71" s="16" t="str">
        <f t="shared" si="14"/>
        <v/>
      </c>
      <c r="X71" s="16" t="str">
        <f t="shared" si="5"/>
        <v/>
      </c>
    </row>
    <row r="72" spans="1:24" x14ac:dyDescent="0.2">
      <c r="A72" s="13">
        <v>51152</v>
      </c>
      <c r="B72" s="14" t="s">
        <v>184</v>
      </c>
      <c r="C72" s="16"/>
      <c r="D72" s="16"/>
      <c r="E72" s="16"/>
      <c r="F72" s="16"/>
      <c r="G72" s="16"/>
      <c r="H72" s="16"/>
      <c r="I72" s="16"/>
      <c r="J72" s="16"/>
      <c r="K72" s="16"/>
      <c r="L72" s="16" t="str">
        <f t="shared" ref="L72:W72" si="15">IF(L17&lt;&gt;0,L45/L17,"")</f>
        <v/>
      </c>
      <c r="M72" s="16" t="str">
        <f t="shared" si="15"/>
        <v/>
      </c>
      <c r="N72" s="16" t="str">
        <f t="shared" si="15"/>
        <v/>
      </c>
      <c r="O72" s="16" t="str">
        <f t="shared" si="15"/>
        <v/>
      </c>
      <c r="P72" s="16" t="str">
        <f t="shared" si="15"/>
        <v/>
      </c>
      <c r="Q72" s="16" t="str">
        <f t="shared" si="15"/>
        <v/>
      </c>
      <c r="R72" s="16" t="str">
        <f t="shared" si="15"/>
        <v/>
      </c>
      <c r="S72" s="16" t="str">
        <f t="shared" si="15"/>
        <v/>
      </c>
      <c r="T72" s="16" t="str">
        <f t="shared" si="15"/>
        <v/>
      </c>
      <c r="U72" s="16" t="str">
        <f t="shared" si="15"/>
        <v/>
      </c>
      <c r="V72" s="16" t="str">
        <f t="shared" si="15"/>
        <v/>
      </c>
      <c r="W72" s="16" t="str">
        <f t="shared" si="15"/>
        <v/>
      </c>
      <c r="X72" s="16">
        <f t="shared" si="5"/>
        <v>1.8845032701262317E-2</v>
      </c>
    </row>
    <row r="73" spans="1:24" x14ac:dyDescent="0.2">
      <c r="A73" s="13">
        <v>50040</v>
      </c>
      <c r="B73" s="14" t="s">
        <v>185</v>
      </c>
      <c r="C73" s="16"/>
      <c r="D73" s="16"/>
      <c r="E73" s="16"/>
      <c r="F73" s="16"/>
      <c r="G73" s="16"/>
      <c r="H73" s="16"/>
      <c r="I73" s="16"/>
      <c r="J73" s="16"/>
      <c r="K73" s="16"/>
      <c r="L73" s="16" t="str">
        <f t="shared" ref="L73:W73" si="16">IF(L18&lt;&gt;0,L46/L18,"")</f>
        <v/>
      </c>
      <c r="M73" s="16" t="str">
        <f t="shared" si="16"/>
        <v/>
      </c>
      <c r="N73" s="16" t="str">
        <f t="shared" si="16"/>
        <v/>
      </c>
      <c r="O73" s="16" t="str">
        <f t="shared" si="16"/>
        <v/>
      </c>
      <c r="P73" s="16" t="str">
        <f t="shared" si="16"/>
        <v/>
      </c>
      <c r="Q73" s="16" t="str">
        <f t="shared" si="16"/>
        <v/>
      </c>
      <c r="R73" s="16" t="str">
        <f t="shared" si="16"/>
        <v/>
      </c>
      <c r="S73" s="16" t="str">
        <f t="shared" si="16"/>
        <v/>
      </c>
      <c r="T73" s="16" t="str">
        <f t="shared" si="16"/>
        <v/>
      </c>
      <c r="U73" s="16" t="str">
        <f t="shared" si="16"/>
        <v/>
      </c>
      <c r="V73" s="16" t="str">
        <f t="shared" si="16"/>
        <v/>
      </c>
      <c r="W73" s="16" t="str">
        <f t="shared" si="16"/>
        <v/>
      </c>
      <c r="X73" s="16">
        <f t="shared" si="5"/>
        <v>0</v>
      </c>
    </row>
    <row r="74" spans="1:24" x14ac:dyDescent="0.2">
      <c r="A74" s="13">
        <v>3889</v>
      </c>
      <c r="B74" s="14" t="s">
        <v>102</v>
      </c>
      <c r="C74" s="16">
        <f>IF(C8&lt;&gt;0,C47/C8,"")</f>
        <v>0</v>
      </c>
      <c r="D74" s="16">
        <f>IF(D8&lt;&gt;0,D47/D8,"")</f>
        <v>0</v>
      </c>
      <c r="E74" s="16" t="str">
        <f t="shared" ref="E74:K84" si="17">IF(E19&lt;&gt;0,E47/E19,"")</f>
        <v/>
      </c>
      <c r="F74" s="16" t="str">
        <f t="shared" si="17"/>
        <v/>
      </c>
      <c r="G74" s="16" t="str">
        <f t="shared" si="17"/>
        <v/>
      </c>
      <c r="H74" s="16" t="str">
        <f t="shared" si="17"/>
        <v/>
      </c>
      <c r="I74" s="16" t="str">
        <f t="shared" si="17"/>
        <v/>
      </c>
      <c r="J74" s="16" t="str">
        <f t="shared" si="17"/>
        <v/>
      </c>
      <c r="K74" s="16" t="str">
        <f t="shared" si="17"/>
        <v/>
      </c>
      <c r="L74" s="16" t="str">
        <f t="shared" ref="L74:W74" si="18">IF(L19&lt;&gt;0,L47/L19,"")</f>
        <v/>
      </c>
      <c r="M74" s="16" t="str">
        <f t="shared" si="18"/>
        <v/>
      </c>
      <c r="N74" s="16" t="str">
        <f t="shared" si="18"/>
        <v/>
      </c>
      <c r="O74" s="16">
        <f t="shared" si="18"/>
        <v>8.1710034337170764E-2</v>
      </c>
      <c r="P74" s="16">
        <f t="shared" si="18"/>
        <v>6.587997326423671E-2</v>
      </c>
      <c r="Q74" s="16">
        <f t="shared" si="18"/>
        <v>-1.3612708269362808E-2</v>
      </c>
      <c r="R74" s="16">
        <f t="shared" si="18"/>
        <v>0.21260742617483885</v>
      </c>
      <c r="S74" s="16">
        <f t="shared" si="18"/>
        <v>0.48580137599111467</v>
      </c>
      <c r="T74" s="16" t="str">
        <f t="shared" si="18"/>
        <v/>
      </c>
      <c r="U74" s="16" t="str">
        <f t="shared" si="18"/>
        <v/>
      </c>
      <c r="V74" s="16" t="str">
        <f t="shared" si="18"/>
        <v/>
      </c>
      <c r="W74" s="16" t="str">
        <f t="shared" si="18"/>
        <v/>
      </c>
      <c r="X74" s="16" t="str">
        <f t="shared" si="5"/>
        <v/>
      </c>
    </row>
    <row r="75" spans="1:24" x14ac:dyDescent="0.2">
      <c r="A75" s="13">
        <v>269</v>
      </c>
      <c r="B75" s="14" t="s">
        <v>16</v>
      </c>
      <c r="C75" s="16">
        <f t="shared" ref="C75:D84" si="19">IF(C20&lt;&gt;0,C48/C20,"")</f>
        <v>0.16422612048238511</v>
      </c>
      <c r="D75" s="16">
        <f t="shared" si="19"/>
        <v>0.20383706405983851</v>
      </c>
      <c r="E75" s="16">
        <f t="shared" si="17"/>
        <v>0.22210489037879905</v>
      </c>
      <c r="F75" s="16">
        <f t="shared" si="17"/>
        <v>0.15078043252560563</v>
      </c>
      <c r="G75" s="16">
        <f t="shared" si="17"/>
        <v>0.11050479913350551</v>
      </c>
      <c r="H75" s="16">
        <f t="shared" si="17"/>
        <v>8.2566113284136558E-2</v>
      </c>
      <c r="I75" s="16">
        <f t="shared" si="17"/>
        <v>6.2179755743720991E-2</v>
      </c>
      <c r="J75" s="16" t="str">
        <f t="shared" si="17"/>
        <v/>
      </c>
      <c r="K75" s="16" t="str">
        <f t="shared" si="17"/>
        <v/>
      </c>
      <c r="L75" s="16" t="str">
        <f t="shared" ref="L75:W75" si="20">IF(L20&lt;&gt;0,L48/L20,"")</f>
        <v/>
      </c>
      <c r="M75" s="16" t="str">
        <f t="shared" si="20"/>
        <v/>
      </c>
      <c r="N75" s="16" t="str">
        <f t="shared" si="20"/>
        <v/>
      </c>
      <c r="O75" s="16" t="str">
        <f t="shared" si="20"/>
        <v/>
      </c>
      <c r="P75" s="16" t="str">
        <f t="shared" si="20"/>
        <v/>
      </c>
      <c r="Q75" s="16" t="str">
        <f t="shared" si="20"/>
        <v/>
      </c>
      <c r="R75" s="16" t="str">
        <f t="shared" si="20"/>
        <v/>
      </c>
      <c r="S75" s="16" t="str">
        <f t="shared" si="20"/>
        <v/>
      </c>
      <c r="T75" s="16" t="str">
        <f t="shared" si="20"/>
        <v/>
      </c>
      <c r="U75" s="16" t="str">
        <f t="shared" si="20"/>
        <v/>
      </c>
      <c r="V75" s="16" t="str">
        <f t="shared" si="20"/>
        <v/>
      </c>
      <c r="W75" s="16" t="str">
        <f t="shared" si="20"/>
        <v/>
      </c>
      <c r="X75" s="16" t="str">
        <f t="shared" si="5"/>
        <v/>
      </c>
    </row>
    <row r="76" spans="1:24" x14ac:dyDescent="0.2">
      <c r="A76" s="13">
        <v>750</v>
      </c>
      <c r="B76" s="14" t="s">
        <v>17</v>
      </c>
      <c r="C76" s="16">
        <f t="shared" si="19"/>
        <v>6.7874923989394084E-2</v>
      </c>
      <c r="D76" s="16">
        <f t="shared" si="19"/>
        <v>-0.45677409963730758</v>
      </c>
      <c r="E76" s="16">
        <f t="shared" si="17"/>
        <v>-0.13169574039419815</v>
      </c>
      <c r="F76" s="16" t="str">
        <f t="shared" si="17"/>
        <v/>
      </c>
      <c r="G76" s="16" t="str">
        <f t="shared" si="17"/>
        <v/>
      </c>
      <c r="H76" s="16" t="str">
        <f t="shared" si="17"/>
        <v/>
      </c>
      <c r="I76" s="16" t="str">
        <f t="shared" si="17"/>
        <v/>
      </c>
      <c r="J76" s="16">
        <f t="shared" si="17"/>
        <v>2.07542164307765E-2</v>
      </c>
      <c r="K76" s="16">
        <f t="shared" si="17"/>
        <v>1.8145152037511152E-2</v>
      </c>
      <c r="L76" s="16" t="str">
        <f t="shared" ref="L76:W76" si="21">IF(L21&lt;&gt;0,L49/L21,"")</f>
        <v/>
      </c>
      <c r="M76" s="16" t="str">
        <f t="shared" si="21"/>
        <v/>
      </c>
      <c r="N76" s="16" t="str">
        <f t="shared" si="21"/>
        <v/>
      </c>
      <c r="O76" s="16" t="str">
        <f t="shared" si="21"/>
        <v/>
      </c>
      <c r="P76" s="16" t="str">
        <f t="shared" si="21"/>
        <v/>
      </c>
      <c r="Q76" s="16" t="str">
        <f t="shared" si="21"/>
        <v/>
      </c>
      <c r="R76" s="16" t="str">
        <f t="shared" si="21"/>
        <v/>
      </c>
      <c r="S76" s="16" t="str">
        <f t="shared" si="21"/>
        <v/>
      </c>
      <c r="T76" s="16" t="str">
        <f t="shared" si="21"/>
        <v/>
      </c>
      <c r="U76" s="16" t="str">
        <f t="shared" si="21"/>
        <v/>
      </c>
      <c r="V76" s="16" t="str">
        <f t="shared" si="21"/>
        <v/>
      </c>
      <c r="W76" s="16" t="str">
        <f t="shared" si="21"/>
        <v/>
      </c>
      <c r="X76" s="16" t="str">
        <f t="shared" si="5"/>
        <v/>
      </c>
    </row>
    <row r="77" spans="1:24" x14ac:dyDescent="0.2">
      <c r="A77" s="13">
        <v>99</v>
      </c>
      <c r="B77" s="14" t="s">
        <v>103</v>
      </c>
      <c r="C77" s="16">
        <f t="shared" si="19"/>
        <v>0.21246781529784514</v>
      </c>
      <c r="D77" s="16">
        <f t="shared" si="19"/>
        <v>0.35062833877303284</v>
      </c>
      <c r="E77" s="16">
        <f t="shared" si="17"/>
        <v>0.31339244726602733</v>
      </c>
      <c r="F77" s="16">
        <f t="shared" si="17"/>
        <v>0.13454465553345293</v>
      </c>
      <c r="G77" s="16">
        <f t="shared" si="17"/>
        <v>0.12427443399406608</v>
      </c>
      <c r="H77" s="16">
        <f t="shared" si="17"/>
        <v>4.2412281875409283E-2</v>
      </c>
      <c r="I77" s="16">
        <f t="shared" si="17"/>
        <v>7.3140697270593469E-2</v>
      </c>
      <c r="J77" s="16">
        <f t="shared" si="17"/>
        <v>6.8633464166078725E-2</v>
      </c>
      <c r="K77" s="16">
        <f t="shared" si="17"/>
        <v>4.8185231203033752E-2</v>
      </c>
      <c r="L77" s="16">
        <f t="shared" ref="L77:W77" si="22">IF(L22&lt;&gt;0,L50/L22,"")</f>
        <v>4.3622631951672992E-2</v>
      </c>
      <c r="M77" s="16">
        <f t="shared" si="22"/>
        <v>3.1267056785060553E-2</v>
      </c>
      <c r="N77" s="16">
        <f t="shared" si="22"/>
        <v>2.9053955284227502E-2</v>
      </c>
      <c r="O77" s="16">
        <f t="shared" si="22"/>
        <v>4.8947798596759809E-2</v>
      </c>
      <c r="P77" s="16">
        <f t="shared" si="22"/>
        <v>8.2891774951377548E-2</v>
      </c>
      <c r="Q77" s="16">
        <f t="shared" si="22"/>
        <v>0.119427406867311</v>
      </c>
      <c r="R77" s="16" t="str">
        <f t="shared" si="22"/>
        <v/>
      </c>
      <c r="S77" s="16" t="str">
        <f t="shared" si="22"/>
        <v/>
      </c>
      <c r="T77" s="16" t="str">
        <f t="shared" si="22"/>
        <v/>
      </c>
      <c r="U77" s="16" t="str">
        <f t="shared" si="22"/>
        <v/>
      </c>
      <c r="V77" s="16" t="str">
        <f t="shared" si="22"/>
        <v/>
      </c>
      <c r="W77" s="16" t="str">
        <f t="shared" si="22"/>
        <v/>
      </c>
      <c r="X77" s="16" t="str">
        <f t="shared" si="5"/>
        <v/>
      </c>
    </row>
    <row r="78" spans="1:24" x14ac:dyDescent="0.2">
      <c r="A78" s="13">
        <v>1135</v>
      </c>
      <c r="B78" s="14" t="s">
        <v>12</v>
      </c>
      <c r="C78" s="16" t="str">
        <f t="shared" si="19"/>
        <v/>
      </c>
      <c r="D78" s="16" t="str">
        <f t="shared" si="19"/>
        <v/>
      </c>
      <c r="E78" s="16" t="str">
        <f t="shared" si="17"/>
        <v/>
      </c>
      <c r="F78" s="16" t="str">
        <f t="shared" si="17"/>
        <v/>
      </c>
      <c r="G78" s="16" t="str">
        <f t="shared" si="17"/>
        <v/>
      </c>
      <c r="H78" s="16" t="str">
        <f t="shared" si="17"/>
        <v/>
      </c>
      <c r="I78" s="16" t="str">
        <f t="shared" si="17"/>
        <v/>
      </c>
      <c r="J78" s="16" t="str">
        <f t="shared" si="17"/>
        <v/>
      </c>
      <c r="K78" s="16">
        <f t="shared" si="17"/>
        <v>0</v>
      </c>
      <c r="L78" s="16">
        <f t="shared" ref="L78:W78" si="23">IF(L23&lt;&gt;0,L51/L23,"")</f>
        <v>7.2494802997684999E-4</v>
      </c>
      <c r="M78" s="16">
        <f t="shared" si="23"/>
        <v>-3.3098031320683566E-4</v>
      </c>
      <c r="N78" s="16" t="str">
        <f t="shared" si="23"/>
        <v/>
      </c>
      <c r="O78" s="16" t="str">
        <f t="shared" si="23"/>
        <v/>
      </c>
      <c r="P78" s="16" t="str">
        <f t="shared" si="23"/>
        <v/>
      </c>
      <c r="Q78" s="16" t="str">
        <f t="shared" si="23"/>
        <v/>
      </c>
      <c r="R78" s="16" t="str">
        <f t="shared" si="23"/>
        <v/>
      </c>
      <c r="S78" s="16" t="str">
        <f t="shared" si="23"/>
        <v/>
      </c>
      <c r="T78" s="16" t="str">
        <f t="shared" si="23"/>
        <v/>
      </c>
      <c r="U78" s="16" t="str">
        <f t="shared" si="23"/>
        <v/>
      </c>
      <c r="V78" s="16" t="str">
        <f t="shared" si="23"/>
        <v/>
      </c>
      <c r="W78" s="16" t="str">
        <f t="shared" si="23"/>
        <v/>
      </c>
      <c r="X78" s="16" t="str">
        <f t="shared" si="5"/>
        <v/>
      </c>
    </row>
    <row r="79" spans="1:24" x14ac:dyDescent="0.2">
      <c r="A79" s="13">
        <v>159</v>
      </c>
      <c r="B79" s="14" t="s">
        <v>11</v>
      </c>
      <c r="C79" s="16">
        <f t="shared" si="19"/>
        <v>0.11169059360391202</v>
      </c>
      <c r="D79" s="16">
        <f t="shared" si="19"/>
        <v>7.0951705533448289E-2</v>
      </c>
      <c r="E79" s="16">
        <f t="shared" si="17"/>
        <v>0.11804197942563714</v>
      </c>
      <c r="F79" s="16">
        <f t="shared" si="17"/>
        <v>0.11211815328137879</v>
      </c>
      <c r="G79" s="16">
        <f t="shared" si="17"/>
        <v>5.9372850906261196E-2</v>
      </c>
      <c r="H79" s="16" t="str">
        <f t="shared" si="17"/>
        <v/>
      </c>
      <c r="I79" s="16" t="str">
        <f t="shared" si="17"/>
        <v/>
      </c>
      <c r="J79" s="16" t="str">
        <f t="shared" si="17"/>
        <v/>
      </c>
      <c r="K79" s="16" t="str">
        <f t="shared" si="17"/>
        <v/>
      </c>
      <c r="L79" s="16" t="str">
        <f t="shared" ref="L79:W79" si="24">IF(L24&lt;&gt;0,L52/L24,"")</f>
        <v/>
      </c>
      <c r="M79" s="16" t="str">
        <f t="shared" si="24"/>
        <v/>
      </c>
      <c r="N79" s="16" t="str">
        <f t="shared" si="24"/>
        <v/>
      </c>
      <c r="O79" s="16" t="str">
        <f t="shared" si="24"/>
        <v/>
      </c>
      <c r="P79" s="16" t="str">
        <f t="shared" si="24"/>
        <v/>
      </c>
      <c r="Q79" s="16" t="str">
        <f t="shared" si="24"/>
        <v/>
      </c>
      <c r="R79" s="16" t="str">
        <f t="shared" si="24"/>
        <v/>
      </c>
      <c r="S79" s="16" t="str">
        <f t="shared" si="24"/>
        <v/>
      </c>
      <c r="T79" s="16" t="str">
        <f t="shared" si="24"/>
        <v/>
      </c>
      <c r="U79" s="16" t="str">
        <f t="shared" si="24"/>
        <v/>
      </c>
      <c r="V79" s="16" t="str">
        <f t="shared" si="24"/>
        <v/>
      </c>
      <c r="W79" s="16" t="str">
        <f t="shared" si="24"/>
        <v/>
      </c>
      <c r="X79" s="16" t="str">
        <f t="shared" si="5"/>
        <v/>
      </c>
    </row>
    <row r="80" spans="1:24" x14ac:dyDescent="0.2">
      <c r="A80" s="10">
        <v>642</v>
      </c>
      <c r="B80" s="11" t="s">
        <v>10</v>
      </c>
      <c r="C80" s="16">
        <f t="shared" si="19"/>
        <v>1.7460580052760015E-2</v>
      </c>
      <c r="D80" s="16">
        <f t="shared" si="19"/>
        <v>1.0737857254879619E-2</v>
      </c>
      <c r="E80" s="16">
        <f t="shared" si="17"/>
        <v>2.5124846351978529E-2</v>
      </c>
      <c r="F80" s="16">
        <f t="shared" si="17"/>
        <v>5.6044462544046783E-2</v>
      </c>
      <c r="G80" s="16">
        <f t="shared" si="17"/>
        <v>8.6032581999339899E-2</v>
      </c>
      <c r="H80" s="16">
        <f t="shared" si="17"/>
        <v>5.1862791448183898E-2</v>
      </c>
      <c r="I80" s="16">
        <f t="shared" si="17"/>
        <v>3.5728049757893912E-2</v>
      </c>
      <c r="J80" s="16">
        <f t="shared" si="17"/>
        <v>4.7491592741159432E-2</v>
      </c>
      <c r="K80" s="16">
        <f t="shared" si="17"/>
        <v>1.8224348529546849E-2</v>
      </c>
      <c r="L80" s="16">
        <f t="shared" ref="L80:W80" si="25">IF(L25&lt;&gt;0,L53/L25,"")</f>
        <v>7.7425081760975232E-3</v>
      </c>
      <c r="M80" s="16">
        <f t="shared" si="25"/>
        <v>1.0008649715985718E-2</v>
      </c>
      <c r="N80" s="16">
        <f t="shared" si="25"/>
        <v>3.2620204219059035E-2</v>
      </c>
      <c r="O80" s="16" t="str">
        <f t="shared" si="25"/>
        <v/>
      </c>
      <c r="P80" s="16" t="str">
        <f t="shared" si="25"/>
        <v/>
      </c>
      <c r="Q80" s="16" t="str">
        <f t="shared" si="25"/>
        <v/>
      </c>
      <c r="R80" s="16" t="str">
        <f t="shared" si="25"/>
        <v/>
      </c>
      <c r="S80" s="16" t="str">
        <f t="shared" si="25"/>
        <v/>
      </c>
      <c r="T80" s="16" t="str">
        <f t="shared" si="25"/>
        <v/>
      </c>
      <c r="U80" s="16" t="str">
        <f t="shared" si="25"/>
        <v/>
      </c>
      <c r="V80" s="16" t="str">
        <f t="shared" si="25"/>
        <v/>
      </c>
      <c r="W80" s="16" t="str">
        <f t="shared" si="25"/>
        <v/>
      </c>
      <c r="X80" s="16" t="str">
        <f t="shared" si="5"/>
        <v/>
      </c>
    </row>
    <row r="81" spans="1:24" x14ac:dyDescent="0.2">
      <c r="A81" s="10">
        <v>50041</v>
      </c>
      <c r="B81" s="11" t="s">
        <v>98</v>
      </c>
      <c r="C81" s="16" t="str">
        <f t="shared" si="19"/>
        <v/>
      </c>
      <c r="D81" s="16" t="str">
        <f t="shared" si="19"/>
        <v/>
      </c>
      <c r="E81" s="16" t="str">
        <f t="shared" si="17"/>
        <v/>
      </c>
      <c r="F81" s="16" t="str">
        <f t="shared" si="17"/>
        <v/>
      </c>
      <c r="G81" s="16">
        <f t="shared" si="17"/>
        <v>0</v>
      </c>
      <c r="H81" s="16">
        <f t="shared" si="17"/>
        <v>0</v>
      </c>
      <c r="I81" s="16" t="str">
        <f t="shared" si="17"/>
        <v/>
      </c>
      <c r="J81" s="16">
        <f t="shared" si="17"/>
        <v>4.1081130814988459E-2</v>
      </c>
      <c r="K81" s="16">
        <f t="shared" si="17"/>
        <v>4.0082821245449922E-2</v>
      </c>
      <c r="L81" s="16">
        <f t="shared" ref="L81:W81" si="26">IF(L26&lt;&gt;0,L54/L26,"")</f>
        <v>2.5210006993684728E-2</v>
      </c>
      <c r="M81" s="16">
        <f t="shared" si="26"/>
        <v>3.6197989153636699E-3</v>
      </c>
      <c r="N81" s="16">
        <f t="shared" si="26"/>
        <v>8.3025122913509986E-3</v>
      </c>
      <c r="O81" s="16">
        <f t="shared" si="26"/>
        <v>1.8420283811676461E-2</v>
      </c>
      <c r="P81" s="16" t="str">
        <f t="shared" si="26"/>
        <v/>
      </c>
      <c r="Q81" s="16" t="str">
        <f t="shared" si="26"/>
        <v/>
      </c>
      <c r="R81" s="16" t="str">
        <f t="shared" si="26"/>
        <v/>
      </c>
      <c r="S81" s="16" t="str">
        <f t="shared" si="26"/>
        <v/>
      </c>
      <c r="T81" s="16" t="str">
        <f t="shared" si="26"/>
        <v/>
      </c>
      <c r="U81" s="16" t="str">
        <f t="shared" si="26"/>
        <v/>
      </c>
      <c r="V81" s="16" t="str">
        <f t="shared" si="26"/>
        <v/>
      </c>
      <c r="W81" s="16" t="str">
        <f t="shared" si="26"/>
        <v/>
      </c>
      <c r="X81" s="16" t="str">
        <f t="shared" si="5"/>
        <v/>
      </c>
    </row>
    <row r="82" spans="1:24" x14ac:dyDescent="0.2">
      <c r="A82" s="10">
        <v>947</v>
      </c>
      <c r="B82" s="11" t="s">
        <v>18</v>
      </c>
      <c r="C82" s="16">
        <f t="shared" si="19"/>
        <v>0</v>
      </c>
      <c r="D82" s="16">
        <f t="shared" si="19"/>
        <v>8.7955707937338035E-2</v>
      </c>
      <c r="E82" s="16">
        <f t="shared" si="17"/>
        <v>0.11637059829771361</v>
      </c>
      <c r="F82" s="16">
        <f t="shared" si="17"/>
        <v>4.8591062783472735E-2</v>
      </c>
      <c r="G82" s="16">
        <f t="shared" si="17"/>
        <v>9.0292808121059925E-3</v>
      </c>
      <c r="H82" s="16">
        <f t="shared" si="17"/>
        <v>2.1207686726460451E-2</v>
      </c>
      <c r="I82" s="16">
        <f t="shared" si="17"/>
        <v>1.7952983856345448E-2</v>
      </c>
      <c r="J82" s="16" t="str">
        <f t="shared" si="17"/>
        <v/>
      </c>
      <c r="K82" s="16" t="str">
        <f t="shared" si="17"/>
        <v/>
      </c>
      <c r="L82" s="16" t="str">
        <f t="shared" ref="L82:W82" si="27">IF(L27&lt;&gt;0,L55/L27,"")</f>
        <v/>
      </c>
      <c r="M82" s="16" t="str">
        <f t="shared" si="27"/>
        <v/>
      </c>
      <c r="N82" s="16" t="str">
        <f t="shared" si="27"/>
        <v/>
      </c>
      <c r="O82" s="16" t="str">
        <f t="shared" si="27"/>
        <v/>
      </c>
      <c r="P82" s="16" t="str">
        <f t="shared" si="27"/>
        <v/>
      </c>
      <c r="Q82" s="16" t="str">
        <f t="shared" si="27"/>
        <v/>
      </c>
      <c r="R82" s="16" t="str">
        <f t="shared" si="27"/>
        <v/>
      </c>
      <c r="S82" s="16" t="str">
        <f t="shared" si="27"/>
        <v/>
      </c>
      <c r="T82" s="16" t="str">
        <f t="shared" si="27"/>
        <v/>
      </c>
      <c r="U82" s="16" t="str">
        <f t="shared" si="27"/>
        <v/>
      </c>
      <c r="V82" s="16" t="str">
        <f t="shared" si="27"/>
        <v/>
      </c>
      <c r="W82" s="16" t="str">
        <f t="shared" si="27"/>
        <v/>
      </c>
      <c r="X82" s="16" t="str">
        <f t="shared" si="5"/>
        <v/>
      </c>
    </row>
    <row r="83" spans="1:24" x14ac:dyDescent="0.2">
      <c r="A83" s="3">
        <v>51624</v>
      </c>
      <c r="B83" s="42" t="s">
        <v>13</v>
      </c>
      <c r="C83" s="16" t="str">
        <f t="shared" si="19"/>
        <v/>
      </c>
      <c r="D83" s="16" t="str">
        <f t="shared" si="19"/>
        <v/>
      </c>
      <c r="E83" s="16" t="str">
        <f t="shared" si="17"/>
        <v/>
      </c>
      <c r="F83" s="16" t="str">
        <f t="shared" si="17"/>
        <v/>
      </c>
      <c r="G83" s="16" t="str">
        <f t="shared" si="17"/>
        <v/>
      </c>
      <c r="H83" s="16" t="str">
        <f t="shared" si="17"/>
        <v/>
      </c>
      <c r="I83" s="16" t="str">
        <f t="shared" si="17"/>
        <v/>
      </c>
      <c r="J83" s="79" t="str">
        <f t="shared" si="17"/>
        <v/>
      </c>
      <c r="K83" s="79" t="str">
        <f t="shared" si="17"/>
        <v/>
      </c>
      <c r="L83" s="16">
        <f t="shared" ref="L83:W83" si="28">IF(L28&lt;&gt;0,L56/L28,"")</f>
        <v>3.504121495617922E-2</v>
      </c>
      <c r="M83" s="16">
        <f t="shared" si="28"/>
        <v>2.516492260913545E-2</v>
      </c>
      <c r="N83" s="16">
        <f t="shared" si="28"/>
        <v>4.6710949314018153E-2</v>
      </c>
      <c r="O83" s="16" t="str">
        <f t="shared" si="28"/>
        <v/>
      </c>
      <c r="P83" s="16" t="str">
        <f t="shared" si="28"/>
        <v/>
      </c>
      <c r="Q83" s="16" t="str">
        <f t="shared" si="28"/>
        <v/>
      </c>
      <c r="R83" s="16" t="str">
        <f t="shared" si="28"/>
        <v/>
      </c>
      <c r="S83" s="16" t="str">
        <f t="shared" si="28"/>
        <v/>
      </c>
      <c r="T83" s="16" t="str">
        <f t="shared" si="28"/>
        <v/>
      </c>
      <c r="U83" s="16" t="str">
        <f t="shared" si="28"/>
        <v/>
      </c>
      <c r="V83" s="16" t="str">
        <f t="shared" si="28"/>
        <v/>
      </c>
      <c r="W83" s="16" t="str">
        <f t="shared" si="28"/>
        <v/>
      </c>
      <c r="X83" s="16" t="str">
        <f t="shared" si="5"/>
        <v/>
      </c>
    </row>
    <row r="84" spans="1:24" ht="15" customHeight="1" thickBot="1" x14ac:dyDescent="0.25">
      <c r="A84" s="17"/>
      <c r="B84" s="8" t="s">
        <v>19</v>
      </c>
      <c r="C84" s="106">
        <f t="shared" si="19"/>
        <v>8.5450226823835976E-2</v>
      </c>
      <c r="D84" s="106">
        <f t="shared" si="19"/>
        <v>9.2321024171601956E-2</v>
      </c>
      <c r="E84" s="106">
        <f t="shared" si="17"/>
        <v>0.10668466341283099</v>
      </c>
      <c r="F84" s="106">
        <f t="shared" si="17"/>
        <v>7.9347965207083065E-2</v>
      </c>
      <c r="G84" s="106">
        <f t="shared" si="17"/>
        <v>6.3658943571802962E-2</v>
      </c>
      <c r="H84" s="106">
        <f t="shared" si="17"/>
        <v>3.9543285616500695E-2</v>
      </c>
      <c r="I84" s="106">
        <f t="shared" si="17"/>
        <v>5.1593911621373861E-2</v>
      </c>
      <c r="J84" s="106">
        <f t="shared" si="17"/>
        <v>4.2884484138577997E-2</v>
      </c>
      <c r="K84" s="106">
        <f t="shared" si="17"/>
        <v>3.792346109034743E-2</v>
      </c>
      <c r="L84" s="106">
        <f t="shared" ref="L84:W84" si="29">IF(L29&lt;&gt;0,L57/L29,"")</f>
        <v>3.6725321124961012E-2</v>
      </c>
      <c r="M84" s="106">
        <f t="shared" si="29"/>
        <v>3.1122136070956551E-2</v>
      </c>
      <c r="N84" s="106">
        <f t="shared" si="29"/>
        <v>3.9614238874744308E-2</v>
      </c>
      <c r="O84" s="106">
        <f t="shared" si="29"/>
        <v>4.9540304145099974E-2</v>
      </c>
      <c r="P84" s="106">
        <f t="shared" si="29"/>
        <v>4.7822661163057965E-2</v>
      </c>
      <c r="Q84" s="106">
        <f t="shared" si="29"/>
        <v>0.12371881418082172</v>
      </c>
      <c r="R84" s="106">
        <f t="shared" si="29"/>
        <v>0.17186378086979961</v>
      </c>
      <c r="S84" s="106">
        <f t="shared" si="29"/>
        <v>0.12404177701450959</v>
      </c>
      <c r="T84" s="106">
        <f t="shared" si="29"/>
        <v>0.15419640661168021</v>
      </c>
      <c r="U84" s="106">
        <f t="shared" si="29"/>
        <v>0.1728825410780693</v>
      </c>
      <c r="V84" s="106">
        <f t="shared" si="29"/>
        <v>0.11257881026974323</v>
      </c>
      <c r="W84" s="106">
        <f t="shared" si="29"/>
        <v>9.8404660314989859E-2</v>
      </c>
      <c r="X84" s="106">
        <f t="shared" si="5"/>
        <v>9.581006715179155E-2</v>
      </c>
    </row>
    <row r="85" spans="1:24" ht="13.5" thickTop="1" x14ac:dyDescent="0.2"/>
  </sheetData>
  <phoneticPr fontId="16" type="noConversion"/>
  <printOptions horizontalCentered="1"/>
  <pageMargins left="0.25" right="0.25" top="0.5" bottom="0.5" header="0.3" footer="0.3"/>
  <pageSetup scale="65" fitToHeight="0" orientation="landscape" r:id="rId1"/>
  <headerFooter alignWithMargins="0">
    <oddFooter>&amp;L&amp;8California Department of Insurance&amp;C&amp;8Source:  Schedule T of Companies' Annual Statement&amp;R&amp;8Rate Specialist Bureau - &amp;D</oddFooter>
  </headerFooter>
  <rowBreaks count="1" manualBreakCount="1">
    <brk id="57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1" sqref="M21"/>
    </sheetView>
  </sheetViews>
  <sheetFormatPr defaultRowHeight="12.75" x14ac:dyDescent="0.2"/>
  <sheetData/>
  <phoneticPr fontId="16" type="noConversion"/>
  <pageMargins left="0.15" right="0.08" top="0.69" bottom="0.75" header="0.44" footer="0.5"/>
  <pageSetup orientation="portrait" r:id="rId1"/>
  <headerFooter alignWithMargins="0">
    <oddHeader>&amp;C&amp;"Arial,Bold Italic"&amp;12CA Licensed Title Insurers</oddHeader>
    <oddFooter>&amp;LCalifornia Department of Insurance&amp;RRate Specialist Bureau -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35"/>
  <sheetViews>
    <sheetView workbookViewId="0">
      <selection sqref="A1:H1"/>
    </sheetView>
  </sheetViews>
  <sheetFormatPr defaultRowHeight="12" outlineLevelRow="2" x14ac:dyDescent="0.2"/>
  <cols>
    <col min="1" max="1" width="6.28515625" style="25" bestFit="1" customWidth="1"/>
    <col min="2" max="2" width="28.140625" style="24" bestFit="1" customWidth="1"/>
    <col min="3" max="3" width="7.28515625" style="25" bestFit="1" customWidth="1"/>
    <col min="4" max="4" width="27.85546875" style="25" bestFit="1" customWidth="1"/>
    <col min="5" max="5" width="13.42578125" style="27" bestFit="1" customWidth="1"/>
    <col min="6" max="6" width="16.140625" style="27" customWidth="1"/>
    <col min="7" max="7" width="12.42578125" style="27" bestFit="1" customWidth="1"/>
    <col min="8" max="9" width="9.140625" style="23"/>
    <col min="10" max="10" width="11" style="23" bestFit="1" customWidth="1"/>
    <col min="11" max="16384" width="9.140625" style="23"/>
  </cols>
  <sheetData>
    <row r="1" spans="1:8" ht="24" customHeight="1" x14ac:dyDescent="0.2">
      <c r="A1" s="186" t="s">
        <v>46</v>
      </c>
      <c r="B1" s="186"/>
      <c r="C1" s="186"/>
      <c r="D1" s="186"/>
      <c r="E1" s="186"/>
      <c r="F1" s="186"/>
      <c r="G1" s="186"/>
      <c r="H1" s="186"/>
    </row>
    <row r="2" spans="1:8" ht="8.25" customHeight="1" x14ac:dyDescent="0.2">
      <c r="A2" s="28"/>
      <c r="B2" s="28"/>
      <c r="C2" s="28"/>
      <c r="D2" s="28"/>
      <c r="E2" s="28"/>
      <c r="F2" s="28"/>
      <c r="G2" s="28"/>
      <c r="H2" s="28"/>
    </row>
    <row r="3" spans="1:8" s="26" customFormat="1" ht="36" customHeight="1" x14ac:dyDescent="0.2">
      <c r="A3" s="29" t="s">
        <v>14</v>
      </c>
      <c r="B3" s="29" t="s">
        <v>15</v>
      </c>
      <c r="C3" s="29" t="s">
        <v>40</v>
      </c>
      <c r="D3" s="29" t="s">
        <v>41</v>
      </c>
      <c r="E3" s="30" t="s">
        <v>42</v>
      </c>
      <c r="F3" s="30" t="s">
        <v>43</v>
      </c>
      <c r="G3" s="30" t="s">
        <v>44</v>
      </c>
      <c r="H3" s="31" t="s">
        <v>45</v>
      </c>
    </row>
    <row r="4" spans="1:8" ht="18.75" customHeight="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226546409</v>
      </c>
      <c r="F4" s="34">
        <v>218885611</v>
      </c>
      <c r="G4" s="34">
        <v>15902785</v>
      </c>
      <c r="H4" s="35">
        <f>G4/F4</f>
        <v>7.2653405252846887E-2</v>
      </c>
    </row>
    <row r="5" spans="1:8" outlineLevel="2" x14ac:dyDescent="0.2">
      <c r="A5" s="36">
        <v>70</v>
      </c>
      <c r="B5" s="36" t="s">
        <v>9</v>
      </c>
      <c r="C5" s="36">
        <v>50318</v>
      </c>
      <c r="D5" s="36" t="s">
        <v>37</v>
      </c>
      <c r="E5" s="37">
        <v>109968476</v>
      </c>
      <c r="F5" s="37">
        <v>106401669</v>
      </c>
      <c r="G5" s="37">
        <v>1361213</v>
      </c>
      <c r="H5" s="38">
        <f>G5/F5</f>
        <v>1.2793154588580749E-2</v>
      </c>
    </row>
    <row r="6" spans="1:8" outlineLevel="1" x14ac:dyDescent="0.2">
      <c r="A6" s="60"/>
      <c r="B6" s="59" t="s">
        <v>105</v>
      </c>
      <c r="C6" s="60"/>
      <c r="D6" s="60"/>
      <c r="E6" s="81">
        <f>SUBTOTAL(9,E4:E5)</f>
        <v>336514885</v>
      </c>
      <c r="F6" s="81">
        <f>SUBTOTAL(9,F4:F5)</f>
        <v>325287280</v>
      </c>
      <c r="G6" s="81">
        <f>SUBTOTAL(9,G4:G5)</f>
        <v>17263998</v>
      </c>
      <c r="H6" s="82">
        <f t="shared" ref="H6:H34" si="0">G6/F6</f>
        <v>5.3073080509019599E-2</v>
      </c>
    </row>
    <row r="7" spans="1:8" outlineLevel="2" x14ac:dyDescent="0.2">
      <c r="A7" s="36">
        <v>99</v>
      </c>
      <c r="B7" s="36" t="s">
        <v>0</v>
      </c>
      <c r="C7" s="36">
        <v>50822</v>
      </c>
      <c r="D7" s="36" t="s">
        <v>35</v>
      </c>
      <c r="E7" s="37">
        <v>2385067</v>
      </c>
      <c r="F7" s="37">
        <v>2651921</v>
      </c>
      <c r="G7" s="37">
        <v>1870013</v>
      </c>
      <c r="H7" s="38">
        <f t="shared" si="0"/>
        <v>0.70515411281105278</v>
      </c>
    </row>
    <row r="8" spans="1:8" outlineLevel="2" x14ac:dyDescent="0.2">
      <c r="A8" s="36">
        <v>99</v>
      </c>
      <c r="B8" s="36" t="s">
        <v>0</v>
      </c>
      <c r="C8" s="36">
        <v>50024</v>
      </c>
      <c r="D8" s="36" t="s">
        <v>36</v>
      </c>
      <c r="E8" s="37">
        <v>45660261</v>
      </c>
      <c r="F8" s="37">
        <v>45460999</v>
      </c>
      <c r="G8" s="37">
        <v>8352434</v>
      </c>
      <c r="H8" s="38">
        <f t="shared" si="0"/>
        <v>0.18372746274229476</v>
      </c>
    </row>
    <row r="9" spans="1:8" outlineLevel="1" x14ac:dyDescent="0.2">
      <c r="A9" s="60"/>
      <c r="B9" s="60" t="s">
        <v>123</v>
      </c>
      <c r="C9" s="60"/>
      <c r="D9" s="60"/>
      <c r="E9" s="81">
        <f>SUBTOTAL(9,E7:E8)</f>
        <v>48045328</v>
      </c>
      <c r="F9" s="81">
        <f>SUBTOTAL(9,F7:F8)</f>
        <v>48112920</v>
      </c>
      <c r="G9" s="81">
        <f>SUBTOTAL(9,G7:G8)</f>
        <v>10222447</v>
      </c>
      <c r="H9" s="82">
        <f t="shared" si="0"/>
        <v>0.21246781529784514</v>
      </c>
    </row>
    <row r="10" spans="1:8" outlineLevel="2" x14ac:dyDescent="0.2">
      <c r="A10" s="36">
        <v>150</v>
      </c>
      <c r="B10" s="36" t="s">
        <v>8</v>
      </c>
      <c r="C10" s="36">
        <v>50520</v>
      </c>
      <c r="D10" s="36" t="s">
        <v>25</v>
      </c>
      <c r="E10" s="37">
        <v>122545602</v>
      </c>
      <c r="F10" s="37">
        <v>123208002</v>
      </c>
      <c r="G10" s="37">
        <v>10988108</v>
      </c>
      <c r="H10" s="38">
        <f t="shared" si="0"/>
        <v>8.9183395734312776E-2</v>
      </c>
    </row>
    <row r="11" spans="1:8" outlineLevel="1" x14ac:dyDescent="0.2">
      <c r="A11" s="66"/>
      <c r="B11" s="66" t="s">
        <v>107</v>
      </c>
      <c r="C11" s="66"/>
      <c r="D11" s="66"/>
      <c r="E11" s="83">
        <f>SUBTOTAL(9,E10:E10)</f>
        <v>122545602</v>
      </c>
      <c r="F11" s="83">
        <f>SUBTOTAL(9,F10:F10)</f>
        <v>123208002</v>
      </c>
      <c r="G11" s="83">
        <f>SUBTOTAL(9,G10:G10)</f>
        <v>10988108</v>
      </c>
      <c r="H11" s="82">
        <f t="shared" si="0"/>
        <v>8.9183395734312776E-2</v>
      </c>
    </row>
    <row r="12" spans="1:8" outlineLevel="2" x14ac:dyDescent="0.2">
      <c r="A12" s="36">
        <v>159</v>
      </c>
      <c r="B12" s="36" t="s">
        <v>11</v>
      </c>
      <c r="C12" s="36">
        <v>50083</v>
      </c>
      <c r="D12" s="36" t="s">
        <v>24</v>
      </c>
      <c r="E12" s="37">
        <v>96827485</v>
      </c>
      <c r="F12" s="37">
        <v>93813304</v>
      </c>
      <c r="G12" s="37">
        <v>6161148</v>
      </c>
      <c r="H12" s="38">
        <f t="shared" si="0"/>
        <v>6.5674565731103557E-2</v>
      </c>
    </row>
    <row r="13" spans="1:8" outlineLevel="2" x14ac:dyDescent="0.2">
      <c r="A13" s="36">
        <v>159</v>
      </c>
      <c r="B13" s="36" t="s">
        <v>11</v>
      </c>
      <c r="C13" s="36">
        <v>50881</v>
      </c>
      <c r="D13" s="36" t="s">
        <v>23</v>
      </c>
      <c r="E13" s="37">
        <v>36728272</v>
      </c>
      <c r="F13" s="37">
        <v>36960851</v>
      </c>
      <c r="G13" s="37">
        <v>8445095</v>
      </c>
      <c r="H13" s="38">
        <f t="shared" si="0"/>
        <v>0.22848756918502769</v>
      </c>
    </row>
    <row r="14" spans="1:8" outlineLevel="1" x14ac:dyDescent="0.2">
      <c r="A14" s="60"/>
      <c r="B14" s="60" t="s">
        <v>132</v>
      </c>
      <c r="C14" s="60"/>
      <c r="D14" s="60"/>
      <c r="E14" s="81">
        <f>SUBTOTAL(9,E12:E13)</f>
        <v>133555757</v>
      </c>
      <c r="F14" s="81">
        <f>SUBTOTAL(9,F12:F13)</f>
        <v>130774155</v>
      </c>
      <c r="G14" s="81">
        <f>SUBTOTAL(9,G12:G13)</f>
        <v>14606243</v>
      </c>
      <c r="H14" s="82">
        <f t="shared" si="0"/>
        <v>0.11169059360391202</v>
      </c>
    </row>
    <row r="15" spans="1:8" outlineLevel="2" x14ac:dyDescent="0.2">
      <c r="A15" s="36">
        <v>269</v>
      </c>
      <c r="B15" s="36" t="s">
        <v>16</v>
      </c>
      <c r="C15" s="36">
        <v>50229</v>
      </c>
      <c r="D15" s="36" t="s">
        <v>27</v>
      </c>
      <c r="E15" s="37">
        <v>209937971</v>
      </c>
      <c r="F15" s="37">
        <v>204464407</v>
      </c>
      <c r="G15" s="37">
        <v>31786783</v>
      </c>
      <c r="H15" s="38">
        <f t="shared" si="0"/>
        <v>0.15546364996426981</v>
      </c>
    </row>
    <row r="16" spans="1:8" outlineLevel="2" x14ac:dyDescent="0.2">
      <c r="A16" s="36">
        <v>269</v>
      </c>
      <c r="B16" s="36" t="s">
        <v>16</v>
      </c>
      <c r="C16" s="36">
        <v>50857</v>
      </c>
      <c r="D16" s="36" t="s">
        <v>26</v>
      </c>
      <c r="E16" s="37">
        <v>7517402</v>
      </c>
      <c r="F16" s="37">
        <v>9634828</v>
      </c>
      <c r="G16" s="37">
        <v>5014440</v>
      </c>
      <c r="H16" s="38">
        <f t="shared" si="0"/>
        <v>0.52044935311766849</v>
      </c>
    </row>
    <row r="17" spans="1:8" outlineLevel="2" x14ac:dyDescent="0.2">
      <c r="A17" s="36">
        <v>269</v>
      </c>
      <c r="B17" s="36" t="s">
        <v>16</v>
      </c>
      <c r="C17" s="36">
        <v>50067</v>
      </c>
      <c r="D17" s="36" t="s">
        <v>28</v>
      </c>
      <c r="E17" s="37">
        <v>9714168</v>
      </c>
      <c r="F17" s="37">
        <v>10107681</v>
      </c>
      <c r="G17" s="37">
        <v>19409</v>
      </c>
      <c r="H17" s="38">
        <f t="shared" si="0"/>
        <v>1.9202228483467176E-3</v>
      </c>
    </row>
    <row r="18" spans="1:8" outlineLevel="1" x14ac:dyDescent="0.2">
      <c r="A18" s="60"/>
      <c r="B18" s="60" t="s">
        <v>131</v>
      </c>
      <c r="C18" s="60"/>
      <c r="D18" s="60"/>
      <c r="E18" s="81">
        <f>SUBTOTAL(9,E15:E17)</f>
        <v>227169541</v>
      </c>
      <c r="F18" s="81">
        <f>SUBTOTAL(9,F15:F17)</f>
        <v>224206916</v>
      </c>
      <c r="G18" s="81">
        <f>SUBTOTAL(9,G15:G17)</f>
        <v>36820632</v>
      </c>
      <c r="H18" s="82">
        <f t="shared" si="0"/>
        <v>0.16422612048238511</v>
      </c>
    </row>
    <row r="19" spans="1:8" outlineLevel="2" x14ac:dyDescent="0.2">
      <c r="A19" s="36">
        <v>340</v>
      </c>
      <c r="B19" s="36" t="s">
        <v>6</v>
      </c>
      <c r="C19" s="36">
        <v>50121</v>
      </c>
      <c r="D19" s="36" t="s">
        <v>31</v>
      </c>
      <c r="E19" s="37">
        <v>147867749</v>
      </c>
      <c r="F19" s="37">
        <v>144346759</v>
      </c>
      <c r="G19" s="37">
        <v>4373400</v>
      </c>
      <c r="H19" s="38">
        <f t="shared" si="0"/>
        <v>3.0297874578534875E-2</v>
      </c>
    </row>
    <row r="20" spans="1:8" outlineLevel="2" x14ac:dyDescent="0.2">
      <c r="A20" s="36">
        <v>340</v>
      </c>
      <c r="B20" s="36" t="s">
        <v>6</v>
      </c>
      <c r="C20" s="36">
        <v>51420</v>
      </c>
      <c r="D20" s="36" t="s">
        <v>30</v>
      </c>
      <c r="E20" s="37">
        <v>1420911</v>
      </c>
      <c r="F20" s="37">
        <v>1365655</v>
      </c>
      <c r="G20" s="37">
        <v>0</v>
      </c>
      <c r="H20" s="38">
        <f t="shared" si="0"/>
        <v>0</v>
      </c>
    </row>
    <row r="21" spans="1:8" outlineLevel="1" x14ac:dyDescent="0.2">
      <c r="A21" s="60"/>
      <c r="B21" s="60" t="s">
        <v>108</v>
      </c>
      <c r="C21" s="60"/>
      <c r="D21" s="60"/>
      <c r="E21" s="81">
        <f>SUBTOTAL(9,E19:E20)</f>
        <v>149288660</v>
      </c>
      <c r="F21" s="81">
        <f>SUBTOTAL(9,F19:F20)</f>
        <v>145712414</v>
      </c>
      <c r="G21" s="81">
        <f>SUBTOTAL(9,G19:G20)</f>
        <v>4373400</v>
      </c>
      <c r="H21" s="82">
        <f t="shared" si="0"/>
        <v>3.0013914943444697E-2</v>
      </c>
    </row>
    <row r="22" spans="1:8" outlineLevel="2" x14ac:dyDescent="0.2">
      <c r="A22" s="36">
        <v>642</v>
      </c>
      <c r="B22" s="36" t="s">
        <v>10</v>
      </c>
      <c r="C22" s="36">
        <v>50849</v>
      </c>
      <c r="D22" s="36" t="s">
        <v>39</v>
      </c>
      <c r="E22" s="37">
        <v>19723347</v>
      </c>
      <c r="F22" s="37">
        <v>19258524</v>
      </c>
      <c r="G22" s="37">
        <v>336265</v>
      </c>
      <c r="H22" s="38">
        <f t="shared" si="0"/>
        <v>1.7460580052760015E-2</v>
      </c>
    </row>
    <row r="23" spans="1:8" outlineLevel="1" x14ac:dyDescent="0.2">
      <c r="A23" s="60"/>
      <c r="B23" s="60" t="s">
        <v>124</v>
      </c>
      <c r="C23" s="60"/>
      <c r="D23" s="60"/>
      <c r="E23" s="81">
        <f>SUBTOTAL(9,E22:E22)</f>
        <v>19723347</v>
      </c>
      <c r="F23" s="81">
        <f>SUBTOTAL(9,F22:F22)</f>
        <v>19258524</v>
      </c>
      <c r="G23" s="81">
        <f>SUBTOTAL(9,G22:G22)</f>
        <v>336265</v>
      </c>
      <c r="H23" s="82">
        <f t="shared" si="0"/>
        <v>1.7460580052760015E-2</v>
      </c>
    </row>
    <row r="24" spans="1:8" outlineLevel="2" x14ac:dyDescent="0.2">
      <c r="A24" s="36">
        <v>670</v>
      </c>
      <c r="B24" s="36" t="s">
        <v>5</v>
      </c>
      <c r="C24" s="36">
        <v>50075</v>
      </c>
      <c r="D24" s="36" t="s">
        <v>34</v>
      </c>
      <c r="E24" s="37">
        <v>0</v>
      </c>
      <c r="F24" s="37">
        <v>-590085</v>
      </c>
      <c r="G24" s="37">
        <v>2148577</v>
      </c>
      <c r="H24" s="38">
        <f t="shared" si="0"/>
        <v>-3.6411313624308361</v>
      </c>
    </row>
    <row r="25" spans="1:8" outlineLevel="2" x14ac:dyDescent="0.2">
      <c r="A25" s="36">
        <v>670</v>
      </c>
      <c r="B25" s="36" t="s">
        <v>5</v>
      </c>
      <c r="C25" s="36">
        <v>51586</v>
      </c>
      <c r="D25" s="36" t="s">
        <v>32</v>
      </c>
      <c r="E25" s="37">
        <v>149887501</v>
      </c>
      <c r="F25" s="37">
        <v>144894668</v>
      </c>
      <c r="G25" s="37">
        <v>5732333</v>
      </c>
      <c r="H25" s="38">
        <f t="shared" si="0"/>
        <v>3.9562070013508019E-2</v>
      </c>
    </row>
    <row r="26" spans="1:8" outlineLevel="2" x14ac:dyDescent="0.2">
      <c r="A26" s="36">
        <v>670</v>
      </c>
      <c r="B26" s="36" t="s">
        <v>5</v>
      </c>
      <c r="C26" s="36">
        <v>50903</v>
      </c>
      <c r="D26" s="36" t="s">
        <v>33</v>
      </c>
      <c r="E26" s="37">
        <v>45644877</v>
      </c>
      <c r="F26" s="37">
        <v>44164327</v>
      </c>
      <c r="G26" s="37">
        <v>4399373</v>
      </c>
      <c r="H26" s="38">
        <f t="shared" si="0"/>
        <v>9.9613722178988479E-2</v>
      </c>
    </row>
    <row r="27" spans="1:8" outlineLevel="1" x14ac:dyDescent="0.2">
      <c r="A27" s="60"/>
      <c r="B27" s="60" t="s">
        <v>110</v>
      </c>
      <c r="C27" s="60"/>
      <c r="D27" s="60"/>
      <c r="E27" s="81">
        <f>SUBTOTAL(9,E24:E26)</f>
        <v>195532378</v>
      </c>
      <c r="F27" s="81">
        <f>SUBTOTAL(9,F24:F26)</f>
        <v>188468910</v>
      </c>
      <c r="G27" s="81">
        <f>SUBTOTAL(9,G24:G26)</f>
        <v>12280283</v>
      </c>
      <c r="H27" s="82">
        <f t="shared" si="0"/>
        <v>6.5158136692147262E-2</v>
      </c>
    </row>
    <row r="28" spans="1:8" outlineLevel="2" x14ac:dyDescent="0.2">
      <c r="A28" s="36">
        <v>750</v>
      </c>
      <c r="B28" s="36" t="s">
        <v>17</v>
      </c>
      <c r="C28" s="36">
        <v>51020</v>
      </c>
      <c r="D28" s="36" t="s">
        <v>29</v>
      </c>
      <c r="E28" s="37">
        <v>5689293</v>
      </c>
      <c r="F28" s="37">
        <v>5594614</v>
      </c>
      <c r="G28" s="37">
        <v>379734</v>
      </c>
      <c r="H28" s="38">
        <f t="shared" si="0"/>
        <v>6.7874923989394084E-2</v>
      </c>
    </row>
    <row r="29" spans="1:8" outlineLevel="1" x14ac:dyDescent="0.2">
      <c r="A29" s="60"/>
      <c r="B29" s="60" t="s">
        <v>129</v>
      </c>
      <c r="C29" s="60"/>
      <c r="D29" s="60"/>
      <c r="E29" s="81">
        <f>SUBTOTAL(9,E28:E28)</f>
        <v>5689293</v>
      </c>
      <c r="F29" s="81">
        <f>SUBTOTAL(9,F28:F28)</f>
        <v>5594614</v>
      </c>
      <c r="G29" s="81">
        <f>SUBTOTAL(9,G28:G28)</f>
        <v>379734</v>
      </c>
      <c r="H29" s="82">
        <f t="shared" si="0"/>
        <v>6.7874923989394084E-2</v>
      </c>
    </row>
    <row r="30" spans="1:8" outlineLevel="2" x14ac:dyDescent="0.2">
      <c r="A30" s="36">
        <v>947</v>
      </c>
      <c r="B30" s="36" t="s">
        <v>18</v>
      </c>
      <c r="C30" s="36">
        <v>51624</v>
      </c>
      <c r="D30" s="36" t="s">
        <v>13</v>
      </c>
      <c r="E30" s="37">
        <v>3412395</v>
      </c>
      <c r="F30" s="37">
        <v>3287485</v>
      </c>
      <c r="G30" s="37">
        <v>0</v>
      </c>
      <c r="H30" s="38">
        <f t="shared" si="0"/>
        <v>0</v>
      </c>
    </row>
    <row r="31" spans="1:8" outlineLevel="1" x14ac:dyDescent="0.2">
      <c r="A31" s="60"/>
      <c r="B31" s="60" t="s">
        <v>130</v>
      </c>
      <c r="C31" s="60"/>
      <c r="D31" s="60"/>
      <c r="E31" s="81">
        <f>SUBTOTAL(9,E30:E30)</f>
        <v>3412395</v>
      </c>
      <c r="F31" s="81">
        <f>SUBTOTAL(9,F30:F30)</f>
        <v>3287485</v>
      </c>
      <c r="G31" s="81">
        <f>SUBTOTAL(9,G30:G30)</f>
        <v>0</v>
      </c>
      <c r="H31" s="82">
        <f t="shared" si="0"/>
        <v>0</v>
      </c>
    </row>
    <row r="32" spans="1:8" outlineLevel="2" x14ac:dyDescent="0.2">
      <c r="A32" s="36">
        <v>50130</v>
      </c>
      <c r="B32" s="36" t="s">
        <v>7</v>
      </c>
      <c r="C32" s="36">
        <v>50130</v>
      </c>
      <c r="D32" s="36" t="s">
        <v>7</v>
      </c>
      <c r="E32" s="37">
        <v>46116823</v>
      </c>
      <c r="F32" s="37">
        <v>44824877</v>
      </c>
      <c r="G32" s="37">
        <v>288175</v>
      </c>
      <c r="H32" s="38">
        <f t="shared" si="0"/>
        <v>6.4289077692282343E-3</v>
      </c>
    </row>
    <row r="33" spans="1:10" outlineLevel="1" x14ac:dyDescent="0.2">
      <c r="A33" s="61"/>
      <c r="B33" s="61" t="s">
        <v>115</v>
      </c>
      <c r="C33" s="61"/>
      <c r="D33" s="61"/>
      <c r="E33" s="84">
        <f>SUBTOTAL(9,E32:E32)</f>
        <v>46116823</v>
      </c>
      <c r="F33" s="84">
        <f>SUBTOTAL(9,F32:F32)</f>
        <v>44824877</v>
      </c>
      <c r="G33" s="84">
        <f>SUBTOTAL(9,G32:G32)</f>
        <v>288175</v>
      </c>
      <c r="H33" s="70">
        <f t="shared" si="0"/>
        <v>6.4289077692282343E-3</v>
      </c>
      <c r="J33" s="85"/>
    </row>
    <row r="34" spans="1:10" ht="27" customHeight="1" thickBot="1" x14ac:dyDescent="0.25">
      <c r="A34" s="58"/>
      <c r="B34" s="47" t="s">
        <v>104</v>
      </c>
      <c r="C34" s="58"/>
      <c r="D34" s="58"/>
      <c r="E34" s="48">
        <f>SUBTOTAL(9,E4:E32)</f>
        <v>1287594009</v>
      </c>
      <c r="F34" s="48">
        <f>SUBTOTAL(9,F4:F32)</f>
        <v>1258736097</v>
      </c>
      <c r="G34" s="48">
        <f>SUBTOTAL(9,G4:G32)</f>
        <v>107559285</v>
      </c>
      <c r="H34" s="107">
        <f t="shared" si="0"/>
        <v>8.5450226823835976E-2</v>
      </c>
    </row>
    <row r="35" spans="1:10" ht="12.75" thickTop="1" x14ac:dyDescent="0.2"/>
  </sheetData>
  <mergeCells count="1">
    <mergeCell ref="A1:H1"/>
  </mergeCells>
  <phoneticPr fontId="16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Charts</vt:lpstr>
      </vt:variant>
      <vt:variant>
        <vt:i4>2</vt:i4>
      </vt:variant>
    </vt:vector>
  </HeadingPairs>
  <TitlesOfParts>
    <vt:vector size="27" baseType="lpstr">
      <vt:lpstr>2014</vt:lpstr>
      <vt:lpstr>2013</vt:lpstr>
      <vt:lpstr>2012</vt:lpstr>
      <vt:lpstr>2011</vt:lpstr>
      <vt:lpstr>2010</vt:lpstr>
      <vt:lpstr>Title WP</vt:lpstr>
      <vt:lpstr>Title Loss Ratio</vt:lpstr>
      <vt:lpstr>Chart Loss Ratio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Chart_WP</vt:lpstr>
      <vt:lpstr>Chart_MktShr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Title Market Share 2014</dc:title>
  <dc:subject>CA Title Market Share 2014</dc:subject>
  <dc:creator>CDI</dc:creator>
  <cp:keywords>Title</cp:keywords>
  <cp:lastModifiedBy>Lee, J</cp:lastModifiedBy>
  <cp:lastPrinted>2015-06-24T00:34:46Z</cp:lastPrinted>
  <dcterms:created xsi:type="dcterms:W3CDTF">2003-04-17T22:25:26Z</dcterms:created>
  <dcterms:modified xsi:type="dcterms:W3CDTF">2019-06-11T17:58:59Z</dcterms:modified>
</cp:coreProperties>
</file>