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defaultThemeVersion="124226"/>
  <xr:revisionPtr revIDLastSave="0" documentId="13_ncr:1_{6B194C1B-38A9-4346-AAF4-23648E948AC1}" xr6:coauthVersionLast="47" xr6:coauthVersionMax="47" xr10:uidLastSave="{00000000-0000-0000-0000-000000000000}"/>
  <bookViews>
    <workbookView xWindow="-120" yWindow="-120" windowWidth="29040" windowHeight="17640" tabRatio="832" xr2:uid="{00000000-000D-0000-FFFF-FFFF00000000}"/>
  </bookViews>
  <sheets>
    <sheet name="Cover page" sheetId="21" r:id="rId1"/>
    <sheet name="PharmPctPrem" sheetId="8" r:id="rId2"/>
    <sheet name="YoYTotalPlanSpnd" sheetId="18" r:id="rId3"/>
    <sheet name="YoYcompofPrem" sheetId="9" r:id="rId4"/>
    <sheet name="SpecTierForm" sheetId="7" r:id="rId5"/>
    <sheet name="PharmDocOff" sheetId="20" r:id="rId6"/>
    <sheet name="PharmBenMgr" sheetId="19" r:id="rId7"/>
  </sheets>
  <definedNames>
    <definedName name="_xlnm.Print_Area" localSheetId="6">PharmBenMgr!$A$1:$E$26</definedName>
    <definedName name="_xlnm.Print_Area" localSheetId="1">PharmPctPrem!$A$1:$C$22</definedName>
    <definedName name="_xlnm.Print_Area" localSheetId="3">YoYcompofPrem!$A$1:$D$33</definedName>
    <definedName name="_xlnm.Print_Titles" localSheetId="6">PharmBenMgr!$2:$26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20" l="1"/>
  <c r="A3" i="20" l="1"/>
  <c r="A2" i="20"/>
  <c r="A1" i="20"/>
  <c r="A3" i="7"/>
  <c r="A2" i="7"/>
  <c r="A1" i="7"/>
  <c r="A3" i="9"/>
  <c r="A2" i="9"/>
  <c r="A1" i="9"/>
  <c r="A3" i="18"/>
  <c r="A2" i="18"/>
  <c r="A1" i="18"/>
  <c r="A3" i="8"/>
  <c r="A2" i="8"/>
  <c r="A1" i="8"/>
  <c r="A10" i="18"/>
  <c r="A1" i="19" l="1"/>
  <c r="B18" i="21" l="1"/>
  <c r="B10" i="20" l="1"/>
  <c r="B11" i="8"/>
  <c r="C29" i="9" l="1"/>
  <c r="C30" i="9" s="1"/>
  <c r="C11" i="18"/>
  <c r="B29" i="9" l="1"/>
  <c r="B30" i="9" s="1"/>
  <c r="B11" i="18"/>
  <c r="B11" i="20"/>
  <c r="A8" i="19" l="1"/>
  <c r="A7" i="19"/>
  <c r="A3" i="19"/>
  <c r="A2" i="19"/>
  <c r="A15" i="20"/>
  <c r="A8" i="20"/>
  <c r="A7" i="20"/>
  <c r="A8" i="7"/>
  <c r="B31" i="9"/>
  <c r="C31" i="9" s="1"/>
  <c r="B19" i="18"/>
  <c r="D19" i="18" s="1"/>
  <c r="D27" i="9"/>
  <c r="D25" i="9"/>
  <c r="D23" i="9"/>
  <c r="D21" i="9"/>
  <c r="D19" i="9"/>
  <c r="D17" i="9"/>
  <c r="D15" i="9"/>
  <c r="D13" i="9"/>
  <c r="D11" i="9"/>
  <c r="C10" i="9"/>
  <c r="B10" i="9"/>
  <c r="A10" i="9"/>
  <c r="A8" i="9"/>
  <c r="A7" i="9"/>
  <c r="A19" i="18"/>
  <c r="B18" i="18"/>
  <c r="C18" i="18" s="1"/>
  <c r="D16" i="18"/>
  <c r="C15" i="18"/>
  <c r="B15" i="18"/>
  <c r="D14" i="18"/>
  <c r="D13" i="18"/>
  <c r="D12" i="18"/>
  <c r="A8" i="18"/>
  <c r="A7" i="18"/>
  <c r="B18" i="8"/>
  <c r="B15" i="8"/>
  <c r="A8" i="8"/>
  <c r="A7" i="8"/>
  <c r="B24" i="21"/>
  <c r="B22" i="21"/>
  <c r="B20" i="21"/>
  <c r="B16" i="21"/>
  <c r="B14" i="21"/>
  <c r="D15" i="18" l="1"/>
  <c r="C13" i="8"/>
  <c r="C16" i="8"/>
  <c r="C14" i="8"/>
  <c r="B15" i="20"/>
  <c r="C13" i="20" s="1"/>
  <c r="D29" i="9"/>
  <c r="C12" i="8"/>
  <c r="C15" i="8"/>
  <c r="C11" i="20" l="1"/>
</calcChain>
</file>

<file path=xl/sharedStrings.xml><?xml version="1.0" encoding="utf-8"?>
<sst xmlns="http://schemas.openxmlformats.org/spreadsheetml/2006/main" count="272" uniqueCount="220">
  <si>
    <t>California Department of Managed Health Care/Department of Insurance</t>
  </si>
  <si>
    <t>1.</t>
  </si>
  <si>
    <t>Reporting Year</t>
  </si>
  <si>
    <t>2.</t>
  </si>
  <si>
    <t>3.</t>
  </si>
  <si>
    <t>Legal Name</t>
  </si>
  <si>
    <t>4.</t>
  </si>
  <si>
    <t>DBA</t>
  </si>
  <si>
    <t>Percent of Premium Attributable to Prescription Drug Costs</t>
  </si>
  <si>
    <t>Specialty Tier Formulary List</t>
  </si>
  <si>
    <t>DMHC Health Plan ID/CDI NAIC No.</t>
  </si>
  <si>
    <t>Includes Plan Pharmacy, Network Pharmacy, and Mail Order Pharmacy for Outpatient Use</t>
  </si>
  <si>
    <t>Covered Prescription Drug Categories</t>
  </si>
  <si>
    <t>Benefits Categories</t>
  </si>
  <si>
    <t>Prescription Drug Name</t>
  </si>
  <si>
    <t>Percent of Paid Premium
 Attributable to Prescriptions Drug Costs</t>
  </si>
  <si>
    <t>(2) Total Medical/Pharmacy Benefits</t>
  </si>
  <si>
    <t>Tab Name</t>
  </si>
  <si>
    <t>Worksheet</t>
  </si>
  <si>
    <t xml:space="preserve">* Cells highlighted in light blue are formula. </t>
  </si>
  <si>
    <t>Health Plan/Insurer Uses of Prescription Drug Benefit Manager</t>
  </si>
  <si>
    <t>YoYTotalPlanSpnd</t>
  </si>
  <si>
    <t>PharmPctPrem</t>
  </si>
  <si>
    <t>SpecTierForm</t>
  </si>
  <si>
    <t>PharmDocOff</t>
  </si>
  <si>
    <t>PharmBenMgr</t>
  </si>
  <si>
    <t>Therapy Class</t>
  </si>
  <si>
    <t>YoYCompofPrem</t>
  </si>
  <si>
    <t xml:space="preserve">If yes, please provide responses to the remaining questions on this page. </t>
  </si>
  <si>
    <t>Utilization management</t>
  </si>
  <si>
    <t>Enrollee grievances</t>
  </si>
  <si>
    <t>Name(s) of PBM(s)</t>
  </si>
  <si>
    <t xml:space="preserve">Yes </t>
  </si>
  <si>
    <t>No</t>
  </si>
  <si>
    <t xml:space="preserve">    (ii) Please provide the name(s) of the PBM(s) utilized by the health plan and select the functions delegated to the PBM(s).</t>
  </si>
  <si>
    <t>A. (i) Does the health plan utilize a pharmacy benefit manager (PBM) to prescription drug services to its enrollees?</t>
  </si>
  <si>
    <t>Total Member Months</t>
  </si>
  <si>
    <t xml:space="preserve">    Prescription Drugs Coverage</t>
  </si>
  <si>
    <t>Functions Delegated to PBM(s)</t>
  </si>
  <si>
    <t>Year-Over-Year Increase
 (%)</t>
  </si>
  <si>
    <t>Pharmacy Manufacturer Rebate Amount (negative)</t>
  </si>
  <si>
    <t>(Subsection (c)(4)(A)(i))</t>
  </si>
  <si>
    <t>(Subsection (c)(4)(A)(ii))</t>
  </si>
  <si>
    <t>(Subsection (c)(4)(A)(iii))</t>
  </si>
  <si>
    <t>(Subsection (c)(4)(A)(iv))</t>
  </si>
  <si>
    <t>(Subsection (c)(4)(B))</t>
  </si>
  <si>
    <t>(Subsection (c)(4)(C)(I) &amp; (c)(4)(C)(ii))</t>
  </si>
  <si>
    <t>Total ( = 1+2+3)</t>
  </si>
  <si>
    <t>6)  Total Commission Expenses</t>
  </si>
  <si>
    <t>7)  Taxes and Fees</t>
  </si>
  <si>
    <t>Percent of Premium Attributable To Drugs Administered in a Doctor's Office</t>
  </si>
  <si>
    <t>3)  Pharmacy Manufacturer Rebate (Negative)</t>
  </si>
  <si>
    <t>Percent of Paid Premium</t>
  </si>
  <si>
    <t>Total Health Care Paid Premiums with pharmacy benefits carve-in (PMPM)</t>
  </si>
  <si>
    <t>4. Pharmacy Manufacturer Rebate Amount (negative)</t>
  </si>
  <si>
    <t>Total  = (1+2+3)</t>
  </si>
  <si>
    <t>1. Generic Drugs
    - Excluding Specialty Generic Drugs</t>
  </si>
  <si>
    <t>2. Brand Name Drugs
    - Excluding Specialty Brand Name Drugs</t>
  </si>
  <si>
    <r>
      <t>3. Generic and Brand Name Specialty Drugs</t>
    </r>
    <r>
      <rPr>
        <b/>
        <sz val="12"/>
        <color theme="1"/>
        <rFont val="Arial"/>
        <family val="2"/>
      </rPr>
      <t xml:space="preserve">
</t>
    </r>
  </si>
  <si>
    <t>1. Generic Drugs
    - Excluding Specialty Generic 
      Drugs</t>
  </si>
  <si>
    <t>2. Brand Name Drugs
    - Excluding Specialty Brand 
      Name Drugs</t>
  </si>
  <si>
    <t>1)  Paid Plan Cost - Prescription Drugs
(dispensed at pharmacy)</t>
  </si>
  <si>
    <t>2)  Paid Plan Cost - Prescription Drugs, if available
(administered in doctor's office)</t>
  </si>
  <si>
    <t>4)  Paid Plan Cost - Medical Benefits Excludes
Prescription Drugs above (1) &amp; (2)</t>
  </si>
  <si>
    <t xml:space="preserve">    Medical Coverage (regardless of pharmacy benefits carve-in coverage)</t>
  </si>
  <si>
    <t>For policies subject to CHSC 1385.045 or CIC 10181.45</t>
  </si>
  <si>
    <t>SB 17 - Large Group Prescription Drug Cost Reporting Form</t>
  </si>
  <si>
    <t>Year-Over-Year Increase, as a Percentage, in Per Member Per Month, Total Health Plan Spending</t>
  </si>
  <si>
    <t>(1)  Drug Benefits Covered as Part of Medical Benefits         Administered in Doctor's Office, if available</t>
  </si>
  <si>
    <t xml:space="preserve">5)  Administration Cost Excluding Total Commission Expenses </t>
  </si>
  <si>
    <t>8)  Profit</t>
  </si>
  <si>
    <t>9)  Other</t>
  </si>
  <si>
    <t xml:space="preserve"> Claim processing</t>
  </si>
  <si>
    <t>Provider dispute resolutions</t>
  </si>
  <si>
    <t xml:space="preserve">10) Total Health Care Premium with pharmacy benefits carve-in </t>
  </si>
  <si>
    <t xml:space="preserve">Year-Over-Year Increase (PMPM) </t>
  </si>
  <si>
    <t>Year-Over-Year Increase (%) in Total Annual Plan Spending (i.e., Allowed Dollar Amount)</t>
  </si>
  <si>
    <t>Year-Over-Year Increase in Per Member Per Month Costs for Drug Prices Compared  to Other Components of Health Care Premium</t>
  </si>
  <si>
    <t>OptumRx</t>
  </si>
  <si>
    <t>Molecular Target Inhibitors - Chemotherapy Agents</t>
  </si>
  <si>
    <t>ALYQ</t>
  </si>
  <si>
    <t>BOSULIF</t>
  </si>
  <si>
    <t>COMBIVIR</t>
  </si>
  <si>
    <t>FERRIPROX</t>
  </si>
  <si>
    <t>Electrolyte/Mineral/Metal Modifiers</t>
  </si>
  <si>
    <t>HETLIOZ</t>
  </si>
  <si>
    <t>Alkylating Agents - Chemotherapy Agents</t>
  </si>
  <si>
    <t>OCALIVA</t>
  </si>
  <si>
    <t>OFEV</t>
  </si>
  <si>
    <t>ORFADIN</t>
  </si>
  <si>
    <t>PROCYSBI</t>
  </si>
  <si>
    <t>PROMACTA</t>
  </si>
  <si>
    <t>RAPAMUNE</t>
  </si>
  <si>
    <t>RAVICTI</t>
  </si>
  <si>
    <t>SOVALDI</t>
  </si>
  <si>
    <t>SPRYCEL</t>
  </si>
  <si>
    <t>TADALAFIL</t>
  </si>
  <si>
    <t>VIEKIRA</t>
  </si>
  <si>
    <t>VOTRIENT</t>
  </si>
  <si>
    <t>XTANDI</t>
  </si>
  <si>
    <t>ACTHAR</t>
  </si>
  <si>
    <t>Hormonal Agents, Stimulant/Replacement/Modifying (Adrenal)</t>
  </si>
  <si>
    <t>ADVATE</t>
  </si>
  <si>
    <t>Hemostasis Agents - Drugs to Stop Bleeding</t>
  </si>
  <si>
    <t>ADYNOVATE</t>
  </si>
  <si>
    <t>Pulmonary Antihypertensives</t>
  </si>
  <si>
    <t>APOKYN</t>
  </si>
  <si>
    <t>Dopamine Agonists</t>
  </si>
  <si>
    <t>APOMORPHINE</t>
  </si>
  <si>
    <t>BALCOLTRA</t>
  </si>
  <si>
    <t>Estrogens</t>
  </si>
  <si>
    <t>BALVERSA</t>
  </si>
  <si>
    <t>Molecular Target Inhibitors</t>
  </si>
  <si>
    <t>BERINERT</t>
  </si>
  <si>
    <t>Angioedema Agents</t>
  </si>
  <si>
    <t>BETAPACE</t>
  </si>
  <si>
    <t>Antiarrhythmics</t>
  </si>
  <si>
    <t>Antineoplastics - Drugs to Treat Cancer</t>
  </si>
  <si>
    <t>CAPLYTA</t>
  </si>
  <si>
    <t>2nd Generation/Atypical</t>
  </si>
  <si>
    <t>CASODEX</t>
  </si>
  <si>
    <t>Antiandrogens</t>
  </si>
  <si>
    <t>CAYSTON</t>
  </si>
  <si>
    <t>Cystic Fibrosis Agents</t>
  </si>
  <si>
    <t>CLOVIQUE</t>
  </si>
  <si>
    <t>COAGADEX</t>
  </si>
  <si>
    <t>Anti-HIV Agents, Nucleoside and Nucleotide Reverse Transcriptase Inhibitors (NRTI)</t>
  </si>
  <si>
    <t>CORDRAN</t>
  </si>
  <si>
    <t>Dermatitis and Pruitus Agents</t>
  </si>
  <si>
    <t>CORTROPHIN</t>
  </si>
  <si>
    <t>EGRIFTA</t>
  </si>
  <si>
    <t>Hormonal Agents, Stimulant/Replacement/Modifying (Pituitary)</t>
  </si>
  <si>
    <t>ELMIRON</t>
  </si>
  <si>
    <t>Genitourinary Agents, Other</t>
  </si>
  <si>
    <t>ELOCTATE</t>
  </si>
  <si>
    <t>EMVERM</t>
  </si>
  <si>
    <t>Anthelmintics</t>
  </si>
  <si>
    <t>ENBREL</t>
  </si>
  <si>
    <t>Immunosuppressants</t>
  </si>
  <si>
    <t>ENSTILAR</t>
  </si>
  <si>
    <t>Dermatological Agents, Other</t>
  </si>
  <si>
    <t>FASENRA</t>
  </si>
  <si>
    <t>Respiratory Tract Agents, Other</t>
  </si>
  <si>
    <t>FERPRX</t>
  </si>
  <si>
    <t>FOTIVDA</t>
  </si>
  <si>
    <t>Sleep Promoting Agents</t>
  </si>
  <si>
    <t>IMCIVREE</t>
  </si>
  <si>
    <t>Central Nervous System Agents - Drugs to Treat Nerve Conditions</t>
  </si>
  <si>
    <t>ISTURISA</t>
  </si>
  <si>
    <t>Hormonal Agents, Suppressant (Adrenal)</t>
  </si>
  <si>
    <t>JYNARQUE</t>
  </si>
  <si>
    <t>KEPPRA</t>
  </si>
  <si>
    <t>Anticonvulsants, Other</t>
  </si>
  <si>
    <t>KISQALI</t>
  </si>
  <si>
    <t>KOVALTRY</t>
  </si>
  <si>
    <t>LAMICTAL</t>
  </si>
  <si>
    <t>LATUDA</t>
  </si>
  <si>
    <t>LONSURF</t>
  </si>
  <si>
    <t>Antineoplastics, Other</t>
  </si>
  <si>
    <t>LUMAKRAS</t>
  </si>
  <si>
    <t>LUPKYNIS</t>
  </si>
  <si>
    <t>Immunological Agents - Drugs that Stimulate or Suppress the Immune System</t>
  </si>
  <si>
    <t>NATPARA</t>
  </si>
  <si>
    <t>Metabolic Bone Disease Agents</t>
  </si>
  <si>
    <t>NEULASTA</t>
  </si>
  <si>
    <t>Blood Products and Modifiers, Other</t>
  </si>
  <si>
    <t>NEURONTIN</t>
  </si>
  <si>
    <t>Gamma-aminobutyric Acid (GABA) Augmenting Agents</t>
  </si>
  <si>
    <t>NOVOEIGHT</t>
  </si>
  <si>
    <t>NUBEQA</t>
  </si>
  <si>
    <t>NUCALA</t>
  </si>
  <si>
    <t>NURTEC</t>
  </si>
  <si>
    <t>Calcitonin Gene-Related Peptide (CGRP) Receptor Antagonist - Migraine Drugs</t>
  </si>
  <si>
    <t>NUWIQ</t>
  </si>
  <si>
    <t>Gastrointestinal Agents, Other</t>
  </si>
  <si>
    <t>Pulmonary Fibrosis Agents</t>
  </si>
  <si>
    <t>Genetic or Enzyme or Protein Disorder: Replacement, Modifiers, Treatment</t>
  </si>
  <si>
    <t>OTEZLA</t>
  </si>
  <si>
    <t>Immunological Agents, Other</t>
  </si>
  <si>
    <t>PEGINTRON</t>
  </si>
  <si>
    <t>Immunostimulants</t>
  </si>
  <si>
    <t>PERTZYE</t>
  </si>
  <si>
    <t>PLEGRIDY</t>
  </si>
  <si>
    <t>Multiple Sclerosis Agents</t>
  </si>
  <si>
    <t>PURIXAN</t>
  </si>
  <si>
    <t>Antimetabolites</t>
  </si>
  <si>
    <t>RECOMBINATE</t>
  </si>
  <si>
    <t>RELISTOR</t>
  </si>
  <si>
    <t>Anti-Constipation Agents</t>
  </si>
  <si>
    <t>REXULTI</t>
  </si>
  <si>
    <t>ROWASA</t>
  </si>
  <si>
    <t>Aminosalicylates</t>
  </si>
  <si>
    <t>SAMSCA</t>
  </si>
  <si>
    <t>SCEMBLIX</t>
  </si>
  <si>
    <t>SEROSTIM</t>
  </si>
  <si>
    <t>SFROWASA</t>
  </si>
  <si>
    <t>SIGNIFOR</t>
  </si>
  <si>
    <t>Hormonal Agents, Suppressant (Pituitary)</t>
  </si>
  <si>
    <t>SOMATULINE</t>
  </si>
  <si>
    <t>SOMAVERT</t>
  </si>
  <si>
    <t>Anti-hepatitis C (HCV) Agents</t>
  </si>
  <si>
    <t>STRENSIQ</t>
  </si>
  <si>
    <t>TEPMETKO</t>
  </si>
  <si>
    <t>TERIPARATIDE</t>
  </si>
  <si>
    <t>THIOLA</t>
  </si>
  <si>
    <t>TRIENTINE</t>
  </si>
  <si>
    <t>TRUSELTIQ</t>
  </si>
  <si>
    <t>TRUVADA</t>
  </si>
  <si>
    <t>UKONIQ</t>
  </si>
  <si>
    <t>VIBERZI</t>
  </si>
  <si>
    <t>Anti-Diarrheal Agents</t>
  </si>
  <si>
    <t>VRAYLAR</t>
  </si>
  <si>
    <t>WELIREG</t>
  </si>
  <si>
    <t>XENLETA</t>
  </si>
  <si>
    <t>Antibacterials, Other</t>
  </si>
  <si>
    <t>XYNTHA</t>
  </si>
  <si>
    <t>ZEPATIER</t>
  </si>
  <si>
    <t>ZONEGRAN</t>
  </si>
  <si>
    <t>Sodium Channel Agents</t>
  </si>
  <si>
    <t>UnitedHealthcare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</si>
</sst>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color rgb="FF000000"/>
      <name val="Tahoma"/>
      <family val="2"/>
    </font>
    <font>
      <sz val="12"/>
      <name val="Arial"/>
      <family val="2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/>
    <xf numFmtId="0" fontId="6" fillId="0" borderId="0" xfId="0" applyFont="1"/>
    <xf numFmtId="49" fontId="3" fillId="0" borderId="0" xfId="0" applyNumberFormat="1" applyFont="1" applyAlignment="1" applyProtection="1">
      <alignment horizontal="left"/>
    </xf>
    <xf numFmtId="49" fontId="4" fillId="0" borderId="0" xfId="0" applyNumberFormat="1" applyFont="1"/>
    <xf numFmtId="0" fontId="6" fillId="0" borderId="1" xfId="0" applyFont="1" applyBorder="1" applyAlignment="1">
      <alignment horizontal="left" wrapText="1"/>
    </xf>
    <xf numFmtId="164" fontId="4" fillId="0" borderId="1" xfId="2" applyNumberFormat="1" applyFont="1" applyBorder="1"/>
    <xf numFmtId="0" fontId="4" fillId="0" borderId="0" xfId="0" applyFont="1" applyBorder="1"/>
    <xf numFmtId="49" fontId="3" fillId="0" borderId="1" xfId="0" applyNumberFormat="1" applyFont="1" applyBorder="1" applyAlignment="1" applyProtection="1">
      <alignment horizontal="center"/>
    </xf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44" fontId="4" fillId="0" borderId="0" xfId="0" applyNumberFormat="1" applyFont="1"/>
    <xf numFmtId="0" fontId="6" fillId="0" borderId="1" xfId="0" applyFont="1" applyBorder="1" applyAlignment="1">
      <alignment horizontal="center"/>
    </xf>
    <xf numFmtId="0" fontId="3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Protection="1">
      <protection locked="0"/>
    </xf>
    <xf numFmtId="7" fontId="4" fillId="0" borderId="1" xfId="3" applyNumberFormat="1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 wrapText="1"/>
    </xf>
    <xf numFmtId="164" fontId="4" fillId="3" borderId="1" xfId="2" applyNumberFormat="1" applyFont="1" applyFill="1" applyBorder="1"/>
    <xf numFmtId="7" fontId="4" fillId="0" borderId="0" xfId="0" applyNumberFormat="1" applyFont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164" fontId="4" fillId="5" borderId="1" xfId="2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165" fontId="4" fillId="0" borderId="0" xfId="3" applyNumberFormat="1" applyFont="1"/>
    <xf numFmtId="165" fontId="4" fillId="0" borderId="1" xfId="4" applyNumberFormat="1" applyFont="1" applyBorder="1"/>
    <xf numFmtId="164" fontId="4" fillId="5" borderId="1" xfId="2" applyNumberFormat="1" applyFont="1" applyFill="1" applyBorder="1"/>
    <xf numFmtId="165" fontId="4" fillId="5" borderId="1" xfId="4" applyNumberFormat="1" applyFont="1" applyFill="1" applyBorder="1"/>
    <xf numFmtId="165" fontId="4" fillId="0" borderId="1" xfId="4" applyNumberFormat="1" applyFont="1" applyFill="1" applyBorder="1"/>
    <xf numFmtId="165" fontId="4" fillId="0" borderId="1" xfId="0" applyNumberFormat="1" applyFont="1" applyBorder="1"/>
    <xf numFmtId="165" fontId="4" fillId="0" borderId="1" xfId="0" applyNumberFormat="1" applyFont="1" applyFill="1" applyBorder="1"/>
    <xf numFmtId="165" fontId="4" fillId="5" borderId="1" xfId="0" applyNumberFormat="1" applyFont="1" applyFill="1" applyBorder="1"/>
    <xf numFmtId="7" fontId="4" fillId="5" borderId="1" xfId="3" applyNumberFormat="1" applyFont="1" applyFill="1" applyBorder="1"/>
    <xf numFmtId="49" fontId="3" fillId="0" borderId="1" xfId="0" applyNumberFormat="1" applyFont="1" applyBorder="1" applyAlignment="1" applyProtection="1">
      <alignment horizontal="center" wrapText="1"/>
    </xf>
    <xf numFmtId="165" fontId="4" fillId="5" borderId="1" xfId="4" applyNumberFormat="1" applyFont="1" applyFill="1" applyBorder="1" applyAlignment="1">
      <alignment horizontal="center"/>
    </xf>
    <xf numFmtId="165" fontId="4" fillId="5" borderId="0" xfId="4" applyNumberFormat="1" applyFont="1" applyFill="1" applyBorder="1"/>
    <xf numFmtId="0" fontId="6" fillId="5" borderId="1" xfId="4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2" borderId="2" xfId="1" applyFont="1" applyFill="1" applyBorder="1" applyProtection="1"/>
    <xf numFmtId="0" fontId="9" fillId="2" borderId="3" xfId="1" applyFont="1" applyFill="1" applyBorder="1" applyProtection="1"/>
    <xf numFmtId="0" fontId="9" fillId="2" borderId="6" xfId="1" applyFont="1" applyFill="1" applyBorder="1" applyAlignment="1" applyProtection="1">
      <alignment horizontal="center"/>
      <protection locked="0"/>
    </xf>
    <xf numFmtId="0" fontId="3" fillId="0" borderId="7" xfId="1" quotePrefix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9" xfId="1" quotePrefix="1" applyFont="1" applyBorder="1" applyAlignment="1" applyProtection="1">
      <alignment horizontal="left" vertical="center"/>
    </xf>
    <xf numFmtId="0" fontId="3" fillId="0" borderId="10" xfId="1" applyFont="1" applyBorder="1" applyAlignment="1" applyProtection="1">
      <alignment vertical="center"/>
    </xf>
    <xf numFmtId="49" fontId="3" fillId="0" borderId="11" xfId="1" applyNumberFormat="1" applyFont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</xf>
    <xf numFmtId="0" fontId="6" fillId="0" borderId="0" xfId="0" applyFont="1" applyAlignment="1"/>
    <xf numFmtId="9" fontId="4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8" fontId="4" fillId="5" borderId="1" xfId="4" applyNumberFormat="1" applyFont="1" applyFill="1" applyBorder="1"/>
    <xf numFmtId="49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49" fontId="3" fillId="0" borderId="8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/>
    <xf numFmtId="0" fontId="6" fillId="0" borderId="0" xfId="0" applyFont="1" applyFill="1"/>
    <xf numFmtId="0" fontId="4" fillId="0" borderId="0" xfId="0" applyFont="1" applyFill="1"/>
    <xf numFmtId="165" fontId="4" fillId="0" borderId="1" xfId="0" applyNumberFormat="1" applyFont="1" applyBorder="1" applyAlignment="1" applyProtection="1">
      <alignment horizontal="center"/>
      <protection locked="0"/>
    </xf>
    <xf numFmtId="8" fontId="9" fillId="4" borderId="1" xfId="4" applyNumberFormat="1" applyFont="1" applyFill="1" applyBorder="1" applyAlignment="1" applyProtection="1">
      <alignment horizontal="center"/>
      <protection locked="0"/>
    </xf>
    <xf numFmtId="165" fontId="4" fillId="0" borderId="1" xfId="4" applyNumberFormat="1" applyFont="1" applyBorder="1" applyAlignment="1" applyProtection="1">
      <alignment horizontal="center"/>
      <protection locked="0"/>
    </xf>
    <xf numFmtId="165" fontId="4" fillId="0" borderId="1" xfId="4" applyNumberFormat="1" applyFont="1" applyBorder="1" applyProtection="1">
      <protection locked="0"/>
    </xf>
    <xf numFmtId="8" fontId="4" fillId="0" borderId="1" xfId="4" applyNumberFormat="1" applyFont="1" applyBorder="1" applyProtection="1">
      <protection locked="0"/>
    </xf>
    <xf numFmtId="165" fontId="4" fillId="0" borderId="1" xfId="0" applyNumberFormat="1" applyFont="1" applyBorder="1" applyProtection="1">
      <protection locked="0"/>
    </xf>
    <xf numFmtId="166" fontId="4" fillId="4" borderId="1" xfId="3" applyNumberFormat="1" applyFont="1" applyFill="1" applyBorder="1" applyProtection="1">
      <protection locked="0"/>
    </xf>
    <xf numFmtId="0" fontId="5" fillId="0" borderId="0" xfId="0" applyFont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165" fontId="4" fillId="5" borderId="1" xfId="4" applyNumberFormat="1" applyFont="1" applyFill="1" applyBorder="1" applyAlignment="1" applyProtection="1">
      <alignment horizontal="center"/>
      <protection locked="0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/>
    <xf numFmtId="7" fontId="4" fillId="5" borderId="1" xfId="3" applyNumberFormat="1" applyFont="1" applyFill="1" applyBorder="1" applyProtection="1"/>
    <xf numFmtId="0" fontId="3" fillId="0" borderId="8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Fill="1" applyAlignment="1" applyProtection="1"/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Border="1" applyAlignment="1">
      <alignment wrapText="1"/>
    </xf>
    <xf numFmtId="0" fontId="10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1" xfId="0" applyFont="1" applyBorder="1" applyAlignment="1"/>
    <xf numFmtId="0" fontId="6" fillId="0" borderId="4" xfId="0" applyFont="1" applyBorder="1" applyAlignment="1"/>
    <xf numFmtId="0" fontId="6" fillId="0" borderId="12" xfId="0" applyFont="1" applyBorder="1" applyAlignment="1"/>
    <xf numFmtId="0" fontId="5" fillId="0" borderId="0" xfId="0" applyFont="1" applyAlignment="1" applyProtection="1">
      <alignment horizontal="right"/>
    </xf>
    <xf numFmtId="0" fontId="6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6" fillId="0" borderId="17" xfId="0" applyFont="1" applyBorder="1" applyAlignment="1"/>
    <xf numFmtId="0" fontId="6" fillId="0" borderId="0" xfId="0" applyFont="1" applyBorder="1" applyAlignment="1"/>
    <xf numFmtId="0" fontId="6" fillId="0" borderId="0" xfId="0" applyFont="1" applyAlignment="1" applyProtection="1">
      <alignment vertical="center"/>
      <protection locked="0"/>
    </xf>
  </cellXfs>
  <cellStyles count="5">
    <cellStyle name="Comma" xfId="3" builtinId="3"/>
    <cellStyle name="Currency" xfId="4" builtinId="4"/>
    <cellStyle name="Normal" xfId="0" builtinId="0"/>
    <cellStyle name="Normal_cover 10'01" xfId="1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10</xdr:row>
          <xdr:rowOff>0</xdr:rowOff>
        </xdr:from>
        <xdr:to>
          <xdr:col>0</xdr:col>
          <xdr:colOff>1352550</xdr:colOff>
          <xdr:row>11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1743075</xdr:colOff>
          <xdr:row>10</xdr:row>
          <xdr:rowOff>19050</xdr:rowOff>
        </xdr:from>
        <xdr:to>
          <xdr:col>0</xdr:col>
          <xdr:colOff>2190750</xdr:colOff>
          <xdr:row>11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6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C26"/>
  <sheetViews>
    <sheetView tabSelected="1" view="pageLayout" zoomScale="115" zoomScaleNormal="100" zoomScaleSheetLayoutView="100" zoomScalePageLayoutView="115" workbookViewId="0"/>
  </sheetViews>
  <sheetFormatPr defaultColWidth="9.140625" defaultRowHeight="15" x14ac:dyDescent="0.2"/>
  <cols>
    <col min="1" max="1" width="23" style="17" customWidth="1"/>
    <col min="2" max="2" width="55" style="17" customWidth="1"/>
    <col min="3" max="3" width="45.85546875" style="17" customWidth="1"/>
    <col min="4" max="16384" width="9.140625" style="17"/>
  </cols>
  <sheetData>
    <row r="1" spans="1:3" ht="16.5" customHeight="1" x14ac:dyDescent="0.25">
      <c r="A1" s="97" t="s">
        <v>0</v>
      </c>
      <c r="B1" s="94"/>
      <c r="C1" s="97"/>
    </row>
    <row r="2" spans="1:3" ht="16.5" customHeight="1" x14ac:dyDescent="0.25">
      <c r="A2" s="15" t="s">
        <v>66</v>
      </c>
      <c r="B2" s="95"/>
      <c r="C2" s="15"/>
    </row>
    <row r="3" spans="1:3" ht="16.5" customHeight="1" x14ac:dyDescent="0.25">
      <c r="A3" s="97" t="s">
        <v>65</v>
      </c>
      <c r="B3" s="94"/>
      <c r="C3" s="97"/>
    </row>
    <row r="4" spans="1:3" ht="16.5" customHeight="1" thickBot="1" x14ac:dyDescent="0.25"/>
    <row r="5" spans="1:3" x14ac:dyDescent="0.2">
      <c r="A5" s="48"/>
      <c r="B5" s="49"/>
      <c r="C5" s="50"/>
    </row>
    <row r="6" spans="1:3" ht="15.75" x14ac:dyDescent="0.2">
      <c r="A6" s="51" t="s">
        <v>1</v>
      </c>
      <c r="B6" s="52" t="s">
        <v>2</v>
      </c>
      <c r="C6" s="93">
        <v>2022</v>
      </c>
    </row>
    <row r="7" spans="1:3" ht="15.75" x14ac:dyDescent="0.2">
      <c r="A7" s="51" t="s">
        <v>3</v>
      </c>
      <c r="B7" s="52" t="s">
        <v>10</v>
      </c>
      <c r="C7" s="53">
        <v>79413</v>
      </c>
    </row>
    <row r="8" spans="1:3" ht="15.75" x14ac:dyDescent="0.2">
      <c r="A8" s="51" t="s">
        <v>4</v>
      </c>
      <c r="B8" s="52" t="s">
        <v>5</v>
      </c>
      <c r="C8" s="73" t="s">
        <v>219</v>
      </c>
    </row>
    <row r="9" spans="1:3" ht="16.5" thickBot="1" x14ac:dyDescent="0.25">
      <c r="A9" s="54" t="s">
        <v>6</v>
      </c>
      <c r="B9" s="55" t="s">
        <v>7</v>
      </c>
      <c r="C9" s="56"/>
    </row>
    <row r="10" spans="1:3" x14ac:dyDescent="0.2">
      <c r="A10" s="98" t="s">
        <v>19</v>
      </c>
    </row>
    <row r="13" spans="1:3" ht="15.75" x14ac:dyDescent="0.25">
      <c r="A13" s="128" t="s">
        <v>17</v>
      </c>
      <c r="B13" s="57" t="s">
        <v>18</v>
      </c>
    </row>
    <row r="14" spans="1:3" ht="20.25" customHeight="1" x14ac:dyDescent="0.2">
      <c r="A14" s="98" t="s">
        <v>22</v>
      </c>
      <c r="B14" s="98" t="str">
        <f>PharmPctPrem!A4</f>
        <v>Percent of Premium Attributable to Prescription Drug Costs</v>
      </c>
      <c r="C14" s="98"/>
    </row>
    <row r="15" spans="1:3" ht="20.25" customHeight="1" x14ac:dyDescent="0.2">
      <c r="B15" s="58"/>
      <c r="C15" s="58"/>
    </row>
    <row r="16" spans="1:3" ht="21.75" customHeight="1" x14ac:dyDescent="0.2">
      <c r="A16" s="98" t="s">
        <v>21</v>
      </c>
      <c r="B16" s="98" t="str">
        <f>YoYTotalPlanSpnd!A4</f>
        <v>Year-Over-Year Increase, as a Percentage, in Per Member Per Month, Total Health Plan Spending</v>
      </c>
      <c r="C16" s="98"/>
    </row>
    <row r="17" spans="1:3" ht="20.25" customHeight="1" x14ac:dyDescent="0.2">
      <c r="B17" s="58"/>
      <c r="C17" s="58"/>
    </row>
    <row r="18" spans="1:3" ht="45" x14ac:dyDescent="0.2">
      <c r="A18" s="98" t="s">
        <v>27</v>
      </c>
      <c r="B18" s="99" t="str">
        <f>YoYcompofPrem!A4</f>
        <v>Year-Over-Year Increase in Per Member Per Month Costs for Drug Prices Compared  to Other Components of Health Care Premium</v>
      </c>
      <c r="C18" s="100"/>
    </row>
    <row r="19" spans="1:3" ht="20.25" customHeight="1" x14ac:dyDescent="0.2">
      <c r="B19" s="59"/>
      <c r="C19" s="58"/>
    </row>
    <row r="20" spans="1:3" ht="20.25" customHeight="1" x14ac:dyDescent="0.2">
      <c r="A20" s="98" t="s">
        <v>23</v>
      </c>
      <c r="B20" s="98" t="str">
        <f>SpecTierForm!A4</f>
        <v>Specialty Tier Formulary List</v>
      </c>
      <c r="C20" s="98"/>
    </row>
    <row r="21" spans="1:3" ht="20.25" customHeight="1" x14ac:dyDescent="0.2">
      <c r="B21" s="58"/>
      <c r="C21" s="58"/>
    </row>
    <row r="22" spans="1:3" ht="20.25" customHeight="1" x14ac:dyDescent="0.2">
      <c r="A22" s="98" t="s">
        <v>24</v>
      </c>
      <c r="B22" s="98" t="str">
        <f>PharmDocOff!A4</f>
        <v>Percent of Premium Attributable To Drugs Administered in a Doctor's Office</v>
      </c>
      <c r="C22" s="98"/>
    </row>
    <row r="23" spans="1:3" ht="20.25" customHeight="1" x14ac:dyDescent="0.2">
      <c r="B23" s="58"/>
      <c r="C23" s="58"/>
    </row>
    <row r="24" spans="1:3" ht="20.25" customHeight="1" x14ac:dyDescent="0.2">
      <c r="A24" s="98" t="s">
        <v>25</v>
      </c>
      <c r="B24" s="98" t="str">
        <f>PharmBenMgr!A4</f>
        <v>Health Plan/Insurer Uses of Prescription Drug Benefit Manager</v>
      </c>
      <c r="C24" s="98"/>
    </row>
    <row r="25" spans="1:3" ht="20.25" customHeight="1" x14ac:dyDescent="0.2">
      <c r="B25" s="58"/>
      <c r="C25" s="58"/>
    </row>
    <row r="26" spans="1:3" ht="20.25" customHeight="1" x14ac:dyDescent="0.2">
      <c r="B26" s="98"/>
      <c r="C26" s="98"/>
    </row>
  </sheetData>
  <sheetProtection algorithmName="SHA-512" hashValue="f8d85DGV+pM7giIJUsD4RvWV6W9DS1UkmMuyuzU3g3/5oxXdYSCdcno1nQL4xfgAHfMMSylzjr+mMJJEbz0AMQ==" saltValue="orxuo6ja6x9Nhn8pCZ6r9g==" spinCount="100000" sheet="1" objects="1" scenarios="1"/>
  <dataValidations count="1">
    <dataValidation type="textLength" operator="lessThanOrEqual" allowBlank="1" showInputMessage="1" showErrorMessage="1" errorTitle="Too Many Characters" error="The maximum number of characters that can be entered is 105." sqref="C6:C9" xr:uid="{00000000-0002-0000-0000-000000000000}">
      <formula1>150</formula1>
    </dataValidation>
  </dataValidations>
  <printOptions horizontalCentered="1"/>
  <pageMargins left="0.7" right="0.7" top="0.75" bottom="0.75" header="0.3" footer="0.3"/>
  <pageSetup scale="99" orientation="landscape" r:id="rId1"/>
  <headerFooter>
    <oddFooter>&amp;L&amp;"Arial,Regular"&amp;12Revised: June 28, 2019&amp;C&amp;"Arial,Regular"&amp;12Page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C24"/>
  <sheetViews>
    <sheetView view="pageLayout" zoomScale="90" zoomScaleNormal="85" zoomScaleSheetLayoutView="85" zoomScalePageLayoutView="90" workbookViewId="0"/>
  </sheetViews>
  <sheetFormatPr defaultColWidth="50.85546875" defaultRowHeight="15" x14ac:dyDescent="0.2"/>
  <cols>
    <col min="1" max="1" width="57.140625" style="1" customWidth="1"/>
    <col min="2" max="2" width="29.85546875" style="1" customWidth="1"/>
    <col min="3" max="3" width="37.42578125" style="1" customWidth="1"/>
    <col min="4" max="16384" width="50.85546875" style="1"/>
  </cols>
  <sheetData>
    <row r="1" spans="1:3" ht="16.5" customHeight="1" x14ac:dyDescent="0.25">
      <c r="A1" s="114" t="str">
        <f>'Cover page'!A1</f>
        <v>California Department of Managed Health Care/Department of Insurance</v>
      </c>
      <c r="B1" s="111"/>
      <c r="C1" s="97"/>
    </row>
    <row r="2" spans="1:3" ht="16.5" customHeight="1" x14ac:dyDescent="0.25">
      <c r="A2" s="116" t="str">
        <f>'Cover page'!A2</f>
        <v>SB 17 - Large Group Prescription Drug Cost Reporting Form</v>
      </c>
      <c r="B2" s="110"/>
      <c r="C2" s="15"/>
    </row>
    <row r="3" spans="1:3" ht="16.5" customHeight="1" x14ac:dyDescent="0.25">
      <c r="A3" s="116" t="str">
        <f>'Cover page'!A3</f>
        <v>For policies subject to CHSC 1385.045 or CIC 10181.45</v>
      </c>
      <c r="B3" s="110"/>
      <c r="C3" s="15"/>
    </row>
    <row r="4" spans="1:3" ht="16.5" customHeight="1" x14ac:dyDescent="0.25">
      <c r="A4" s="115" t="s">
        <v>8</v>
      </c>
      <c r="B4" s="113"/>
      <c r="C4" s="101"/>
    </row>
    <row r="5" spans="1:3" ht="16.5" customHeight="1" x14ac:dyDescent="0.25">
      <c r="A5" s="115" t="s">
        <v>41</v>
      </c>
      <c r="B5" s="113"/>
      <c r="C5" s="101"/>
    </row>
    <row r="6" spans="1:3" ht="16.5" customHeight="1" x14ac:dyDescent="0.25">
      <c r="A6" s="44"/>
      <c r="B6" s="44"/>
      <c r="C6" s="44"/>
    </row>
    <row r="7" spans="1:3" ht="16.5" customHeight="1" x14ac:dyDescent="0.25">
      <c r="A7" s="74" t="str">
        <f>"Company Legal Name: "&amp;'Cover page'!C8</f>
        <v>Company Legal Name: UnitedHealthcare Insurance Company</v>
      </c>
      <c r="B7" s="74"/>
      <c r="C7" s="74"/>
    </row>
    <row r="8" spans="1:3" ht="16.5" customHeight="1" x14ac:dyDescent="0.25">
      <c r="A8" s="60" t="str">
        <f>"Calendar Year: "&amp;'Cover page'!C6</f>
        <v>Calendar Year: 2022</v>
      </c>
      <c r="B8" s="60"/>
      <c r="C8" s="60"/>
    </row>
    <row r="9" spans="1:3" ht="16.5" customHeight="1" x14ac:dyDescent="0.25">
      <c r="A9" s="2"/>
      <c r="B9" s="45"/>
      <c r="C9" s="45"/>
    </row>
    <row r="10" spans="1:3" ht="15.75" x14ac:dyDescent="0.25">
      <c r="A10" s="105" t="s">
        <v>11</v>
      </c>
      <c r="B10" s="106"/>
      <c r="C10" s="107"/>
    </row>
    <row r="11" spans="1:3" ht="49.5" customHeight="1" x14ac:dyDescent="0.25">
      <c r="A11" s="5" t="s">
        <v>12</v>
      </c>
      <c r="B11" s="20" t="str">
        <f>'Cover page'!C6&amp; " Total Paid Dollar Amount (PMPM)"</f>
        <v>2022 Total Paid Dollar Amount (PMPM)</v>
      </c>
      <c r="C11" s="20" t="s">
        <v>15</v>
      </c>
    </row>
    <row r="12" spans="1:3" ht="45" customHeight="1" x14ac:dyDescent="0.25">
      <c r="A12" s="12" t="s">
        <v>56</v>
      </c>
      <c r="B12" s="77">
        <v>6.859799632459854</v>
      </c>
      <c r="C12" s="25">
        <f>B12/B19</f>
        <v>1.2623012879623956E-2</v>
      </c>
    </row>
    <row r="13" spans="1:3" ht="45.75" customHeight="1" x14ac:dyDescent="0.25">
      <c r="A13" s="12" t="s">
        <v>57</v>
      </c>
      <c r="B13" s="77">
        <v>17.554066527023402</v>
      </c>
      <c r="C13" s="25">
        <f>B13/B19</f>
        <v>3.2301994188266688E-2</v>
      </c>
    </row>
    <row r="14" spans="1:3" ht="45" customHeight="1" x14ac:dyDescent="0.25">
      <c r="A14" s="12" t="s">
        <v>58</v>
      </c>
      <c r="B14" s="77">
        <v>65.339808232123787</v>
      </c>
      <c r="C14" s="25">
        <f>B14/B19</f>
        <v>0.12023459649804646</v>
      </c>
    </row>
    <row r="15" spans="1:3" ht="45" customHeight="1" x14ac:dyDescent="0.25">
      <c r="A15" s="12" t="s">
        <v>47</v>
      </c>
      <c r="B15" s="26">
        <f>SUM(B12:B14)</f>
        <v>89.753674391607035</v>
      </c>
      <c r="C15" s="25">
        <f>B15/B19</f>
        <v>0.16515960356593709</v>
      </c>
    </row>
    <row r="16" spans="1:3" ht="45" customHeight="1" x14ac:dyDescent="0.25">
      <c r="A16" s="117" t="s">
        <v>54</v>
      </c>
      <c r="B16" s="78">
        <v>-29.247673978985226</v>
      </c>
      <c r="C16" s="25">
        <f>B16/B19</f>
        <v>-5.3819905116293296E-2</v>
      </c>
    </row>
    <row r="17" spans="1:3" ht="30" customHeight="1" x14ac:dyDescent="0.2">
      <c r="A17" s="9"/>
      <c r="B17" s="10"/>
      <c r="C17" s="61"/>
    </row>
    <row r="18" spans="1:3" ht="23.25" customHeight="1" x14ac:dyDescent="0.25">
      <c r="A18" s="3"/>
      <c r="B18" s="62">
        <f>'Cover page'!C6</f>
        <v>2022</v>
      </c>
      <c r="C18" s="63"/>
    </row>
    <row r="19" spans="1:3" ht="45" customHeight="1" x14ac:dyDescent="0.25">
      <c r="A19" s="12" t="s">
        <v>53</v>
      </c>
      <c r="B19" s="90">
        <v>543.43600041262175</v>
      </c>
      <c r="C19" s="63"/>
    </row>
    <row r="20" spans="1:3" ht="15" customHeight="1" x14ac:dyDescent="0.2"/>
    <row r="21" spans="1:3" ht="17.25" customHeight="1" x14ac:dyDescent="0.2"/>
    <row r="22" spans="1:3" ht="30" customHeight="1" x14ac:dyDescent="0.2">
      <c r="A22" s="96"/>
      <c r="B22" s="96"/>
      <c r="C22" s="96"/>
    </row>
    <row r="23" spans="1:3" ht="30" customHeight="1" x14ac:dyDescent="0.2">
      <c r="A23" s="108"/>
      <c r="B23" s="108"/>
      <c r="C23" s="108"/>
    </row>
    <row r="24" spans="1:3" ht="30" customHeight="1" x14ac:dyDescent="0.2"/>
  </sheetData>
  <sheetProtection algorithmName="SHA-512" hashValue="MJsSo3A4dPIFPIvfssB22PlIILV5OOeEDALoFwt9mTObhPzku9UYRzolmgoGOkvFXHIUqLRXJHriDCV6O/6CRg==" saltValue="0DSHm2ijPzbTThJzAisRqA==" spinCount="100000" sheet="1" objects="1" scenarios="1"/>
  <printOptions horizontalCentered="1"/>
  <pageMargins left="0.7" right="0.7" top="0.75" bottom="0.75" header="0.3" footer="0.3"/>
  <pageSetup scale="86" orientation="landscape" r:id="rId1"/>
  <headerFooter>
    <oddFooter>&amp;L&amp;"Arial,Regular"&amp;12Revised: June 28, 2019&amp;C&amp;"Arial,Regular"&amp;12Page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D24"/>
  <sheetViews>
    <sheetView view="pageLayout" zoomScale="85" zoomScaleNormal="100" zoomScaleSheetLayoutView="115" zoomScalePageLayoutView="85" workbookViewId="0"/>
  </sheetViews>
  <sheetFormatPr defaultColWidth="9.140625" defaultRowHeight="15" x14ac:dyDescent="0.2"/>
  <cols>
    <col min="1" max="1" width="46.7109375" style="1" customWidth="1"/>
    <col min="2" max="4" width="28.7109375" style="1" customWidth="1"/>
    <col min="5" max="16384" width="9.140625" style="1"/>
  </cols>
  <sheetData>
    <row r="1" spans="1:4" ht="17.25" customHeight="1" x14ac:dyDescent="0.25">
      <c r="A1" s="97" t="str">
        <f>'Cover page'!A1:C1</f>
        <v>California Department of Managed Health Care/Department of Insurance</v>
      </c>
      <c r="B1" s="111"/>
      <c r="C1" s="97"/>
      <c r="D1" s="97"/>
    </row>
    <row r="2" spans="1:4" ht="18" customHeight="1" x14ac:dyDescent="0.25">
      <c r="A2" s="15" t="str">
        <f>'Cover page'!A2:C2</f>
        <v>SB 17 - Large Group Prescription Drug Cost Reporting Form</v>
      </c>
      <c r="B2" s="110"/>
      <c r="C2" s="15"/>
      <c r="D2" s="15"/>
    </row>
    <row r="3" spans="1:4" ht="18" customHeight="1" x14ac:dyDescent="0.25">
      <c r="A3" s="15" t="str">
        <f>'Cover page'!A3:C3</f>
        <v>For policies subject to CHSC 1385.045 or CIC 10181.45</v>
      </c>
      <c r="B3" s="110"/>
      <c r="C3" s="15"/>
      <c r="D3" s="15"/>
    </row>
    <row r="4" spans="1:4" ht="18" customHeight="1" x14ac:dyDescent="0.25">
      <c r="A4" s="101" t="s">
        <v>67</v>
      </c>
      <c r="B4" s="113"/>
      <c r="C4" s="16"/>
      <c r="D4" s="16"/>
    </row>
    <row r="5" spans="1:4" ht="18" customHeight="1" x14ac:dyDescent="0.25">
      <c r="A5" s="101" t="s">
        <v>42</v>
      </c>
      <c r="B5" s="113"/>
      <c r="C5" s="16"/>
      <c r="D5" s="16"/>
    </row>
    <row r="6" spans="1:4" ht="16.5" customHeight="1" x14ac:dyDescent="0.25">
      <c r="A6" s="44"/>
      <c r="B6" s="44"/>
      <c r="C6" s="44"/>
      <c r="D6" s="44"/>
    </row>
    <row r="7" spans="1:4" ht="16.5" customHeight="1" x14ac:dyDescent="0.25">
      <c r="A7" s="75" t="str">
        <f>"Company Legal Name: "&amp;'Cover page'!C8</f>
        <v>Company Legal Name: UnitedHealthcare Insurance Company</v>
      </c>
      <c r="B7" s="71"/>
      <c r="C7" s="45"/>
      <c r="D7" s="45"/>
    </row>
    <row r="8" spans="1:4" ht="16.5" customHeight="1" x14ac:dyDescent="0.25">
      <c r="A8" s="2" t="str">
        <f>"Calendar Year: "&amp;'Cover page'!C6</f>
        <v>Calendar Year: 2022</v>
      </c>
      <c r="B8" s="4"/>
      <c r="C8" s="45"/>
      <c r="D8" s="45"/>
    </row>
    <row r="9" spans="1:4" ht="16.5" customHeight="1" x14ac:dyDescent="0.25">
      <c r="A9" s="2"/>
      <c r="B9" s="4"/>
      <c r="C9" s="45"/>
      <c r="D9" s="45"/>
    </row>
    <row r="10" spans="1:4" ht="15.75" x14ac:dyDescent="0.25">
      <c r="A10" s="118" t="str">
        <f>PharmPctPrem!A10:C10</f>
        <v>Includes Plan Pharmacy, Network Pharmacy, and Mail Order Pharmacy for Outpatient Use</v>
      </c>
      <c r="B10" s="119"/>
      <c r="C10" s="119"/>
      <c r="D10" s="119"/>
    </row>
    <row r="11" spans="1:4" ht="87.75" customHeight="1" x14ac:dyDescent="0.25">
      <c r="A11" s="5" t="s">
        <v>12</v>
      </c>
      <c r="B11" s="20" t="str">
        <f>'Cover page'!C6&amp; " Total Annual Plan Spending (i.e., Allowed) Dollar Amount (PMPM)"</f>
        <v>2022 Total Annual Plan Spending (i.e., Allowed) Dollar Amount (PMPM)</v>
      </c>
      <c r="C11" s="20" t="str">
        <f>'Cover page'!C6-1&amp; " Total Annual Plan Spending (i.e., Allowed) Dollar Amount (PMPM)"</f>
        <v>2021 Total Annual Plan Spending (i.e., Allowed) Dollar Amount (PMPM)</v>
      </c>
      <c r="D11" s="20" t="s">
        <v>76</v>
      </c>
    </row>
    <row r="12" spans="1:4" ht="54.75" customHeight="1" x14ac:dyDescent="0.25">
      <c r="A12" s="12" t="s">
        <v>59</v>
      </c>
      <c r="B12" s="79">
        <v>12.324728761911706</v>
      </c>
      <c r="C12" s="79">
        <v>14.121457951929804</v>
      </c>
      <c r="D12" s="25">
        <f>B12/C12-1</f>
        <v>-0.12723397230896838</v>
      </c>
    </row>
    <row r="13" spans="1:4" ht="54.75" customHeight="1" x14ac:dyDescent="0.25">
      <c r="A13" s="12" t="s">
        <v>60</v>
      </c>
      <c r="B13" s="79">
        <v>20.815759572840921</v>
      </c>
      <c r="C13" s="79">
        <v>23.635644345460197</v>
      </c>
      <c r="D13" s="25">
        <f>B13/C13-1</f>
        <v>-0.11930644798185508</v>
      </c>
    </row>
    <row r="14" spans="1:4" ht="47.25" x14ac:dyDescent="0.25">
      <c r="A14" s="12" t="s">
        <v>58</v>
      </c>
      <c r="B14" s="79">
        <v>66.350720603805215</v>
      </c>
      <c r="C14" s="79">
        <v>69.927150362792631</v>
      </c>
      <c r="D14" s="25">
        <f>B14/C14-1</f>
        <v>-5.1145080851033642E-2</v>
      </c>
    </row>
    <row r="15" spans="1:4" ht="45" customHeight="1" x14ac:dyDescent="0.25">
      <c r="A15" s="12" t="s">
        <v>55</v>
      </c>
      <c r="B15" s="37">
        <f>SUM(B12:B14)</f>
        <v>99.491208938557833</v>
      </c>
      <c r="C15" s="37">
        <f>SUM(C12:C14)</f>
        <v>107.68425266018264</v>
      </c>
      <c r="D15" s="25">
        <f>B15/C15-1</f>
        <v>-7.608395396009715E-2</v>
      </c>
    </row>
    <row r="16" spans="1:4" ht="45" customHeight="1" x14ac:dyDescent="0.25">
      <c r="A16" s="12" t="s">
        <v>40</v>
      </c>
      <c r="B16" s="78">
        <v>-29.247673978985226</v>
      </c>
      <c r="C16" s="78">
        <v>-29.975761241505285</v>
      </c>
      <c r="D16" s="25">
        <f>B16/C16-1</f>
        <v>-2.4289200085832352E-2</v>
      </c>
    </row>
    <row r="17" spans="1:4" ht="30" customHeight="1" x14ac:dyDescent="0.2">
      <c r="A17" s="9"/>
      <c r="B17" s="10"/>
      <c r="C17" s="10"/>
      <c r="D17" s="11"/>
    </row>
    <row r="18" spans="1:4" ht="31.5" x14ac:dyDescent="0.25">
      <c r="A18" s="3"/>
      <c r="B18" s="8">
        <f>'Cover page'!C6</f>
        <v>2022</v>
      </c>
      <c r="C18" s="8">
        <f>B18-1</f>
        <v>2021</v>
      </c>
      <c r="D18" s="36" t="s">
        <v>39</v>
      </c>
    </row>
    <row r="19" spans="1:4" ht="45" customHeight="1" x14ac:dyDescent="0.25">
      <c r="A19" s="12" t="str">
        <f>PharmPctPrem!A19</f>
        <v>Total Health Care Paid Premiums with pharmacy benefits carve-in (PMPM)</v>
      </c>
      <c r="B19" s="89">
        <f>PharmPctPrem!B19</f>
        <v>543.43600041262175</v>
      </c>
      <c r="C19" s="79">
        <v>540.4580289864399</v>
      </c>
      <c r="D19" s="25">
        <f>B19/C19-1</f>
        <v>5.5100882334315759E-3</v>
      </c>
    </row>
    <row r="20" spans="1:4" ht="30" customHeight="1" x14ac:dyDescent="0.25">
      <c r="C20" s="45"/>
      <c r="D20" s="45"/>
    </row>
    <row r="21" spans="1:4" ht="30" customHeight="1" x14ac:dyDescent="0.2"/>
    <row r="22" spans="1:4" ht="30" customHeight="1" x14ac:dyDescent="0.2"/>
    <row r="23" spans="1:4" ht="30" customHeight="1" x14ac:dyDescent="0.2">
      <c r="A23" s="109"/>
      <c r="B23" s="109"/>
      <c r="C23" s="109"/>
      <c r="D23" s="109"/>
    </row>
    <row r="24" spans="1:4" ht="30" customHeight="1" x14ac:dyDescent="0.2"/>
  </sheetData>
  <sheetProtection algorithmName="SHA-512" hashValue="fbSm6999+OwzB1bpYL0C+UipKy+Z9UG48d+GtBH3iEZTWyeJKOyNJVh+PaHtjscG2JbTEwg60mMAknpjQRTQRg==" saltValue="7TBPmxRyHeiaPL3LQQHybA==" spinCount="100000" sheet="1" objects="1" scenarios="1"/>
  <printOptions horizontalCentered="1"/>
  <pageMargins left="0.7" right="0.7" top="0.75" bottom="0.75" header="0.3" footer="0.3"/>
  <pageSetup scale="85" orientation="landscape" r:id="rId1"/>
  <headerFooter>
    <oddFooter>&amp;L&amp;"Arial,Regular"&amp;12Revised: June 28, 2019&amp;C&amp;"Arial,Regular"&amp;12Page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  <pageSetUpPr fitToPage="1"/>
  </sheetPr>
  <dimension ref="A1:D73"/>
  <sheetViews>
    <sheetView view="pageLayout" zoomScale="85" zoomScaleNormal="100" zoomScaleSheetLayoutView="100" zoomScalePageLayoutView="85" workbookViewId="0"/>
  </sheetViews>
  <sheetFormatPr defaultColWidth="9.140625" defaultRowHeight="15" x14ac:dyDescent="0.2"/>
  <cols>
    <col min="1" max="1" width="64.140625" style="1" customWidth="1"/>
    <col min="2" max="4" width="22.7109375" style="1" customWidth="1"/>
    <col min="5" max="16384" width="9.140625" style="1"/>
  </cols>
  <sheetData>
    <row r="1" spans="1:4" ht="16.5" customHeight="1" x14ac:dyDescent="0.25">
      <c r="A1" s="97" t="str">
        <f>'Cover page'!A1:C1</f>
        <v>California Department of Managed Health Care/Department of Insurance</v>
      </c>
      <c r="B1" s="111"/>
      <c r="C1" s="97"/>
      <c r="D1" s="97"/>
    </row>
    <row r="2" spans="1:4" ht="16.5" customHeight="1" x14ac:dyDescent="0.25">
      <c r="A2" s="15" t="str">
        <f>'Cover page'!A2:C2</f>
        <v>SB 17 - Large Group Prescription Drug Cost Reporting Form</v>
      </c>
      <c r="B2" s="110"/>
      <c r="C2" s="15"/>
      <c r="D2" s="15"/>
    </row>
    <row r="3" spans="1:4" ht="16.5" customHeight="1" x14ac:dyDescent="0.25">
      <c r="A3" s="15" t="str">
        <f>'Cover page'!A3:C3</f>
        <v>For policies subject to CHSC 1385.045 or CIC 10181.45</v>
      </c>
      <c r="B3" s="110"/>
      <c r="C3" s="15"/>
      <c r="D3" s="15"/>
    </row>
    <row r="4" spans="1:4" ht="15.75" x14ac:dyDescent="0.25">
      <c r="A4" s="101" t="s">
        <v>77</v>
      </c>
      <c r="B4" s="113"/>
      <c r="C4" s="16"/>
      <c r="D4" s="16"/>
    </row>
    <row r="5" spans="1:4" ht="16.5" customHeight="1" x14ac:dyDescent="0.25">
      <c r="A5" s="101" t="s">
        <v>43</v>
      </c>
      <c r="B5" s="113"/>
      <c r="C5" s="16"/>
      <c r="D5" s="16"/>
    </row>
    <row r="6" spans="1:4" ht="16.5" customHeight="1" x14ac:dyDescent="0.25">
      <c r="B6" s="44"/>
      <c r="C6" s="44"/>
      <c r="D6" s="44"/>
    </row>
    <row r="7" spans="1:4" ht="16.5" customHeight="1" x14ac:dyDescent="0.25">
      <c r="A7" s="75" t="str">
        <f>"Company Legal Name: "&amp;'Cover page'!C8</f>
        <v>Company Legal Name: UnitedHealthcare Insurance Company</v>
      </c>
      <c r="B7" s="71"/>
      <c r="C7" s="72"/>
      <c r="D7" s="45"/>
    </row>
    <row r="8" spans="1:4" ht="16.5" customHeight="1" x14ac:dyDescent="0.25">
      <c r="A8" s="2" t="str">
        <f>"Calendar Year: "&amp;'Cover page'!C6</f>
        <v>Calendar Year: 2022</v>
      </c>
      <c r="B8" s="4"/>
      <c r="C8" s="45"/>
      <c r="D8" s="45"/>
    </row>
    <row r="9" spans="1:4" ht="16.5" customHeight="1" x14ac:dyDescent="0.2"/>
    <row r="10" spans="1:4" ht="31.5" x14ac:dyDescent="0.25">
      <c r="A10" s="12" t="str">
        <f>"Components of "&amp;PharmPctPrem!A19</f>
        <v>Components of Total Health Care Paid Premiums with pharmacy benefits carve-in (PMPM)</v>
      </c>
      <c r="B10" s="20" t="str">
        <f>'Cover page'!$C6&amp; " (PMPM)"</f>
        <v>2022 (PMPM)</v>
      </c>
      <c r="C10" s="20" t="str">
        <f>'Cover page'!$C6-1&amp; " (PMPM)"</f>
        <v>2021 (PMPM)</v>
      </c>
      <c r="D10" s="20" t="s">
        <v>75</v>
      </c>
    </row>
    <row r="11" spans="1:4" ht="31.5" x14ac:dyDescent="0.25">
      <c r="A11" s="12" t="s">
        <v>61</v>
      </c>
      <c r="B11" s="80">
        <v>89.753674391607049</v>
      </c>
      <c r="C11" s="80">
        <v>99.303790227945228</v>
      </c>
      <c r="D11" s="30">
        <f>B11-C11</f>
        <v>-9.5501158363381791</v>
      </c>
    </row>
    <row r="12" spans="1:4" ht="15.75" x14ac:dyDescent="0.25">
      <c r="A12" s="12"/>
      <c r="B12" s="28"/>
      <c r="C12" s="28"/>
      <c r="D12" s="28"/>
    </row>
    <row r="13" spans="1:4" ht="31.5" customHeight="1" x14ac:dyDescent="0.25">
      <c r="A13" s="12" t="s">
        <v>62</v>
      </c>
      <c r="B13" s="80">
        <v>0</v>
      </c>
      <c r="C13" s="80">
        <v>0</v>
      </c>
      <c r="D13" s="30">
        <f>B13-C13</f>
        <v>0</v>
      </c>
    </row>
    <row r="14" spans="1:4" ht="15.75" x14ac:dyDescent="0.25">
      <c r="A14" s="12"/>
      <c r="B14" s="28"/>
      <c r="C14" s="28"/>
      <c r="D14" s="31"/>
    </row>
    <row r="15" spans="1:4" ht="27" customHeight="1" x14ac:dyDescent="0.25">
      <c r="A15" s="12" t="s">
        <v>51</v>
      </c>
      <c r="B15" s="81">
        <v>-29.247673978985226</v>
      </c>
      <c r="C15" s="81">
        <v>-29.975761241505285</v>
      </c>
      <c r="D15" s="70">
        <f>B15-C15</f>
        <v>0.7280872625200594</v>
      </c>
    </row>
    <row r="16" spans="1:4" ht="15.75" x14ac:dyDescent="0.25">
      <c r="A16" s="12"/>
      <c r="B16" s="28"/>
      <c r="C16" s="28"/>
      <c r="D16" s="31"/>
    </row>
    <row r="17" spans="1:4" ht="31.5" x14ac:dyDescent="0.25">
      <c r="A17" s="12" t="s">
        <v>63</v>
      </c>
      <c r="B17" s="80">
        <v>415.31</v>
      </c>
      <c r="C17" s="80">
        <v>411.36</v>
      </c>
      <c r="D17" s="30">
        <f>B17-C17</f>
        <v>3.9499999999999886</v>
      </c>
    </row>
    <row r="18" spans="1:4" ht="15.75" x14ac:dyDescent="0.25">
      <c r="A18" s="12"/>
      <c r="B18" s="32"/>
      <c r="C18" s="32"/>
      <c r="D18" s="33"/>
    </row>
    <row r="19" spans="1:4" ht="31.5" x14ac:dyDescent="0.25">
      <c r="A19" s="12" t="s">
        <v>69</v>
      </c>
      <c r="B19" s="82">
        <v>27.47</v>
      </c>
      <c r="C19" s="82">
        <v>25.89</v>
      </c>
      <c r="D19" s="34">
        <f>B19-C19</f>
        <v>1.5799999999999983</v>
      </c>
    </row>
    <row r="20" spans="1:4" ht="15.75" x14ac:dyDescent="0.25">
      <c r="A20" s="12"/>
      <c r="B20" s="32"/>
      <c r="C20" s="32"/>
      <c r="D20" s="33"/>
    </row>
    <row r="21" spans="1:4" ht="15.75" x14ac:dyDescent="0.25">
      <c r="A21" s="12" t="s">
        <v>48</v>
      </c>
      <c r="B21" s="80">
        <v>21.38</v>
      </c>
      <c r="C21" s="80">
        <v>19.27</v>
      </c>
      <c r="D21" s="30">
        <f>B21-C21</f>
        <v>2.1099999999999994</v>
      </c>
    </row>
    <row r="22" spans="1:4" ht="15.75" x14ac:dyDescent="0.25">
      <c r="A22" s="12"/>
      <c r="B22" s="32"/>
      <c r="C22" s="32"/>
      <c r="D22" s="33"/>
    </row>
    <row r="23" spans="1:4" ht="15.75" x14ac:dyDescent="0.25">
      <c r="A23" s="12" t="s">
        <v>49</v>
      </c>
      <c r="B23" s="80">
        <v>5.91</v>
      </c>
      <c r="C23" s="80">
        <v>2.79</v>
      </c>
      <c r="D23" s="30">
        <f>B23-C23</f>
        <v>3.12</v>
      </c>
    </row>
    <row r="24" spans="1:4" ht="15.75" x14ac:dyDescent="0.25">
      <c r="A24" s="12"/>
      <c r="B24" s="32"/>
      <c r="C24" s="32"/>
      <c r="D24" s="33"/>
    </row>
    <row r="25" spans="1:4" ht="15.75" x14ac:dyDescent="0.25">
      <c r="A25" s="12" t="s">
        <v>70</v>
      </c>
      <c r="B25" s="80">
        <v>8.49</v>
      </c>
      <c r="C25" s="80">
        <v>7.55</v>
      </c>
      <c r="D25" s="30">
        <f>B25-C25</f>
        <v>0.94000000000000039</v>
      </c>
    </row>
    <row r="26" spans="1:4" ht="15.75" x14ac:dyDescent="0.25">
      <c r="A26" s="12"/>
      <c r="B26" s="32"/>
      <c r="C26" s="32"/>
      <c r="D26" s="33"/>
    </row>
    <row r="27" spans="1:4" ht="15.75" x14ac:dyDescent="0.25">
      <c r="A27" s="12" t="s">
        <v>71</v>
      </c>
      <c r="B27" s="80">
        <v>4.37</v>
      </c>
      <c r="C27" s="80">
        <v>4.2699999999999996</v>
      </c>
      <c r="D27" s="30">
        <f>B27-C27</f>
        <v>0.10000000000000053</v>
      </c>
    </row>
    <row r="28" spans="1:4" ht="15.75" x14ac:dyDescent="0.25">
      <c r="A28" s="12"/>
      <c r="B28" s="32"/>
      <c r="C28" s="32"/>
      <c r="D28" s="33"/>
    </row>
    <row r="29" spans="1:4" ht="31.5" x14ac:dyDescent="0.25">
      <c r="A29" s="12" t="s">
        <v>74</v>
      </c>
      <c r="B29" s="30">
        <f>SUM(B11:B27)</f>
        <v>543.43600041262175</v>
      </c>
      <c r="C29" s="30">
        <f>SUM(C11:C27)</f>
        <v>540.4580289864399</v>
      </c>
      <c r="D29" s="30">
        <f>B29-C29</f>
        <v>2.9779714261818526</v>
      </c>
    </row>
    <row r="30" spans="1:4" x14ac:dyDescent="0.2">
      <c r="B30" s="91">
        <f>B29-PharmPctPrem!B19</f>
        <v>0</v>
      </c>
      <c r="C30" s="91">
        <f>C29-YoYTotalPlanSpnd!C19</f>
        <v>0</v>
      </c>
    </row>
    <row r="31" spans="1:4" ht="15.75" x14ac:dyDescent="0.25">
      <c r="A31" s="12" t="s">
        <v>36</v>
      </c>
      <c r="B31" s="39">
        <f>'Cover page'!C6</f>
        <v>2022</v>
      </c>
      <c r="C31" s="39">
        <f>B31-1</f>
        <v>2021</v>
      </c>
    </row>
    <row r="32" spans="1:4" ht="15.75" x14ac:dyDescent="0.25">
      <c r="A32" s="12" t="s">
        <v>37</v>
      </c>
      <c r="B32" s="83">
        <v>2962242</v>
      </c>
      <c r="C32" s="83">
        <v>2921228</v>
      </c>
    </row>
    <row r="33" spans="1:4" ht="31.5" x14ac:dyDescent="0.25">
      <c r="A33" s="12" t="s">
        <v>64</v>
      </c>
      <c r="B33" s="83">
        <v>3363634</v>
      </c>
      <c r="C33" s="83">
        <v>3356534</v>
      </c>
    </row>
    <row r="34" spans="1:4" ht="15.75" x14ac:dyDescent="0.25">
      <c r="A34" s="46"/>
      <c r="B34" s="38"/>
      <c r="C34" s="38"/>
      <c r="D34" s="38"/>
    </row>
    <row r="35" spans="1:4" ht="15.75" x14ac:dyDescent="0.25">
      <c r="A35" s="2"/>
      <c r="B35" s="27"/>
      <c r="C35" s="27"/>
      <c r="D35" s="45"/>
    </row>
    <row r="36" spans="1:4" ht="15.75" x14ac:dyDescent="0.25">
      <c r="A36" s="2"/>
      <c r="B36" s="4"/>
      <c r="C36" s="45"/>
      <c r="D36" s="45"/>
    </row>
    <row r="37" spans="1:4" ht="15.75" x14ac:dyDescent="0.25">
      <c r="A37" s="2"/>
      <c r="B37" s="4"/>
      <c r="C37" s="45"/>
      <c r="D37" s="45"/>
    </row>
    <row r="38" spans="1:4" ht="15.75" x14ac:dyDescent="0.25">
      <c r="A38" s="2"/>
      <c r="B38" s="4"/>
      <c r="C38" s="45"/>
      <c r="D38" s="45"/>
    </row>
    <row r="39" spans="1:4" ht="15.75" x14ac:dyDescent="0.25">
      <c r="A39" s="2"/>
      <c r="B39" s="4"/>
      <c r="C39" s="45"/>
      <c r="D39" s="45"/>
    </row>
    <row r="41" spans="1:4" ht="45.75" customHeight="1" x14ac:dyDescent="0.2"/>
    <row r="59" spans="2:3" x14ac:dyDescent="0.2">
      <c r="B59" s="7"/>
    </row>
    <row r="60" spans="2:3" x14ac:dyDescent="0.2">
      <c r="C60" s="13"/>
    </row>
    <row r="61" spans="2:3" x14ac:dyDescent="0.2">
      <c r="C61" s="13"/>
    </row>
    <row r="62" spans="2:3" x14ac:dyDescent="0.2">
      <c r="C62" s="13"/>
    </row>
    <row r="73" spans="2:2" x14ac:dyDescent="0.2">
      <c r="B73" s="7"/>
    </row>
  </sheetData>
  <sheetProtection algorithmName="SHA-512" hashValue="Hyn2P/oz0mkncNz0V3r0Rf+MjLp2t6cENVR1mBuKCDu/ga3FR1bp4RelFAoxUgb86L9Dlacza4ZxNw9WyDxnmA==" saltValue="Gz1COrc47r3K+R/hYcCy+Q==" spinCount="100000" sheet="1" objects="1" scenarios="1"/>
  <printOptions horizontalCentered="1"/>
  <pageMargins left="0.7" right="0.7" top="0.75" bottom="0.75" header="0.3" footer="0.3"/>
  <pageSetup scale="80" orientation="landscape" r:id="rId1"/>
  <headerFooter>
    <oddFooter>&amp;L&amp;"Arial,Regular"&amp;12Revised: June 28, 2019&amp;C&amp;"Arial,Regular"&amp;12Page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  <pageSetUpPr fitToPage="1"/>
  </sheetPr>
  <dimension ref="A1:J103"/>
  <sheetViews>
    <sheetView view="pageLayout" zoomScaleNormal="100" zoomScaleSheetLayoutView="83" workbookViewId="0"/>
  </sheetViews>
  <sheetFormatPr defaultColWidth="9.140625" defaultRowHeight="15" x14ac:dyDescent="0.2"/>
  <cols>
    <col min="1" max="1" width="73.7109375" style="1" customWidth="1"/>
    <col min="2" max="2" width="55.42578125" style="1" customWidth="1"/>
    <col min="3" max="16384" width="9.140625" style="1"/>
  </cols>
  <sheetData>
    <row r="1" spans="1:10" ht="15.75" x14ac:dyDescent="0.25">
      <c r="A1" s="114" t="str">
        <f>'Cover page'!A1:C1</f>
        <v>California Department of Managed Health Care/Department of Insurance</v>
      </c>
      <c r="B1" s="104"/>
      <c r="C1" s="45"/>
      <c r="D1" s="45"/>
      <c r="E1" s="45"/>
      <c r="F1" s="45"/>
      <c r="G1" s="45"/>
      <c r="H1" s="45"/>
      <c r="I1" s="45"/>
      <c r="J1" s="45"/>
    </row>
    <row r="2" spans="1:10" ht="15.75" x14ac:dyDescent="0.25">
      <c r="A2" s="116" t="str">
        <f>'Cover page'!A2:C2</f>
        <v>SB 17 - Large Group Prescription Drug Cost Reporting Form</v>
      </c>
      <c r="B2" s="103"/>
      <c r="C2" s="15"/>
      <c r="D2" s="15"/>
      <c r="E2" s="15"/>
      <c r="F2" s="15"/>
      <c r="G2" s="15"/>
      <c r="H2" s="15"/>
      <c r="I2" s="15"/>
    </row>
    <row r="3" spans="1:10" ht="15.75" x14ac:dyDescent="0.25">
      <c r="A3" s="116" t="str">
        <f>'Cover page'!A3:C3</f>
        <v>For policies subject to CHSC 1385.045 or CIC 10181.45</v>
      </c>
      <c r="B3" s="103"/>
      <c r="C3" s="15"/>
      <c r="D3" s="15"/>
      <c r="E3" s="15"/>
      <c r="F3" s="15"/>
      <c r="G3" s="15"/>
      <c r="H3" s="15"/>
      <c r="I3" s="15"/>
      <c r="J3" s="15"/>
    </row>
    <row r="4" spans="1:10" ht="15.75" x14ac:dyDescent="0.25">
      <c r="A4" s="115" t="s">
        <v>9</v>
      </c>
      <c r="B4" s="120"/>
      <c r="C4" s="16"/>
      <c r="D4" s="16"/>
      <c r="E4" s="16"/>
      <c r="F4" s="16"/>
      <c r="G4" s="16"/>
      <c r="H4" s="16"/>
      <c r="I4" s="16"/>
      <c r="J4" s="16"/>
    </row>
    <row r="5" spans="1:10" ht="15.75" x14ac:dyDescent="0.25">
      <c r="A5" s="115" t="s">
        <v>44</v>
      </c>
      <c r="B5" s="120"/>
      <c r="C5" s="16"/>
      <c r="D5" s="16"/>
      <c r="E5" s="16"/>
      <c r="F5" s="16"/>
      <c r="G5" s="16"/>
      <c r="H5" s="16"/>
      <c r="I5" s="16"/>
      <c r="J5" s="16"/>
    </row>
    <row r="6" spans="1:10" ht="15.75" x14ac:dyDescent="0.25">
      <c r="C6" s="45"/>
      <c r="D6" s="45"/>
      <c r="E6" s="45"/>
      <c r="F6" s="45"/>
      <c r="G6" s="45"/>
      <c r="H6" s="45"/>
      <c r="I6" s="45"/>
      <c r="J6" s="45"/>
    </row>
    <row r="7" spans="1:10" ht="15.75" x14ac:dyDescent="0.25">
      <c r="A7" s="75"/>
      <c r="B7" s="71"/>
      <c r="C7" s="45"/>
      <c r="D7" s="45"/>
      <c r="E7" s="45"/>
    </row>
    <row r="8" spans="1:10" ht="15.75" x14ac:dyDescent="0.25">
      <c r="A8" s="2" t="str">
        <f>"Calendar Year: "&amp;'Cover page'!C6</f>
        <v>Calendar Year: 2022</v>
      </c>
      <c r="B8" s="4"/>
      <c r="C8" s="45"/>
      <c r="D8" s="45"/>
      <c r="E8" s="45"/>
    </row>
    <row r="10" spans="1:10" ht="15.75" x14ac:dyDescent="0.25">
      <c r="A10" s="14" t="s">
        <v>14</v>
      </c>
      <c r="B10" s="14" t="s">
        <v>26</v>
      </c>
    </row>
    <row r="11" spans="1:10" x14ac:dyDescent="0.2">
      <c r="A11" s="19" t="s">
        <v>100</v>
      </c>
      <c r="B11" s="19" t="s">
        <v>101</v>
      </c>
    </row>
    <row r="12" spans="1:10" x14ac:dyDescent="0.2">
      <c r="A12" s="19" t="s">
        <v>102</v>
      </c>
      <c r="B12" s="19" t="s">
        <v>103</v>
      </c>
    </row>
    <row r="13" spans="1:10" x14ac:dyDescent="0.2">
      <c r="A13" s="19" t="s">
        <v>104</v>
      </c>
      <c r="B13" s="19" t="s">
        <v>103</v>
      </c>
    </row>
    <row r="14" spans="1:10" x14ac:dyDescent="0.2">
      <c r="A14" s="19" t="s">
        <v>80</v>
      </c>
      <c r="B14" s="19" t="s">
        <v>105</v>
      </c>
    </row>
    <row r="15" spans="1:10" x14ac:dyDescent="0.2">
      <c r="A15" s="19" t="s">
        <v>106</v>
      </c>
      <c r="B15" s="19" t="s">
        <v>107</v>
      </c>
    </row>
    <row r="16" spans="1:10" x14ac:dyDescent="0.2">
      <c r="A16" s="19" t="s">
        <v>108</v>
      </c>
      <c r="B16" s="19" t="s">
        <v>107</v>
      </c>
    </row>
    <row r="17" spans="1:2" x14ac:dyDescent="0.2">
      <c r="A17" s="19" t="s">
        <v>109</v>
      </c>
      <c r="B17" s="19" t="s">
        <v>110</v>
      </c>
    </row>
    <row r="18" spans="1:2" x14ac:dyDescent="0.2">
      <c r="A18" s="19" t="s">
        <v>111</v>
      </c>
      <c r="B18" s="19" t="s">
        <v>112</v>
      </c>
    </row>
    <row r="19" spans="1:2" x14ac:dyDescent="0.2">
      <c r="A19" s="19" t="s">
        <v>113</v>
      </c>
      <c r="B19" s="19" t="s">
        <v>114</v>
      </c>
    </row>
    <row r="20" spans="1:2" x14ac:dyDescent="0.2">
      <c r="A20" s="19" t="s">
        <v>115</v>
      </c>
      <c r="B20" s="19" t="s">
        <v>116</v>
      </c>
    </row>
    <row r="21" spans="1:2" x14ac:dyDescent="0.2">
      <c r="A21" s="19" t="s">
        <v>81</v>
      </c>
      <c r="B21" s="19" t="s">
        <v>117</v>
      </c>
    </row>
    <row r="22" spans="1:2" x14ac:dyDescent="0.2">
      <c r="A22" s="19" t="s">
        <v>118</v>
      </c>
      <c r="B22" s="19" t="s">
        <v>119</v>
      </c>
    </row>
    <row r="23" spans="1:2" x14ac:dyDescent="0.2">
      <c r="A23" s="19" t="s">
        <v>120</v>
      </c>
      <c r="B23" s="19" t="s">
        <v>121</v>
      </c>
    </row>
    <row r="24" spans="1:2" x14ac:dyDescent="0.2">
      <c r="A24" s="19" t="s">
        <v>122</v>
      </c>
      <c r="B24" s="19" t="s">
        <v>123</v>
      </c>
    </row>
    <row r="25" spans="1:2" x14ac:dyDescent="0.2">
      <c r="A25" s="19" t="s">
        <v>124</v>
      </c>
      <c r="B25" s="19" t="s">
        <v>84</v>
      </c>
    </row>
    <row r="26" spans="1:2" x14ac:dyDescent="0.2">
      <c r="A26" s="19" t="s">
        <v>125</v>
      </c>
      <c r="B26" s="19" t="s">
        <v>103</v>
      </c>
    </row>
    <row r="27" spans="1:2" x14ac:dyDescent="0.2">
      <c r="A27" s="19" t="s">
        <v>82</v>
      </c>
      <c r="B27" s="19" t="s">
        <v>126</v>
      </c>
    </row>
    <row r="28" spans="1:2" x14ac:dyDescent="0.2">
      <c r="A28" s="19" t="s">
        <v>127</v>
      </c>
      <c r="B28" s="19" t="s">
        <v>128</v>
      </c>
    </row>
    <row r="29" spans="1:2" x14ac:dyDescent="0.2">
      <c r="A29" s="19" t="s">
        <v>129</v>
      </c>
      <c r="B29" s="19" t="s">
        <v>101</v>
      </c>
    </row>
    <row r="30" spans="1:2" x14ac:dyDescent="0.2">
      <c r="A30" s="19" t="s">
        <v>130</v>
      </c>
      <c r="B30" s="19" t="s">
        <v>131</v>
      </c>
    </row>
    <row r="31" spans="1:2" x14ac:dyDescent="0.2">
      <c r="A31" s="19" t="s">
        <v>132</v>
      </c>
      <c r="B31" s="19" t="s">
        <v>133</v>
      </c>
    </row>
    <row r="32" spans="1:2" x14ac:dyDescent="0.2">
      <c r="A32" s="19" t="s">
        <v>134</v>
      </c>
      <c r="B32" s="19" t="s">
        <v>103</v>
      </c>
    </row>
    <row r="33" spans="1:2" x14ac:dyDescent="0.2">
      <c r="A33" s="19" t="s">
        <v>135</v>
      </c>
      <c r="B33" s="19" t="s">
        <v>136</v>
      </c>
    </row>
    <row r="34" spans="1:2" x14ac:dyDescent="0.2">
      <c r="A34" s="19" t="s">
        <v>137</v>
      </c>
      <c r="B34" s="19" t="s">
        <v>138</v>
      </c>
    </row>
    <row r="35" spans="1:2" x14ac:dyDescent="0.2">
      <c r="A35" s="19" t="s">
        <v>139</v>
      </c>
      <c r="B35" s="19" t="s">
        <v>140</v>
      </c>
    </row>
    <row r="36" spans="1:2" x14ac:dyDescent="0.2">
      <c r="A36" s="19" t="s">
        <v>141</v>
      </c>
      <c r="B36" s="19" t="s">
        <v>142</v>
      </c>
    </row>
    <row r="37" spans="1:2" x14ac:dyDescent="0.2">
      <c r="A37" s="19" t="s">
        <v>143</v>
      </c>
      <c r="B37" s="19" t="s">
        <v>84</v>
      </c>
    </row>
    <row r="38" spans="1:2" x14ac:dyDescent="0.2">
      <c r="A38" s="19" t="s">
        <v>83</v>
      </c>
      <c r="B38" s="19" t="s">
        <v>84</v>
      </c>
    </row>
    <row r="39" spans="1:2" x14ac:dyDescent="0.2">
      <c r="A39" s="19" t="s">
        <v>144</v>
      </c>
      <c r="B39" s="19" t="s">
        <v>117</v>
      </c>
    </row>
    <row r="40" spans="1:2" x14ac:dyDescent="0.2">
      <c r="A40" s="19" t="s">
        <v>85</v>
      </c>
      <c r="B40" s="19" t="s">
        <v>145</v>
      </c>
    </row>
    <row r="41" spans="1:2" x14ac:dyDescent="0.2">
      <c r="A41" s="19" t="s">
        <v>146</v>
      </c>
      <c r="B41" s="19" t="s">
        <v>147</v>
      </c>
    </row>
    <row r="42" spans="1:2" x14ac:dyDescent="0.2">
      <c r="A42" s="19" t="s">
        <v>148</v>
      </c>
      <c r="B42" s="19" t="s">
        <v>149</v>
      </c>
    </row>
    <row r="43" spans="1:2" x14ac:dyDescent="0.2">
      <c r="A43" s="19" t="s">
        <v>150</v>
      </c>
      <c r="B43" s="19" t="s">
        <v>84</v>
      </c>
    </row>
    <row r="44" spans="1:2" x14ac:dyDescent="0.2">
      <c r="A44" s="19" t="s">
        <v>151</v>
      </c>
      <c r="B44" s="19" t="s">
        <v>152</v>
      </c>
    </row>
    <row r="45" spans="1:2" x14ac:dyDescent="0.2">
      <c r="A45" s="19" t="s">
        <v>153</v>
      </c>
      <c r="B45" s="19" t="s">
        <v>112</v>
      </c>
    </row>
    <row r="46" spans="1:2" x14ac:dyDescent="0.2">
      <c r="A46" s="19" t="s">
        <v>154</v>
      </c>
      <c r="B46" s="19" t="s">
        <v>103</v>
      </c>
    </row>
    <row r="47" spans="1:2" x14ac:dyDescent="0.2">
      <c r="A47" s="19" t="s">
        <v>155</v>
      </c>
      <c r="B47" s="19" t="s">
        <v>152</v>
      </c>
    </row>
    <row r="48" spans="1:2" x14ac:dyDescent="0.2">
      <c r="A48" s="19" t="s">
        <v>156</v>
      </c>
      <c r="B48" s="19" t="s">
        <v>119</v>
      </c>
    </row>
    <row r="49" spans="1:2" x14ac:dyDescent="0.2">
      <c r="A49" s="19" t="s">
        <v>157</v>
      </c>
      <c r="B49" s="19" t="s">
        <v>158</v>
      </c>
    </row>
    <row r="50" spans="1:2" x14ac:dyDescent="0.2">
      <c r="A50" s="19" t="s">
        <v>159</v>
      </c>
      <c r="B50" s="19" t="s">
        <v>117</v>
      </c>
    </row>
    <row r="51" spans="1:2" x14ac:dyDescent="0.2">
      <c r="A51" s="19" t="s">
        <v>160</v>
      </c>
      <c r="B51" s="19" t="s">
        <v>161</v>
      </c>
    </row>
    <row r="52" spans="1:2" x14ac:dyDescent="0.2">
      <c r="A52" s="19" t="s">
        <v>162</v>
      </c>
      <c r="B52" s="19" t="s">
        <v>163</v>
      </c>
    </row>
    <row r="53" spans="1:2" x14ac:dyDescent="0.2">
      <c r="A53" s="19" t="s">
        <v>164</v>
      </c>
      <c r="B53" s="19" t="s">
        <v>165</v>
      </c>
    </row>
    <row r="54" spans="1:2" x14ac:dyDescent="0.2">
      <c r="A54" s="19" t="s">
        <v>166</v>
      </c>
      <c r="B54" s="19" t="s">
        <v>167</v>
      </c>
    </row>
    <row r="55" spans="1:2" x14ac:dyDescent="0.2">
      <c r="A55" s="19" t="s">
        <v>168</v>
      </c>
      <c r="B55" s="19" t="s">
        <v>103</v>
      </c>
    </row>
    <row r="56" spans="1:2" x14ac:dyDescent="0.2">
      <c r="A56" s="19" t="s">
        <v>169</v>
      </c>
      <c r="B56" s="19" t="s">
        <v>121</v>
      </c>
    </row>
    <row r="57" spans="1:2" x14ac:dyDescent="0.2">
      <c r="A57" s="19" t="s">
        <v>170</v>
      </c>
      <c r="B57" s="19" t="s">
        <v>142</v>
      </c>
    </row>
    <row r="58" spans="1:2" x14ac:dyDescent="0.2">
      <c r="A58" s="19" t="s">
        <v>171</v>
      </c>
      <c r="B58" s="19" t="s">
        <v>172</v>
      </c>
    </row>
    <row r="59" spans="1:2" x14ac:dyDescent="0.2">
      <c r="A59" s="19" t="s">
        <v>173</v>
      </c>
      <c r="B59" s="19" t="s">
        <v>103</v>
      </c>
    </row>
    <row r="60" spans="1:2" x14ac:dyDescent="0.2">
      <c r="A60" s="19" t="s">
        <v>87</v>
      </c>
      <c r="B60" s="19" t="s">
        <v>174</v>
      </c>
    </row>
    <row r="61" spans="1:2" x14ac:dyDescent="0.2">
      <c r="A61" s="19" t="s">
        <v>88</v>
      </c>
      <c r="B61" s="19" t="s">
        <v>175</v>
      </c>
    </row>
    <row r="62" spans="1:2" x14ac:dyDescent="0.2">
      <c r="A62" s="19" t="s">
        <v>89</v>
      </c>
      <c r="B62" s="19" t="s">
        <v>176</v>
      </c>
    </row>
    <row r="63" spans="1:2" x14ac:dyDescent="0.2">
      <c r="A63" s="19" t="s">
        <v>177</v>
      </c>
      <c r="B63" s="19" t="s">
        <v>178</v>
      </c>
    </row>
    <row r="64" spans="1:2" x14ac:dyDescent="0.2">
      <c r="A64" s="19" t="s">
        <v>179</v>
      </c>
      <c r="B64" s="19" t="s">
        <v>180</v>
      </c>
    </row>
    <row r="65" spans="1:2" x14ac:dyDescent="0.2">
      <c r="A65" s="19" t="s">
        <v>181</v>
      </c>
      <c r="B65" s="19" t="s">
        <v>176</v>
      </c>
    </row>
    <row r="66" spans="1:2" x14ac:dyDescent="0.2">
      <c r="A66" s="19" t="s">
        <v>182</v>
      </c>
      <c r="B66" s="19" t="s">
        <v>183</v>
      </c>
    </row>
    <row r="67" spans="1:2" x14ac:dyDescent="0.2">
      <c r="A67" s="19" t="s">
        <v>90</v>
      </c>
      <c r="B67" s="19" t="s">
        <v>176</v>
      </c>
    </row>
    <row r="68" spans="1:2" x14ac:dyDescent="0.2">
      <c r="A68" s="19" t="s">
        <v>91</v>
      </c>
      <c r="B68" s="19" t="s">
        <v>165</v>
      </c>
    </row>
    <row r="69" spans="1:2" x14ac:dyDescent="0.2">
      <c r="A69" s="19" t="s">
        <v>184</v>
      </c>
      <c r="B69" s="19" t="s">
        <v>185</v>
      </c>
    </row>
    <row r="70" spans="1:2" x14ac:dyDescent="0.2">
      <c r="A70" s="19" t="s">
        <v>92</v>
      </c>
      <c r="B70" s="19" t="s">
        <v>138</v>
      </c>
    </row>
    <row r="71" spans="1:2" x14ac:dyDescent="0.2">
      <c r="A71" s="19" t="s">
        <v>93</v>
      </c>
      <c r="B71" s="19" t="s">
        <v>176</v>
      </c>
    </row>
    <row r="72" spans="1:2" x14ac:dyDescent="0.2">
      <c r="A72" s="19" t="s">
        <v>186</v>
      </c>
      <c r="B72" s="19" t="s">
        <v>103</v>
      </c>
    </row>
    <row r="73" spans="1:2" x14ac:dyDescent="0.2">
      <c r="A73" s="19" t="s">
        <v>187</v>
      </c>
      <c r="B73" s="19" t="s">
        <v>188</v>
      </c>
    </row>
    <row r="74" spans="1:2" x14ac:dyDescent="0.2">
      <c r="A74" s="19" t="s">
        <v>189</v>
      </c>
      <c r="B74" s="19" t="s">
        <v>119</v>
      </c>
    </row>
    <row r="75" spans="1:2" x14ac:dyDescent="0.2">
      <c r="A75" s="19" t="s">
        <v>190</v>
      </c>
      <c r="B75" s="19" t="s">
        <v>191</v>
      </c>
    </row>
    <row r="76" spans="1:2" x14ac:dyDescent="0.2">
      <c r="A76" s="19" t="s">
        <v>192</v>
      </c>
      <c r="B76" s="19" t="s">
        <v>84</v>
      </c>
    </row>
    <row r="77" spans="1:2" x14ac:dyDescent="0.2">
      <c r="A77" s="19" t="s">
        <v>193</v>
      </c>
      <c r="B77" s="19" t="s">
        <v>79</v>
      </c>
    </row>
    <row r="78" spans="1:2" x14ac:dyDescent="0.2">
      <c r="A78" s="19" t="s">
        <v>194</v>
      </c>
      <c r="B78" s="19" t="s">
        <v>131</v>
      </c>
    </row>
    <row r="79" spans="1:2" x14ac:dyDescent="0.2">
      <c r="A79" s="19" t="s">
        <v>195</v>
      </c>
      <c r="B79" s="19" t="s">
        <v>191</v>
      </c>
    </row>
    <row r="80" spans="1:2" x14ac:dyDescent="0.2">
      <c r="A80" s="19" t="s">
        <v>196</v>
      </c>
      <c r="B80" s="19" t="s">
        <v>197</v>
      </c>
    </row>
    <row r="81" spans="1:2" x14ac:dyDescent="0.2">
      <c r="A81" s="19" t="s">
        <v>198</v>
      </c>
      <c r="B81" s="19" t="s">
        <v>197</v>
      </c>
    </row>
    <row r="82" spans="1:2" x14ac:dyDescent="0.2">
      <c r="A82" s="19" t="s">
        <v>199</v>
      </c>
      <c r="B82" s="19" t="s">
        <v>197</v>
      </c>
    </row>
    <row r="83" spans="1:2" x14ac:dyDescent="0.2">
      <c r="A83" s="19" t="s">
        <v>94</v>
      </c>
      <c r="B83" s="19" t="s">
        <v>200</v>
      </c>
    </row>
    <row r="84" spans="1:2" x14ac:dyDescent="0.2">
      <c r="A84" s="19" t="s">
        <v>95</v>
      </c>
      <c r="B84" s="19" t="s">
        <v>117</v>
      </c>
    </row>
    <row r="85" spans="1:2" x14ac:dyDescent="0.2">
      <c r="A85" s="19" t="s">
        <v>201</v>
      </c>
      <c r="B85" s="19" t="s">
        <v>176</v>
      </c>
    </row>
    <row r="86" spans="1:2" x14ac:dyDescent="0.2">
      <c r="A86" s="19" t="s">
        <v>96</v>
      </c>
      <c r="B86" s="19" t="s">
        <v>105</v>
      </c>
    </row>
    <row r="87" spans="1:2" x14ac:dyDescent="0.2">
      <c r="A87" s="19" t="s">
        <v>202</v>
      </c>
      <c r="B87" s="19" t="s">
        <v>112</v>
      </c>
    </row>
    <row r="88" spans="1:2" x14ac:dyDescent="0.2">
      <c r="A88" s="19" t="s">
        <v>203</v>
      </c>
      <c r="B88" s="19" t="s">
        <v>163</v>
      </c>
    </row>
    <row r="89" spans="1:2" x14ac:dyDescent="0.2">
      <c r="A89" s="19" t="s">
        <v>204</v>
      </c>
      <c r="B89" s="19" t="s">
        <v>133</v>
      </c>
    </row>
    <row r="90" spans="1:2" x14ac:dyDescent="0.2">
      <c r="A90" s="19" t="s">
        <v>205</v>
      </c>
      <c r="B90" s="19" t="s">
        <v>84</v>
      </c>
    </row>
    <row r="91" spans="1:2" x14ac:dyDescent="0.2">
      <c r="A91" s="19" t="s">
        <v>206</v>
      </c>
      <c r="B91" s="19" t="s">
        <v>117</v>
      </c>
    </row>
    <row r="92" spans="1:2" x14ac:dyDescent="0.2">
      <c r="A92" s="19" t="s">
        <v>207</v>
      </c>
      <c r="B92" s="19" t="s">
        <v>126</v>
      </c>
    </row>
    <row r="93" spans="1:2" x14ac:dyDescent="0.2">
      <c r="A93" s="19" t="s">
        <v>208</v>
      </c>
      <c r="B93" s="19" t="s">
        <v>117</v>
      </c>
    </row>
    <row r="94" spans="1:2" x14ac:dyDescent="0.2">
      <c r="A94" s="19" t="s">
        <v>209</v>
      </c>
      <c r="B94" s="19" t="s">
        <v>210</v>
      </c>
    </row>
    <row r="95" spans="1:2" x14ac:dyDescent="0.2">
      <c r="A95" s="19" t="s">
        <v>97</v>
      </c>
      <c r="B95" s="19" t="s">
        <v>200</v>
      </c>
    </row>
    <row r="96" spans="1:2" x14ac:dyDescent="0.2">
      <c r="A96" s="19" t="s">
        <v>98</v>
      </c>
      <c r="B96" s="19" t="s">
        <v>117</v>
      </c>
    </row>
    <row r="97" spans="1:2" x14ac:dyDescent="0.2">
      <c r="A97" s="19" t="s">
        <v>211</v>
      </c>
      <c r="B97" s="19" t="s">
        <v>119</v>
      </c>
    </row>
    <row r="98" spans="1:2" x14ac:dyDescent="0.2">
      <c r="A98" s="19" t="s">
        <v>212</v>
      </c>
      <c r="B98" s="19" t="s">
        <v>86</v>
      </c>
    </row>
    <row r="99" spans="1:2" x14ac:dyDescent="0.2">
      <c r="A99" s="19" t="s">
        <v>213</v>
      </c>
      <c r="B99" s="19" t="s">
        <v>214</v>
      </c>
    </row>
    <row r="100" spans="1:2" x14ac:dyDescent="0.2">
      <c r="A100" s="19" t="s">
        <v>99</v>
      </c>
      <c r="B100" s="19" t="s">
        <v>121</v>
      </c>
    </row>
    <row r="101" spans="1:2" x14ac:dyDescent="0.2">
      <c r="A101" s="19" t="s">
        <v>215</v>
      </c>
      <c r="B101" s="19" t="s">
        <v>103</v>
      </c>
    </row>
    <row r="102" spans="1:2" x14ac:dyDescent="0.2">
      <c r="A102" s="19" t="s">
        <v>216</v>
      </c>
      <c r="B102" s="19" t="s">
        <v>200</v>
      </c>
    </row>
    <row r="103" spans="1:2" x14ac:dyDescent="0.2">
      <c r="A103" s="19" t="s">
        <v>217</v>
      </c>
      <c r="B103" s="19" t="s">
        <v>218</v>
      </c>
    </row>
  </sheetData>
  <sheetProtection selectLockedCells="1"/>
  <printOptions horizontalCentered="1"/>
  <pageMargins left="0.7" right="0.7" top="0.75" bottom="0.75" header="0.3" footer="0.3"/>
  <pageSetup scale="33" orientation="landscape" r:id="rId1"/>
  <headerFooter>
    <oddFooter>&amp;L&amp;"Arial,Regular"&amp;12Revised: June 28, 2019&amp;C&amp;"Arial,Regular"&amp;12Page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  <pageSetUpPr fitToPage="1"/>
  </sheetPr>
  <dimension ref="A1:D19"/>
  <sheetViews>
    <sheetView view="pageLayout" zoomScaleNormal="100" zoomScaleSheetLayoutView="100" workbookViewId="0"/>
  </sheetViews>
  <sheetFormatPr defaultColWidth="20.42578125" defaultRowHeight="15" x14ac:dyDescent="0.2"/>
  <cols>
    <col min="1" max="1" width="65.28515625" style="1" customWidth="1"/>
    <col min="2" max="2" width="20.7109375" style="1" customWidth="1"/>
    <col min="3" max="3" width="24.85546875" style="1" customWidth="1"/>
    <col min="4" max="16384" width="20.42578125" style="1"/>
  </cols>
  <sheetData>
    <row r="1" spans="1:4" ht="16.5" customHeight="1" x14ac:dyDescent="0.25">
      <c r="A1" s="114" t="str">
        <f>'Cover page'!A1:C1</f>
        <v>California Department of Managed Health Care/Department of Insurance</v>
      </c>
      <c r="B1" s="104"/>
      <c r="C1" s="97"/>
    </row>
    <row r="2" spans="1:4" ht="16.5" customHeight="1" x14ac:dyDescent="0.25">
      <c r="A2" s="116" t="str">
        <f>'Cover page'!A2:C2</f>
        <v>SB 17 - Large Group Prescription Drug Cost Reporting Form</v>
      </c>
      <c r="B2" s="103"/>
      <c r="C2" s="15"/>
    </row>
    <row r="3" spans="1:4" ht="16.5" customHeight="1" x14ac:dyDescent="0.25">
      <c r="A3" s="116" t="str">
        <f>'Cover page'!A3:C3</f>
        <v>For policies subject to CHSC 1385.045 or CIC 10181.45</v>
      </c>
      <c r="B3" s="103"/>
      <c r="C3" s="15"/>
    </row>
    <row r="4" spans="1:4" ht="16.5" customHeight="1" x14ac:dyDescent="0.25">
      <c r="A4" s="101" t="s">
        <v>50</v>
      </c>
      <c r="B4" s="102"/>
      <c r="C4" s="16"/>
    </row>
    <row r="5" spans="1:4" ht="16.5" customHeight="1" x14ac:dyDescent="0.25">
      <c r="A5" s="115" t="s">
        <v>45</v>
      </c>
      <c r="B5" s="16"/>
      <c r="C5" s="16"/>
    </row>
    <row r="6" spans="1:4" ht="16.5" customHeight="1" x14ac:dyDescent="0.25">
      <c r="A6" s="44"/>
      <c r="B6" s="44"/>
      <c r="C6" s="44"/>
    </row>
    <row r="7" spans="1:4" ht="16.5" customHeight="1" x14ac:dyDescent="0.25">
      <c r="A7" s="75" t="str">
        <f>"Company Legal Name: "&amp;'Cover page'!C8</f>
        <v>Company Legal Name: UnitedHealthcare Insurance Company</v>
      </c>
      <c r="B7" s="45"/>
      <c r="C7" s="45"/>
      <c r="D7" s="45"/>
    </row>
    <row r="8" spans="1:4" ht="16.5" customHeight="1" x14ac:dyDescent="0.25">
      <c r="A8" s="2" t="str">
        <f>"Calendar Year: "&amp;'Cover page'!C6</f>
        <v>Calendar Year: 2022</v>
      </c>
      <c r="B8" s="45"/>
      <c r="C8" s="45"/>
      <c r="D8" s="45"/>
    </row>
    <row r="9" spans="1:4" ht="15.75" x14ac:dyDescent="0.25">
      <c r="A9" s="2"/>
      <c r="B9" s="45"/>
      <c r="C9" s="45"/>
    </row>
    <row r="10" spans="1:4" ht="90.75" customHeight="1" x14ac:dyDescent="0.25">
      <c r="A10" s="12" t="s">
        <v>13</v>
      </c>
      <c r="B10" s="24" t="str">
        <f>'Cover page'!C6&amp; " Paid Dollar Amount (PMPM)"</f>
        <v>2022 Paid Dollar Amount (PMPM)</v>
      </c>
      <c r="C10" s="20" t="s">
        <v>52</v>
      </c>
    </row>
    <row r="11" spans="1:4" ht="31.5" x14ac:dyDescent="0.25">
      <c r="A11" s="12" t="s">
        <v>68</v>
      </c>
      <c r="B11" s="92">
        <f>YoYcompofPrem!B13</f>
        <v>0</v>
      </c>
      <c r="C11" s="29">
        <f>B11/$B$15</f>
        <v>0</v>
      </c>
    </row>
    <row r="12" spans="1:4" ht="15.75" x14ac:dyDescent="0.25">
      <c r="A12" s="12"/>
      <c r="B12" s="18"/>
      <c r="C12" s="6"/>
    </row>
    <row r="13" spans="1:4" ht="15.75" x14ac:dyDescent="0.25">
      <c r="A13" s="23" t="s">
        <v>16</v>
      </c>
      <c r="B13" s="92">
        <f>YoYcompofPrem!B11+YoYcompofPrem!B17+YoYcompofPrem!B13</f>
        <v>505.06367439160704</v>
      </c>
      <c r="C13" s="29">
        <f>B13/$B$15</f>
        <v>0.92938942949697989</v>
      </c>
    </row>
    <row r="14" spans="1:4" ht="16.5" customHeight="1" x14ac:dyDescent="0.2"/>
    <row r="15" spans="1:4" ht="31.5" x14ac:dyDescent="0.25">
      <c r="A15" s="12" t="str">
        <f>PharmPctPrem!A19</f>
        <v>Total Health Care Paid Premiums with pharmacy benefits carve-in (PMPM)</v>
      </c>
      <c r="B15" s="35">
        <f>PharmPctPrem!B19</f>
        <v>543.43600041262175</v>
      </c>
      <c r="C15" s="21"/>
    </row>
    <row r="19" spans="2:2" x14ac:dyDescent="0.2">
      <c r="B19" s="22"/>
    </row>
  </sheetData>
  <sheetProtection algorithmName="SHA-512" hashValue="o7bLYtAaYEsjLutjuDMv2SrH49VI0EaZCfaNE0hCfFbCDIearHKhm7rTMxzZ+GNAI1jYuFChUY67VXmN6tWYkA==" saltValue="knHtrzwGbN9SbE/Oh/Sv5Q==" spinCount="100000" sheet="1" objects="1" scenarios="1"/>
  <printOptions horizontalCentered="1"/>
  <pageMargins left="0.7" right="0.7" top="0.75" bottom="0.75" header="0.3" footer="0.3"/>
  <pageSetup orientation="landscape" r:id="rId1"/>
  <headerFooter>
    <oddFooter>&amp;L&amp;"Arial,Regular"&amp;12Revised: June 28, 2019&amp;C&amp;"Arial,Regular"&amp;12Page 6</oddFooter>
  </headerFooter>
  <ignoredErrors>
    <ignoredError sqref="C11 C13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  <pageSetUpPr fitToPage="1"/>
  </sheetPr>
  <dimension ref="A1:E118"/>
  <sheetViews>
    <sheetView view="pageLayout" zoomScaleNormal="100" zoomScaleSheetLayoutView="70" workbookViewId="0"/>
  </sheetViews>
  <sheetFormatPr defaultColWidth="9.140625" defaultRowHeight="15" x14ac:dyDescent="0.2"/>
  <cols>
    <col min="1" max="1" width="50.7109375" style="1" customWidth="1"/>
    <col min="2" max="5" width="45.7109375" style="1" customWidth="1"/>
    <col min="6" max="16384" width="9.140625" style="1"/>
  </cols>
  <sheetData>
    <row r="1" spans="1:5" ht="15.75" x14ac:dyDescent="0.25">
      <c r="A1" s="97" t="str">
        <f>'Cover page'!A1:C1</f>
        <v>California Department of Managed Health Care/Department of Insurance</v>
      </c>
      <c r="B1" s="97"/>
      <c r="C1" s="97"/>
      <c r="D1" s="97"/>
      <c r="E1" s="97"/>
    </row>
    <row r="2" spans="1:5" ht="15.75" x14ac:dyDescent="0.25">
      <c r="A2" s="15" t="str">
        <f>'Cover page'!A2:C2</f>
        <v>SB 17 - Large Group Prescription Drug Cost Reporting Form</v>
      </c>
      <c r="B2" s="15"/>
      <c r="C2" s="15"/>
      <c r="D2" s="15"/>
      <c r="E2" s="15"/>
    </row>
    <row r="3" spans="1:5" ht="15.75" x14ac:dyDescent="0.25">
      <c r="A3" s="15" t="str">
        <f>'Cover page'!A3:C3</f>
        <v>For policies subject to CHSC 1385.045 or CIC 10181.45</v>
      </c>
      <c r="B3" s="15"/>
      <c r="C3" s="15"/>
      <c r="D3" s="15"/>
      <c r="E3" s="15"/>
    </row>
    <row r="4" spans="1:5" ht="15.75" x14ac:dyDescent="0.25">
      <c r="A4" s="101" t="s">
        <v>20</v>
      </c>
      <c r="B4" s="101"/>
      <c r="C4" s="101"/>
      <c r="D4" s="101"/>
      <c r="E4" s="101"/>
    </row>
    <row r="5" spans="1:5" ht="15.75" x14ac:dyDescent="0.25">
      <c r="A5" s="101" t="s">
        <v>46</v>
      </c>
      <c r="B5" s="101"/>
      <c r="C5" s="101"/>
      <c r="D5" s="101"/>
      <c r="E5" s="101"/>
    </row>
    <row r="6" spans="1:5" ht="15.75" x14ac:dyDescent="0.25">
      <c r="A6" s="44"/>
      <c r="B6" s="44"/>
      <c r="C6" s="84"/>
      <c r="D6" s="44"/>
      <c r="E6" s="44"/>
    </row>
    <row r="7" spans="1:5" ht="15.75" x14ac:dyDescent="0.25">
      <c r="A7" s="75" t="str">
        <f>"Company Legal Name: "&amp;'Cover page'!C8</f>
        <v>Company Legal Name: UnitedHealthcare Insurance Company</v>
      </c>
      <c r="B7" s="76"/>
      <c r="C7" s="76"/>
      <c r="D7" s="45"/>
      <c r="E7" s="45"/>
    </row>
    <row r="8" spans="1:5" ht="15.75" x14ac:dyDescent="0.25">
      <c r="A8" s="2" t="str">
        <f>"Calendar Year: "&amp;'Cover page'!C6</f>
        <v>Calendar Year: 2022</v>
      </c>
      <c r="B8" s="4"/>
      <c r="C8" s="4"/>
      <c r="D8" s="45"/>
      <c r="E8" s="45"/>
    </row>
    <row r="9" spans="1:5" ht="15.75" x14ac:dyDescent="0.25">
      <c r="A9" s="2"/>
      <c r="D9" s="7"/>
      <c r="E9" s="7"/>
    </row>
    <row r="10" spans="1:5" ht="15.75" x14ac:dyDescent="0.25">
      <c r="A10" s="60" t="s">
        <v>35</v>
      </c>
      <c r="B10" s="108"/>
      <c r="C10" s="86"/>
      <c r="D10" s="7"/>
      <c r="E10" s="7"/>
    </row>
    <row r="11" spans="1:5" ht="23.25" customHeight="1" x14ac:dyDescent="0.25">
      <c r="A11" s="71"/>
      <c r="D11" s="7"/>
      <c r="E11" s="7"/>
    </row>
    <row r="12" spans="1:5" ht="15.75" customHeight="1" x14ac:dyDescent="0.25">
      <c r="A12" s="127" t="s">
        <v>28</v>
      </c>
      <c r="B12" s="112"/>
      <c r="C12" s="88"/>
    </row>
    <row r="13" spans="1:5" ht="16.5" thickBot="1" x14ac:dyDescent="0.3">
      <c r="A13" s="46"/>
      <c r="B13" s="9"/>
      <c r="C13" s="88"/>
    </row>
    <row r="14" spans="1:5" ht="15.75" x14ac:dyDescent="0.25">
      <c r="A14" s="40" t="s">
        <v>34</v>
      </c>
      <c r="B14" s="41"/>
      <c r="C14" s="41"/>
      <c r="D14" s="41"/>
      <c r="E14" s="42"/>
    </row>
    <row r="15" spans="1:5" ht="15.75" x14ac:dyDescent="0.25">
      <c r="A15" s="43"/>
      <c r="B15" s="46"/>
      <c r="C15" s="87"/>
      <c r="D15" s="46"/>
      <c r="E15" s="65"/>
    </row>
    <row r="16" spans="1:5" ht="24" customHeight="1" x14ac:dyDescent="0.25">
      <c r="A16" s="126" t="s">
        <v>31</v>
      </c>
      <c r="B16" s="121"/>
      <c r="C16" s="124" t="s">
        <v>38</v>
      </c>
      <c r="D16" s="122"/>
      <c r="E16" s="123"/>
    </row>
    <row r="17" spans="1:5" ht="15.75" x14ac:dyDescent="0.2">
      <c r="A17" s="125"/>
      <c r="B17" s="47" t="s">
        <v>29</v>
      </c>
      <c r="C17" s="85" t="s">
        <v>72</v>
      </c>
      <c r="D17" s="47" t="s">
        <v>73</v>
      </c>
      <c r="E17" s="66" t="s">
        <v>30</v>
      </c>
    </row>
    <row r="18" spans="1:5" ht="15.75" x14ac:dyDescent="0.2">
      <c r="A18" s="64" t="s">
        <v>78</v>
      </c>
      <c r="B18" s="47" t="s">
        <v>32</v>
      </c>
      <c r="C18" s="85" t="s">
        <v>32</v>
      </c>
      <c r="D18" s="47" t="s">
        <v>32</v>
      </c>
      <c r="E18" s="66" t="s">
        <v>32</v>
      </c>
    </row>
    <row r="19" spans="1:5" ht="15.75" x14ac:dyDescent="0.2">
      <c r="A19" s="64"/>
      <c r="B19" s="47"/>
      <c r="C19" s="85"/>
      <c r="D19" s="47"/>
      <c r="E19" s="66"/>
    </row>
    <row r="20" spans="1:5" ht="15.75" x14ac:dyDescent="0.2">
      <c r="A20" s="64"/>
      <c r="B20" s="47"/>
      <c r="C20" s="85"/>
      <c r="D20" s="47"/>
      <c r="E20" s="66"/>
    </row>
    <row r="21" spans="1:5" ht="15.75" x14ac:dyDescent="0.2">
      <c r="A21" s="64"/>
      <c r="B21" s="47"/>
      <c r="C21" s="85"/>
      <c r="D21" s="47"/>
      <c r="E21" s="66"/>
    </row>
    <row r="22" spans="1:5" ht="16.5" thickBot="1" x14ac:dyDescent="0.25">
      <c r="A22" s="67"/>
      <c r="B22" s="68"/>
      <c r="C22" s="68"/>
      <c r="D22" s="68"/>
      <c r="E22" s="69"/>
    </row>
    <row r="24" spans="1:5" ht="16.5" customHeight="1" x14ac:dyDescent="0.2"/>
    <row r="25" spans="1:5" ht="16.5" customHeight="1" x14ac:dyDescent="0.2"/>
    <row r="26" spans="1:5" ht="16.5" customHeight="1" x14ac:dyDescent="0.2"/>
    <row r="117" spans="1:1" x14ac:dyDescent="0.2">
      <c r="A117" s="1" t="s">
        <v>32</v>
      </c>
    </row>
    <row r="118" spans="1:1" x14ac:dyDescent="0.2">
      <c r="A118" s="1" t="s">
        <v>33</v>
      </c>
    </row>
  </sheetData>
  <sheetProtection selectLockedCells="1"/>
  <dataValidations count="1">
    <dataValidation type="list" allowBlank="1" showInputMessage="1" showErrorMessage="1" sqref="B18:E22" xr:uid="{00000000-0002-0000-0600-000000000000}">
      <formula1>$A$116:$A$118</formula1>
    </dataValidation>
  </dataValidations>
  <printOptions horizontalCentered="1"/>
  <pageMargins left="0.7" right="0.7" top="0.75" bottom="0.75" header="0.3" footer="0.3"/>
  <pageSetup scale="52" fitToHeight="0" orientation="landscape" r:id="rId1"/>
  <headerFooter>
    <oddFooter>&amp;L&amp;"Arial,Regular"&amp;12Revised: June 28, 2019&amp;C&amp;"Arial,Regular"&amp;12Page 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981075</xdr:colOff>
                    <xdr:row>10</xdr:row>
                    <xdr:rowOff>0</xdr:rowOff>
                  </from>
                  <to>
                    <xdr:col>0</xdr:col>
                    <xdr:colOff>1352550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1743075</xdr:colOff>
                    <xdr:row>10</xdr:row>
                    <xdr:rowOff>19050</xdr:rowOff>
                  </from>
                  <to>
                    <xdr:col>0</xdr:col>
                    <xdr:colOff>2190750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Cover page</vt:lpstr>
      <vt:lpstr>PharmPctPrem</vt:lpstr>
      <vt:lpstr>YoYTotalPlanSpnd</vt:lpstr>
      <vt:lpstr>YoYcompofPrem</vt:lpstr>
      <vt:lpstr>SpecTierForm</vt:lpstr>
      <vt:lpstr>PharmDocOff</vt:lpstr>
      <vt:lpstr>PharmBenMgr</vt:lpstr>
      <vt:lpstr>PharmBenMgr!Print_Area</vt:lpstr>
      <vt:lpstr>PharmPctPrem!Print_Area</vt:lpstr>
      <vt:lpstr>YoYcompofPrem!Print_Area</vt:lpstr>
      <vt:lpstr>PharmBenMgr!Print_Titles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2019-06-27T20:26:11Z</dcterms:created>
  <dcterms:modified xsi:type="dcterms:W3CDTF">2022-09-30T00:07:16Z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a73c85-e524-44a6-bd58-7df7ef87be8f_Enabled">
    <vt:lpwstr>true</vt:lpwstr>
  </property>
  <property fmtid="{D5CDD505-2E9C-101B-9397-08002B2CF9AE}" pid="3" name="MSIP_Label_a8a73c85-e524-44a6-bd58-7df7ef87be8f_SetDate">
    <vt:lpwstr>2022-09-26T18:21:24Z</vt:lpwstr>
  </property>
  <property fmtid="{D5CDD505-2E9C-101B-9397-08002B2CF9AE}" pid="4" name="MSIP_Label_a8a73c85-e524-44a6-bd58-7df7ef87be8f_Method">
    <vt:lpwstr>Privileged</vt:lpwstr>
  </property>
  <property fmtid="{D5CDD505-2E9C-101B-9397-08002B2CF9AE}" pid="5" name="MSIP_Label_a8a73c85-e524-44a6-bd58-7df7ef87be8f_Name">
    <vt:lpwstr>Internal Label</vt:lpwstr>
  </property>
  <property fmtid="{D5CDD505-2E9C-101B-9397-08002B2CF9AE}" pid="6" name="MSIP_Label_a8a73c85-e524-44a6-bd58-7df7ef87be8f_SiteId">
    <vt:lpwstr>db05faca-c82a-4b9d-b9c5-0f64b6755421</vt:lpwstr>
  </property>
  <property fmtid="{D5CDD505-2E9C-101B-9397-08002B2CF9AE}" pid="7" name="MSIP_Label_a8a73c85-e524-44a6-bd58-7df7ef87be8f_ActionId">
    <vt:lpwstr>ceffa040-4621-447f-8240-0e20faa4f151</vt:lpwstr>
  </property>
  <property fmtid="{D5CDD505-2E9C-101B-9397-08002B2CF9AE}" pid="8" name="MSIP_Label_a8a73c85-e524-44a6-bd58-7df7ef87be8f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