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C0" lockStructure="1"/>
  <bookViews>
    <workbookView xWindow="240" yWindow="45" windowWidth="18195" windowHeight="10035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45621"/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H57" i="8" s="1"/>
  <c r="E43" i="9"/>
  <c r="E43" i="8" s="1"/>
  <c r="E50" i="8" s="1"/>
  <c r="F57" i="8" s="1"/>
  <c r="E34" i="9"/>
  <c r="E42" i="8" s="1"/>
  <c r="E49" i="8" s="1"/>
  <c r="G57" i="8" l="1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<sst xmlns="http://schemas.openxmlformats.org/spreadsheetml/2006/main" count="166" uniqueCount="66">
  <si>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</si>
  <si>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</si>
  <si>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</si>
  <si>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</si>
  <si>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</si>
  <si>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</si>
  <si>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</si>
  <si>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</si>
  <si>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</si>
  <si>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</si>
  <si>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</si>
  <si>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</si>
  <si>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</si>
  <si>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</si>
  <si>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</si>
  <si>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</si>
  <si>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</si>
  <si>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</si>
  <si>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</si>
  <si>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</si>
  <si>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</si>
  <si>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</si>
  <si>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</si>
  <si>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</si>
  <si>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</si>
  <si>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</si>
  <si>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</si>
  <si>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</si>
  <si>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</si>
  <si>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</si>
  <si>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</si>
  <si>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</si>
  <si>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</si>
  <si>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</si>
  <si>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</si>
  <si>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</si>
  <si>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</si>
  <si>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</si>
  <si>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</si>
  <si>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</si>
  <si>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</si>
  <si>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</si>
  <si>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</si>
  <si>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</si>
  <si>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</si>
  <si>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</si>
  <si>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</si>
  <si>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</si>
  <si>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</si>
  <si>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</si>
  <si>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</si>
  <si>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</si>
  <si>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</si>
  <si>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</si>
  <si>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</si>
  <si>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</si>
  <si>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</si>
  <si>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</si>
  <si>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</si>
  <si>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</si>
  <si>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</si>
  <si>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</si>
  <si>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</si>
  <si>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</si>
  <si>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2019</t>
  </si>
  <si>
    <t>UnitedHealthcare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</si>
</sst>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tabSelected="1" zoomScaleNormal="100" workbookViewId="0"/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32.7109375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0" t="s">
        <v>63</v>
      </c>
      <c r="C2" s="85"/>
    </row>
    <row r="3" spans="1:3" s="15" customFormat="1" ht="15.75" x14ac:dyDescent="0.25">
      <c r="A3" s="86"/>
      <c r="B3" s="98" t="s">
        <v>35</v>
      </c>
      <c r="C3" s="26"/>
    </row>
    <row r="4" spans="1:3" ht="15.75" x14ac:dyDescent="0.25">
      <c r="A4" s="86"/>
      <c r="B4" s="27"/>
      <c r="C4" s="131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4" t="s">
        <v>64</v>
      </c>
    </row>
    <row r="8" spans="1:3" ht="15.75" x14ac:dyDescent="0.25">
      <c r="A8" s="91" t="s">
        <v>3</v>
      </c>
      <c r="B8" s="92" t="s">
        <v>34</v>
      </c>
      <c r="C8" s="93">
        <v>79413</v>
      </c>
    </row>
    <row r="9" spans="1:3" ht="15.75" x14ac:dyDescent="0.25">
      <c r="A9" s="91" t="s">
        <v>4</v>
      </c>
      <c r="B9" s="92" t="s">
        <v>5</v>
      </c>
      <c r="C9" s="94" t="s">
        <v>65</v>
      </c>
    </row>
    <row r="10" spans="1:3" ht="16.5" thickBot="1" x14ac:dyDescent="0.3">
      <c r="A10" s="95" t="s">
        <v>6</v>
      </c>
      <c r="B10" s="96" t="s">
        <v>7</v>
      </c>
      <c r="C10" s="97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zoomScaleNormal="100" workbookViewId="0"/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2"/>
      <c r="F8" s="133"/>
      <c r="G8" s="133" t="s">
        <v>33</v>
      </c>
      <c r="H8" s="133"/>
      <c r="I8" s="134"/>
    </row>
    <row r="9" spans="1:9" ht="13.7" customHeight="1" thickBot="1" x14ac:dyDescent="0.25">
      <c r="C9" s="29"/>
      <c r="D9" s="30"/>
      <c r="E9" s="135"/>
      <c r="F9" s="136"/>
      <c r="G9" s="136"/>
      <c r="H9" s="136"/>
      <c r="I9" s="137"/>
    </row>
    <row r="10" spans="1:9" ht="16.5" thickBot="1" x14ac:dyDescent="0.3">
      <c r="A10" s="4"/>
      <c r="C10" s="29"/>
      <c r="D10" s="30"/>
      <c r="E10" s="31">
        <f>'Cover Page'!C7-5</f>
        <v>2014</v>
      </c>
      <c r="F10" s="31">
        <f>E10+1</f>
        <v>2015</v>
      </c>
      <c r="G10" s="32">
        <f>F10+1</f>
        <v>2016</v>
      </c>
      <c r="H10" s="31">
        <f>G10+1</f>
        <v>2017</v>
      </c>
      <c r="I10" s="33">
        <f>H10+1</f>
        <v>2018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zoomScaleNormal="10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50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6"/>
      <c r="C13" s="39">
        <v>1.1000000000000001</v>
      </c>
      <c r="D13" s="40" t="s">
        <v>36</v>
      </c>
      <c r="E13" s="41">
        <v>665982845.7700001</v>
      </c>
      <c r="F13" s="42">
        <v>891926617.25</v>
      </c>
      <c r="G13" s="41">
        <v>1092734471</v>
      </c>
      <c r="H13" s="43">
        <v>1513549236</v>
      </c>
      <c r="I13" s="43">
        <v>1438511947</v>
      </c>
    </row>
    <row r="14" spans="1:9" x14ac:dyDescent="0.2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6"/>
      <c r="C16" s="39">
        <v>2.1</v>
      </c>
      <c r="D16" s="40" t="s">
        <v>17</v>
      </c>
      <c r="E16" s="41">
        <v>530389589.3300001</v>
      </c>
      <c r="F16" s="42">
        <v>673996072.95000052</v>
      </c>
      <c r="G16" s="41">
        <v>849642896</v>
      </c>
      <c r="H16" s="43">
        <v>1241181168</v>
      </c>
      <c r="I16" s="43">
        <v>1194743721</v>
      </c>
    </row>
    <row r="17" spans="1:9" s="30" customFormat="1" x14ac:dyDescent="0.2">
      <c r="B17" s="108"/>
      <c r="C17" s="39">
        <v>2.2000000000000002</v>
      </c>
      <c r="D17" s="40" t="s">
        <v>11</v>
      </c>
      <c r="E17" s="41">
        <v>-13450564.320000011</v>
      </c>
      <c r="F17" s="42">
        <v>15133305.17</v>
      </c>
      <c r="G17" s="41">
        <v>42861450.200000048</v>
      </c>
      <c r="H17" s="43">
        <v>42725542</v>
      </c>
      <c r="I17" s="43">
        <v>-15281975</v>
      </c>
    </row>
    <row r="18" spans="1:9" x14ac:dyDescent="0.2">
      <c r="A18" s="29"/>
      <c r="B18" s="106"/>
      <c r="C18" s="39">
        <v>2.2999999999999998</v>
      </c>
      <c r="D18" s="40" t="s">
        <v>12</v>
      </c>
      <c r="E18" s="41">
        <v>-2725886.14</v>
      </c>
      <c r="F18" s="42">
        <v>-511059.58999999962</v>
      </c>
      <c r="G18" s="41">
        <v>520348</v>
      </c>
      <c r="H18" s="43">
        <v>94310</v>
      </c>
      <c r="I18" s="43">
        <v>492684</v>
      </c>
    </row>
    <row r="19" spans="1:9" x14ac:dyDescent="0.2">
      <c r="A19" s="29"/>
      <c r="B19" s="106"/>
      <c r="C19" s="39">
        <v>2.4</v>
      </c>
      <c r="D19" s="40" t="s">
        <v>13</v>
      </c>
      <c r="E19" s="41">
        <v>238573.68000000017</v>
      </c>
      <c r="F19" s="42">
        <v>391788.32999999961</v>
      </c>
      <c r="G19" s="41">
        <v>1481355</v>
      </c>
      <c r="H19" s="43">
        <v>536032</v>
      </c>
      <c r="I19" s="43">
        <v>946034</v>
      </c>
    </row>
    <row r="20" spans="1:9" s="30" customFormat="1" x14ac:dyDescent="0.2">
      <c r="B20" s="108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09"/>
      <c r="B21" s="108"/>
      <c r="C21" s="54" t="s">
        <v>19</v>
      </c>
      <c r="D21" s="55" t="s">
        <v>15</v>
      </c>
      <c r="E21" s="56">
        <f>SUM(E16:E20)</f>
        <v>514451712.55000013</v>
      </c>
      <c r="F21" s="56">
        <f t="shared" ref="F21:I21" si="0">SUM(F16:F20)</f>
        <v>689010106.86000049</v>
      </c>
      <c r="G21" s="56">
        <f t="shared" si="0"/>
        <v>894506049.20000005</v>
      </c>
      <c r="H21" s="56">
        <f t="shared" si="0"/>
        <v>1284537052</v>
      </c>
      <c r="I21" s="56">
        <f t="shared" si="0"/>
        <v>1180900464</v>
      </c>
    </row>
    <row r="22" spans="1:9" x14ac:dyDescent="0.2">
      <c r="B22" s="107"/>
      <c r="C22" s="57"/>
      <c r="D22" s="58"/>
      <c r="E22" s="46"/>
      <c r="F22" s="47"/>
      <c r="G22" s="46"/>
      <c r="H22" s="48"/>
      <c r="I22" s="48"/>
    </row>
    <row r="23" spans="1:9" x14ac:dyDescent="0.2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8"/>
      <c r="C25" s="62"/>
      <c r="D25" s="63" t="s">
        <v>44</v>
      </c>
      <c r="E25" s="41">
        <v>19886907.650000002</v>
      </c>
      <c r="F25" s="42">
        <v>30821316.080000002</v>
      </c>
      <c r="G25" s="41">
        <v>10047394</v>
      </c>
      <c r="H25" s="43">
        <v>17163505</v>
      </c>
      <c r="I25" s="43">
        <v>16890036</v>
      </c>
    </row>
    <row r="26" spans="1:9" s="30" customFormat="1" ht="14.1" customHeight="1" x14ac:dyDescent="0.2">
      <c r="B26" s="108"/>
      <c r="C26" s="62"/>
      <c r="D26" s="63" t="s">
        <v>45</v>
      </c>
      <c r="E26" s="41">
        <v>271019.77</v>
      </c>
      <c r="F26" s="42">
        <v>366871.22000000003</v>
      </c>
      <c r="G26" s="41">
        <v>463096</v>
      </c>
      <c r="H26" s="43">
        <v>678414</v>
      </c>
      <c r="I26" s="43">
        <v>644945</v>
      </c>
    </row>
    <row r="27" spans="1:9" s="30" customFormat="1" ht="14.1" customHeight="1" x14ac:dyDescent="0.2">
      <c r="B27" s="108"/>
      <c r="C27" s="62"/>
      <c r="D27" s="63" t="s">
        <v>46</v>
      </c>
      <c r="E27" s="41">
        <v>8747708.3599999994</v>
      </c>
      <c r="F27" s="42">
        <v>12753845.409999998</v>
      </c>
      <c r="G27" s="41">
        <v>13971131</v>
      </c>
      <c r="H27" s="43">
        <v>0</v>
      </c>
      <c r="I27" s="43">
        <v>30376369</v>
      </c>
    </row>
    <row r="28" spans="1:9" s="30" customFormat="1" ht="14.1" customHeight="1" x14ac:dyDescent="0.2">
      <c r="B28" s="108"/>
      <c r="C28" s="62"/>
      <c r="D28" s="63" t="s">
        <v>47</v>
      </c>
      <c r="E28" s="41">
        <v>90576</v>
      </c>
      <c r="F28" s="42">
        <v>47996</v>
      </c>
      <c r="G28" s="41">
        <v>5090003</v>
      </c>
      <c r="H28" s="43">
        <v>3656</v>
      </c>
      <c r="I28" s="43">
        <v>0</v>
      </c>
    </row>
    <row r="29" spans="1:9" s="30" customFormat="1" ht="14.1" customHeight="1" x14ac:dyDescent="0.2">
      <c r="B29" s="108"/>
      <c r="C29" s="62"/>
      <c r="D29" s="63" t="s">
        <v>48</v>
      </c>
      <c r="E29" s="41">
        <v>9090472.3300000001</v>
      </c>
      <c r="F29" s="42">
        <v>8412557.3500000034</v>
      </c>
      <c r="G29" s="41">
        <v>4085</v>
      </c>
      <c r="H29" s="43">
        <v>6507</v>
      </c>
      <c r="I29" s="43">
        <v>12459</v>
      </c>
    </row>
    <row r="30" spans="1:9" x14ac:dyDescent="0.2">
      <c r="B30" s="106"/>
      <c r="C30" s="62">
        <v>3.2</v>
      </c>
      <c r="D30" s="55" t="s">
        <v>30</v>
      </c>
      <c r="E30" s="41">
        <v>13454123.479999999</v>
      </c>
      <c r="F30" s="42">
        <v>18608941.470000003</v>
      </c>
      <c r="G30" s="41">
        <v>14748381</v>
      </c>
      <c r="H30" s="43">
        <v>11165558</v>
      </c>
      <c r="I30" s="64">
        <v>8832722</v>
      </c>
    </row>
    <row r="31" spans="1:9" x14ac:dyDescent="0.2">
      <c r="B31" s="106"/>
      <c r="C31" s="62">
        <v>3.3</v>
      </c>
      <c r="D31" s="55" t="s">
        <v>37</v>
      </c>
      <c r="E31" s="41">
        <v>0</v>
      </c>
      <c r="F31" s="42">
        <v>0</v>
      </c>
      <c r="G31" s="41">
        <v>0</v>
      </c>
      <c r="H31" s="43">
        <v>0</v>
      </c>
      <c r="I31" s="64">
        <v>0</v>
      </c>
    </row>
    <row r="32" spans="1:9" x14ac:dyDescent="0.2">
      <c r="B32" s="106"/>
      <c r="C32" s="62">
        <v>3.4</v>
      </c>
      <c r="D32" s="40" t="s">
        <v>21</v>
      </c>
      <c r="E32" s="41">
        <v>48564.24</v>
      </c>
      <c r="F32" s="42">
        <v>88480.819999999992</v>
      </c>
      <c r="G32" s="41">
        <v>104749</v>
      </c>
      <c r="H32" s="43">
        <v>139587</v>
      </c>
      <c r="I32" s="43">
        <v>111833</v>
      </c>
    </row>
    <row r="33" spans="2:9" x14ac:dyDescent="0.2">
      <c r="B33" s="106"/>
      <c r="C33" s="62">
        <v>3.5</v>
      </c>
      <c r="D33" s="40" t="s">
        <v>31</v>
      </c>
      <c r="E33" s="41">
        <v>557120.1100000001</v>
      </c>
      <c r="F33" s="42">
        <v>1217722.7099999972</v>
      </c>
      <c r="G33" s="41">
        <v>30374550</v>
      </c>
      <c r="H33" s="43">
        <v>1147074</v>
      </c>
      <c r="I33" s="43">
        <v>-595124</v>
      </c>
    </row>
    <row r="34" spans="2:9" x14ac:dyDescent="0.2">
      <c r="B34" s="106"/>
      <c r="C34" s="62">
        <v>3.6</v>
      </c>
      <c r="D34" s="40" t="s">
        <v>32</v>
      </c>
      <c r="E34" s="56">
        <f>SUM(E25:E33)</f>
        <v>52146491.939999998</v>
      </c>
      <c r="F34" s="56">
        <f t="shared" ref="F34:I34" si="1">SUM(F25:F33)</f>
        <v>72317731.059999987</v>
      </c>
      <c r="G34" s="56">
        <f t="shared" si="1"/>
        <v>74803389</v>
      </c>
      <c r="H34" s="56">
        <f t="shared" si="1"/>
        <v>30304301</v>
      </c>
      <c r="I34" s="56">
        <f t="shared" si="1"/>
        <v>56273240</v>
      </c>
    </row>
    <row r="35" spans="2:9" s="30" customFormat="1" x14ac:dyDescent="0.2">
      <c r="B35" s="110"/>
      <c r="C35" s="65"/>
      <c r="D35" s="66"/>
      <c r="E35" s="46"/>
      <c r="F35" s="47"/>
      <c r="G35" s="46"/>
      <c r="H35" s="48"/>
      <c r="I35" s="67"/>
    </row>
    <row r="36" spans="2:9" x14ac:dyDescent="0.2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1"/>
      <c r="C37" s="39">
        <v>4.0999999999999996</v>
      </c>
      <c r="D37" s="40" t="s">
        <v>55</v>
      </c>
      <c r="E37" s="41">
        <v>2529099</v>
      </c>
      <c r="F37" s="42">
        <v>3429328</v>
      </c>
      <c r="G37" s="41">
        <v>3749313</v>
      </c>
      <c r="H37" s="43">
        <v>5590439</v>
      </c>
      <c r="I37" s="43">
        <v>5293787</v>
      </c>
    </row>
    <row r="38" spans="2:9" x14ac:dyDescent="0.2">
      <c r="B38" s="111"/>
      <c r="C38" s="39">
        <v>4.2</v>
      </c>
      <c r="D38" s="40" t="s">
        <v>56</v>
      </c>
      <c r="E38" s="41">
        <v>1137422</v>
      </c>
      <c r="F38" s="42">
        <v>1407441</v>
      </c>
      <c r="G38" s="41">
        <v>1651140</v>
      </c>
      <c r="H38" s="43">
        <v>2454634</v>
      </c>
      <c r="I38" s="43">
        <v>1671619</v>
      </c>
    </row>
    <row r="39" spans="2:9" x14ac:dyDescent="0.2">
      <c r="B39" s="111"/>
      <c r="C39" s="39">
        <v>4.3</v>
      </c>
      <c r="D39" s="40" t="s">
        <v>57</v>
      </c>
      <c r="E39" s="41">
        <v>894724</v>
      </c>
      <c r="F39" s="42">
        <v>1141888</v>
      </c>
      <c r="G39" s="41">
        <v>2318494</v>
      </c>
      <c r="H39" s="43">
        <v>2477338</v>
      </c>
      <c r="I39" s="43">
        <v>2409885</v>
      </c>
    </row>
    <row r="40" spans="2:9" x14ac:dyDescent="0.2">
      <c r="B40" s="111"/>
      <c r="C40" s="39">
        <v>4.4000000000000004</v>
      </c>
      <c r="D40" s="40" t="s">
        <v>58</v>
      </c>
      <c r="E40" s="41">
        <v>2059883</v>
      </c>
      <c r="F40" s="42">
        <v>2138488</v>
      </c>
      <c r="G40" s="41">
        <v>3293945</v>
      </c>
      <c r="H40" s="43">
        <v>6491728</v>
      </c>
      <c r="I40" s="43">
        <v>5943281</v>
      </c>
    </row>
    <row r="41" spans="2:9" s="30" customFormat="1" ht="30" x14ac:dyDescent="0.2">
      <c r="B41" s="112"/>
      <c r="C41" s="54">
        <v>4.5</v>
      </c>
      <c r="D41" s="55" t="s">
        <v>59</v>
      </c>
      <c r="E41" s="41">
        <v>1025107</v>
      </c>
      <c r="F41" s="42">
        <v>1797110</v>
      </c>
      <c r="G41" s="41">
        <v>1326531</v>
      </c>
      <c r="H41" s="43">
        <v>2627059</v>
      </c>
      <c r="I41" s="43">
        <v>2143888</v>
      </c>
    </row>
    <row r="42" spans="2:9" ht="30" x14ac:dyDescent="0.2">
      <c r="B42" s="111"/>
      <c r="C42" s="54">
        <v>4.5999999999999996</v>
      </c>
      <c r="D42" s="55" t="s">
        <v>60</v>
      </c>
      <c r="E42" s="41">
        <v>167109</v>
      </c>
      <c r="F42" s="42">
        <v>140453</v>
      </c>
      <c r="G42" s="41">
        <v>0</v>
      </c>
      <c r="H42" s="43">
        <v>0</v>
      </c>
      <c r="I42" s="64"/>
    </row>
    <row r="43" spans="2:9" ht="30" x14ac:dyDescent="0.2">
      <c r="B43" s="111"/>
      <c r="C43" s="54">
        <v>4.7</v>
      </c>
      <c r="D43" s="55" t="s">
        <v>61</v>
      </c>
      <c r="E43" s="56">
        <f>SUM(E37:E42)</f>
        <v>7813344</v>
      </c>
      <c r="F43" s="56">
        <f>SUM(F37:F42)</f>
        <v>10054708</v>
      </c>
      <c r="G43" s="56">
        <f>SUM(G37:G42)</f>
        <v>12339423</v>
      </c>
      <c r="H43" s="56">
        <f>SUM(H37:H42)</f>
        <v>19641198</v>
      </c>
      <c r="I43" s="56">
        <f>SUM(I37:I42)</f>
        <v>17462460</v>
      </c>
    </row>
    <row r="44" spans="2:9" s="30" customFormat="1" x14ac:dyDescent="0.2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5"/>
      <c r="C46" s="62">
        <v>5.0999999999999996</v>
      </c>
      <c r="D46" s="40" t="s">
        <v>0</v>
      </c>
      <c r="E46" s="41">
        <v>17588105.159999996</v>
      </c>
      <c r="F46" s="42">
        <v>21603291.729999993</v>
      </c>
      <c r="G46" s="41">
        <v>22232321</v>
      </c>
      <c r="H46" s="43">
        <v>20608454</v>
      </c>
      <c r="I46" s="43">
        <v>19043314</v>
      </c>
    </row>
    <row r="47" spans="2:9" x14ac:dyDescent="0.2">
      <c r="B47" s="115"/>
      <c r="C47" s="62">
        <v>5.2</v>
      </c>
      <c r="D47" s="40" t="s">
        <v>23</v>
      </c>
      <c r="E47" s="41">
        <v>26089626.559999999</v>
      </c>
      <c r="F47" s="42">
        <v>34902948.579999998</v>
      </c>
      <c r="G47" s="41">
        <v>46901440</v>
      </c>
      <c r="H47" s="43">
        <v>54586736</v>
      </c>
      <c r="I47" s="43">
        <v>46432533</v>
      </c>
    </row>
    <row r="48" spans="2:9" x14ac:dyDescent="0.2">
      <c r="B48" s="115"/>
      <c r="C48" s="62">
        <v>5.3</v>
      </c>
      <c r="D48" s="40" t="s">
        <v>24</v>
      </c>
      <c r="E48" s="41">
        <v>12481590.41</v>
      </c>
      <c r="F48" s="42">
        <v>18929923.23</v>
      </c>
      <c r="G48" s="41">
        <v>25507208</v>
      </c>
      <c r="H48" s="43">
        <v>32079143</v>
      </c>
      <c r="I48" s="43">
        <v>32005468</v>
      </c>
    </row>
    <row r="49" spans="2:9" x14ac:dyDescent="0.2">
      <c r="B49" s="115"/>
      <c r="C49" s="62">
        <v>5.4</v>
      </c>
      <c r="D49" s="40" t="s">
        <v>25</v>
      </c>
      <c r="E49" s="56">
        <f>SUM(E46:E48)</f>
        <v>56159322.129999995</v>
      </c>
      <c r="F49" s="56">
        <f>SUM(F46:F48)</f>
        <v>75436163.539999992</v>
      </c>
      <c r="G49" s="56">
        <f>SUM(G46:G48)</f>
        <v>94640969</v>
      </c>
      <c r="H49" s="56">
        <f>SUM(H46:H48)</f>
        <v>107274333</v>
      </c>
      <c r="I49" s="56">
        <f>SUM(I46:I48)</f>
        <v>97481315</v>
      </c>
    </row>
    <row r="50" spans="2:9" x14ac:dyDescent="0.2">
      <c r="B50" s="116"/>
      <c r="C50" s="73"/>
      <c r="D50" s="74"/>
      <c r="E50" s="51"/>
      <c r="F50" s="52"/>
      <c r="G50" s="51"/>
      <c r="H50" s="53"/>
      <c r="I50" s="61"/>
    </row>
    <row r="51" spans="2:9" x14ac:dyDescent="0.2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8"/>
      <c r="C52" s="62">
        <v>6.1</v>
      </c>
      <c r="D52" s="40" t="s">
        <v>27</v>
      </c>
      <c r="E52" s="41">
        <v>131523</v>
      </c>
      <c r="F52" s="41">
        <v>179032</v>
      </c>
      <c r="G52" s="41">
        <v>244995</v>
      </c>
      <c r="H52" s="41">
        <v>290441</v>
      </c>
      <c r="I52" s="41">
        <v>256232</v>
      </c>
    </row>
    <row r="53" spans="2:9" ht="15.75" thickBot="1" x14ac:dyDescent="0.25">
      <c r="B53" s="118"/>
      <c r="C53" s="81">
        <v>6.2</v>
      </c>
      <c r="D53" s="82" t="s">
        <v>28</v>
      </c>
      <c r="E53" s="83">
        <v>1497046</v>
      </c>
      <c r="F53" s="83">
        <v>1982691</v>
      </c>
      <c r="G53" s="83">
        <v>2737961</v>
      </c>
      <c r="H53" s="83">
        <v>3612116</v>
      </c>
      <c r="I53" s="83">
        <v>3283239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zoomScaleNormal="100" zoomScaleSheetLayoutView="100" workbookViewId="0">
      <selection activeCell="F32" sqref="F32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49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2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2">
      <c r="B18" s="107"/>
      <c r="C18" s="57"/>
      <c r="D18" s="58"/>
      <c r="E18" s="46"/>
      <c r="F18" s="47"/>
      <c r="G18" s="46"/>
      <c r="H18" s="48"/>
      <c r="I18" s="48"/>
    </row>
    <row r="19" spans="1:9" x14ac:dyDescent="0.2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2">
      <c r="B25" s="110"/>
      <c r="C25" s="65"/>
      <c r="D25" s="66"/>
      <c r="E25" s="46"/>
      <c r="F25" s="47"/>
      <c r="G25" s="46"/>
      <c r="H25" s="48"/>
      <c r="I25" s="67"/>
    </row>
    <row r="26" spans="1:9" x14ac:dyDescent="0.2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2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2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2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2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5.75" thickBot="1" x14ac:dyDescent="0.25">
      <c r="B32" s="125"/>
      <c r="C32" s="57"/>
      <c r="D32" s="45"/>
      <c r="E32" s="126"/>
      <c r="F32" s="127"/>
      <c r="G32" s="126"/>
      <c r="H32" s="128"/>
      <c r="I32" s="129"/>
    </row>
    <row r="34" spans="2:9" ht="15.75" thickBot="1" x14ac:dyDescent="0.25"/>
    <row r="35" spans="2:9" ht="16.5" thickBot="1" x14ac:dyDescent="0.3">
      <c r="B35" s="84" t="s">
        <v>50</v>
      </c>
      <c r="D35" s="30"/>
      <c r="E35" s="132"/>
      <c r="F35" s="133"/>
      <c r="G35" s="133" t="s">
        <v>33</v>
      </c>
      <c r="H35" s="133"/>
      <c r="I35" s="134"/>
    </row>
    <row r="36" spans="2:9" ht="16.5" thickBot="1" x14ac:dyDescent="0.25">
      <c r="D36" s="30"/>
      <c r="E36" s="135"/>
      <c r="F36" s="136"/>
      <c r="G36" s="136"/>
      <c r="H36" s="136"/>
      <c r="I36" s="137"/>
    </row>
    <row r="37" spans="2:9" ht="16.5" thickBot="1" x14ac:dyDescent="0.3">
      <c r="D37" s="30"/>
      <c r="E37" s="31">
        <f>E11</f>
        <v>2014</v>
      </c>
      <c r="F37" s="31">
        <f>E37+1</f>
        <v>2015</v>
      </c>
      <c r="G37" s="32">
        <f>F37+1</f>
        <v>2016</v>
      </c>
      <c r="H37" s="31">
        <f>G37+1</f>
        <v>2017</v>
      </c>
      <c r="I37" s="33">
        <f>H37+1</f>
        <v>2018</v>
      </c>
    </row>
    <row r="38" spans="2:9" x14ac:dyDescent="0.2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2">
      <c r="B39" s="106"/>
      <c r="C39" s="39">
        <v>1.1000000000000001</v>
      </c>
      <c r="D39" s="40" t="s">
        <v>39</v>
      </c>
      <c r="E39" s="56">
        <f>'Historical Data - PPO'!E13</f>
        <v>665982845.7700001</v>
      </c>
      <c r="F39" s="56">
        <f>'Historical Data - PPO'!F13</f>
        <v>891926617.25</v>
      </c>
      <c r="G39" s="56">
        <f>'Historical Data - PPO'!G13</f>
        <v>1092734471</v>
      </c>
      <c r="H39" s="56">
        <f>'Historical Data - PPO'!H13</f>
        <v>1513549236</v>
      </c>
      <c r="I39" s="56">
        <f>'Historical Data - PPO'!I13</f>
        <v>1438511947</v>
      </c>
    </row>
    <row r="40" spans="2:9" x14ac:dyDescent="0.2">
      <c r="B40" s="108"/>
      <c r="C40" s="39">
        <v>1.2</v>
      </c>
      <c r="D40" s="40" t="s">
        <v>40</v>
      </c>
      <c r="E40" s="56">
        <f>'Historical Data - PPO'!E21</f>
        <v>514451712.55000013</v>
      </c>
      <c r="F40" s="56">
        <f>'Historical Data - PPO'!F21</f>
        <v>689010106.86000049</v>
      </c>
      <c r="G40" s="56">
        <f>'Historical Data - PPO'!G21</f>
        <v>894506049.20000005</v>
      </c>
      <c r="H40" s="56">
        <f>'Historical Data - PPO'!H21</f>
        <v>1284537052</v>
      </c>
      <c r="I40" s="56">
        <f>'Historical Data - PPO'!I21</f>
        <v>1180900464</v>
      </c>
    </row>
    <row r="41" spans="2:9" x14ac:dyDescent="0.2">
      <c r="B41" s="106"/>
      <c r="C41" s="39">
        <v>1.3</v>
      </c>
      <c r="D41" s="40" t="s">
        <v>0</v>
      </c>
      <c r="E41" s="56">
        <f>'Historical Data - PPO'!E49</f>
        <v>56159322.129999995</v>
      </c>
      <c r="F41" s="56">
        <f>'Historical Data - PPO'!F49</f>
        <v>75436163.539999992</v>
      </c>
      <c r="G41" s="56">
        <f>'Historical Data - PPO'!G49</f>
        <v>94640969</v>
      </c>
      <c r="H41" s="56">
        <f>'Historical Data - PPO'!H49</f>
        <v>107274333</v>
      </c>
      <c r="I41" s="56">
        <f>'Historical Data - PPO'!I49</f>
        <v>97481315</v>
      </c>
    </row>
    <row r="42" spans="2:9" x14ac:dyDescent="0.2">
      <c r="B42" s="106"/>
      <c r="C42" s="39">
        <v>1.4</v>
      </c>
      <c r="D42" s="40" t="s">
        <v>41</v>
      </c>
      <c r="E42" s="56">
        <f>'Historical Data - PPO'!E34</f>
        <v>52146491.939999998</v>
      </c>
      <c r="F42" s="56">
        <f>'Historical Data - PPO'!F34</f>
        <v>72317731.059999987</v>
      </c>
      <c r="G42" s="56">
        <f>'Historical Data - PPO'!G34</f>
        <v>74803389</v>
      </c>
      <c r="H42" s="56">
        <f>'Historical Data - PPO'!H34</f>
        <v>30304301</v>
      </c>
      <c r="I42" s="56">
        <f>'Historical Data - PPO'!I34</f>
        <v>56273240</v>
      </c>
    </row>
    <row r="43" spans="2:9" x14ac:dyDescent="0.2">
      <c r="B43" s="106"/>
      <c r="C43" s="39">
        <v>1.5</v>
      </c>
      <c r="D43" s="40" t="s">
        <v>62</v>
      </c>
      <c r="E43" s="56">
        <f>'Historical Data - PPO'!E43</f>
        <v>7813344</v>
      </c>
      <c r="F43" s="120">
        <f>'Historical Data - PPO'!F43</f>
        <v>10054708</v>
      </c>
      <c r="G43" s="56">
        <f>'Historical Data - PPO'!G43</f>
        <v>12339423</v>
      </c>
      <c r="H43" s="121">
        <f>'Historical Data - PPO'!H43</f>
        <v>19641198</v>
      </c>
      <c r="I43" s="121">
        <f>'Historical Data - PPO'!I43</f>
        <v>17462460</v>
      </c>
    </row>
    <row r="44" spans="2:9" x14ac:dyDescent="0.2">
      <c r="B44" s="107"/>
      <c r="C44" s="57"/>
      <c r="D44" s="58"/>
      <c r="E44" s="46"/>
      <c r="F44" s="47"/>
      <c r="G44" s="46"/>
      <c r="H44" s="48"/>
      <c r="I44" s="48"/>
    </row>
    <row r="45" spans="2:9" x14ac:dyDescent="0.2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8"/>
      <c r="C46" s="62">
        <v>2.1</v>
      </c>
      <c r="D46" s="40" t="s">
        <v>39</v>
      </c>
      <c r="E46" s="56">
        <f>IF('Historical Data - PPO'!E$53=0,"",E39/'Historical Data - PPO'!E$53)</f>
        <v>444.86465063197795</v>
      </c>
      <c r="F46" s="56">
        <f>IF('Historical Data - PPO'!F$53=0,"",F39/'Historical Data - PPO'!F$53)</f>
        <v>449.85659250483309</v>
      </c>
      <c r="G46" s="56">
        <f>IF('Historical Data - PPO'!G$53=0,"",G39/'Historical Data - PPO'!G$53)</f>
        <v>399.10519945316969</v>
      </c>
      <c r="H46" s="56">
        <f>IF('Historical Data - PPO'!H$53=0,"",H39/'Historical Data - PPO'!H$53)</f>
        <v>419.02010788136374</v>
      </c>
      <c r="I46" s="56">
        <f>IF('Historical Data - PPO'!I$53=0,"",I39/'Historical Data - PPO'!I$53)</f>
        <v>438.13805422023802</v>
      </c>
    </row>
    <row r="47" spans="2:9" x14ac:dyDescent="0.2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343.64455905162578</v>
      </c>
      <c r="F47" s="56">
        <f>IF('Historical Data - PPO'!F$53=0,"",F40/'Historical Data - PPO'!F$53)</f>
        <v>347.5126012374094</v>
      </c>
      <c r="G47" s="56">
        <f>IF('Historical Data - PPO'!G$53=0,"",G40/'Historical Data - PPO'!G$53)</f>
        <v>326.70518287148724</v>
      </c>
      <c r="H47" s="56">
        <f>IF('Historical Data - PPO'!H$53=0,"",H40/'Historical Data - PPO'!H$53)</f>
        <v>355.61899230257279</v>
      </c>
      <c r="I47" s="56">
        <f>IF('Historical Data - PPO'!I$53=0,"",I40/'Historical Data - PPO'!I$53)</f>
        <v>359.67544976165306</v>
      </c>
    </row>
    <row r="48" spans="2:9" x14ac:dyDescent="0.2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37.513424524029318</v>
      </c>
      <c r="F48" s="56">
        <f>IF('Historical Data - PPO'!F$53=0,"",F41/'Historical Data - PPO'!F$53)</f>
        <v>38.047362670229496</v>
      </c>
      <c r="G48" s="56">
        <f>IF('Historical Data - PPO'!G$53=0,"",G41/'Historical Data - PPO'!G$53)</f>
        <v>34.566222455323505</v>
      </c>
      <c r="H48" s="56">
        <f>IF('Historical Data - PPO'!H$53=0,"",H41/'Historical Data - PPO'!H$53)</f>
        <v>29.69847396927452</v>
      </c>
      <c r="I48" s="56">
        <f>IF('Historical Data - PPO'!I$53=0,"",I41/'Historical Data - PPO'!I$53)</f>
        <v>29.690593648528175</v>
      </c>
    </row>
    <row r="49" spans="2:9" x14ac:dyDescent="0.2">
      <c r="B49" s="108"/>
      <c r="C49" s="62">
        <v>2.4</v>
      </c>
      <c r="D49" s="40" t="s">
        <v>41</v>
      </c>
      <c r="E49" s="56">
        <f>IF('Historical Data - PPO'!E$53=0,"",E42/'Historical Data - PPO'!E$53)</f>
        <v>34.832925601484519</v>
      </c>
      <c r="F49" s="56">
        <f>IF('Historical Data - PPO'!F$53=0,"",F42/'Historical Data - PPO'!F$53)</f>
        <v>36.474534387859727</v>
      </c>
      <c r="G49" s="56">
        <f>IF('Historical Data - PPO'!G$53=0,"",G42/'Historical Data - PPO'!G$53)</f>
        <v>27.320838025085092</v>
      </c>
      <c r="H49" s="56">
        <f>IF('Historical Data - PPO'!H$53=0,"",H42/'Historical Data - PPO'!H$53)</f>
        <v>8.3896256377148468</v>
      </c>
      <c r="I49" s="56">
        <f>IF('Historical Data - PPO'!I$53=0,"",I42/'Historical Data - PPO'!I$53)</f>
        <v>17.139550303831065</v>
      </c>
    </row>
    <row r="50" spans="2:9" x14ac:dyDescent="0.2">
      <c r="B50" s="108"/>
      <c r="C50" s="39">
        <v>2.5</v>
      </c>
      <c r="D50" s="40" t="s">
        <v>62</v>
      </c>
      <c r="E50" s="56">
        <f>IF('Historical Data - PPO'!E$53=0,"",E43/'Historical Data - PPO'!E$53)</f>
        <v>5.2191742939094725</v>
      </c>
      <c r="F50" s="120">
        <f>IF('Historical Data - PPO'!F$53=0,"",F43/'Historical Data - PPO'!F$53)</f>
        <v>5.0712430731768086</v>
      </c>
      <c r="G50" s="56">
        <f>IF('Historical Data - PPO'!G$53=0,"",G43/'Historical Data - PPO'!G$53)</f>
        <v>4.506792828677983</v>
      </c>
      <c r="H50" s="121">
        <f>IF('Historical Data - PPO'!H$53=0,"",H43/'Historical Data - PPO'!H$53)</f>
        <v>5.4375878294052571</v>
      </c>
      <c r="I50" s="121">
        <f>IF('Historical Data - PPO'!I$53=0,"",I43/'Historical Data - PPO'!I$53)</f>
        <v>5.3186685465176309</v>
      </c>
    </row>
    <row r="51" spans="2:9" x14ac:dyDescent="0.2">
      <c r="B51" s="110"/>
      <c r="C51" s="65"/>
      <c r="D51" s="66"/>
      <c r="E51" s="46"/>
      <c r="F51" s="47"/>
      <c r="G51" s="46"/>
      <c r="H51" s="48"/>
      <c r="I51" s="67"/>
    </row>
    <row r="52" spans="2:9" x14ac:dyDescent="0.2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1.1221259917513215E-2</v>
      </c>
      <c r="G53" s="122">
        <f>IF(F46="","",G46/F46-1)</f>
        <v>-0.1128168262891871</v>
      </c>
      <c r="H53" s="122">
        <f>IF(G46="","",H46/G46-1)</f>
        <v>4.9898894966741381E-2</v>
      </c>
      <c r="I53" s="122">
        <f>IF(H46="","",I46/H46-1)</f>
        <v>4.5625367325539123E-2</v>
      </c>
    </row>
    <row r="54" spans="2:9" x14ac:dyDescent="0.2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1.1255938975022417E-2</v>
      </c>
      <c r="G54" s="122">
        <f t="shared" ref="G54:G56" si="7">IF(F47="","",G47/F47-1)</f>
        <v>-5.9875291692536914E-2</v>
      </c>
      <c r="H54" s="122">
        <f t="shared" ref="H54:H56" si="8">IF(G47="","",H47/G47-1)</f>
        <v>8.8501226631776841E-2</v>
      </c>
      <c r="I54" s="122">
        <f t="shared" ref="I54:I56" si="9">IF(H47="","",I47/H47-1)</f>
        <v>1.140675145839487E-2</v>
      </c>
    </row>
    <row r="55" spans="2:9" x14ac:dyDescent="0.2">
      <c r="B55" s="115"/>
      <c r="C55" s="62">
        <v>3.3</v>
      </c>
      <c r="D55" s="40" t="s">
        <v>0</v>
      </c>
      <c r="E55" s="56" t="s">
        <v>43</v>
      </c>
      <c r="F55" s="122">
        <f t="shared" si="6"/>
        <v>1.4233255240618359E-2</v>
      </c>
      <c r="G55" s="122">
        <f t="shared" si="7"/>
        <v>-9.1494915037300117E-2</v>
      </c>
      <c r="H55" s="122">
        <f t="shared" si="8"/>
        <v>-0.14082384884088794</v>
      </c>
      <c r="I55" s="122">
        <f t="shared" si="9"/>
        <v>-2.6534429864977227E-4</v>
      </c>
    </row>
    <row r="56" spans="2:9" x14ac:dyDescent="0.2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4.7128076612239722E-2</v>
      </c>
      <c r="G56" s="122">
        <f t="shared" si="7"/>
        <v>-0.25096129440438786</v>
      </c>
      <c r="H56" s="122">
        <f t="shared" si="8"/>
        <v>-0.69292209741107613</v>
      </c>
      <c r="I56" s="122">
        <f t="shared" si="9"/>
        <v>1.0429457813685605</v>
      </c>
    </row>
    <row r="57" spans="2:9" x14ac:dyDescent="0.2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-2.8343797773776713E-2</v>
      </c>
      <c r="G57" s="122">
        <f t="shared" ref="G57" si="10">IF(F50="","",G50/F50-1)</f>
        <v>-0.11130411939517493</v>
      </c>
      <c r="H57" s="124">
        <f t="shared" ref="H57" si="11">IF(G50="","",H50/G50-1)</f>
        <v>0.2065315704783155</v>
      </c>
      <c r="I57" s="124">
        <f t="shared" ref="I57" si="12">IF(H50="","",I50/H50-1)</f>
        <v>-2.186985969119204E-2</v>
      </c>
    </row>
    <row r="58" spans="2:9" ht="15.75" thickBot="1" x14ac:dyDescent="0.25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Chris Wada</cp:lastModifiedBy>
  <cp:lastPrinted>2017-08-31T23:03:42Z</cp:lastPrinted>
  <dcterms:created xsi:type="dcterms:W3CDTF">2016-01-21T22:50:39Z</dcterms:created>
  <dcterms:modified xsi:type="dcterms:W3CDTF">2019-09-30T22:52:04Z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