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CTUARIAL\State Compliance\CA\CA Aggregate Filing Report\2022\SB546\"/>
    </mc:Choice>
  </mc:AlternateContent>
  <xr:revisionPtr revIDLastSave="0" documentId="13_ncr:1_{8F96CB25-E88D-452A-84C5-B5CD6BB20041}" xr6:coauthVersionLast="47" xr6:coauthVersionMax="47" xr10:uidLastSave="{00000000-0000-0000-0000-000000000000}"/>
  <workbookProtection workbookPassword="DFC0" lockStructure="1"/>
  <bookViews>
    <workbookView xWindow="-120" yWindow="-120" windowWidth="29040" windowHeight="15720" xr2:uid="{00000000-000D-0000-FFFF-FFFF00000000}"/>
  </bookViews>
  <sheets>
    <sheet name="Cover Page" sheetId="5" r:id="rId1"/>
    <sheet name="Historical Data - HMO" sheetId="6" r:id="rId2"/>
    <sheet name="Historical Data - PPO" sheetId="9" r:id="rId3"/>
    <sheet name="Historical Data - summary" sheetId="8" r:id="rId4"/>
  </sheets>
  <externalReferences>
    <externalReference r:id="rId5"/>
    <externalReference r:id="rId6"/>
  </externalReferenc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9" l="1"/>
  <c r="I21" i="9" s="1"/>
  <c r="I16" i="9" l="1"/>
  <c r="I13" i="9" l="1"/>
  <c r="I53" i="9"/>
  <c r="I52" i="9"/>
  <c r="I48" i="9"/>
  <c r="I47" i="9"/>
  <c r="I46" i="9"/>
  <c r="I41" i="9"/>
  <c r="I40" i="9"/>
  <c r="I39" i="9"/>
  <c r="I38" i="9"/>
  <c r="I37" i="9"/>
  <c r="I34" i="9" l="1"/>
  <c r="I49" i="9" l="1"/>
  <c r="I43" i="9" l="1"/>
  <c r="B1" i="8" l="1"/>
  <c r="B1" i="6"/>
  <c r="I39" i="8" l="1"/>
  <c r="I46" i="8" s="1"/>
  <c r="H39" i="8"/>
  <c r="H46" i="8" s="1"/>
  <c r="G39" i="8"/>
  <c r="G46" i="8" s="1"/>
  <c r="F39" i="8"/>
  <c r="F46" i="8" s="1"/>
  <c r="I13" i="8"/>
  <c r="I20" i="8" s="1"/>
  <c r="H13" i="8"/>
  <c r="H20" i="8" s="1"/>
  <c r="G13" i="8"/>
  <c r="G20" i="8" s="1"/>
  <c r="F13" i="8"/>
  <c r="F20" i="8" s="1"/>
  <c r="E17" i="8"/>
  <c r="E24" i="8" s="1"/>
  <c r="E13" i="8" l="1"/>
  <c r="E20" i="8" s="1"/>
  <c r="F27" i="8" s="1"/>
  <c r="I15" i="8" l="1"/>
  <c r="I22" i="8" s="1"/>
  <c r="H15" i="8"/>
  <c r="H22" i="8" s="1"/>
  <c r="G15" i="8"/>
  <c r="G22" i="8" s="1"/>
  <c r="F15" i="8"/>
  <c r="F22" i="8" s="1"/>
  <c r="E15" i="8"/>
  <c r="E22" i="8" s="1"/>
  <c r="I17" i="8"/>
  <c r="I24" i="8" s="1"/>
  <c r="H17" i="8"/>
  <c r="H24" i="8" s="1"/>
  <c r="G17" i="8"/>
  <c r="G24" i="8" s="1"/>
  <c r="F17" i="8"/>
  <c r="F24" i="8" s="1"/>
  <c r="I16" i="8"/>
  <c r="I23" i="8" s="1"/>
  <c r="H16" i="8"/>
  <c r="H23" i="8" s="1"/>
  <c r="G16" i="8"/>
  <c r="G23" i="8" s="1"/>
  <c r="F16" i="8"/>
  <c r="F23" i="8" s="1"/>
  <c r="E16" i="8"/>
  <c r="E23" i="8" s="1"/>
  <c r="I14" i="8"/>
  <c r="I21" i="8" s="1"/>
  <c r="H14" i="8"/>
  <c r="H21" i="8" s="1"/>
  <c r="G14" i="8"/>
  <c r="G21" i="8" s="1"/>
  <c r="F14" i="8"/>
  <c r="F21" i="8" s="1"/>
  <c r="E14" i="8"/>
  <c r="E21" i="8" s="1"/>
  <c r="E10" i="6"/>
  <c r="F10" i="6" s="1"/>
  <c r="G10" i="6" s="1"/>
  <c r="H10" i="6" s="1"/>
  <c r="I10" i="6" s="1"/>
  <c r="B3" i="6"/>
  <c r="B2" i="6"/>
  <c r="F43" i="8"/>
  <c r="F50" i="8" s="1"/>
  <c r="I31" i="8" l="1"/>
  <c r="F30" i="8"/>
  <c r="G31" i="8"/>
  <c r="F31" i="8"/>
  <c r="H31" i="8"/>
  <c r="I43" i="8"/>
  <c r="I50" i="8" s="1"/>
  <c r="H43" i="8"/>
  <c r="H50" i="8" s="1"/>
  <c r="G43" i="8"/>
  <c r="G50" i="8" s="1"/>
  <c r="H57" i="8" s="1"/>
  <c r="E43" i="8"/>
  <c r="E50" i="8" s="1"/>
  <c r="F57" i="8" s="1"/>
  <c r="E42" i="8"/>
  <c r="E49" i="8" s="1"/>
  <c r="G57" i="8" l="1"/>
  <c r="I57" i="8"/>
  <c r="E39" i="8"/>
  <c r="E46" i="8" s="1"/>
  <c r="F53" i="8" s="1"/>
  <c r="I41" i="8"/>
  <c r="I48" i="8" s="1"/>
  <c r="H41" i="8"/>
  <c r="H48" i="8" s="1"/>
  <c r="G41" i="8"/>
  <c r="G48" i="8" s="1"/>
  <c r="F41" i="8"/>
  <c r="F48" i="8" s="1"/>
  <c r="E41" i="8"/>
  <c r="E48" i="8" s="1"/>
  <c r="I42" i="8"/>
  <c r="I49" i="8" s="1"/>
  <c r="H42" i="8"/>
  <c r="H49" i="8" s="1"/>
  <c r="G42" i="8"/>
  <c r="G49" i="8" s="1"/>
  <c r="F42" i="8"/>
  <c r="F49" i="8" s="1"/>
  <c r="F56" i="8" s="1"/>
  <c r="I40" i="8"/>
  <c r="I47" i="8" s="1"/>
  <c r="G40" i="8"/>
  <c r="G47" i="8" s="1"/>
  <c r="F40" i="8"/>
  <c r="F47" i="8" s="1"/>
  <c r="E40" i="8"/>
  <c r="E47" i="8" s="1"/>
  <c r="E11" i="9"/>
  <c r="F11" i="9" s="1"/>
  <c r="G11" i="9" s="1"/>
  <c r="H11" i="9" s="1"/>
  <c r="I11" i="9" s="1"/>
  <c r="B3" i="9"/>
  <c r="B2" i="9"/>
  <c r="B1" i="9"/>
  <c r="H40" i="8" l="1"/>
  <c r="H47" i="8" s="1"/>
  <c r="H54" i="8" s="1"/>
  <c r="F54" i="8"/>
  <c r="I55" i="8"/>
  <c r="I53" i="8"/>
  <c r="I56" i="8"/>
  <c r="H53" i="8"/>
  <c r="H56" i="8"/>
  <c r="G55" i="8"/>
  <c r="G53" i="8"/>
  <c r="G54" i="8"/>
  <c r="F55" i="8"/>
  <c r="H55" i="8"/>
  <c r="G56" i="8"/>
  <c r="E11" i="8"/>
  <c r="B3" i="8"/>
  <c r="B2" i="8"/>
  <c r="I54" i="8" l="1"/>
  <c r="F11" i="8"/>
  <c r="G11" i="8" s="1"/>
  <c r="H11" i="8" s="1"/>
  <c r="I11" i="8" s="1"/>
  <c r="E37" i="8"/>
  <c r="F37" i="8" s="1"/>
  <c r="G37" i="8" s="1"/>
  <c r="H37" i="8" s="1"/>
  <c r="I37" i="8" s="1"/>
  <c r="H28" i="8"/>
  <c r="H29" i="8"/>
  <c r="F29" i="8"/>
  <c r="H30" i="8"/>
  <c r="G30" i="8"/>
  <c r="I27" i="8"/>
  <c r="I28" i="8"/>
  <c r="I29" i="8"/>
  <c r="I30" i="8"/>
  <c r="H27" i="8"/>
  <c r="G27" i="8"/>
  <c r="G28" i="8"/>
  <c r="G29" i="8"/>
  <c r="F28" i="8"/>
</calcChain>
</file>

<file path=xl/sharedStrings.xml><?xml version="1.0" encoding="utf-8"?>
<sst xmlns="http://schemas.openxmlformats.org/spreadsheetml/2006/main" count="162" uniqueCount="67">
  <si>
    <t>Administrative Expenses</t>
  </si>
  <si>
    <t>California Department of Managed Health Care/Department of Insurance</t>
  </si>
  <si>
    <t>1.</t>
  </si>
  <si>
    <t>2.</t>
  </si>
  <si>
    <t>3.</t>
  </si>
  <si>
    <t>Legal Name</t>
  </si>
  <si>
    <t>4.</t>
  </si>
  <si>
    <t>DBA</t>
  </si>
  <si>
    <t>5.</t>
  </si>
  <si>
    <t>Premium:</t>
  </si>
  <si>
    <t>Claims:</t>
  </si>
  <si>
    <t>Direct claim reserves</t>
  </si>
  <si>
    <t>Experience rating refunds (rate credits) paid</t>
  </si>
  <si>
    <t>Reserve for experience rating refunds (rate credits)</t>
  </si>
  <si>
    <t>Contingent benefit and lawsuit reserves</t>
  </si>
  <si>
    <t xml:space="preserve">Total incurred claims </t>
  </si>
  <si>
    <t>Historical Data - Premium and Claims</t>
  </si>
  <si>
    <t>Claims Incurred and Paid</t>
  </si>
  <si>
    <t>2.5</t>
  </si>
  <si>
    <t>2.6</t>
  </si>
  <si>
    <t>Federal and State Taxes and Licensing or Regulatory Fees</t>
  </si>
  <si>
    <t>Regulatory authority licenses and fees</t>
  </si>
  <si>
    <t xml:space="preserve">Non-Claims Costs </t>
  </si>
  <si>
    <t>Agents and brokers fees and commissions</t>
  </si>
  <si>
    <t>Other general and administrative expenses</t>
  </si>
  <si>
    <t>Total non-claims costs</t>
  </si>
  <si>
    <t xml:space="preserve">Other Indicators or information </t>
  </si>
  <si>
    <t>Number of covered lives</t>
  </si>
  <si>
    <t>Member months</t>
  </si>
  <si>
    <t xml:space="preserve">Federal taxes and assessments  </t>
  </si>
  <si>
    <t>State Premium Tax</t>
  </si>
  <si>
    <t>Other Taxes and Fees</t>
  </si>
  <si>
    <t xml:space="preserve">Total Federal and State Taxes and fees </t>
  </si>
  <si>
    <t>Historical Data</t>
  </si>
  <si>
    <t>Enter DMHC Health Plan ID/CDI NAIC No.</t>
  </si>
  <si>
    <t>For Policies subject to CIC 10181.45 or CHSC 1374.21</t>
  </si>
  <si>
    <t xml:space="preserve">Total premium </t>
  </si>
  <si>
    <t>State Income Tax</t>
  </si>
  <si>
    <t>Total Dollars</t>
  </si>
  <si>
    <t>Premiums</t>
  </si>
  <si>
    <t>Claims Costs</t>
  </si>
  <si>
    <t>Taxes and Fees</t>
  </si>
  <si>
    <t>PMPM</t>
  </si>
  <si>
    <t>N/A</t>
  </si>
  <si>
    <t>3.1a Federal income taxes deductible from premium in MLR calculations</t>
  </si>
  <si>
    <t>3.1b Patient Centered Outcomes Research Institute (PCORI) Fee</t>
  </si>
  <si>
    <t>3.1c Affordable Care Act section 9010 Fee</t>
  </si>
  <si>
    <t>3.1d Federal Transitional Reinsurance Fee</t>
  </si>
  <si>
    <t>3.1e Other Federal Taxes and assessments deductible from premium</t>
  </si>
  <si>
    <t>HMO/POS</t>
  </si>
  <si>
    <t>PPO/EPO</t>
  </si>
  <si>
    <t>Average Change in Rating Components (%)</t>
  </si>
  <si>
    <t>Reporting Year</t>
  </si>
  <si>
    <t>6.</t>
  </si>
  <si>
    <t>Health Care Quality Improvement Expenses Incurred</t>
  </si>
  <si>
    <t>Improve health outcomes</t>
  </si>
  <si>
    <t>Activities to prevent hospital readmission</t>
  </si>
  <si>
    <t>Improve patient safety and reduce medical errors</t>
  </si>
  <si>
    <t>Wellness and health promotion activities</t>
  </si>
  <si>
    <t>Health information technology expenses related to improving health care quality</t>
  </si>
  <si>
    <t>Allowable Implementation ICD-10 expenses (not to exceed 0.3% of premium)</t>
  </si>
  <si>
    <t>Total Incurred Health Care Quality Improvement Expenses</t>
  </si>
  <si>
    <t>Quality Improvement Expenses</t>
  </si>
  <si>
    <t>CA Large Group Historical Data Spreadsheet (Fully Insured)</t>
  </si>
  <si>
    <t>Nippon Life Insurance Company of America</t>
  </si>
  <si>
    <t>Nippon Life Benefits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</si>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</sst>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FF0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FF00"/>
      <name val="Arial"/>
      <family val="2"/>
    </font>
    <font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Protection="1">
      <protection locked="0"/>
    </xf>
    <xf numFmtId="0" fontId="2" fillId="0" borderId="0" xfId="0" applyFont="1"/>
    <xf numFmtId="0" fontId="3" fillId="0" borderId="0" xfId="0" applyFont="1"/>
    <xf numFmtId="0" fontId="3" fillId="0" borderId="0" xfId="0" applyFont="1" applyProtection="1">
      <protection locked="0"/>
    </xf>
    <xf numFmtId="49" fontId="3" fillId="0" borderId="0" xfId="0" applyNumberFormat="1" applyFont="1" applyProtection="1">
      <protection locked="0"/>
    </xf>
    <xf numFmtId="49" fontId="3" fillId="0" borderId="18" xfId="0" applyNumberFormat="1" applyFont="1" applyBorder="1" applyAlignment="1">
      <alignment horizontal="right" vertical="top"/>
    </xf>
    <xf numFmtId="49" fontId="3" fillId="0" borderId="19" xfId="0" applyNumberFormat="1" applyFont="1" applyBorder="1" applyAlignment="1">
      <alignment horizontal="right" vertical="top"/>
    </xf>
    <xf numFmtId="0" fontId="5" fillId="0" borderId="0" xfId="0" applyFont="1" applyProtection="1">
      <protection locked="0"/>
    </xf>
    <xf numFmtId="49" fontId="3" fillId="0" borderId="13" xfId="0" applyNumberFormat="1" applyFont="1" applyBorder="1" applyAlignment="1">
      <alignment horizontal="right" vertical="top"/>
    </xf>
    <xf numFmtId="0" fontId="3" fillId="0" borderId="13" xfId="0" applyFont="1" applyBorder="1" applyAlignment="1">
      <alignment vertical="top"/>
    </xf>
    <xf numFmtId="49" fontId="3" fillId="0" borderId="20" xfId="0" applyNumberFormat="1" applyFont="1" applyBorder="1" applyAlignment="1">
      <alignment horizontal="right" vertical="top"/>
    </xf>
    <xf numFmtId="0" fontId="1" fillId="0" borderId="0" xfId="0" applyFont="1" applyProtection="1">
      <protection locked="0"/>
    </xf>
    <xf numFmtId="49" fontId="3" fillId="7" borderId="20" xfId="0" applyNumberFormat="1" applyFont="1" applyFill="1" applyBorder="1" applyAlignment="1">
      <alignment horizontal="right" vertical="top"/>
    </xf>
    <xf numFmtId="0" fontId="6" fillId="7" borderId="20" xfId="0" applyFont="1" applyFill="1" applyBorder="1" applyAlignment="1">
      <alignment vertical="top"/>
    </xf>
    <xf numFmtId="0" fontId="3" fillId="7" borderId="13" xfId="0" applyFont="1" applyFill="1" applyBorder="1" applyAlignment="1">
      <alignment vertical="top"/>
    </xf>
    <xf numFmtId="0" fontId="3" fillId="0" borderId="19" xfId="0" applyFont="1" applyBorder="1" applyProtection="1">
      <protection locked="0"/>
    </xf>
    <xf numFmtId="0" fontId="3" fillId="0" borderId="20" xfId="0" applyFont="1" applyBorder="1" applyProtection="1">
      <protection locked="0"/>
    </xf>
    <xf numFmtId="49" fontId="3" fillId="7" borderId="10" xfId="0" applyNumberFormat="1" applyFont="1" applyFill="1" applyBorder="1" applyAlignment="1">
      <alignment horizontal="right"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Protection="1">
      <protection locked="0"/>
    </xf>
    <xf numFmtId="49" fontId="9" fillId="5" borderId="31" xfId="0" applyNumberFormat="1" applyFont="1" applyFill="1" applyBorder="1" applyAlignment="1">
      <alignment horizontal="center"/>
    </xf>
    <xf numFmtId="49" fontId="9" fillId="5" borderId="22" xfId="0" applyNumberFormat="1" applyFont="1" applyFill="1" applyBorder="1" applyAlignment="1">
      <alignment horizontal="center"/>
    </xf>
    <xf numFmtId="49" fontId="9" fillId="5" borderId="23" xfId="0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left" vertical="top" indent="1"/>
    </xf>
    <xf numFmtId="0" fontId="10" fillId="0" borderId="12" xfId="0" applyFont="1" applyBorder="1" applyAlignment="1">
      <alignment horizontal="left" vertical="top" indent="1"/>
    </xf>
    <xf numFmtId="0" fontId="10" fillId="7" borderId="32" xfId="0" applyFont="1" applyFill="1" applyBorder="1" applyAlignment="1" applyProtection="1">
      <alignment horizontal="center" vertical="top"/>
      <protection locked="0"/>
    </xf>
    <xf numFmtId="0" fontId="10" fillId="7" borderId="11" xfId="0" applyFont="1" applyFill="1" applyBorder="1" applyAlignment="1" applyProtection="1">
      <alignment horizontal="center" vertical="top"/>
      <protection locked="0"/>
    </xf>
    <xf numFmtId="0" fontId="10" fillId="7" borderId="24" xfId="0" applyFont="1" applyFill="1" applyBorder="1" applyAlignment="1" applyProtection="1">
      <alignment horizontal="center" vertical="top"/>
      <protection locked="0"/>
    </xf>
    <xf numFmtId="0" fontId="10" fillId="0" borderId="13" xfId="0" applyFont="1" applyBorder="1" applyAlignment="1">
      <alignment vertical="top"/>
    </xf>
    <xf numFmtId="0" fontId="10" fillId="0" borderId="14" xfId="0" applyFont="1" applyBorder="1" applyAlignment="1">
      <alignment horizontal="left" vertical="top" indent="1"/>
    </xf>
    <xf numFmtId="38" fontId="10" fillId="3" borderId="33" xfId="3" applyNumberFormat="1" applyFont="1" applyFill="1" applyBorder="1" applyAlignment="1" applyProtection="1">
      <alignment horizontal="right" vertical="top"/>
      <protection locked="0"/>
    </xf>
    <xf numFmtId="38" fontId="10" fillId="3" borderId="0" xfId="3" applyNumberFormat="1" applyFont="1" applyFill="1" applyBorder="1" applyAlignment="1" applyProtection="1">
      <alignment horizontal="right" vertical="top"/>
      <protection locked="0"/>
    </xf>
    <xf numFmtId="38" fontId="10" fillId="3" borderId="25" xfId="3" applyNumberFormat="1" applyFont="1" applyFill="1" applyBorder="1" applyAlignment="1" applyProtection="1">
      <alignment horizontal="right" vertical="top"/>
      <protection locked="0"/>
    </xf>
    <xf numFmtId="2" fontId="10" fillId="7" borderId="15" xfId="0" applyNumberFormat="1" applyFont="1" applyFill="1" applyBorder="1" applyAlignment="1">
      <alignment horizontal="right" vertical="top"/>
    </xf>
    <xf numFmtId="0" fontId="10" fillId="7" borderId="17" xfId="0" applyFont="1" applyFill="1" applyBorder="1" applyAlignment="1">
      <alignment horizontal="left" vertical="top" indent="1"/>
    </xf>
    <xf numFmtId="38" fontId="10" fillId="7" borderId="34" xfId="3" applyNumberFormat="1" applyFont="1" applyFill="1" applyBorder="1" applyAlignment="1" applyProtection="1">
      <alignment horizontal="right" vertical="top"/>
      <protection locked="0"/>
    </xf>
    <xf numFmtId="38" fontId="10" fillId="7" borderId="16" xfId="3" applyNumberFormat="1" applyFont="1" applyFill="1" applyBorder="1" applyAlignment="1" applyProtection="1">
      <alignment horizontal="right" vertical="top"/>
      <protection locked="0"/>
    </xf>
    <xf numFmtId="38" fontId="10" fillId="7" borderId="26" xfId="3" applyNumberFormat="1" applyFont="1" applyFill="1" applyBorder="1" applyAlignment="1" applyProtection="1">
      <alignment horizontal="right" vertical="top"/>
      <protection locked="0"/>
    </xf>
    <xf numFmtId="0" fontId="10" fillId="0" borderId="13" xfId="0" applyFont="1" applyBorder="1" applyAlignment="1">
      <alignment horizontal="left" vertical="top" indent="1"/>
    </xf>
    <xf numFmtId="38" fontId="10" fillId="7" borderId="33" xfId="3" applyNumberFormat="1" applyFont="1" applyFill="1" applyBorder="1" applyAlignment="1" applyProtection="1">
      <alignment horizontal="right" vertical="top"/>
      <protection locked="0"/>
    </xf>
    <xf numFmtId="38" fontId="10" fillId="7" borderId="0" xfId="3" applyNumberFormat="1" applyFont="1" applyFill="1" applyBorder="1" applyAlignment="1" applyProtection="1">
      <alignment horizontal="right" vertical="top"/>
      <protection locked="0"/>
    </xf>
    <xf numFmtId="38" fontId="10" fillId="7" borderId="25" xfId="3" applyNumberFormat="1" applyFont="1" applyFill="1" applyBorder="1" applyAlignment="1" applyProtection="1">
      <alignment horizontal="right" vertical="top"/>
      <protection locked="0"/>
    </xf>
    <xf numFmtId="0" fontId="10" fillId="0" borderId="13" xfId="0" quotePrefix="1" applyFont="1" applyBorder="1" applyAlignment="1">
      <alignment horizontal="right" vertical="top"/>
    </xf>
    <xf numFmtId="0" fontId="10" fillId="0" borderId="14" xfId="0" applyFont="1" applyBorder="1" applyAlignment="1">
      <alignment horizontal="left" vertical="top" wrapText="1" indent="1"/>
    </xf>
    <xf numFmtId="38" fontId="10" fillId="6" borderId="33" xfId="3" applyNumberFormat="1" applyFont="1" applyFill="1" applyBorder="1" applyAlignment="1" applyProtection="1">
      <alignment horizontal="right" vertical="top"/>
    </xf>
    <xf numFmtId="0" fontId="10" fillId="7" borderId="15" xfId="0" applyFont="1" applyFill="1" applyBorder="1" applyAlignment="1">
      <alignment vertical="top"/>
    </xf>
    <xf numFmtId="0" fontId="10" fillId="7" borderId="17" xfId="0" applyFont="1" applyFill="1" applyBorder="1" applyAlignment="1">
      <alignment horizontal="left" vertical="top" wrapText="1" indent="1"/>
    </xf>
    <xf numFmtId="0" fontId="10" fillId="0" borderId="12" xfId="0" applyFont="1" applyBorder="1" applyAlignment="1">
      <alignment vertical="top"/>
    </xf>
    <xf numFmtId="38" fontId="10" fillId="7" borderId="29" xfId="3" applyNumberFormat="1" applyFont="1" applyFill="1" applyBorder="1" applyAlignment="1" applyProtection="1">
      <alignment horizontal="right" vertical="top"/>
      <protection locked="0"/>
    </xf>
    <xf numFmtId="0" fontId="11" fillId="0" borderId="0" xfId="0" applyFont="1" applyAlignment="1">
      <alignment vertical="center" wrapText="1"/>
    </xf>
    <xf numFmtId="38" fontId="10" fillId="3" borderId="29" xfId="3" applyNumberFormat="1" applyFont="1" applyFill="1" applyBorder="1" applyAlignment="1" applyProtection="1">
      <alignment horizontal="right" vertical="top"/>
      <protection locked="0"/>
    </xf>
    <xf numFmtId="0" fontId="10" fillId="7" borderId="15" xfId="0" applyFont="1" applyFill="1" applyBorder="1" applyAlignment="1">
      <alignment horizontal="left" vertical="top"/>
    </xf>
    <xf numFmtId="0" fontId="10" fillId="7" borderId="17" xfId="0" applyFont="1" applyFill="1" applyBorder="1" applyAlignment="1">
      <alignment vertical="top"/>
    </xf>
    <xf numFmtId="38" fontId="10" fillId="7" borderId="30" xfId="3" applyNumberFormat="1" applyFont="1" applyFill="1" applyBorder="1" applyAlignment="1" applyProtection="1">
      <alignment horizontal="right" vertical="top"/>
      <protection locked="0"/>
    </xf>
    <xf numFmtId="0" fontId="10" fillId="0" borderId="0" xfId="0" applyFont="1" applyAlignment="1">
      <alignment horizontal="left" vertical="top" indent="1"/>
    </xf>
    <xf numFmtId="0" fontId="10" fillId="0" borderId="36" xfId="0" applyFont="1" applyBorder="1" applyProtection="1">
      <protection locked="0"/>
    </xf>
    <xf numFmtId="0" fontId="10" fillId="7" borderId="16" xfId="0" applyFont="1" applyFill="1" applyBorder="1" applyAlignment="1">
      <alignment horizontal="left" vertical="top" wrapText="1" indent="1"/>
    </xf>
    <xf numFmtId="0" fontId="10" fillId="0" borderId="34" xfId="0" applyFont="1" applyBorder="1" applyProtection="1">
      <protection locked="0"/>
    </xf>
    <xf numFmtId="0" fontId="10" fillId="7" borderId="13" xfId="0" applyFont="1" applyFill="1" applyBorder="1" applyAlignment="1">
      <alignment vertical="top"/>
    </xf>
    <xf numFmtId="0" fontId="10" fillId="7" borderId="14" xfId="0" applyFont="1" applyFill="1" applyBorder="1" applyAlignment="1">
      <alignment horizontal="left" vertical="top" indent="1"/>
    </xf>
    <xf numFmtId="0" fontId="10" fillId="7" borderId="10" xfId="0" applyFont="1" applyFill="1" applyBorder="1" applyAlignment="1">
      <alignment horizontal="left" vertical="top" indent="1"/>
    </xf>
    <xf numFmtId="0" fontId="10" fillId="7" borderId="12" xfId="0" applyFont="1" applyFill="1" applyBorder="1" applyAlignment="1">
      <alignment vertical="top"/>
    </xf>
    <xf numFmtId="38" fontId="10" fillId="7" borderId="36" xfId="3" applyNumberFormat="1" applyFont="1" applyFill="1" applyBorder="1" applyAlignment="1" applyProtection="1">
      <alignment horizontal="right" vertical="top"/>
      <protection locked="0"/>
    </xf>
    <xf numFmtId="38" fontId="10" fillId="7" borderId="11" xfId="3" applyNumberFormat="1" applyFont="1" applyFill="1" applyBorder="1" applyAlignment="1" applyProtection="1">
      <alignment horizontal="right" vertical="top"/>
      <protection locked="0"/>
    </xf>
    <xf numFmtId="38" fontId="10" fillId="7" borderId="24" xfId="3" applyNumberFormat="1" applyFont="1" applyFill="1" applyBorder="1" applyAlignment="1" applyProtection="1">
      <alignment horizontal="right" vertical="top"/>
      <protection locked="0"/>
    </xf>
    <xf numFmtId="38" fontId="10" fillId="7" borderId="37" xfId="3" applyNumberFormat="1" applyFont="1" applyFill="1" applyBorder="1" applyAlignment="1" applyProtection="1">
      <alignment horizontal="right" vertical="top"/>
      <protection locked="0"/>
    </xf>
    <xf numFmtId="0" fontId="10" fillId="0" borderId="15" xfId="0" applyFont="1" applyBorder="1" applyAlignment="1">
      <alignment vertical="top"/>
    </xf>
    <xf numFmtId="0" fontId="10" fillId="0" borderId="17" xfId="0" applyFont="1" applyBorder="1" applyAlignment="1">
      <alignment horizontal="left" vertical="top" indent="1"/>
    </xf>
    <xf numFmtId="38" fontId="10" fillId="3" borderId="35" xfId="3" applyNumberFormat="1" applyFont="1" applyFill="1" applyBorder="1" applyAlignment="1" applyProtection="1">
      <alignment horizontal="right" vertical="top"/>
      <protection locked="0"/>
    </xf>
    <xf numFmtId="0" fontId="9" fillId="0" borderId="0" xfId="0" applyFont="1" applyProtection="1">
      <protection locked="0"/>
    </xf>
    <xf numFmtId="0" fontId="11" fillId="0" borderId="0" xfId="0" applyFont="1"/>
    <xf numFmtId="0" fontId="11" fillId="0" borderId="0" xfId="0" applyFont="1" applyProtection="1">
      <protection locked="0"/>
    </xf>
    <xf numFmtId="0" fontId="10" fillId="2" borderId="2" xfId="1" applyFont="1" applyFill="1" applyBorder="1"/>
    <xf numFmtId="0" fontId="10" fillId="2" borderId="3" xfId="1" applyFont="1" applyFill="1" applyBorder="1"/>
    <xf numFmtId="0" fontId="10" fillId="2" borderId="4" xfId="1" applyFont="1" applyFill="1" applyBorder="1" applyAlignment="1" applyProtection="1">
      <alignment horizontal="center"/>
      <protection locked="0"/>
    </xf>
    <xf numFmtId="0" fontId="9" fillId="0" borderId="5" xfId="1" quotePrefix="1" applyFont="1" applyBorder="1" applyAlignment="1">
      <alignment horizontal="right" vertical="center"/>
    </xf>
    <xf numFmtId="0" fontId="9" fillId="0" borderId="1" xfId="1" applyFont="1" applyBorder="1" applyAlignment="1">
      <alignment vertical="center"/>
    </xf>
    <xf numFmtId="49" fontId="9" fillId="0" borderId="6" xfId="1" applyNumberFormat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49" fontId="9" fillId="0" borderId="6" xfId="1" applyNumberFormat="1" applyFont="1" applyBorder="1" applyAlignment="1" applyProtection="1">
      <alignment horizontal="left" vertical="center"/>
      <protection locked="0"/>
    </xf>
    <xf numFmtId="0" fontId="9" fillId="0" borderId="7" xfId="1" quotePrefix="1" applyFont="1" applyBorder="1" applyAlignment="1">
      <alignment horizontal="right" vertical="center"/>
    </xf>
    <xf numFmtId="0" fontId="9" fillId="0" borderId="8" xfId="1" applyFont="1" applyBorder="1" applyAlignment="1">
      <alignment vertical="center"/>
    </xf>
    <xf numFmtId="49" fontId="9" fillId="0" borderId="9" xfId="1" applyNumberFormat="1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2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49" fontId="10" fillId="0" borderId="0" xfId="0" applyNumberFormat="1" applyFont="1" applyProtection="1">
      <protection locked="0"/>
    </xf>
    <xf numFmtId="49" fontId="10" fillId="0" borderId="18" xfId="0" applyNumberFormat="1" applyFont="1" applyBorder="1" applyAlignment="1">
      <alignment horizontal="right" vertical="top"/>
    </xf>
    <xf numFmtId="49" fontId="10" fillId="0" borderId="19" xfId="0" applyNumberFormat="1" applyFont="1" applyBorder="1" applyAlignment="1">
      <alignment horizontal="right" vertical="top"/>
    </xf>
    <xf numFmtId="49" fontId="10" fillId="7" borderId="20" xfId="0" applyNumberFormat="1" applyFont="1" applyFill="1" applyBorder="1" applyAlignment="1">
      <alignment horizontal="right" vertical="top"/>
    </xf>
    <xf numFmtId="0" fontId="12" fillId="0" borderId="0" xfId="0" applyFont="1" applyProtection="1">
      <protection locked="0"/>
    </xf>
    <xf numFmtId="0" fontId="13" fillId="7" borderId="20" xfId="0" applyFont="1" applyFill="1" applyBorder="1" applyAlignment="1">
      <alignment vertical="top"/>
    </xf>
    <xf numFmtId="0" fontId="10" fillId="0" borderId="19" xfId="0" applyFont="1" applyBorder="1" applyProtection="1">
      <protection locked="0"/>
    </xf>
    <xf numFmtId="0" fontId="10" fillId="0" borderId="20" xfId="0" applyFont="1" applyBorder="1" applyProtection="1">
      <protection locked="0"/>
    </xf>
    <xf numFmtId="49" fontId="10" fillId="0" borderId="13" xfId="0" applyNumberFormat="1" applyFont="1" applyBorder="1" applyAlignment="1">
      <alignment horizontal="right" vertical="top"/>
    </xf>
    <xf numFmtId="49" fontId="10" fillId="7" borderId="10" xfId="0" applyNumberFormat="1" applyFont="1" applyFill="1" applyBorder="1" applyAlignment="1">
      <alignment horizontal="right" vertical="top"/>
    </xf>
    <xf numFmtId="49" fontId="10" fillId="0" borderId="20" xfId="0" applyNumberFormat="1" applyFont="1" applyBorder="1" applyAlignment="1">
      <alignment horizontal="right" vertical="top"/>
    </xf>
    <xf numFmtId="0" fontId="10" fillId="0" borderId="24" xfId="0" applyFont="1" applyBorder="1" applyAlignment="1">
      <alignment horizontal="left" vertical="top" indent="1"/>
    </xf>
    <xf numFmtId="38" fontId="10" fillId="6" borderId="0" xfId="3" applyNumberFormat="1" applyFont="1" applyFill="1" applyBorder="1" applyAlignment="1" applyProtection="1">
      <alignment horizontal="right" vertical="top"/>
    </xf>
    <xf numFmtId="38" fontId="10" fillId="6" borderId="25" xfId="3" applyNumberFormat="1" applyFont="1" applyFill="1" applyBorder="1" applyAlignment="1" applyProtection="1">
      <alignment horizontal="right" vertical="top"/>
    </xf>
    <xf numFmtId="164" fontId="10" fillId="6" borderId="33" xfId="5" applyNumberFormat="1" applyFont="1" applyFill="1" applyBorder="1" applyAlignment="1" applyProtection="1">
      <alignment horizontal="right" vertical="top"/>
    </xf>
    <xf numFmtId="164" fontId="10" fillId="6" borderId="0" xfId="5" applyNumberFormat="1" applyFont="1" applyFill="1" applyBorder="1" applyAlignment="1" applyProtection="1">
      <alignment horizontal="right" vertical="top"/>
    </xf>
    <xf numFmtId="164" fontId="10" fillId="6" borderId="25" xfId="5" applyNumberFormat="1" applyFont="1" applyFill="1" applyBorder="1" applyAlignment="1" applyProtection="1">
      <alignment horizontal="right" vertical="top"/>
    </xf>
    <xf numFmtId="38" fontId="10" fillId="7" borderId="35" xfId="3" applyNumberFormat="1" applyFont="1" applyFill="1" applyBorder="1" applyAlignment="1" applyProtection="1">
      <alignment horizontal="right" vertical="top"/>
      <protection locked="0"/>
    </xf>
    <xf numFmtId="38" fontId="10" fillId="7" borderId="27" xfId="3" applyNumberFormat="1" applyFont="1" applyFill="1" applyBorder="1" applyAlignment="1" applyProtection="1">
      <alignment horizontal="right" vertical="top"/>
      <protection locked="0"/>
    </xf>
    <xf numFmtId="38" fontId="10" fillId="7" borderId="28" xfId="3" applyNumberFormat="1" applyFont="1" applyFill="1" applyBorder="1" applyAlignment="1" applyProtection="1">
      <alignment horizontal="right" vertical="top"/>
      <protection locked="0"/>
    </xf>
    <xf numFmtId="38" fontId="10" fillId="7" borderId="38" xfId="3" applyNumberFormat="1" applyFont="1" applyFill="1" applyBorder="1" applyAlignment="1" applyProtection="1">
      <alignment horizontal="right" vertical="top"/>
      <protection locked="0"/>
    </xf>
    <xf numFmtId="0" fontId="9" fillId="0" borderId="0" xfId="0" applyFont="1" applyAlignment="1">
      <alignment horizontal="left"/>
    </xf>
    <xf numFmtId="0" fontId="9" fillId="2" borderId="21" xfId="0" applyFont="1" applyFill="1" applyBorder="1"/>
    <xf numFmtId="0" fontId="9" fillId="2" borderId="22" xfId="0" applyFont="1" applyFill="1" applyBorder="1"/>
    <xf numFmtId="0" fontId="9" fillId="2" borderId="23" xfId="0" applyFont="1" applyFill="1" applyBorder="1"/>
    <xf numFmtId="0" fontId="9" fillId="4" borderId="21" xfId="0" applyFont="1" applyFill="1" applyBorder="1" applyAlignment="1">
      <alignment vertical="center" wrapText="1"/>
    </xf>
    <xf numFmtId="0" fontId="10" fillId="4" borderId="22" xfId="0" applyFont="1" applyFill="1" applyBorder="1" applyAlignment="1">
      <alignment vertical="center" wrapText="1"/>
    </xf>
    <xf numFmtId="0" fontId="10" fillId="4" borderId="23" xfId="0" applyFont="1" applyFill="1" applyBorder="1" applyAlignment="1">
      <alignment vertical="center" wrapText="1"/>
    </xf>
    <xf numFmtId="165" fontId="10" fillId="3" borderId="25" xfId="3" applyNumberFormat="1" applyFont="1" applyFill="1" applyBorder="1" applyAlignment="1" applyProtection="1">
      <alignment horizontal="right" vertical="top"/>
      <protection locked="0"/>
    </xf>
  </cellXfs>
  <cellStyles count="6">
    <cellStyle name="Currency 3" xfId="3" xr:uid="{00000000-0005-0000-0000-000000000000}"/>
    <cellStyle name="Normal" xfId="0" builtinId="0"/>
    <cellStyle name="Normal 2 2" xfId="2" xr:uid="{00000000-0005-0000-0000-000002000000}"/>
    <cellStyle name="Normal_cover 10'01" xfId="1" xr:uid="{00000000-0005-0000-0000-000003000000}"/>
    <cellStyle name="Percent" xfId="5" builtinId="5"/>
    <cellStyle name="Warning Text 2" xfId="4" xr:uid="{00000000-0005-0000-0000-000005000000}"/>
  </cellStyles>
  <dxfs count="16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2021/4Q/SHE/Supp%20Health%20Exhibit%20Template-ALL%20STATES_4Q2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RESERVES/2022/2Q22/MLRReserve/MLREstimate%20CF%20n%20LR%20Pick%202021%202Q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rintable"/>
      <sheetName val="States"/>
      <sheetName val="MacroOld"/>
      <sheetName val="Macro"/>
      <sheetName val="Sheet2"/>
      <sheetName val="Compr. Health Cov. - Total"/>
      <sheetName val="Compr. Health Cov. - Small Grp"/>
      <sheetName val="Compr. Health Cov. - Large Grp"/>
      <sheetName val="Compr. Health Cov. - Expat"/>
      <sheetName val="Compr. Health Cov. - Other"/>
      <sheetName val="Compr. Health Cov. - Imp Health"/>
      <sheetName val="Compr. Health Cov. - Prev Readm"/>
      <sheetName val="Compr. Health Cov. - Pat Safety"/>
      <sheetName val="Compr. Health Cov. - Wellness"/>
      <sheetName val="Compr. Health Cov. - HIT Expens"/>
      <sheetName val="Compr. Health Cov. - Cost Conta"/>
      <sheetName val="Compr. Health Cov. - ClmAdj Exp"/>
      <sheetName val="Compr. Health Cov. - Admin 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H5">
            <v>111441710.09044182</v>
          </cell>
        </row>
        <row r="32">
          <cell r="H32">
            <v>321086.73086537851</v>
          </cell>
        </row>
        <row r="33">
          <cell r="H33">
            <v>64311.430721836041</v>
          </cell>
        </row>
        <row r="34">
          <cell r="H34">
            <v>0</v>
          </cell>
        </row>
        <row r="35">
          <cell r="H35">
            <v>149526.85924130891</v>
          </cell>
        </row>
        <row r="36">
          <cell r="H36">
            <v>0</v>
          </cell>
        </row>
        <row r="41">
          <cell r="H41">
            <v>3855153.1137674781</v>
          </cell>
        </row>
        <row r="43">
          <cell r="H43">
            <v>1726017.4792373281</v>
          </cell>
        </row>
        <row r="44">
          <cell r="H44">
            <v>6035794.6092482032</v>
          </cell>
        </row>
        <row r="46">
          <cell r="H46">
            <v>5536101.743437781</v>
          </cell>
        </row>
        <row r="57">
          <cell r="H57">
            <v>13457</v>
          </cell>
        </row>
        <row r="59">
          <cell r="H59">
            <v>173562</v>
          </cell>
        </row>
      </sheetData>
      <sheetData sheetId="9">
        <row r="5">
          <cell r="H5">
            <v>19900965.347616628</v>
          </cell>
        </row>
        <row r="32">
          <cell r="H32">
            <v>59612.98150128407</v>
          </cell>
        </row>
        <row r="33">
          <cell r="H33">
            <v>11954.937863893178</v>
          </cell>
        </row>
        <row r="34">
          <cell r="H34">
            <v>0</v>
          </cell>
        </row>
        <row r="35">
          <cell r="H35">
            <v>27711.586155144694</v>
          </cell>
        </row>
        <row r="36">
          <cell r="H36">
            <v>0</v>
          </cell>
        </row>
        <row r="41">
          <cell r="H41">
            <v>663170.84398336872</v>
          </cell>
        </row>
        <row r="43">
          <cell r="H43">
            <v>425249.70389435894</v>
          </cell>
        </row>
        <row r="44">
          <cell r="H44">
            <v>1245678.0797026011</v>
          </cell>
        </row>
        <row r="46">
          <cell r="H46">
            <v>1396477.2668732845</v>
          </cell>
        </row>
        <row r="57">
          <cell r="H57">
            <v>2817</v>
          </cell>
        </row>
        <row r="59">
          <cell r="H59">
            <v>36321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mbinedMLR"/>
      <sheetName val="LR Annualized"/>
      <sheetName val="YTDLR"/>
      <sheetName val="ExperienceDetail"/>
      <sheetName val="MedicalClaims"/>
      <sheetName val="PCSClaims"/>
      <sheetName val="EnrollmentStats"/>
      <sheetName val="GroupAttributesLookup"/>
      <sheetName val="LGSHE"/>
    </sheetNames>
    <sheetDataSet>
      <sheetData sheetId="0" refreshError="1"/>
      <sheetData sheetId="1" refreshError="1"/>
      <sheetData sheetId="2" refreshError="1"/>
      <sheetData sheetId="3">
        <row r="36">
          <cell r="E36">
            <v>0.73011438123945305</v>
          </cell>
        </row>
        <row r="100">
          <cell r="E100">
            <v>0.54829179360168934</v>
          </cell>
        </row>
      </sheetData>
      <sheetData sheetId="4" refreshError="1"/>
      <sheetData sheetId="5">
        <row r="1810">
          <cell r="N1810">
            <v>174955912.9688094</v>
          </cell>
        </row>
        <row r="1817">
          <cell r="S1817">
            <v>179096870.91078839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C20"/>
  <sheetViews>
    <sheetView showGridLines="0" tabSelected="1" view="pageLayout" zoomScaleNormal="100" workbookViewId="0">
      <selection activeCell="C10" sqref="C10"/>
    </sheetView>
  </sheetViews>
  <sheetFormatPr defaultColWidth="9.140625" defaultRowHeight="15" x14ac:dyDescent="0.25"/>
  <cols>
    <col min="1" max="1" width="2.42578125" style="1" bestFit="1" customWidth="1"/>
    <col min="2" max="2" width="55" style="1" customWidth="1"/>
    <col min="3" max="3" width="27" style="1" bestFit="1" customWidth="1"/>
    <col min="4" max="16384" width="9.140625" style="1"/>
  </cols>
  <sheetData>
    <row r="1" spans="1:3" s="12" customFormat="1" ht="15.75" x14ac:dyDescent="0.25">
      <c r="A1" s="73"/>
      <c r="B1" s="21" t="s">
        <v>1</v>
      </c>
      <c r="C1" s="73"/>
    </row>
    <row r="2" spans="1:3" s="12" customFormat="1" ht="15.75" x14ac:dyDescent="0.25">
      <c r="A2" s="73"/>
      <c r="B2" s="111" t="s">
        <v>63</v>
      </c>
      <c r="C2" s="73"/>
    </row>
    <row r="3" spans="1:3" s="12" customFormat="1" ht="15.75" x14ac:dyDescent="0.25">
      <c r="A3" s="73"/>
      <c r="B3" s="86" t="s">
        <v>35</v>
      </c>
      <c r="C3" s="21"/>
    </row>
    <row r="4" spans="1:3" ht="15.75" x14ac:dyDescent="0.25">
      <c r="A4" s="73"/>
      <c r="B4" s="21"/>
      <c r="C4" s="73"/>
    </row>
    <row r="5" spans="1:3" ht="16.5" thickBot="1" x14ac:dyDescent="0.3">
      <c r="A5" s="74"/>
      <c r="B5" s="74"/>
      <c r="C5" s="74"/>
    </row>
    <row r="6" spans="1:3" ht="15.75" x14ac:dyDescent="0.25">
      <c r="A6" s="75"/>
      <c r="B6" s="76"/>
      <c r="C6" s="77"/>
    </row>
    <row r="7" spans="1:3" ht="15.75" x14ac:dyDescent="0.25">
      <c r="A7" s="78" t="s">
        <v>2</v>
      </c>
      <c r="B7" s="79" t="s">
        <v>52</v>
      </c>
      <c r="C7" s="80" t="s">
        <v>66</v>
      </c>
    </row>
    <row r="8" spans="1:3" ht="15.75" x14ac:dyDescent="0.25">
      <c r="A8" s="78" t="s">
        <v>3</v>
      </c>
      <c r="B8" s="79" t="s">
        <v>34</v>
      </c>
      <c r="C8" s="81">
        <v>81264</v>
      </c>
    </row>
    <row r="9" spans="1:3" ht="15.75" x14ac:dyDescent="0.25">
      <c r="A9" s="78" t="s">
        <v>4</v>
      </c>
      <c r="B9" s="79" t="s">
        <v>5</v>
      </c>
      <c r="C9" s="82" t="s">
        <v>64</v>
      </c>
    </row>
    <row r="10" spans="1:3" ht="16.5" thickBot="1" x14ac:dyDescent="0.3">
      <c r="A10" s="83" t="s">
        <v>6</v>
      </c>
      <c r="B10" s="84" t="s">
        <v>7</v>
      </c>
      <c r="C10" s="85" t="s">
        <v>65</v>
      </c>
    </row>
    <row r="14" spans="1:3" x14ac:dyDescent="0.25">
      <c r="B14" s="2"/>
    </row>
    <row r="15" spans="1:3" x14ac:dyDescent="0.25">
      <c r="B15" s="2"/>
    </row>
    <row r="19" spans="2:2" x14ac:dyDescent="0.25">
      <c r="B19" s="3"/>
    </row>
    <row r="20" spans="2:2" x14ac:dyDescent="0.25">
      <c r="B20" s="3"/>
    </row>
  </sheetData>
  <protectedRanges>
    <protectedRange password="DFC0" sqref="C7:C10" name="Range1"/>
  </protectedRanges>
  <dataValidations count="1">
    <dataValidation type="textLength" operator="lessThanOrEqual" allowBlank="1" showInputMessage="1" showErrorMessage="1" errorTitle="Too Many Characters" error="The maximum number of characters that can be entered is 105." sqref="C7:C10" xr:uid="{00000000-0002-0000-0000-000000000000}">
      <formula1>150</formula1>
    </dataValidation>
  </dataValidations>
  <pageMargins left="0.7" right="0.7" top="0.75" bottom="0.75" header="0.3" footer="0.3"/>
  <pageSetup orientation="portrait" r:id="rId1"/>
  <headerFooter>
    <oddFooter xml:space="preserve">&amp;L&amp;"Arial,Regular"&amp;12
Revised: June 11, 2019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I52"/>
  <sheetViews>
    <sheetView showGridLines="0" view="pageLayout" topLeftCell="A15" zoomScale="85" zoomScaleNormal="100" zoomScalePageLayoutView="85" workbookViewId="0">
      <selection activeCell="E12" sqref="E12"/>
    </sheetView>
  </sheetViews>
  <sheetFormatPr defaultColWidth="9.28515625" defaultRowHeight="12.75" x14ac:dyDescent="0.2"/>
  <cols>
    <col min="1" max="1" width="1.7109375" style="4" customWidth="1"/>
    <col min="2" max="2" width="3.5703125" style="4" customWidth="1"/>
    <col min="3" max="3" width="5.42578125" style="4" customWidth="1"/>
    <col min="4" max="4" width="60.5703125" style="4" customWidth="1"/>
    <col min="5" max="9" width="20.140625" style="4" customWidth="1"/>
    <col min="10" max="16384" width="9.28515625" style="4"/>
  </cols>
  <sheetData>
    <row r="1" spans="2:9" ht="15.75" x14ac:dyDescent="0.25">
      <c r="B1" s="21" t="str">
        <f>'Cover Page'!B1:C1</f>
        <v>California Department of Managed Health Care/Department of Insurance</v>
      </c>
      <c r="C1" s="19"/>
      <c r="D1" s="20"/>
      <c r="E1" s="21"/>
      <c r="F1" s="19"/>
      <c r="G1" s="19"/>
      <c r="H1" s="19"/>
      <c r="I1" s="19"/>
    </row>
    <row r="2" spans="2:9" ht="15.75" x14ac:dyDescent="0.25">
      <c r="B2" s="21" t="str">
        <f>'Cover Page'!B2:C2</f>
        <v>CA Large Group Historical Data Spreadsheet (Fully Insured)</v>
      </c>
      <c r="C2" s="19"/>
      <c r="D2" s="19"/>
      <c r="E2" s="19"/>
      <c r="F2" s="19"/>
      <c r="G2" s="19"/>
      <c r="H2" s="19"/>
      <c r="I2" s="19"/>
    </row>
    <row r="3" spans="2:9" ht="15.75" x14ac:dyDescent="0.25">
      <c r="B3" s="21" t="str">
        <f>'Cover Page'!B3:C3</f>
        <v>For Policies subject to CIC 10181.45 or CHSC 1374.21</v>
      </c>
      <c r="C3" s="19"/>
      <c r="D3" s="19"/>
      <c r="E3" s="19"/>
      <c r="F3" s="19"/>
      <c r="G3" s="19"/>
      <c r="H3" s="19"/>
      <c r="I3" s="19"/>
    </row>
    <row r="4" spans="2:9" ht="10.5" customHeight="1" x14ac:dyDescent="0.25">
      <c r="B4" s="21"/>
      <c r="C4" s="3"/>
      <c r="D4" s="3"/>
    </row>
    <row r="5" spans="2:9" ht="15.75" x14ac:dyDescent="0.25">
      <c r="B5" s="21" t="s">
        <v>16</v>
      </c>
      <c r="C5" s="19"/>
      <c r="D5" s="19"/>
      <c r="E5" s="19"/>
      <c r="F5" s="19"/>
      <c r="G5" s="19"/>
      <c r="H5" s="19"/>
      <c r="I5" s="19"/>
    </row>
    <row r="6" spans="2:9" x14ac:dyDescent="0.2">
      <c r="B6" s="3"/>
      <c r="C6" s="3"/>
      <c r="D6" s="3"/>
    </row>
    <row r="7" spans="2:9" ht="13.5" thickBot="1" x14ac:dyDescent="0.25">
      <c r="D7" s="5"/>
    </row>
    <row r="8" spans="2:9" ht="16.5" thickBot="1" x14ac:dyDescent="0.3">
      <c r="B8" s="72" t="s">
        <v>49</v>
      </c>
      <c r="C8" s="22"/>
      <c r="D8" s="22"/>
      <c r="E8" s="112"/>
      <c r="F8" s="113"/>
      <c r="G8" s="113" t="s">
        <v>33</v>
      </c>
      <c r="H8" s="113"/>
      <c r="I8" s="114"/>
    </row>
    <row r="9" spans="2:9" ht="13.7" customHeight="1" thickBot="1" x14ac:dyDescent="0.25">
      <c r="C9" s="22"/>
      <c r="D9" s="22"/>
      <c r="E9" s="115"/>
      <c r="F9" s="116"/>
      <c r="G9" s="116"/>
      <c r="H9" s="116"/>
      <c r="I9" s="117"/>
    </row>
    <row r="10" spans="2:9" ht="16.5" thickBot="1" x14ac:dyDescent="0.3">
      <c r="C10" s="22"/>
      <c r="D10" s="22"/>
      <c r="E10" s="23">
        <f>'Cover Page'!C7-5</f>
        <v>2017</v>
      </c>
      <c r="F10" s="23">
        <f>E10+1</f>
        <v>2018</v>
      </c>
      <c r="G10" s="24">
        <f>F10+1</f>
        <v>2019</v>
      </c>
      <c r="H10" s="23">
        <f>G10+1</f>
        <v>2020</v>
      </c>
      <c r="I10" s="25">
        <f>H10+1</f>
        <v>2021</v>
      </c>
    </row>
    <row r="11" spans="2:9" ht="15" x14ac:dyDescent="0.2">
      <c r="B11" s="6" t="s">
        <v>2</v>
      </c>
      <c r="C11" s="26" t="s">
        <v>9</v>
      </c>
      <c r="D11" s="27"/>
      <c r="E11" s="28"/>
      <c r="F11" s="29"/>
      <c r="G11" s="28"/>
      <c r="H11" s="30"/>
      <c r="I11" s="30"/>
    </row>
    <row r="12" spans="2:9" ht="15" x14ac:dyDescent="0.2">
      <c r="B12" s="7"/>
      <c r="C12" s="31">
        <v>1.1000000000000001</v>
      </c>
      <c r="D12" s="32" t="s">
        <v>36</v>
      </c>
      <c r="E12" s="33"/>
      <c r="F12" s="34"/>
      <c r="G12" s="33"/>
      <c r="H12" s="35"/>
      <c r="I12" s="35"/>
    </row>
    <row r="13" spans="2:9" ht="15" x14ac:dyDescent="0.2">
      <c r="B13" s="13"/>
      <c r="C13" s="36"/>
      <c r="D13" s="37"/>
      <c r="E13" s="38"/>
      <c r="F13" s="39"/>
      <c r="G13" s="38"/>
      <c r="H13" s="40"/>
      <c r="I13" s="40"/>
    </row>
    <row r="14" spans="2:9" ht="15" x14ac:dyDescent="0.2">
      <c r="B14" s="7" t="s">
        <v>3</v>
      </c>
      <c r="C14" s="41" t="s">
        <v>10</v>
      </c>
      <c r="D14" s="32"/>
      <c r="E14" s="42"/>
      <c r="F14" s="43"/>
      <c r="G14" s="42"/>
      <c r="H14" s="44"/>
      <c r="I14" s="44"/>
    </row>
    <row r="15" spans="2:9" ht="15" x14ac:dyDescent="0.2">
      <c r="B15" s="7"/>
      <c r="C15" s="31">
        <v>2.1</v>
      </c>
      <c r="D15" s="32" t="s">
        <v>17</v>
      </c>
      <c r="E15" s="33"/>
      <c r="F15" s="34"/>
      <c r="G15" s="33"/>
      <c r="H15" s="35"/>
      <c r="I15" s="35"/>
    </row>
    <row r="16" spans="2:9" ht="15" x14ac:dyDescent="0.2">
      <c r="B16" s="7"/>
      <c r="C16" s="31">
        <v>2.2000000000000002</v>
      </c>
      <c r="D16" s="32" t="s">
        <v>11</v>
      </c>
      <c r="E16" s="33"/>
      <c r="F16" s="34"/>
      <c r="G16" s="33"/>
      <c r="H16" s="35"/>
      <c r="I16" s="35"/>
    </row>
    <row r="17" spans="1:9" ht="15" x14ac:dyDescent="0.2">
      <c r="B17" s="7"/>
      <c r="C17" s="31">
        <v>2.2999999999999998</v>
      </c>
      <c r="D17" s="32" t="s">
        <v>12</v>
      </c>
      <c r="E17" s="33"/>
      <c r="F17" s="34"/>
      <c r="G17" s="33"/>
      <c r="H17" s="35"/>
      <c r="I17" s="35"/>
    </row>
    <row r="18" spans="1:9" ht="15" x14ac:dyDescent="0.2">
      <c r="B18" s="7"/>
      <c r="C18" s="31">
        <v>2.4</v>
      </c>
      <c r="D18" s="32" t="s">
        <v>13</v>
      </c>
      <c r="E18" s="33"/>
      <c r="F18" s="34"/>
      <c r="G18" s="33"/>
      <c r="H18" s="35"/>
      <c r="I18" s="35"/>
    </row>
    <row r="19" spans="1:9" ht="15" x14ac:dyDescent="0.2">
      <c r="B19" s="7"/>
      <c r="C19" s="45" t="s">
        <v>18</v>
      </c>
      <c r="D19" s="32" t="s">
        <v>14</v>
      </c>
      <c r="E19" s="33"/>
      <c r="F19" s="34"/>
      <c r="G19" s="33"/>
      <c r="H19" s="35"/>
      <c r="I19" s="35"/>
    </row>
    <row r="20" spans="1:9" ht="15" x14ac:dyDescent="0.2">
      <c r="A20" s="8"/>
      <c r="B20" s="7"/>
      <c r="C20" s="45" t="s">
        <v>19</v>
      </c>
      <c r="D20" s="46" t="s">
        <v>15</v>
      </c>
      <c r="E20" s="47"/>
      <c r="F20" s="47"/>
      <c r="G20" s="47"/>
      <c r="H20" s="47"/>
      <c r="I20" s="47"/>
    </row>
    <row r="21" spans="1:9" ht="15" x14ac:dyDescent="0.2">
      <c r="B21" s="13"/>
      <c r="C21" s="48"/>
      <c r="D21" s="49"/>
      <c r="E21" s="38"/>
      <c r="F21" s="39"/>
      <c r="G21" s="38"/>
      <c r="H21" s="40"/>
      <c r="I21" s="40"/>
    </row>
    <row r="22" spans="1:9" ht="15" x14ac:dyDescent="0.2">
      <c r="B22" s="6" t="s">
        <v>4</v>
      </c>
      <c r="C22" s="26" t="s">
        <v>20</v>
      </c>
      <c r="D22" s="50"/>
      <c r="E22" s="42"/>
      <c r="F22" s="43"/>
      <c r="G22" s="42"/>
      <c r="H22" s="44"/>
      <c r="I22" s="51"/>
    </row>
    <row r="23" spans="1:9" ht="15" x14ac:dyDescent="0.2">
      <c r="B23" s="7"/>
      <c r="C23" s="31">
        <v>3.1</v>
      </c>
      <c r="D23" s="32" t="s">
        <v>29</v>
      </c>
      <c r="E23" s="42"/>
      <c r="F23" s="43"/>
      <c r="G23" s="42"/>
      <c r="H23" s="44"/>
      <c r="I23" s="51"/>
    </row>
    <row r="24" spans="1:9" ht="14.1" customHeight="1" x14ac:dyDescent="0.2">
      <c r="B24" s="7"/>
      <c r="C24" s="31"/>
      <c r="D24" s="52" t="s">
        <v>44</v>
      </c>
      <c r="E24" s="33"/>
      <c r="F24" s="34"/>
      <c r="G24" s="33"/>
      <c r="H24" s="35"/>
      <c r="I24" s="35"/>
    </row>
    <row r="25" spans="1:9" ht="14.1" customHeight="1" x14ac:dyDescent="0.2">
      <c r="B25" s="7"/>
      <c r="C25" s="31"/>
      <c r="D25" s="52" t="s">
        <v>45</v>
      </c>
      <c r="E25" s="33"/>
      <c r="F25" s="34"/>
      <c r="G25" s="33"/>
      <c r="H25" s="35"/>
      <c r="I25" s="35"/>
    </row>
    <row r="26" spans="1:9" ht="14.1" customHeight="1" x14ac:dyDescent="0.2">
      <c r="B26" s="7"/>
      <c r="C26" s="31"/>
      <c r="D26" s="52" t="s">
        <v>46</v>
      </c>
      <c r="E26" s="33"/>
      <c r="F26" s="34"/>
      <c r="G26" s="33"/>
      <c r="H26" s="35"/>
      <c r="I26" s="35"/>
    </row>
    <row r="27" spans="1:9" ht="14.1" customHeight="1" x14ac:dyDescent="0.2">
      <c r="B27" s="7"/>
      <c r="C27" s="31"/>
      <c r="D27" s="52" t="s">
        <v>47</v>
      </c>
      <c r="E27" s="33"/>
      <c r="F27" s="34"/>
      <c r="G27" s="33"/>
      <c r="H27" s="35"/>
      <c r="I27" s="35"/>
    </row>
    <row r="28" spans="1:9" ht="14.1" customHeight="1" x14ac:dyDescent="0.2">
      <c r="B28" s="7"/>
      <c r="C28" s="31"/>
      <c r="D28" s="52" t="s">
        <v>48</v>
      </c>
      <c r="E28" s="33"/>
      <c r="F28" s="34"/>
      <c r="G28" s="33"/>
      <c r="H28" s="35"/>
      <c r="I28" s="35"/>
    </row>
    <row r="29" spans="1:9" ht="15" x14ac:dyDescent="0.2">
      <c r="B29" s="7"/>
      <c r="C29" s="31">
        <v>3.2</v>
      </c>
      <c r="D29" s="46" t="s">
        <v>30</v>
      </c>
      <c r="E29" s="33"/>
      <c r="F29" s="34"/>
      <c r="G29" s="33"/>
      <c r="H29" s="35"/>
      <c r="I29" s="53"/>
    </row>
    <row r="30" spans="1:9" ht="15" x14ac:dyDescent="0.2">
      <c r="B30" s="7"/>
      <c r="C30" s="31">
        <v>3.3</v>
      </c>
      <c r="D30" s="46" t="s">
        <v>37</v>
      </c>
      <c r="E30" s="33"/>
      <c r="F30" s="34"/>
      <c r="G30" s="33"/>
      <c r="H30" s="35"/>
      <c r="I30" s="53"/>
    </row>
    <row r="31" spans="1:9" ht="15" x14ac:dyDescent="0.2">
      <c r="B31" s="7"/>
      <c r="C31" s="31">
        <v>3.4</v>
      </c>
      <c r="D31" s="32" t="s">
        <v>21</v>
      </c>
      <c r="E31" s="33"/>
      <c r="F31" s="34"/>
      <c r="G31" s="33"/>
      <c r="H31" s="35"/>
      <c r="I31" s="35"/>
    </row>
    <row r="32" spans="1:9" ht="15" x14ac:dyDescent="0.2">
      <c r="B32" s="7"/>
      <c r="C32" s="31">
        <v>3.5</v>
      </c>
      <c r="D32" s="32" t="s">
        <v>31</v>
      </c>
      <c r="E32" s="33"/>
      <c r="F32" s="34"/>
      <c r="G32" s="33"/>
      <c r="H32" s="35"/>
      <c r="I32" s="35"/>
    </row>
    <row r="33" spans="2:9" ht="15" x14ac:dyDescent="0.2">
      <c r="B33" s="7"/>
      <c r="C33" s="31">
        <v>3.6</v>
      </c>
      <c r="D33" s="32" t="s">
        <v>32</v>
      </c>
      <c r="E33" s="47"/>
      <c r="F33" s="47"/>
      <c r="G33" s="47"/>
      <c r="H33" s="47"/>
      <c r="I33" s="47"/>
    </row>
    <row r="34" spans="2:9" ht="15" x14ac:dyDescent="0.2">
      <c r="B34" s="14"/>
      <c r="C34" s="54"/>
      <c r="D34" s="55"/>
      <c r="E34" s="38"/>
      <c r="F34" s="39"/>
      <c r="G34" s="38"/>
      <c r="H34" s="40"/>
      <c r="I34" s="56"/>
    </row>
    <row r="35" spans="2:9" ht="15" x14ac:dyDescent="0.2">
      <c r="B35" s="6" t="s">
        <v>6</v>
      </c>
      <c r="C35" s="41" t="s">
        <v>54</v>
      </c>
      <c r="D35" s="57"/>
      <c r="E35" s="58"/>
      <c r="F35" s="58"/>
      <c r="G35" s="58"/>
      <c r="H35" s="58"/>
      <c r="I35" s="58"/>
    </row>
    <row r="36" spans="2:9" ht="15" x14ac:dyDescent="0.2">
      <c r="B36" s="16"/>
      <c r="C36" s="31">
        <v>4.0999999999999996</v>
      </c>
      <c r="D36" s="32" t="s">
        <v>55</v>
      </c>
      <c r="E36" s="33"/>
      <c r="F36" s="34"/>
      <c r="G36" s="33"/>
      <c r="H36" s="35"/>
      <c r="I36" s="35"/>
    </row>
    <row r="37" spans="2:9" ht="15" x14ac:dyDescent="0.2">
      <c r="B37" s="16"/>
      <c r="C37" s="31">
        <v>4.2</v>
      </c>
      <c r="D37" s="32" t="s">
        <v>56</v>
      </c>
      <c r="E37" s="33"/>
      <c r="F37" s="34"/>
      <c r="G37" s="33"/>
      <c r="H37" s="35"/>
      <c r="I37" s="35"/>
    </row>
    <row r="38" spans="2:9" ht="15" x14ac:dyDescent="0.2">
      <c r="B38" s="16"/>
      <c r="C38" s="31">
        <v>4.3</v>
      </c>
      <c r="D38" s="32" t="s">
        <v>57</v>
      </c>
      <c r="E38" s="33"/>
      <c r="F38" s="34"/>
      <c r="G38" s="33"/>
      <c r="H38" s="35"/>
      <c r="I38" s="35"/>
    </row>
    <row r="39" spans="2:9" ht="15" x14ac:dyDescent="0.2">
      <c r="B39" s="16"/>
      <c r="C39" s="31">
        <v>4.4000000000000004</v>
      </c>
      <c r="D39" s="32" t="s">
        <v>58</v>
      </c>
      <c r="E39" s="33"/>
      <c r="F39" s="34"/>
      <c r="G39" s="33"/>
      <c r="H39" s="35"/>
      <c r="I39" s="35"/>
    </row>
    <row r="40" spans="2:9" ht="30" x14ac:dyDescent="0.2">
      <c r="B40" s="16"/>
      <c r="C40" s="45">
        <v>4.5</v>
      </c>
      <c r="D40" s="46" t="s">
        <v>59</v>
      </c>
      <c r="E40" s="33"/>
      <c r="F40" s="34"/>
      <c r="G40" s="33"/>
      <c r="H40" s="35"/>
      <c r="I40" s="35"/>
    </row>
    <row r="41" spans="2:9" ht="30" x14ac:dyDescent="0.2">
      <c r="B41" s="16"/>
      <c r="C41" s="45">
        <v>4.5999999999999996</v>
      </c>
      <c r="D41" s="46" t="s">
        <v>60</v>
      </c>
      <c r="E41" s="33"/>
      <c r="F41" s="34"/>
      <c r="G41" s="33"/>
      <c r="H41" s="35"/>
      <c r="I41" s="53"/>
    </row>
    <row r="42" spans="2:9" ht="30" x14ac:dyDescent="0.2">
      <c r="B42" s="16"/>
      <c r="C42" s="45">
        <v>4.7</v>
      </c>
      <c r="D42" s="46" t="s">
        <v>61</v>
      </c>
      <c r="E42" s="47"/>
      <c r="F42" s="47"/>
      <c r="G42" s="47"/>
      <c r="H42" s="47"/>
      <c r="I42" s="47"/>
    </row>
    <row r="43" spans="2:9" ht="15" x14ac:dyDescent="0.2">
      <c r="B43" s="17"/>
      <c r="C43" s="48"/>
      <c r="D43" s="59"/>
      <c r="E43" s="60"/>
      <c r="F43" s="60"/>
      <c r="G43" s="60"/>
      <c r="H43" s="60"/>
      <c r="I43" s="60"/>
    </row>
    <row r="44" spans="2:9" ht="15" x14ac:dyDescent="0.2">
      <c r="B44" s="9" t="s">
        <v>8</v>
      </c>
      <c r="C44" s="26" t="s">
        <v>22</v>
      </c>
      <c r="D44" s="50"/>
      <c r="E44" s="42"/>
      <c r="F44" s="43"/>
      <c r="G44" s="42"/>
      <c r="H44" s="44"/>
      <c r="I44" s="51"/>
    </row>
    <row r="45" spans="2:9" ht="15" x14ac:dyDescent="0.2">
      <c r="B45" s="10"/>
      <c r="C45" s="31">
        <v>5.0999999999999996</v>
      </c>
      <c r="D45" s="32" t="s">
        <v>0</v>
      </c>
      <c r="E45" s="33"/>
      <c r="F45" s="34"/>
      <c r="G45" s="33"/>
      <c r="H45" s="35"/>
      <c r="I45" s="35"/>
    </row>
    <row r="46" spans="2:9" ht="15" x14ac:dyDescent="0.2">
      <c r="B46" s="10"/>
      <c r="C46" s="31">
        <v>5.2</v>
      </c>
      <c r="D46" s="32" t="s">
        <v>23</v>
      </c>
      <c r="E46" s="33"/>
      <c r="F46" s="34"/>
      <c r="G46" s="33"/>
      <c r="H46" s="35"/>
      <c r="I46" s="35"/>
    </row>
    <row r="47" spans="2:9" ht="15" x14ac:dyDescent="0.2">
      <c r="B47" s="10"/>
      <c r="C47" s="31">
        <v>5.3</v>
      </c>
      <c r="D47" s="32" t="s">
        <v>24</v>
      </c>
      <c r="E47" s="33"/>
      <c r="F47" s="34"/>
      <c r="G47" s="33"/>
      <c r="H47" s="35"/>
      <c r="I47" s="35"/>
    </row>
    <row r="48" spans="2:9" ht="15" x14ac:dyDescent="0.2">
      <c r="B48" s="10"/>
      <c r="C48" s="31">
        <v>5.4</v>
      </c>
      <c r="D48" s="32" t="s">
        <v>25</v>
      </c>
      <c r="E48" s="47"/>
      <c r="F48" s="47"/>
      <c r="G48" s="47"/>
      <c r="H48" s="47"/>
      <c r="I48" s="47"/>
    </row>
    <row r="49" spans="2:9" ht="15" x14ac:dyDescent="0.2">
      <c r="B49" s="15"/>
      <c r="C49" s="61"/>
      <c r="D49" s="62"/>
      <c r="E49" s="42"/>
      <c r="F49" s="43"/>
      <c r="G49" s="42"/>
      <c r="H49" s="44"/>
      <c r="I49" s="51"/>
    </row>
    <row r="50" spans="2:9" ht="15" x14ac:dyDescent="0.2">
      <c r="B50" s="18" t="s">
        <v>53</v>
      </c>
      <c r="C50" s="63" t="s">
        <v>26</v>
      </c>
      <c r="D50" s="64"/>
      <c r="E50" s="65"/>
      <c r="F50" s="66"/>
      <c r="G50" s="65"/>
      <c r="H50" s="67"/>
      <c r="I50" s="68"/>
    </row>
    <row r="51" spans="2:9" ht="15" x14ac:dyDescent="0.2">
      <c r="B51" s="7"/>
      <c r="C51" s="31">
        <v>6.1</v>
      </c>
      <c r="D51" s="32" t="s">
        <v>27</v>
      </c>
      <c r="E51" s="33"/>
      <c r="F51" s="33"/>
      <c r="G51" s="33"/>
      <c r="H51" s="33"/>
      <c r="I51" s="33"/>
    </row>
    <row r="52" spans="2:9" ht="15.75" thickBot="1" x14ac:dyDescent="0.25">
      <c r="B52" s="11"/>
      <c r="C52" s="69">
        <v>6.2</v>
      </c>
      <c r="D52" s="70" t="s">
        <v>28</v>
      </c>
      <c r="E52" s="71"/>
      <c r="F52" s="71"/>
      <c r="G52" s="71"/>
      <c r="H52" s="71"/>
      <c r="I52" s="71"/>
    </row>
  </sheetData>
  <protectedRanges>
    <protectedRange password="DFC0" sqref="E51:I52" name="Range5_1"/>
    <protectedRange password="DFC0" sqref="E24:I32" name="Range3_1"/>
    <protectedRange password="DFC0" sqref="E12:I12" name="Range1_1"/>
    <protectedRange password="DFC0" sqref="E15:I19" name="Range2_1"/>
    <protectedRange password="DFC0" sqref="E45:I47" name="Range4_1"/>
  </protectedRanges>
  <conditionalFormatting sqref="G33">
    <cfRule type="cellIs" dxfId="15" priority="4" stopIfTrue="1" operator="lessThan">
      <formula>0</formula>
    </cfRule>
  </conditionalFormatting>
  <conditionalFormatting sqref="E33:I33 E48:I48">
    <cfRule type="cellIs" dxfId="14" priority="5" stopIfTrue="1" operator="lessThan">
      <formula>0</formula>
    </cfRule>
  </conditionalFormatting>
  <conditionalFormatting sqref="E42:I42">
    <cfRule type="cellIs" dxfId="13" priority="3" stopIfTrue="1" operator="lessThan">
      <formula>0</formula>
    </cfRule>
  </conditionalFormatting>
  <conditionalFormatting sqref="G42">
    <cfRule type="cellIs" dxfId="12" priority="2" stopIfTrue="1" operator="lessThan">
      <formula>0</formula>
    </cfRule>
  </conditionalFormatting>
  <conditionalFormatting sqref="F42">
    <cfRule type="cellIs" dxfId="11" priority="1" stopIfTrue="1" operator="lessThan">
      <formula>0</formula>
    </cfRule>
  </conditionalFormatting>
  <pageMargins left="0.25" right="0.25" top="0.75" bottom="0.75" header="0.3" footer="0.3"/>
  <pageSetup scale="63" orientation="landscape" verticalDpi="1200" r:id="rId1"/>
  <headerFooter>
    <oddFooter>&amp;L&amp;"Arial,Regular"&amp;12Revised: June 11, 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I53"/>
  <sheetViews>
    <sheetView showGridLines="0" view="pageLayout" topLeftCell="E2" zoomScale="85" zoomScaleNormal="100" zoomScalePageLayoutView="85" workbookViewId="0">
      <selection activeCell="I22" sqref="I22"/>
    </sheetView>
  </sheetViews>
  <sheetFormatPr defaultColWidth="9.28515625" defaultRowHeight="15" x14ac:dyDescent="0.2"/>
  <cols>
    <col min="1" max="1" width="1.7109375" style="22" customWidth="1"/>
    <col min="2" max="2" width="3.5703125" style="22" customWidth="1"/>
    <col min="3" max="3" width="5.42578125" style="22" customWidth="1"/>
    <col min="4" max="4" width="60.5703125" style="22" customWidth="1"/>
    <col min="5" max="9" width="20.140625" style="22" customWidth="1"/>
    <col min="10" max="16384" width="9.28515625" style="22"/>
  </cols>
  <sheetData>
    <row r="1" spans="2:9" ht="15.75" x14ac:dyDescent="0.25">
      <c r="B1" s="21" t="str">
        <f>'Cover Page'!B1:C1</f>
        <v>California Department of Managed Health Care/Department of Insurance</v>
      </c>
      <c r="C1" s="21"/>
      <c r="D1" s="21"/>
      <c r="E1" s="19"/>
      <c r="F1" s="19"/>
      <c r="G1" s="19"/>
      <c r="H1" s="19"/>
      <c r="I1" s="19"/>
    </row>
    <row r="2" spans="2:9" ht="15.75" x14ac:dyDescent="0.25">
      <c r="B2" s="21" t="str">
        <f>'Cover Page'!B2:C2</f>
        <v>CA Large Group Historical Data Spreadsheet (Fully Insured)</v>
      </c>
      <c r="C2" s="21"/>
      <c r="D2" s="21"/>
      <c r="E2" s="19"/>
      <c r="F2" s="19"/>
      <c r="G2" s="19"/>
      <c r="H2" s="19"/>
      <c r="I2" s="19"/>
    </row>
    <row r="3" spans="2:9" ht="15.75" x14ac:dyDescent="0.25">
      <c r="B3" s="21" t="str">
        <f>'Cover Page'!B3:C3</f>
        <v>For Policies subject to CIC 10181.45 or CHSC 1374.21</v>
      </c>
      <c r="C3" s="21"/>
      <c r="D3" s="21"/>
      <c r="E3" s="19"/>
      <c r="F3" s="19"/>
      <c r="G3" s="19"/>
      <c r="H3" s="19"/>
      <c r="I3" s="19"/>
    </row>
    <row r="4" spans="2:9" ht="10.5" customHeight="1" x14ac:dyDescent="0.25">
      <c r="B4" s="21"/>
      <c r="C4" s="87"/>
      <c r="D4" s="87"/>
    </row>
    <row r="5" spans="2:9" ht="15.75" x14ac:dyDescent="0.25">
      <c r="B5" s="21" t="s">
        <v>16</v>
      </c>
      <c r="C5" s="21"/>
      <c r="D5" s="21"/>
      <c r="E5" s="19"/>
      <c r="F5" s="19"/>
      <c r="G5" s="19"/>
      <c r="H5" s="19"/>
      <c r="I5" s="19"/>
    </row>
    <row r="6" spans="2:9" x14ac:dyDescent="0.2">
      <c r="B6" s="87"/>
      <c r="C6" s="87"/>
      <c r="D6" s="87"/>
    </row>
    <row r="7" spans="2:9" s="88" customFormat="1" x14ac:dyDescent="0.2">
      <c r="B7" s="22"/>
      <c r="C7" s="22"/>
      <c r="D7" s="22"/>
      <c r="F7" s="89"/>
      <c r="G7" s="22"/>
      <c r="I7" s="89"/>
    </row>
    <row r="8" spans="2:9" ht="15.75" thickBot="1" x14ac:dyDescent="0.25">
      <c r="D8" s="90"/>
    </row>
    <row r="9" spans="2:9" ht="16.5" thickBot="1" x14ac:dyDescent="0.3">
      <c r="B9" s="72" t="s">
        <v>50</v>
      </c>
      <c r="E9" s="112"/>
      <c r="F9" s="113"/>
      <c r="G9" s="113" t="s">
        <v>33</v>
      </c>
      <c r="H9" s="113"/>
      <c r="I9" s="114"/>
    </row>
    <row r="10" spans="2:9" ht="13.7" customHeight="1" thickBot="1" x14ac:dyDescent="0.25">
      <c r="E10" s="115"/>
      <c r="F10" s="116"/>
      <c r="G10" s="116"/>
      <c r="H10" s="116"/>
      <c r="I10" s="117"/>
    </row>
    <row r="11" spans="2:9" ht="16.5" thickBot="1" x14ac:dyDescent="0.3">
      <c r="E11" s="23">
        <f>'Cover Page'!C7-5</f>
        <v>2017</v>
      </c>
      <c r="F11" s="23">
        <f>E11+1</f>
        <v>2018</v>
      </c>
      <c r="G11" s="24">
        <f>F11+1</f>
        <v>2019</v>
      </c>
      <c r="H11" s="23">
        <f>G11+1</f>
        <v>2020</v>
      </c>
      <c r="I11" s="25">
        <f>H11+1</f>
        <v>2021</v>
      </c>
    </row>
    <row r="12" spans="2:9" x14ac:dyDescent="0.2">
      <c r="B12" s="91" t="s">
        <v>2</v>
      </c>
      <c r="C12" s="26" t="s">
        <v>9</v>
      </c>
      <c r="D12" s="27"/>
      <c r="E12" s="28"/>
      <c r="F12" s="29"/>
      <c r="G12" s="28"/>
      <c r="H12" s="30"/>
      <c r="I12" s="30"/>
    </row>
    <row r="13" spans="2:9" x14ac:dyDescent="0.2">
      <c r="B13" s="92"/>
      <c r="C13" s="31">
        <v>1.1000000000000001</v>
      </c>
      <c r="D13" s="32" t="s">
        <v>36</v>
      </c>
      <c r="E13" s="33">
        <v>117231162.90099457</v>
      </c>
      <c r="F13" s="34">
        <v>163997430.66228488</v>
      </c>
      <c r="G13" s="33">
        <v>170821256.58238301</v>
      </c>
      <c r="H13" s="35">
        <v>148708030.30052018</v>
      </c>
      <c r="I13" s="35">
        <f>'[1]Compr. Health Cov. - Large Grp'!$H$5+'[1]Compr. Health Cov. - Expat'!$H$5</f>
        <v>131342675.43805845</v>
      </c>
    </row>
    <row r="14" spans="2:9" x14ac:dyDescent="0.2">
      <c r="B14" s="93"/>
      <c r="C14" s="36"/>
      <c r="D14" s="37"/>
      <c r="E14" s="38"/>
      <c r="F14" s="39"/>
      <c r="G14" s="38"/>
      <c r="H14" s="40"/>
      <c r="I14" s="40"/>
    </row>
    <row r="15" spans="2:9" x14ac:dyDescent="0.2">
      <c r="B15" s="92" t="s">
        <v>3</v>
      </c>
      <c r="C15" s="41" t="s">
        <v>10</v>
      </c>
      <c r="D15" s="32"/>
      <c r="E15" s="42"/>
      <c r="F15" s="43"/>
      <c r="G15" s="42"/>
      <c r="H15" s="44"/>
      <c r="I15" s="44"/>
    </row>
    <row r="16" spans="2:9" x14ac:dyDescent="0.2">
      <c r="B16" s="92"/>
      <c r="C16" s="31">
        <v>2.1</v>
      </c>
      <c r="D16" s="32" t="s">
        <v>17</v>
      </c>
      <c r="E16" s="33">
        <v>87237703.86391297</v>
      </c>
      <c r="F16" s="34">
        <v>127460574.00424905</v>
      </c>
      <c r="G16" s="33">
        <v>135352466.98411396</v>
      </c>
      <c r="H16" s="35">
        <v>109627837.30869217</v>
      </c>
      <c r="I16" s="118">
        <f>[2]MedicalClaims!$N$1810/[2]MedicalClaims!$S$1817*([2]YTDLR!$E$36*'[1]Compr. Health Cov. - Large Grp'!$H$5+[2]YTDLR!$E$100*'[1]Compr. Health Cov. - Expat'!$H$5)</f>
        <v>90143170.393414974</v>
      </c>
    </row>
    <row r="17" spans="1:9" x14ac:dyDescent="0.2">
      <c r="B17" s="92"/>
      <c r="C17" s="31">
        <v>2.2000000000000002</v>
      </c>
      <c r="D17" s="32" t="s">
        <v>11</v>
      </c>
      <c r="E17" s="33">
        <v>699987.06398433447</v>
      </c>
      <c r="F17" s="34">
        <v>991239.50635275245</v>
      </c>
      <c r="G17" s="33">
        <v>1325502.7925972939</v>
      </c>
      <c r="H17" s="35">
        <v>1333114.2645390928</v>
      </c>
      <c r="I17" s="118">
        <f>([2]YTDLR!$E$36*'[1]Compr. Health Cov. - Large Grp'!$H$5+[2]YTDLR!$E$100*'[1]Compr. Health Cov. - Expat'!$H$5)-I16</f>
        <v>2133560.7983842492</v>
      </c>
    </row>
    <row r="18" spans="1:9" x14ac:dyDescent="0.2">
      <c r="B18" s="92"/>
      <c r="C18" s="31">
        <v>2.2999999999999998</v>
      </c>
      <c r="D18" s="32" t="s">
        <v>12</v>
      </c>
      <c r="E18" s="33">
        <v>0</v>
      </c>
      <c r="F18" s="34">
        <v>0</v>
      </c>
      <c r="G18" s="33">
        <v>0</v>
      </c>
      <c r="H18" s="35">
        <v>0</v>
      </c>
      <c r="I18" s="35">
        <v>0</v>
      </c>
    </row>
    <row r="19" spans="1:9" x14ac:dyDescent="0.2">
      <c r="B19" s="92"/>
      <c r="C19" s="31">
        <v>2.4</v>
      </c>
      <c r="D19" s="32" t="s">
        <v>13</v>
      </c>
      <c r="E19" s="33">
        <v>0</v>
      </c>
      <c r="F19" s="34">
        <v>0</v>
      </c>
      <c r="G19" s="33">
        <v>0</v>
      </c>
      <c r="H19" s="35">
        <v>0</v>
      </c>
      <c r="I19" s="35">
        <v>0</v>
      </c>
    </row>
    <row r="20" spans="1:9" x14ac:dyDescent="0.2">
      <c r="B20" s="92"/>
      <c r="C20" s="45" t="s">
        <v>18</v>
      </c>
      <c r="D20" s="32" t="s">
        <v>14</v>
      </c>
      <c r="E20" s="33">
        <v>0</v>
      </c>
      <c r="F20" s="34">
        <v>0</v>
      </c>
      <c r="G20" s="33">
        <v>0</v>
      </c>
      <c r="H20" s="35">
        <v>0</v>
      </c>
      <c r="I20" s="35">
        <v>0</v>
      </c>
    </row>
    <row r="21" spans="1:9" x14ac:dyDescent="0.2">
      <c r="A21" s="94"/>
      <c r="B21" s="92"/>
      <c r="C21" s="45" t="s">
        <v>19</v>
      </c>
      <c r="D21" s="46" t="s">
        <v>15</v>
      </c>
      <c r="E21" s="47">
        <v>87937690.927897304</v>
      </c>
      <c r="F21" s="47">
        <v>128451813.5106018</v>
      </c>
      <c r="G21" s="47">
        <v>136677969.77671126</v>
      </c>
      <c r="H21" s="47">
        <v>110960951.57323126</v>
      </c>
      <c r="I21" s="47">
        <f>SUM(I16:I20)</f>
        <v>92276731.191799223</v>
      </c>
    </row>
    <row r="22" spans="1:9" x14ac:dyDescent="0.2">
      <c r="B22" s="93"/>
      <c r="C22" s="48"/>
      <c r="D22" s="49"/>
      <c r="E22" s="38"/>
      <c r="F22" s="39"/>
      <c r="G22" s="38"/>
      <c r="H22" s="40"/>
      <c r="I22" s="40"/>
    </row>
    <row r="23" spans="1:9" x14ac:dyDescent="0.2">
      <c r="B23" s="91" t="s">
        <v>4</v>
      </c>
      <c r="C23" s="26" t="s">
        <v>20</v>
      </c>
      <c r="D23" s="50"/>
      <c r="E23" s="42"/>
      <c r="F23" s="43"/>
      <c r="G23" s="42"/>
      <c r="H23" s="44"/>
      <c r="I23" s="51"/>
    </row>
    <row r="24" spans="1:9" x14ac:dyDescent="0.2">
      <c r="B24" s="92"/>
      <c r="C24" s="31">
        <v>3.1</v>
      </c>
      <c r="D24" s="32" t="s">
        <v>29</v>
      </c>
      <c r="E24" s="42"/>
      <c r="F24" s="43"/>
      <c r="G24" s="42"/>
      <c r="H24" s="44"/>
      <c r="I24" s="51"/>
    </row>
    <row r="25" spans="1:9" ht="14.1" customHeight="1" x14ac:dyDescent="0.2">
      <c r="B25" s="92"/>
      <c r="C25" s="31"/>
      <c r="D25" s="52" t="s">
        <v>44</v>
      </c>
      <c r="E25" s="33">
        <v>-2683502.5173113537</v>
      </c>
      <c r="F25" s="34">
        <v>201449.13356258217</v>
      </c>
      <c r="G25" s="33">
        <v>541864.21</v>
      </c>
      <c r="H25" s="35">
        <v>1970808.8233869839</v>
      </c>
      <c r="I25" s="35">
        <v>1760805</v>
      </c>
    </row>
    <row r="26" spans="1:9" ht="14.1" customHeight="1" x14ac:dyDescent="0.2">
      <c r="B26" s="92"/>
      <c r="C26" s="31"/>
      <c r="D26" s="52" t="s">
        <v>45</v>
      </c>
      <c r="E26" s="33">
        <v>42546.95684553335</v>
      </c>
      <c r="F26" s="34">
        <v>58579.580719245583</v>
      </c>
      <c r="G26" s="33">
        <v>61802</v>
      </c>
      <c r="H26" s="35">
        <v>59241.413147657717</v>
      </c>
      <c r="I26" s="35">
        <v>43740</v>
      </c>
    </row>
    <row r="27" spans="1:9" ht="14.1" customHeight="1" x14ac:dyDescent="0.2">
      <c r="B27" s="92"/>
      <c r="C27" s="31"/>
      <c r="D27" s="52" t="s">
        <v>46</v>
      </c>
      <c r="E27" s="33">
        <v>0</v>
      </c>
      <c r="F27" s="34">
        <v>2335350.5981062106</v>
      </c>
      <c r="G27" s="33">
        <v>0</v>
      </c>
      <c r="H27" s="35">
        <v>2848530.2800000003</v>
      </c>
      <c r="I27" s="35">
        <v>0</v>
      </c>
    </row>
    <row r="28" spans="1:9" ht="14.1" customHeight="1" x14ac:dyDescent="0.2">
      <c r="B28" s="92"/>
      <c r="C28" s="31"/>
      <c r="D28" s="52" t="s">
        <v>47</v>
      </c>
      <c r="E28" s="33">
        <v>0</v>
      </c>
      <c r="F28" s="34">
        <v>0</v>
      </c>
      <c r="G28" s="33">
        <v>0</v>
      </c>
      <c r="H28" s="35"/>
      <c r="I28" s="35">
        <v>0</v>
      </c>
    </row>
    <row r="29" spans="1:9" ht="14.1" customHeight="1" x14ac:dyDescent="0.2">
      <c r="B29" s="92"/>
      <c r="C29" s="31"/>
      <c r="D29" s="52" t="s">
        <v>48</v>
      </c>
      <c r="E29" s="33">
        <v>208354.31035161053</v>
      </c>
      <c r="F29" s="34">
        <v>0</v>
      </c>
      <c r="G29" s="33">
        <v>0</v>
      </c>
      <c r="H29" s="35"/>
      <c r="I29" s="35">
        <v>0</v>
      </c>
    </row>
    <row r="30" spans="1:9" x14ac:dyDescent="0.2">
      <c r="B30" s="92"/>
      <c r="C30" s="31">
        <v>3.2</v>
      </c>
      <c r="D30" s="46" t="s">
        <v>30</v>
      </c>
      <c r="E30" s="33">
        <v>3976671.3540453664</v>
      </c>
      <c r="F30" s="34">
        <v>3649440.8224180532</v>
      </c>
      <c r="G30" s="33">
        <v>4038329</v>
      </c>
      <c r="H30" s="35">
        <v>3435471.4535282408</v>
      </c>
      <c r="I30" s="53">
        <v>2986377</v>
      </c>
    </row>
    <row r="31" spans="1:9" x14ac:dyDescent="0.2">
      <c r="B31" s="92"/>
      <c r="C31" s="31">
        <v>3.3</v>
      </c>
      <c r="D31" s="46" t="s">
        <v>37</v>
      </c>
      <c r="E31" s="33">
        <v>0</v>
      </c>
      <c r="F31" s="34">
        <v>0</v>
      </c>
      <c r="G31" s="33">
        <v>0</v>
      </c>
      <c r="H31" s="35"/>
      <c r="I31" s="53"/>
    </row>
    <row r="32" spans="1:9" x14ac:dyDescent="0.2">
      <c r="B32" s="92"/>
      <c r="C32" s="31">
        <v>3.4</v>
      </c>
      <c r="D32" s="32" t="s">
        <v>21</v>
      </c>
      <c r="E32" s="33">
        <v>146831.49087891387</v>
      </c>
      <c r="F32" s="34">
        <v>82190.109953345585</v>
      </c>
      <c r="G32" s="33">
        <v>92259</v>
      </c>
      <c r="H32" s="35">
        <v>113764.7935571952</v>
      </c>
      <c r="I32" s="35">
        <v>45793</v>
      </c>
    </row>
    <row r="33" spans="2:9" x14ac:dyDescent="0.2">
      <c r="B33" s="92"/>
      <c r="C33" s="31">
        <v>3.5</v>
      </c>
      <c r="D33" s="32" t="s">
        <v>31</v>
      </c>
      <c r="E33" s="33">
        <v>0</v>
      </c>
      <c r="F33" s="34">
        <v>0</v>
      </c>
      <c r="G33" s="33">
        <v>0</v>
      </c>
      <c r="H33" s="35"/>
      <c r="I33" s="35"/>
    </row>
    <row r="34" spans="2:9" x14ac:dyDescent="0.2">
      <c r="B34" s="92"/>
      <c r="C34" s="31">
        <v>3.6</v>
      </c>
      <c r="D34" s="32" t="s">
        <v>32</v>
      </c>
      <c r="E34" s="47">
        <v>1690901.5948100707</v>
      </c>
      <c r="F34" s="47">
        <v>6327010.2447594367</v>
      </c>
      <c r="G34" s="47">
        <v>4734254.21</v>
      </c>
      <c r="H34" s="47">
        <v>8427816.7636200767</v>
      </c>
      <c r="I34" s="47">
        <f t="shared" ref="I34" si="0">SUM(I25:I33)</f>
        <v>4836715</v>
      </c>
    </row>
    <row r="35" spans="2:9" x14ac:dyDescent="0.2">
      <c r="B35" s="95"/>
      <c r="C35" s="54"/>
      <c r="D35" s="55"/>
      <c r="E35" s="38"/>
      <c r="F35" s="39"/>
      <c r="G35" s="38"/>
      <c r="H35" s="40"/>
      <c r="I35" s="56"/>
    </row>
    <row r="36" spans="2:9" x14ac:dyDescent="0.2">
      <c r="B36" s="91" t="s">
        <v>6</v>
      </c>
      <c r="C36" s="41" t="s">
        <v>54</v>
      </c>
      <c r="D36" s="57"/>
      <c r="E36" s="58"/>
      <c r="F36" s="58"/>
      <c r="G36" s="58"/>
      <c r="H36" s="58"/>
      <c r="I36" s="58"/>
    </row>
    <row r="37" spans="2:9" x14ac:dyDescent="0.2">
      <c r="B37" s="96"/>
      <c r="C37" s="31">
        <v>4.0999999999999996</v>
      </c>
      <c r="D37" s="32" t="s">
        <v>55</v>
      </c>
      <c r="E37" s="33">
        <v>190032.43392486064</v>
      </c>
      <c r="F37" s="34">
        <v>214717.61596536348</v>
      </c>
      <c r="G37" s="33">
        <v>214718</v>
      </c>
      <c r="H37" s="35">
        <v>256378.97130089125</v>
      </c>
      <c r="I37" s="35">
        <f>'[1]Compr. Health Cov. - Large Grp'!$H$32+'[1]Compr. Health Cov. - Expat'!$H$32</f>
        <v>380699.71236666257</v>
      </c>
    </row>
    <row r="38" spans="2:9" x14ac:dyDescent="0.2">
      <c r="B38" s="96"/>
      <c r="C38" s="31">
        <v>4.2</v>
      </c>
      <c r="D38" s="32" t="s">
        <v>56</v>
      </c>
      <c r="E38" s="33">
        <v>92430.5171111159</v>
      </c>
      <c r="F38" s="34">
        <v>104572.12433791539</v>
      </c>
      <c r="G38" s="33">
        <v>104572</v>
      </c>
      <c r="H38" s="35">
        <v>124894.73669670943</v>
      </c>
      <c r="I38" s="35">
        <f>'[1]Compr. Health Cov. - Large Grp'!$H$33+'[1]Compr. Health Cov. - Expat'!$H$33</f>
        <v>76266.368585729215</v>
      </c>
    </row>
    <row r="39" spans="2:9" x14ac:dyDescent="0.2">
      <c r="B39" s="96"/>
      <c r="C39" s="31">
        <v>4.3</v>
      </c>
      <c r="D39" s="32" t="s">
        <v>57</v>
      </c>
      <c r="E39" s="33">
        <v>91813.496952684116</v>
      </c>
      <c r="F39" s="34">
        <v>104185.26372835577</v>
      </c>
      <c r="G39" s="33">
        <v>104185</v>
      </c>
      <c r="H39" s="35">
        <v>124507.87608714981</v>
      </c>
      <c r="I39" s="35">
        <f>'[1]Compr. Health Cov. - Large Grp'!$H$34+'[1]Compr. Health Cov. - Expat'!$H$34</f>
        <v>0</v>
      </c>
    </row>
    <row r="40" spans="2:9" x14ac:dyDescent="0.2">
      <c r="B40" s="96"/>
      <c r="C40" s="31">
        <v>4.4000000000000004</v>
      </c>
      <c r="D40" s="32" t="s">
        <v>58</v>
      </c>
      <c r="E40" s="33">
        <v>238188.6898567501</v>
      </c>
      <c r="F40" s="34">
        <v>248288.98897409925</v>
      </c>
      <c r="G40" s="33">
        <v>248289</v>
      </c>
      <c r="H40" s="35">
        <v>296720.79876472108</v>
      </c>
      <c r="I40" s="35">
        <f>'[1]Compr. Health Cov. - Large Grp'!$H$35+'[1]Compr. Health Cov. - Expat'!$H$35</f>
        <v>177238.44539645361</v>
      </c>
    </row>
    <row r="41" spans="2:9" ht="30" x14ac:dyDescent="0.2">
      <c r="B41" s="96"/>
      <c r="C41" s="45">
        <v>4.5</v>
      </c>
      <c r="D41" s="46" t="s">
        <v>59</v>
      </c>
      <c r="E41" s="33">
        <v>59678.773019244691</v>
      </c>
      <c r="F41" s="34">
        <v>67720.421423431268</v>
      </c>
      <c r="G41" s="33">
        <v>67720</v>
      </c>
      <c r="H41" s="35">
        <v>80930.119456647401</v>
      </c>
      <c r="I41" s="35">
        <f>'[1]Compr. Health Cov. - Large Grp'!$H$36+'[1]Compr. Health Cov. - Expat'!$H$36</f>
        <v>0</v>
      </c>
    </row>
    <row r="42" spans="2:9" ht="30" x14ac:dyDescent="0.2">
      <c r="B42" s="96"/>
      <c r="C42" s="45">
        <v>4.5999999999999996</v>
      </c>
      <c r="D42" s="46" t="s">
        <v>60</v>
      </c>
      <c r="E42" s="33">
        <v>0</v>
      </c>
      <c r="F42" s="34">
        <v>0</v>
      </c>
      <c r="G42" s="33">
        <v>0</v>
      </c>
      <c r="H42" s="35"/>
      <c r="I42" s="53"/>
    </row>
    <row r="43" spans="2:9" ht="30" x14ac:dyDescent="0.2">
      <c r="B43" s="96"/>
      <c r="C43" s="45">
        <v>4.7</v>
      </c>
      <c r="D43" s="46" t="s">
        <v>61</v>
      </c>
      <c r="E43" s="47">
        <v>672143.91086465539</v>
      </c>
      <c r="F43" s="47">
        <v>739484.41442916519</v>
      </c>
      <c r="G43" s="47">
        <v>739484</v>
      </c>
      <c r="H43" s="47">
        <v>883432.50230611907</v>
      </c>
      <c r="I43" s="47">
        <f>SUM(I37:I42)</f>
        <v>634204.52634884533</v>
      </c>
    </row>
    <row r="44" spans="2:9" x14ac:dyDescent="0.2">
      <c r="B44" s="97"/>
      <c r="C44" s="48"/>
      <c r="D44" s="59"/>
      <c r="E44" s="60"/>
      <c r="F44" s="60"/>
      <c r="G44" s="60"/>
      <c r="H44" s="60"/>
      <c r="I44" s="60"/>
    </row>
    <row r="45" spans="2:9" x14ac:dyDescent="0.2">
      <c r="B45" s="98" t="s">
        <v>8</v>
      </c>
      <c r="C45" s="26" t="s">
        <v>22</v>
      </c>
      <c r="D45" s="50"/>
      <c r="E45" s="42"/>
      <c r="F45" s="43"/>
      <c r="G45" s="42"/>
      <c r="H45" s="44"/>
      <c r="I45" s="51"/>
    </row>
    <row r="46" spans="2:9" x14ac:dyDescent="0.2">
      <c r="B46" s="31"/>
      <c r="C46" s="31">
        <v>5.0999999999999996</v>
      </c>
      <c r="D46" s="32" t="s">
        <v>0</v>
      </c>
      <c r="E46" s="33">
        <v>7067392.2199999997</v>
      </c>
      <c r="F46" s="34">
        <v>8653992.7930781189</v>
      </c>
      <c r="G46" s="33">
        <v>9018479.0816261992</v>
      </c>
      <c r="H46" s="35">
        <v>10971912.856937297</v>
      </c>
      <c r="I46" s="35">
        <f>'[1]Compr. Health Cov. - Large Grp'!$H$46+'[1]Compr. Health Cov. - Expat'!$H$46</f>
        <v>6932579.0103110652</v>
      </c>
    </row>
    <row r="47" spans="2:9" x14ac:dyDescent="0.2">
      <c r="B47" s="31"/>
      <c r="C47" s="31">
        <v>5.2</v>
      </c>
      <c r="D47" s="32" t="s">
        <v>23</v>
      </c>
      <c r="E47" s="33">
        <v>6432727</v>
      </c>
      <c r="F47" s="34">
        <v>8687031.8909023926</v>
      </c>
      <c r="G47" s="33">
        <v>9261324.2952056564</v>
      </c>
      <c r="H47" s="35">
        <v>8079666.0962609015</v>
      </c>
      <c r="I47" s="35">
        <f>'[1]Compr. Health Cov. - Large Grp'!$H$44+'[1]Compr. Health Cov. - Expat'!$H$44</f>
        <v>7281472.6889508041</v>
      </c>
    </row>
    <row r="48" spans="2:9" x14ac:dyDescent="0.2">
      <c r="B48" s="31"/>
      <c r="C48" s="31">
        <v>5.3</v>
      </c>
      <c r="D48" s="32" t="s">
        <v>24</v>
      </c>
      <c r="E48" s="33">
        <v>5941824.1000000006</v>
      </c>
      <c r="F48" s="34">
        <v>7911284.5100681828</v>
      </c>
      <c r="G48" s="33">
        <v>8462572</v>
      </c>
      <c r="H48" s="35">
        <v>7316539.6683962261</v>
      </c>
      <c r="I48" s="35">
        <f>'[1]Compr. Health Cov. - Large Grp'!$H$41+'[1]Compr. Health Cov. - Large Grp'!$H$43+'[1]Compr. Health Cov. - Expat'!$H$41+'[1]Compr. Health Cov. - Expat'!$H$43</f>
        <v>6669591.140882534</v>
      </c>
    </row>
    <row r="49" spans="2:9" x14ac:dyDescent="0.2">
      <c r="B49" s="31"/>
      <c r="C49" s="31">
        <v>5.4</v>
      </c>
      <c r="D49" s="32" t="s">
        <v>25</v>
      </c>
      <c r="E49" s="47">
        <v>19441943.32</v>
      </c>
      <c r="F49" s="47">
        <v>25252309.194048692</v>
      </c>
      <c r="G49" s="47">
        <v>26742375.376831856</v>
      </c>
      <c r="H49" s="47">
        <v>26368118.621594425</v>
      </c>
      <c r="I49" s="47">
        <f>SUM(I46:I48)</f>
        <v>20883642.840144403</v>
      </c>
    </row>
    <row r="50" spans="2:9" x14ac:dyDescent="0.2">
      <c r="B50" s="61"/>
      <c r="C50" s="61"/>
      <c r="D50" s="62"/>
      <c r="E50" s="42"/>
      <c r="F50" s="43"/>
      <c r="G50" s="42"/>
      <c r="H50" s="44"/>
      <c r="I50" s="51"/>
    </row>
    <row r="51" spans="2:9" x14ac:dyDescent="0.2">
      <c r="B51" s="99" t="s">
        <v>53</v>
      </c>
      <c r="C51" s="63" t="s">
        <v>26</v>
      </c>
      <c r="D51" s="64"/>
      <c r="E51" s="65"/>
      <c r="F51" s="66"/>
      <c r="G51" s="65"/>
      <c r="H51" s="67"/>
      <c r="I51" s="68"/>
    </row>
    <row r="52" spans="2:9" x14ac:dyDescent="0.2">
      <c r="B52" s="92"/>
      <c r="C52" s="31">
        <v>6.1</v>
      </c>
      <c r="D52" s="32" t="s">
        <v>27</v>
      </c>
      <c r="E52" s="33">
        <v>23762</v>
      </c>
      <c r="F52" s="33">
        <v>28861</v>
      </c>
      <c r="G52" s="33">
        <v>25727</v>
      </c>
      <c r="H52" s="33">
        <v>19393</v>
      </c>
      <c r="I52" s="33">
        <f>'[1]Compr. Health Cov. - Large Grp'!$H$57+'[1]Compr. Health Cov. - Expat'!$H$57</f>
        <v>16274</v>
      </c>
    </row>
    <row r="53" spans="2:9" ht="15.75" thickBot="1" x14ac:dyDescent="0.25">
      <c r="B53" s="100"/>
      <c r="C53" s="69">
        <v>6.2</v>
      </c>
      <c r="D53" s="70" t="s">
        <v>28</v>
      </c>
      <c r="E53" s="71">
        <v>244210</v>
      </c>
      <c r="F53" s="71">
        <v>336218</v>
      </c>
      <c r="G53" s="71">
        <v>332782</v>
      </c>
      <c r="H53" s="71">
        <v>261419</v>
      </c>
      <c r="I53" s="71">
        <f>'[1]Compr. Health Cov. - Large Grp'!$H$59+'[1]Compr. Health Cov. - Expat'!$H$59</f>
        <v>209883</v>
      </c>
    </row>
  </sheetData>
  <protectedRanges>
    <protectedRange password="DFC0" sqref="E52:I53" name="Range5"/>
    <protectedRange password="DFC0" sqref="E25:I33" name="Range3"/>
    <protectedRange password="DFC0" sqref="E13:I13" name="Range1"/>
    <protectedRange password="DFC0" sqref="E16:H20" name="Range2"/>
    <protectedRange password="DFC0" sqref="E46:I48" name="Range4"/>
    <protectedRange password="DFC0" sqref="I16:I20" name="Range2_1_1"/>
  </protectedRanges>
  <conditionalFormatting sqref="E49:I49 E34:I34">
    <cfRule type="cellIs" dxfId="10" priority="5" stopIfTrue="1" operator="lessThan">
      <formula>0</formula>
    </cfRule>
  </conditionalFormatting>
  <conditionalFormatting sqref="G34">
    <cfRule type="cellIs" dxfId="9" priority="4" stopIfTrue="1" operator="lessThan">
      <formula>0</formula>
    </cfRule>
  </conditionalFormatting>
  <conditionalFormatting sqref="E43:I43">
    <cfRule type="cellIs" dxfId="8" priority="3" stopIfTrue="1" operator="lessThan">
      <formula>0</formula>
    </cfRule>
  </conditionalFormatting>
  <conditionalFormatting sqref="G43">
    <cfRule type="cellIs" dxfId="7" priority="2" stopIfTrue="1" operator="lessThan">
      <formula>0</formula>
    </cfRule>
  </conditionalFormatting>
  <conditionalFormatting sqref="F43">
    <cfRule type="cellIs" dxfId="6" priority="1" stopIfTrue="1" operator="lessThan">
      <formula>0</formula>
    </cfRule>
  </conditionalFormatting>
  <pageMargins left="0.25" right="0.25" top="0.75" bottom="0.75" header="0.3" footer="0.3"/>
  <pageSetup scale="62" orientation="landscape" verticalDpi="1200" r:id="rId1"/>
  <headerFooter>
    <oddFooter>&amp;L&amp;"Arial,Regular"&amp;12Revised: June 11, 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B1:I58"/>
  <sheetViews>
    <sheetView showGridLines="0" view="pageLayout" topLeftCell="A29" zoomScaleNormal="100" zoomScaleSheetLayoutView="100" workbookViewId="0">
      <selection activeCell="I53" sqref="I53"/>
    </sheetView>
  </sheetViews>
  <sheetFormatPr defaultColWidth="9.28515625" defaultRowHeight="15" x14ac:dyDescent="0.2"/>
  <cols>
    <col min="1" max="1" width="1.7109375" style="22" customWidth="1"/>
    <col min="2" max="2" width="3.5703125" style="22" customWidth="1"/>
    <col min="3" max="3" width="5.42578125" style="22" customWidth="1"/>
    <col min="4" max="4" width="44.28515625" style="22" customWidth="1"/>
    <col min="5" max="9" width="21.140625" style="22" customWidth="1"/>
    <col min="10" max="16384" width="9.28515625" style="22"/>
  </cols>
  <sheetData>
    <row r="1" spans="2:9" ht="15.75" x14ac:dyDescent="0.25">
      <c r="B1" s="21" t="str">
        <f>'Cover Page'!B1:C1</f>
        <v>California Department of Managed Health Care/Department of Insurance</v>
      </c>
      <c r="C1" s="21"/>
      <c r="D1" s="21"/>
      <c r="E1"/>
      <c r="F1"/>
      <c r="G1" s="19"/>
      <c r="H1" s="19"/>
      <c r="I1" s="19"/>
    </row>
    <row r="2" spans="2:9" ht="15.75" x14ac:dyDescent="0.25">
      <c r="B2" s="21" t="str">
        <f>'Cover Page'!B2:C2</f>
        <v>CA Large Group Historical Data Spreadsheet (Fully Insured)</v>
      </c>
      <c r="C2" s="21"/>
      <c r="D2" s="21"/>
      <c r="F2" s="19"/>
      <c r="G2" s="19"/>
      <c r="H2" s="19"/>
      <c r="I2" s="19"/>
    </row>
    <row r="3" spans="2:9" ht="15.75" x14ac:dyDescent="0.25">
      <c r="B3" s="21" t="str">
        <f>'Cover Page'!B3:C3</f>
        <v>For Policies subject to CIC 10181.45 or CHSC 1374.21</v>
      </c>
      <c r="C3" s="21"/>
      <c r="D3" s="21"/>
      <c r="E3" s="19"/>
      <c r="F3" s="19"/>
      <c r="G3" s="19"/>
      <c r="H3" s="19"/>
      <c r="I3" s="19"/>
    </row>
    <row r="4" spans="2:9" ht="10.5" customHeight="1" x14ac:dyDescent="0.25">
      <c r="B4" s="21"/>
      <c r="C4" s="87"/>
      <c r="D4" s="87"/>
    </row>
    <row r="5" spans="2:9" ht="15.75" x14ac:dyDescent="0.25">
      <c r="B5" s="21" t="s">
        <v>16</v>
      </c>
      <c r="C5" s="21"/>
      <c r="D5" s="21"/>
      <c r="E5" s="19"/>
      <c r="F5" s="19"/>
      <c r="G5" s="19"/>
      <c r="H5" s="19"/>
      <c r="I5" s="19"/>
    </row>
    <row r="6" spans="2:9" x14ac:dyDescent="0.2">
      <c r="B6" s="87"/>
      <c r="C6" s="87"/>
      <c r="D6" s="87"/>
    </row>
    <row r="7" spans="2:9" s="88" customFormat="1" x14ac:dyDescent="0.2">
      <c r="B7" s="22"/>
      <c r="C7" s="22"/>
      <c r="D7" s="22"/>
      <c r="F7" s="89"/>
      <c r="G7" s="22"/>
      <c r="I7" s="89"/>
    </row>
    <row r="8" spans="2:9" ht="15.75" thickBot="1" x14ac:dyDescent="0.25">
      <c r="D8" s="90"/>
    </row>
    <row r="9" spans="2:9" ht="16.5" thickBot="1" x14ac:dyDescent="0.3">
      <c r="B9" s="72" t="s">
        <v>49</v>
      </c>
      <c r="E9" s="112"/>
      <c r="F9" s="113"/>
      <c r="G9" s="113" t="s">
        <v>33</v>
      </c>
      <c r="H9" s="113"/>
      <c r="I9" s="114"/>
    </row>
    <row r="10" spans="2:9" ht="13.7" customHeight="1" thickBot="1" x14ac:dyDescent="0.25">
      <c r="E10" s="115"/>
      <c r="F10" s="116"/>
      <c r="G10" s="116"/>
      <c r="H10" s="116"/>
      <c r="I10" s="117"/>
    </row>
    <row r="11" spans="2:9" ht="16.5" thickBot="1" x14ac:dyDescent="0.3">
      <c r="E11" s="23">
        <f>'Cover Page'!C7-5</f>
        <v>2017</v>
      </c>
      <c r="F11" s="23">
        <f>E11+1</f>
        <v>2018</v>
      </c>
      <c r="G11" s="24">
        <f>F11+1</f>
        <v>2019</v>
      </c>
      <c r="H11" s="23">
        <f>G11+1</f>
        <v>2020</v>
      </c>
      <c r="I11" s="25">
        <f>H11+1</f>
        <v>2021</v>
      </c>
    </row>
    <row r="12" spans="2:9" x14ac:dyDescent="0.2">
      <c r="B12" s="91" t="s">
        <v>2</v>
      </c>
      <c r="C12" s="26" t="s">
        <v>38</v>
      </c>
      <c r="D12" s="101"/>
      <c r="E12" s="42"/>
      <c r="F12" s="43"/>
      <c r="G12" s="42"/>
      <c r="H12" s="44"/>
      <c r="I12" s="44"/>
    </row>
    <row r="13" spans="2:9" x14ac:dyDescent="0.2">
      <c r="B13" s="92"/>
      <c r="C13" s="31">
        <v>1.1000000000000001</v>
      </c>
      <c r="D13" s="32" t="s">
        <v>39</v>
      </c>
      <c r="E13" s="47">
        <f>'Historical Data - HMO'!E12</f>
        <v>0</v>
      </c>
      <c r="F13" s="47">
        <f>'Historical Data - HMO'!F12</f>
        <v>0</v>
      </c>
      <c r="G13" s="47">
        <f>'Historical Data - HMO'!G12</f>
        <v>0</v>
      </c>
      <c r="H13" s="47">
        <f>'Historical Data - HMO'!H12</f>
        <v>0</v>
      </c>
      <c r="I13" s="47">
        <f>'Historical Data - HMO'!I12</f>
        <v>0</v>
      </c>
    </row>
    <row r="14" spans="2:9" x14ac:dyDescent="0.2">
      <c r="B14" s="92"/>
      <c r="C14" s="31">
        <v>1.2</v>
      </c>
      <c r="D14" s="32" t="s">
        <v>40</v>
      </c>
      <c r="E14" s="47">
        <f>'Historical Data - HMO'!E20</f>
        <v>0</v>
      </c>
      <c r="F14" s="47">
        <f>'Historical Data - HMO'!F20</f>
        <v>0</v>
      </c>
      <c r="G14" s="47">
        <f>'Historical Data - HMO'!G20</f>
        <v>0</v>
      </c>
      <c r="H14" s="47">
        <f>'Historical Data - HMO'!H20</f>
        <v>0</v>
      </c>
      <c r="I14" s="47">
        <f>'Historical Data - HMO'!I20</f>
        <v>0</v>
      </c>
    </row>
    <row r="15" spans="2:9" x14ac:dyDescent="0.2">
      <c r="B15" s="92"/>
      <c r="C15" s="31">
        <v>1.3</v>
      </c>
      <c r="D15" s="32" t="s">
        <v>0</v>
      </c>
      <c r="E15" s="47">
        <f>'Historical Data - HMO'!E48</f>
        <v>0</v>
      </c>
      <c r="F15" s="47">
        <f>'Historical Data - HMO'!F48</f>
        <v>0</v>
      </c>
      <c r="G15" s="47">
        <f>'Historical Data - HMO'!G48</f>
        <v>0</v>
      </c>
      <c r="H15" s="47">
        <f>'Historical Data - HMO'!H48</f>
        <v>0</v>
      </c>
      <c r="I15" s="47">
        <f>'Historical Data - HMO'!I48</f>
        <v>0</v>
      </c>
    </row>
    <row r="16" spans="2:9" x14ac:dyDescent="0.2">
      <c r="B16" s="92"/>
      <c r="C16" s="31">
        <v>1.4</v>
      </c>
      <c r="D16" s="32" t="s">
        <v>41</v>
      </c>
      <c r="E16" s="47">
        <f>'Historical Data - HMO'!E33</f>
        <v>0</v>
      </c>
      <c r="F16" s="47">
        <f>'Historical Data - HMO'!F33</f>
        <v>0</v>
      </c>
      <c r="G16" s="47">
        <f>'Historical Data - HMO'!G33</f>
        <v>0</v>
      </c>
      <c r="H16" s="47">
        <f>'Historical Data - HMO'!H33</f>
        <v>0</v>
      </c>
      <c r="I16" s="47">
        <f>'Historical Data - HMO'!I33</f>
        <v>0</v>
      </c>
    </row>
    <row r="17" spans="2:9" x14ac:dyDescent="0.2">
      <c r="B17" s="92"/>
      <c r="C17" s="31">
        <v>1.5</v>
      </c>
      <c r="D17" s="32" t="s">
        <v>62</v>
      </c>
      <c r="E17" s="47">
        <f>'Historical Data - HMO'!E42</f>
        <v>0</v>
      </c>
      <c r="F17" s="102">
        <f>'Historical Data - HMO'!F42</f>
        <v>0</v>
      </c>
      <c r="G17" s="47">
        <f>'Historical Data - HMO'!G42</f>
        <v>0</v>
      </c>
      <c r="H17" s="103">
        <f>'Historical Data - HMO'!H42</f>
        <v>0</v>
      </c>
      <c r="I17" s="103">
        <f>'Historical Data - HMO'!I42</f>
        <v>0</v>
      </c>
    </row>
    <row r="18" spans="2:9" x14ac:dyDescent="0.2">
      <c r="B18" s="93"/>
      <c r="C18" s="48"/>
      <c r="D18" s="49"/>
      <c r="E18" s="38"/>
      <c r="F18" s="39"/>
      <c r="G18" s="38"/>
      <c r="H18" s="40"/>
      <c r="I18" s="40"/>
    </row>
    <row r="19" spans="2:9" x14ac:dyDescent="0.2">
      <c r="B19" s="91" t="s">
        <v>3</v>
      </c>
      <c r="C19" s="26" t="s">
        <v>42</v>
      </c>
      <c r="D19" s="50"/>
      <c r="E19" s="42"/>
      <c r="F19" s="43"/>
      <c r="G19" s="42"/>
      <c r="H19" s="44"/>
      <c r="I19" s="51"/>
    </row>
    <row r="20" spans="2:9" x14ac:dyDescent="0.2">
      <c r="B20" s="92"/>
      <c r="C20" s="31">
        <v>2.1</v>
      </c>
      <c r="D20" s="32" t="s">
        <v>39</v>
      </c>
      <c r="E20" s="47" t="str">
        <f>IF('Historical Data - HMO'!E$52=0,"",'Historical Data - summary'!E13/'Historical Data - HMO'!E$52)</f>
        <v/>
      </c>
      <c r="F20" s="47" t="str">
        <f>IF('Historical Data - HMO'!F$52=0,"",'Historical Data - summary'!F13/'Historical Data - HMO'!F$52)</f>
        <v/>
      </c>
      <c r="G20" s="47" t="str">
        <f>IF('Historical Data - HMO'!G$52=0,"",'Historical Data - summary'!G13/'Historical Data - HMO'!G$52)</f>
        <v/>
      </c>
      <c r="H20" s="47" t="str">
        <f>IF('Historical Data - HMO'!H$52=0,"",'Historical Data - summary'!H13/'Historical Data - HMO'!H$52)</f>
        <v/>
      </c>
      <c r="I20" s="47" t="str">
        <f>IF('Historical Data - HMO'!I$52=0,"",'Historical Data - summary'!I13/'Historical Data - HMO'!I$52)</f>
        <v/>
      </c>
    </row>
    <row r="21" spans="2:9" x14ac:dyDescent="0.2">
      <c r="B21" s="92"/>
      <c r="C21" s="31">
        <v>2.2000000000000002</v>
      </c>
      <c r="D21" s="32" t="s">
        <v>40</v>
      </c>
      <c r="E21" s="47" t="str">
        <f>IF('Historical Data - HMO'!E$52=0,"",'Historical Data - summary'!E14/'Historical Data - HMO'!E$52)</f>
        <v/>
      </c>
      <c r="F21" s="47" t="str">
        <f>IF('Historical Data - HMO'!F$52=0,"",'Historical Data - summary'!F14/'Historical Data - HMO'!F$52)</f>
        <v/>
      </c>
      <c r="G21" s="47" t="str">
        <f>IF('Historical Data - HMO'!G$52=0,"",'Historical Data - summary'!G14/'Historical Data - HMO'!G$52)</f>
        <v/>
      </c>
      <c r="H21" s="47" t="str">
        <f>IF('Historical Data - HMO'!H$52=0,"",'Historical Data - summary'!H14/'Historical Data - HMO'!H$52)</f>
        <v/>
      </c>
      <c r="I21" s="47" t="str">
        <f>IF('Historical Data - HMO'!I$52=0,"",'Historical Data - summary'!I14/'Historical Data - HMO'!I$52)</f>
        <v/>
      </c>
    </row>
    <row r="22" spans="2:9" x14ac:dyDescent="0.2">
      <c r="B22" s="92"/>
      <c r="C22" s="31">
        <v>2.2999999999999998</v>
      </c>
      <c r="D22" s="32" t="s">
        <v>0</v>
      </c>
      <c r="E22" s="47" t="str">
        <f>IF('Historical Data - HMO'!E$52=0,"",'Historical Data - summary'!E15/'Historical Data - HMO'!E$52)</f>
        <v/>
      </c>
      <c r="F22" s="47" t="str">
        <f>IF('Historical Data - HMO'!F$52=0,"",'Historical Data - summary'!F15/'Historical Data - HMO'!F$52)</f>
        <v/>
      </c>
      <c r="G22" s="47" t="str">
        <f>IF('Historical Data - HMO'!G$52=0,"",'Historical Data - summary'!G15/'Historical Data - HMO'!G$52)</f>
        <v/>
      </c>
      <c r="H22" s="47" t="str">
        <f>IF('Historical Data - HMO'!H$52=0,"",'Historical Data - summary'!H15/'Historical Data - HMO'!H$52)</f>
        <v/>
      </c>
      <c r="I22" s="47" t="str">
        <f>IF('Historical Data - HMO'!I$52=0,"",'Historical Data - summary'!I15/'Historical Data - HMO'!I$52)</f>
        <v/>
      </c>
    </row>
    <row r="23" spans="2:9" x14ac:dyDescent="0.2">
      <c r="B23" s="92"/>
      <c r="C23" s="31">
        <v>2.4</v>
      </c>
      <c r="D23" s="32" t="s">
        <v>41</v>
      </c>
      <c r="E23" s="47" t="str">
        <f>IF('Historical Data - HMO'!E$52=0,"",'Historical Data - summary'!E16/'Historical Data - HMO'!E$52)</f>
        <v/>
      </c>
      <c r="F23" s="47" t="str">
        <f>IF('Historical Data - HMO'!F$52=0,"",'Historical Data - summary'!F16/'Historical Data - HMO'!F$52)</f>
        <v/>
      </c>
      <c r="G23" s="47" t="str">
        <f>IF('Historical Data - HMO'!G$52=0,"",'Historical Data - summary'!G16/'Historical Data - HMO'!G$52)</f>
        <v/>
      </c>
      <c r="H23" s="47" t="str">
        <f>IF('Historical Data - HMO'!H$52=0,"",'Historical Data - summary'!H16/'Historical Data - HMO'!H$52)</f>
        <v/>
      </c>
      <c r="I23" s="47" t="str">
        <f>IF('Historical Data - HMO'!I$52=0,"",'Historical Data - summary'!I16/'Historical Data - HMO'!I$52)</f>
        <v/>
      </c>
    </row>
    <row r="24" spans="2:9" x14ac:dyDescent="0.2">
      <c r="B24" s="92"/>
      <c r="C24" s="31">
        <v>2.5</v>
      </c>
      <c r="D24" s="32" t="s">
        <v>62</v>
      </c>
      <c r="E24" s="47" t="str">
        <f>IF('Historical Data - HMO'!E$52=0,"",'Historical Data - summary'!E17/'Historical Data - HMO'!E$52)</f>
        <v/>
      </c>
      <c r="F24" s="102" t="str">
        <f>IF('Historical Data - HMO'!F$52=0,"",'Historical Data - summary'!F17/'Historical Data - HMO'!F$52)</f>
        <v/>
      </c>
      <c r="G24" s="47" t="str">
        <f>IF('Historical Data - HMO'!G$52=0,"",'Historical Data - summary'!G17/'Historical Data - HMO'!G$52)</f>
        <v/>
      </c>
      <c r="H24" s="103" t="str">
        <f>IF('Historical Data - HMO'!H$52=0,"",'Historical Data - summary'!H17/'Historical Data - HMO'!H$52)</f>
        <v/>
      </c>
      <c r="I24" s="103" t="str">
        <f>IF('Historical Data - HMO'!I$52=0,"",'Historical Data - summary'!I17/'Historical Data - HMO'!I$52)</f>
        <v/>
      </c>
    </row>
    <row r="25" spans="2:9" x14ac:dyDescent="0.2">
      <c r="B25" s="95"/>
      <c r="C25" s="54"/>
      <c r="D25" s="55"/>
      <c r="E25" s="38"/>
      <c r="F25" s="39"/>
      <c r="G25" s="38"/>
      <c r="H25" s="40"/>
      <c r="I25" s="56"/>
    </row>
    <row r="26" spans="2:9" x14ac:dyDescent="0.2">
      <c r="B26" s="98" t="s">
        <v>4</v>
      </c>
      <c r="C26" s="26" t="s">
        <v>51</v>
      </c>
      <c r="D26" s="50"/>
      <c r="E26" s="42"/>
      <c r="F26" s="43"/>
      <c r="G26" s="42"/>
      <c r="H26" s="44"/>
      <c r="I26" s="51"/>
    </row>
    <row r="27" spans="2:9" x14ac:dyDescent="0.2">
      <c r="B27" s="31"/>
      <c r="C27" s="31">
        <v>3.1</v>
      </c>
      <c r="D27" s="32" t="s">
        <v>39</v>
      </c>
      <c r="E27" s="47"/>
      <c r="F27" s="104" t="str">
        <f>IF(E20="","",F20/E20-1)</f>
        <v/>
      </c>
      <c r="G27" s="104" t="str">
        <f>IF(F20="","",G20/F20-1)</f>
        <v/>
      </c>
      <c r="H27" s="104" t="str">
        <f>IF(G20="","",H20/G20-1)</f>
        <v/>
      </c>
      <c r="I27" s="104" t="str">
        <f>IF(H20="","",I20/H20-1)</f>
        <v/>
      </c>
    </row>
    <row r="28" spans="2:9" x14ac:dyDescent="0.2">
      <c r="B28" s="31"/>
      <c r="C28" s="31">
        <v>3.2</v>
      </c>
      <c r="D28" s="32" t="s">
        <v>40</v>
      </c>
      <c r="E28" s="47"/>
      <c r="F28" s="104" t="str">
        <f t="shared" ref="F28:G31" si="0">IF(E21="","",F21/E21-1)</f>
        <v/>
      </c>
      <c r="G28" s="104" t="str">
        <f t="shared" si="0"/>
        <v/>
      </c>
      <c r="H28" s="104" t="str">
        <f t="shared" ref="H28:I28" si="1">IF(G21="","",H21/G21-1)</f>
        <v/>
      </c>
      <c r="I28" s="104" t="str">
        <f t="shared" si="1"/>
        <v/>
      </c>
    </row>
    <row r="29" spans="2:9" x14ac:dyDescent="0.2">
      <c r="B29" s="31"/>
      <c r="C29" s="31">
        <v>3.3</v>
      </c>
      <c r="D29" s="32" t="s">
        <v>0</v>
      </c>
      <c r="E29" s="47"/>
      <c r="F29" s="104" t="str">
        <f t="shared" si="0"/>
        <v/>
      </c>
      <c r="G29" s="104" t="str">
        <f t="shared" si="0"/>
        <v/>
      </c>
      <c r="H29" s="104" t="str">
        <f t="shared" ref="H29:I29" si="2">IF(G22="","",H22/G22-1)</f>
        <v/>
      </c>
      <c r="I29" s="104" t="str">
        <f t="shared" si="2"/>
        <v/>
      </c>
    </row>
    <row r="30" spans="2:9" x14ac:dyDescent="0.2">
      <c r="B30" s="31"/>
      <c r="C30" s="31">
        <v>3.4</v>
      </c>
      <c r="D30" s="32" t="s">
        <v>41</v>
      </c>
      <c r="E30" s="47"/>
      <c r="F30" s="104" t="str">
        <f t="shared" si="0"/>
        <v/>
      </c>
      <c r="G30" s="104" t="str">
        <f t="shared" si="0"/>
        <v/>
      </c>
      <c r="H30" s="104" t="str">
        <f t="shared" ref="H30:I30" si="3">IF(G23="","",H23/G23-1)</f>
        <v/>
      </c>
      <c r="I30" s="104" t="str">
        <f t="shared" si="3"/>
        <v/>
      </c>
    </row>
    <row r="31" spans="2:9" x14ac:dyDescent="0.2">
      <c r="B31" s="31"/>
      <c r="C31" s="31">
        <v>3.5</v>
      </c>
      <c r="D31" s="32" t="s">
        <v>62</v>
      </c>
      <c r="E31" s="47"/>
      <c r="F31" s="105" t="str">
        <f t="shared" si="0"/>
        <v/>
      </c>
      <c r="G31" s="104" t="str">
        <f t="shared" si="0"/>
        <v/>
      </c>
      <c r="H31" s="106" t="str">
        <f t="shared" ref="H31" si="4">IF(G24="","",H24/G24-1)</f>
        <v/>
      </c>
      <c r="I31" s="106" t="str">
        <f t="shared" ref="I31" si="5">IF(H24="","",I24/H24-1)</f>
        <v/>
      </c>
    </row>
    <row r="32" spans="2:9" ht="15.75" thickBot="1" x14ac:dyDescent="0.25">
      <c r="B32" s="48"/>
      <c r="C32" s="48"/>
      <c r="D32" s="37"/>
      <c r="E32" s="107"/>
      <c r="F32" s="108"/>
      <c r="G32" s="107"/>
      <c r="H32" s="109"/>
      <c r="I32" s="110"/>
    </row>
    <row r="34" spans="2:9" ht="15.75" thickBot="1" x14ac:dyDescent="0.25"/>
    <row r="35" spans="2:9" ht="16.5" thickBot="1" x14ac:dyDescent="0.3">
      <c r="B35" s="72" t="s">
        <v>50</v>
      </c>
      <c r="E35" s="112"/>
      <c r="F35" s="113"/>
      <c r="G35" s="113" t="s">
        <v>33</v>
      </c>
      <c r="H35" s="113"/>
      <c r="I35" s="114"/>
    </row>
    <row r="36" spans="2:9" ht="16.5" thickBot="1" x14ac:dyDescent="0.25">
      <c r="E36" s="115"/>
      <c r="F36" s="116"/>
      <c r="G36" s="116"/>
      <c r="H36" s="116"/>
      <c r="I36" s="117"/>
    </row>
    <row r="37" spans="2:9" ht="16.5" thickBot="1" x14ac:dyDescent="0.3">
      <c r="E37" s="23">
        <f>E11</f>
        <v>2017</v>
      </c>
      <c r="F37" s="23">
        <f>E37+1</f>
        <v>2018</v>
      </c>
      <c r="G37" s="24">
        <f>F37+1</f>
        <v>2019</v>
      </c>
      <c r="H37" s="23">
        <f>G37+1</f>
        <v>2020</v>
      </c>
      <c r="I37" s="25">
        <f>H37+1</f>
        <v>2021</v>
      </c>
    </row>
    <row r="38" spans="2:9" x14ac:dyDescent="0.2">
      <c r="B38" s="91" t="s">
        <v>2</v>
      </c>
      <c r="C38" s="26" t="s">
        <v>38</v>
      </c>
      <c r="D38" s="101"/>
      <c r="E38" s="42"/>
      <c r="F38" s="43"/>
      <c r="G38" s="42"/>
      <c r="H38" s="44"/>
      <c r="I38" s="44"/>
    </row>
    <row r="39" spans="2:9" x14ac:dyDescent="0.2">
      <c r="B39" s="92"/>
      <c r="C39" s="31">
        <v>1.1000000000000001</v>
      </c>
      <c r="D39" s="32" t="s">
        <v>39</v>
      </c>
      <c r="E39" s="47">
        <f>'Historical Data - PPO'!E13</f>
        <v>117231162.90099457</v>
      </c>
      <c r="F39" s="47">
        <f>'Historical Data - PPO'!F13</f>
        <v>163997430.66228488</v>
      </c>
      <c r="G39" s="47">
        <f>'Historical Data - PPO'!G13</f>
        <v>170821256.58238301</v>
      </c>
      <c r="H39" s="47">
        <f>'Historical Data - PPO'!H13</f>
        <v>148708030.30052018</v>
      </c>
      <c r="I39" s="47">
        <f>'Historical Data - PPO'!I13</f>
        <v>131342675.43805845</v>
      </c>
    </row>
    <row r="40" spans="2:9" x14ac:dyDescent="0.2">
      <c r="B40" s="92"/>
      <c r="C40" s="31">
        <v>1.2</v>
      </c>
      <c r="D40" s="32" t="s">
        <v>40</v>
      </c>
      <c r="E40" s="47">
        <f>'Historical Data - PPO'!E21</f>
        <v>87937690.927897304</v>
      </c>
      <c r="F40" s="47">
        <f>'Historical Data - PPO'!F21</f>
        <v>128451813.5106018</v>
      </c>
      <c r="G40" s="47">
        <f>'Historical Data - PPO'!G21</f>
        <v>136677969.77671126</v>
      </c>
      <c r="H40" s="47">
        <f>'Historical Data - PPO'!H21</f>
        <v>110960951.57323126</v>
      </c>
      <c r="I40" s="47">
        <f>'Historical Data - PPO'!I21</f>
        <v>92276731.191799223</v>
      </c>
    </row>
    <row r="41" spans="2:9" x14ac:dyDescent="0.2">
      <c r="B41" s="92"/>
      <c r="C41" s="31">
        <v>1.3</v>
      </c>
      <c r="D41" s="32" t="s">
        <v>0</v>
      </c>
      <c r="E41" s="47">
        <f>'Historical Data - PPO'!E49</f>
        <v>19441943.32</v>
      </c>
      <c r="F41" s="47">
        <f>'Historical Data - PPO'!F49</f>
        <v>25252309.194048692</v>
      </c>
      <c r="G41" s="47">
        <f>'Historical Data - PPO'!G49</f>
        <v>26742375.376831856</v>
      </c>
      <c r="H41" s="47">
        <f>'Historical Data - PPO'!H49</f>
        <v>26368118.621594425</v>
      </c>
      <c r="I41" s="47">
        <f>'Historical Data - PPO'!I49</f>
        <v>20883642.840144403</v>
      </c>
    </row>
    <row r="42" spans="2:9" x14ac:dyDescent="0.2">
      <c r="B42" s="92"/>
      <c r="C42" s="31">
        <v>1.4</v>
      </c>
      <c r="D42" s="32" t="s">
        <v>41</v>
      </c>
      <c r="E42" s="47">
        <f>'Historical Data - PPO'!E34</f>
        <v>1690901.5948100707</v>
      </c>
      <c r="F42" s="47">
        <f>'Historical Data - PPO'!F34</f>
        <v>6327010.2447594367</v>
      </c>
      <c r="G42" s="47">
        <f>'Historical Data - PPO'!G34</f>
        <v>4734254.21</v>
      </c>
      <c r="H42" s="47">
        <f>'Historical Data - PPO'!H34</f>
        <v>8427816.7636200767</v>
      </c>
      <c r="I42" s="47">
        <f>'Historical Data - PPO'!I34</f>
        <v>4836715</v>
      </c>
    </row>
    <row r="43" spans="2:9" x14ac:dyDescent="0.2">
      <c r="B43" s="92"/>
      <c r="C43" s="31">
        <v>1.5</v>
      </c>
      <c r="D43" s="32" t="s">
        <v>62</v>
      </c>
      <c r="E43" s="47">
        <f>'Historical Data - PPO'!E43</f>
        <v>672143.91086465539</v>
      </c>
      <c r="F43" s="102">
        <f>'Historical Data - PPO'!F43</f>
        <v>739484.41442916519</v>
      </c>
      <c r="G43" s="47">
        <f>'Historical Data - PPO'!G43</f>
        <v>739484</v>
      </c>
      <c r="H43" s="103">
        <f>'Historical Data - PPO'!H43</f>
        <v>883432.50230611907</v>
      </c>
      <c r="I43" s="103">
        <f>'Historical Data - PPO'!I43</f>
        <v>634204.52634884533</v>
      </c>
    </row>
    <row r="44" spans="2:9" x14ac:dyDescent="0.2">
      <c r="B44" s="93"/>
      <c r="C44" s="48"/>
      <c r="D44" s="49"/>
      <c r="E44" s="38"/>
      <c r="F44" s="39"/>
      <c r="G44" s="38"/>
      <c r="H44" s="40"/>
      <c r="I44" s="40"/>
    </row>
    <row r="45" spans="2:9" x14ac:dyDescent="0.2">
      <c r="B45" s="91" t="s">
        <v>3</v>
      </c>
      <c r="C45" s="26" t="s">
        <v>42</v>
      </c>
      <c r="D45" s="50"/>
      <c r="E45" s="42"/>
      <c r="F45" s="43"/>
      <c r="G45" s="42"/>
      <c r="H45" s="44"/>
      <c r="I45" s="51"/>
    </row>
    <row r="46" spans="2:9" x14ac:dyDescent="0.2">
      <c r="B46" s="92"/>
      <c r="C46" s="31">
        <v>2.1</v>
      </c>
      <c r="D46" s="32" t="s">
        <v>39</v>
      </c>
      <c r="E46" s="47">
        <f>IF('Historical Data - PPO'!E$53=0,"",E39/'Historical Data - PPO'!E$53)</f>
        <v>480.04243438431911</v>
      </c>
      <c r="F46" s="47">
        <f>IF('Historical Data - PPO'!F$53=0,"",F39/'Historical Data - PPO'!F$53)</f>
        <v>487.77112070824546</v>
      </c>
      <c r="G46" s="47">
        <f>IF('Historical Data - PPO'!G$53=0,"",G39/'Historical Data - PPO'!G$53)</f>
        <v>513.31278910032097</v>
      </c>
      <c r="H46" s="47">
        <f>IF('Historical Data - PPO'!H$53=0,"",H39/'Historical Data - PPO'!H$53)</f>
        <v>568.84935792930196</v>
      </c>
      <c r="I46" s="47">
        <f>IF('Historical Data - PPO'!I$53=0,"",I39/'Historical Data - PPO'!I$53)</f>
        <v>625.78996601944152</v>
      </c>
    </row>
    <row r="47" spans="2:9" x14ac:dyDescent="0.2">
      <c r="B47" s="92"/>
      <c r="C47" s="31">
        <v>2.2000000000000002</v>
      </c>
      <c r="D47" s="32" t="s">
        <v>40</v>
      </c>
      <c r="E47" s="47">
        <f>IF('Historical Data - PPO'!E$53=0,"",E40/'Historical Data - PPO'!E$53)</f>
        <v>360.09045873591299</v>
      </c>
      <c r="F47" s="47">
        <f>IF('Historical Data - PPO'!F$53=0,"",F40/'Historical Data - PPO'!F$53)</f>
        <v>382.04918686864414</v>
      </c>
      <c r="G47" s="47">
        <f>IF('Historical Data - PPO'!G$53=0,"",G40/'Historical Data - PPO'!G$53)</f>
        <v>410.71322901091781</v>
      </c>
      <c r="H47" s="47">
        <f>IF('Historical Data - PPO'!H$53=0,"",H40/'Historical Data - PPO'!H$53)</f>
        <v>424.45633857229683</v>
      </c>
      <c r="I47" s="47">
        <f>IF('Historical Data - PPO'!I$53=0,"",I40/'Historical Data - PPO'!I$53)</f>
        <v>439.65795796610121</v>
      </c>
    </row>
    <row r="48" spans="2:9" x14ac:dyDescent="0.2">
      <c r="B48" s="92"/>
      <c r="C48" s="31">
        <v>2.2999999999999998</v>
      </c>
      <c r="D48" s="32" t="s">
        <v>0</v>
      </c>
      <c r="E48" s="47">
        <f>IF('Historical Data - PPO'!E$53=0,"",E41/'Historical Data - PPO'!E$53)</f>
        <v>79.611577412882355</v>
      </c>
      <c r="F48" s="47">
        <f>IF('Historical Data - PPO'!F$53=0,"",F41/'Historical Data - PPO'!F$53)</f>
        <v>75.106952019370439</v>
      </c>
      <c r="G48" s="47">
        <f>IF('Historical Data - PPO'!G$53=0,"",G41/'Historical Data - PPO'!G$53)</f>
        <v>80.360041639367083</v>
      </c>
      <c r="H48" s="47">
        <f>IF('Historical Data - PPO'!H$53=0,"",H41/'Historical Data - PPO'!H$53)</f>
        <v>100.86534881395164</v>
      </c>
      <c r="I48" s="47">
        <f>IF('Historical Data - PPO'!I$53=0,"",I41/'Historical Data - PPO'!I$53)</f>
        <v>99.50135475547998</v>
      </c>
    </row>
    <row r="49" spans="2:9" x14ac:dyDescent="0.2">
      <c r="B49" s="92"/>
      <c r="C49" s="31">
        <v>2.4</v>
      </c>
      <c r="D49" s="32" t="s">
        <v>41</v>
      </c>
      <c r="E49" s="47">
        <f>IF('Historical Data - PPO'!E$53=0,"",E42/'Historical Data - PPO'!E$53)</f>
        <v>6.9239654183287769</v>
      </c>
      <c r="F49" s="47">
        <f>IF('Historical Data - PPO'!F$53=0,"",F42/'Historical Data - PPO'!F$53)</f>
        <v>18.818178219962753</v>
      </c>
      <c r="G49" s="47">
        <f>IF('Historical Data - PPO'!G$53=0,"",G42/'Historical Data - PPO'!G$53)</f>
        <v>14.226292918487177</v>
      </c>
      <c r="H49" s="47">
        <f>IF('Historical Data - PPO'!H$53=0,"",H42/'Historical Data - PPO'!H$53)</f>
        <v>32.238730787050969</v>
      </c>
      <c r="I49" s="47">
        <f>IF('Historical Data - PPO'!I$53=0,"",I42/'Historical Data - PPO'!I$53)</f>
        <v>23.044815444795432</v>
      </c>
    </row>
    <row r="50" spans="2:9" x14ac:dyDescent="0.2">
      <c r="B50" s="92"/>
      <c r="C50" s="31">
        <v>2.5</v>
      </c>
      <c r="D50" s="32" t="s">
        <v>62</v>
      </c>
      <c r="E50" s="47">
        <f>IF('Historical Data - PPO'!E$53=0,"",E43/'Historical Data - PPO'!E$53)</f>
        <v>2.7523193598323386</v>
      </c>
      <c r="F50" s="102">
        <f>IF('Historical Data - PPO'!F$53=0,"",F43/'Historical Data - PPO'!F$53)</f>
        <v>2.1994194672181893</v>
      </c>
      <c r="G50" s="47">
        <f>IF('Historical Data - PPO'!G$53=0,"",G43/'Historical Data - PPO'!G$53)</f>
        <v>2.2221273987174786</v>
      </c>
      <c r="H50" s="103">
        <f>IF('Historical Data - PPO'!H$53=0,"",H43/'Historical Data - PPO'!H$53)</f>
        <v>3.3793737345262551</v>
      </c>
      <c r="I50" s="103">
        <f>IF('Historical Data - PPO'!I$53=0,"",I43/'Historical Data - PPO'!I$53)</f>
        <v>3.0217050754412953</v>
      </c>
    </row>
    <row r="51" spans="2:9" x14ac:dyDescent="0.2">
      <c r="B51" s="95"/>
      <c r="C51" s="54"/>
      <c r="D51" s="55"/>
      <c r="E51" s="38"/>
      <c r="F51" s="39"/>
      <c r="G51" s="38"/>
      <c r="H51" s="40"/>
      <c r="I51" s="56"/>
    </row>
    <row r="52" spans="2:9" x14ac:dyDescent="0.2">
      <c r="B52" s="98" t="s">
        <v>4</v>
      </c>
      <c r="C52" s="26" t="s">
        <v>51</v>
      </c>
      <c r="D52" s="50"/>
      <c r="E52" s="42"/>
      <c r="F52" s="43"/>
      <c r="G52" s="42"/>
      <c r="H52" s="44"/>
      <c r="I52" s="51"/>
    </row>
    <row r="53" spans="2:9" x14ac:dyDescent="0.2">
      <c r="B53" s="31"/>
      <c r="C53" s="31">
        <v>3.1</v>
      </c>
      <c r="D53" s="32" t="s">
        <v>39</v>
      </c>
      <c r="E53" s="47" t="s">
        <v>43</v>
      </c>
      <c r="F53" s="104">
        <f>IF(E46="","",F46/E46-1)</f>
        <v>1.6100006520962662E-2</v>
      </c>
      <c r="G53" s="104">
        <f>IF(F46="","",G46/F46-1)</f>
        <v>5.2364043929023385E-2</v>
      </c>
      <c r="H53" s="104">
        <f>IF(G46="","",H46/G46-1)</f>
        <v>0.10819245109072662</v>
      </c>
      <c r="I53" s="104">
        <f>IF(H46="","",I46/H46-1)</f>
        <v>0.10009786826060951</v>
      </c>
    </row>
    <row r="54" spans="2:9" x14ac:dyDescent="0.2">
      <c r="B54" s="31"/>
      <c r="C54" s="31">
        <v>3.2</v>
      </c>
      <c r="D54" s="32" t="s">
        <v>40</v>
      </c>
      <c r="E54" s="47" t="s">
        <v>43</v>
      </c>
      <c r="F54" s="104">
        <f t="shared" ref="F54:F55" si="6">IF(E47="","",F47/E47-1)</f>
        <v>6.0981144043129154E-2</v>
      </c>
      <c r="G54" s="104">
        <f t="shared" ref="G54:G56" si="7">IF(F47="","",G47/F47-1)</f>
        <v>7.5027098937731518E-2</v>
      </c>
      <c r="H54" s="104">
        <f t="shared" ref="H54:H56" si="8">IF(G47="","",H47/G47-1)</f>
        <v>3.3461570240810756E-2</v>
      </c>
      <c r="I54" s="104">
        <f t="shared" ref="I54:I56" si="9">IF(H47="","",I47/H47-1)</f>
        <v>3.5814330032004182E-2</v>
      </c>
    </row>
    <row r="55" spans="2:9" x14ac:dyDescent="0.2">
      <c r="B55" s="31"/>
      <c r="C55" s="31">
        <v>3.3</v>
      </c>
      <c r="D55" s="32" t="s">
        <v>0</v>
      </c>
      <c r="E55" s="47" t="s">
        <v>43</v>
      </c>
      <c r="F55" s="104">
        <f t="shared" si="6"/>
        <v>-5.6582541633988459E-2</v>
      </c>
      <c r="G55" s="104">
        <f t="shared" si="7"/>
        <v>6.9941456533102908E-2</v>
      </c>
      <c r="H55" s="104">
        <f t="shared" si="8"/>
        <v>0.25516795108950441</v>
      </c>
      <c r="I55" s="104">
        <f t="shared" si="9"/>
        <v>-1.352292015553902E-2</v>
      </c>
    </row>
    <row r="56" spans="2:9" x14ac:dyDescent="0.2">
      <c r="B56" s="31"/>
      <c r="C56" s="31">
        <v>3.4</v>
      </c>
      <c r="D56" s="32" t="s">
        <v>41</v>
      </c>
      <c r="E56" s="47" t="s">
        <v>43</v>
      </c>
      <c r="F56" s="104">
        <f>IF(E49="","",F49/E49-1)</f>
        <v>1.7178324967002592</v>
      </c>
      <c r="G56" s="104">
        <f t="shared" si="7"/>
        <v>-0.244013275238535</v>
      </c>
      <c r="H56" s="104">
        <f t="shared" si="8"/>
        <v>1.266137142808053</v>
      </c>
      <c r="I56" s="104">
        <f t="shared" si="9"/>
        <v>-0.28518229836605014</v>
      </c>
    </row>
    <row r="57" spans="2:9" x14ac:dyDescent="0.2">
      <c r="B57" s="31"/>
      <c r="C57" s="31">
        <v>3.5</v>
      </c>
      <c r="D57" s="32" t="s">
        <v>62</v>
      </c>
      <c r="E57" s="47" t="s">
        <v>43</v>
      </c>
      <c r="F57" s="105">
        <f>IF(E50="","",F50/E50-1)</f>
        <v>-0.20088507921109489</v>
      </c>
      <c r="G57" s="104">
        <f t="shared" ref="G57" si="10">IF(F50="","",G50/F50-1)</f>
        <v>1.0324511462113328E-2</v>
      </c>
      <c r="H57" s="106">
        <f t="shared" ref="H57" si="11">IF(G50="","",H50/G50-1)</f>
        <v>0.52078307322824613</v>
      </c>
      <c r="I57" s="106">
        <f t="shared" ref="I57" si="12">IF(H50="","",I50/H50-1)</f>
        <v>-0.10583874030585738</v>
      </c>
    </row>
    <row r="58" spans="2:9" ht="15.75" thickBot="1" x14ac:dyDescent="0.25">
      <c r="B58" s="48"/>
      <c r="C58" s="48"/>
      <c r="D58" s="37"/>
      <c r="E58" s="107"/>
      <c r="F58" s="108"/>
      <c r="G58" s="107"/>
      <c r="H58" s="109"/>
      <c r="I58" s="110"/>
    </row>
  </sheetData>
  <conditionalFormatting sqref="E13:I17">
    <cfRule type="cellIs" dxfId="5" priority="9" stopIfTrue="1" operator="lessThan">
      <formula>0</formula>
    </cfRule>
  </conditionalFormatting>
  <conditionalFormatting sqref="E20:I24">
    <cfRule type="cellIs" dxfId="4" priority="8" stopIfTrue="1" operator="lessThan">
      <formula>0</formula>
    </cfRule>
  </conditionalFormatting>
  <conditionalFormatting sqref="E27:I31">
    <cfRule type="cellIs" dxfId="3" priority="7" stopIfTrue="1" operator="lessThan">
      <formula>0</formula>
    </cfRule>
  </conditionalFormatting>
  <conditionalFormatting sqref="E39:I43">
    <cfRule type="cellIs" dxfId="2" priority="3" stopIfTrue="1" operator="lessThan">
      <formula>0</formula>
    </cfRule>
  </conditionalFormatting>
  <conditionalFormatting sqref="E46:I50">
    <cfRule type="cellIs" dxfId="1" priority="2" stopIfTrue="1" operator="lessThan">
      <formula>0</formula>
    </cfRule>
  </conditionalFormatting>
  <conditionalFormatting sqref="E53:I57">
    <cfRule type="cellIs" dxfId="0" priority="1" stopIfTrue="1" operator="lessThan">
      <formula>0</formula>
    </cfRule>
  </conditionalFormatting>
  <pageMargins left="0.25" right="0.25" top="0.75" bottom="0.75" header="0.3" footer="0.3"/>
  <pageSetup scale="59" orientation="landscape" verticalDpi="1200" r:id="rId1"/>
  <headerFooter>
    <oddFooter>&amp;L&amp;"Arial,Regular"&amp;12Revised: June 11,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Historical Data - HMO</vt:lpstr>
      <vt:lpstr>Historical Data - PPO</vt:lpstr>
      <vt:lpstr>Historical Data - summary</vt:lpstr>
    </vt:vector>
  </TitlesOfParts>
  <Company>Department of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Lan</dc:creator>
  <cp:lastModifiedBy>Mighty, Christopher (NY)</cp:lastModifiedBy>
  <cp:lastPrinted>2017-08-31T23:03:42Z</cp:lastPrinted>
  <dcterms:created xsi:type="dcterms:W3CDTF">2016-01-21T22:50:39Z</dcterms:created>
  <dcterms:modified xsi:type="dcterms:W3CDTF">2022-09-29T17:50:36Z</dcterms:modified>
</cp:coreProperties>
</file>