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UARIAL\State Compliance\CA\CA Aggregate Filing Report\2021\SB546Filing\"/>
    </mc:Choice>
  </mc:AlternateContent>
  <workbookProtection workbookPassword="DFC0" lockStructure="1"/>
  <bookViews>
    <workbookView xWindow="0" yWindow="0" windowWidth="9752" windowHeight="5004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externalReferences>
    <externalReference r:id="rId5"/>
    <externalReference r:id="rId6"/>
    <externalReference r:id="rId7"/>
    <externalReference r:id="rId8"/>
    <externalReference r:id="rId9"/>
  </externalReferences>
  <calcPr calcId="152511" calcMode="manual" iterate="1"/>
</workbook>
</file>

<file path=xl/calcChain.xml><?xml version="1.0" encoding="utf-8"?>
<calcChain xmlns="http://schemas.openxmlformats.org/spreadsheetml/2006/main">
  <c r="I16" i="9" l="1"/>
  <c r="I17" i="9" l="1"/>
  <c r="I21" i="9" s="1"/>
  <c r="I30" i="9"/>
  <c r="I26" i="9"/>
  <c r="I25" i="9"/>
  <c r="I32" i="9" l="1"/>
  <c r="I27" i="9"/>
  <c r="I34" i="9" s="1"/>
  <c r="I53" i="9" l="1"/>
  <c r="I52" i="9"/>
  <c r="I48" i="9"/>
  <c r="I46" i="9"/>
  <c r="I49" i="9" s="1"/>
  <c r="I47" i="9"/>
  <c r="I41" i="9"/>
  <c r="I40" i="9"/>
  <c r="I39" i="9"/>
  <c r="I38" i="9"/>
  <c r="I37" i="9"/>
  <c r="I13" i="9"/>
  <c r="I43" i="9" l="1"/>
  <c r="H53" i="9"/>
  <c r="G53" i="9"/>
  <c r="F53" i="9"/>
  <c r="E53" i="9"/>
  <c r="H52" i="9"/>
  <c r="G52" i="9"/>
  <c r="F52" i="9"/>
  <c r="E52" i="9"/>
  <c r="H48" i="9"/>
  <c r="G48" i="9"/>
  <c r="F48" i="9"/>
  <c r="E48" i="9"/>
  <c r="H47" i="9"/>
  <c r="G47" i="9"/>
  <c r="F47" i="9"/>
  <c r="E47" i="9"/>
  <c r="H46" i="9"/>
  <c r="G46" i="9"/>
  <c r="F46" i="9"/>
  <c r="E46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3" i="9"/>
  <c r="G13" i="9"/>
  <c r="F13" i="9"/>
  <c r="E13" i="9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17" i="8"/>
  <c r="E24" i="8" s="1"/>
  <c r="E13" i="8" l="1"/>
  <c r="E20" i="8" s="1"/>
  <c r="F27" i="8" s="1"/>
  <c r="I15" i="8" l="1"/>
  <c r="I22" i="8" s="1"/>
  <c r="H15" i="8"/>
  <c r="H22" i="8" s="1"/>
  <c r="G15" i="8"/>
  <c r="G22" i="8" s="1"/>
  <c r="F15" i="8"/>
  <c r="F22" i="8" s="1"/>
  <c r="E15" i="8"/>
  <c r="E22" i="8" s="1"/>
  <c r="I17" i="8"/>
  <c r="I24" i="8" s="1"/>
  <c r="H17" i="8"/>
  <c r="H24" i="8" s="1"/>
  <c r="G17" i="8"/>
  <c r="G24" i="8" s="1"/>
  <c r="F17" i="8"/>
  <c r="F24" i="8" s="1"/>
  <c r="I16" i="8"/>
  <c r="I23" i="8" s="1"/>
  <c r="H16" i="8"/>
  <c r="H23" i="8" s="1"/>
  <c r="G16" i="8"/>
  <c r="G23" i="8" s="1"/>
  <c r="F16" i="8"/>
  <c r="F23" i="8" s="1"/>
  <c r="E16" i="8"/>
  <c r="E23" i="8" s="1"/>
  <c r="I14" i="8"/>
  <c r="I21" i="8" s="1"/>
  <c r="H14" i="8"/>
  <c r="H21" i="8" s="1"/>
  <c r="G14" i="8"/>
  <c r="G21" i="8" s="1"/>
  <c r="F14" i="8"/>
  <c r="F21" i="8" s="1"/>
  <c r="E14" i="8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8"/>
  <c r="I50" i="8" s="1"/>
  <c r="H43" i="9"/>
  <c r="H43" i="8" s="1"/>
  <c r="H50" i="8" s="1"/>
  <c r="G43" i="9"/>
  <c r="G43" i="8" s="1"/>
  <c r="G50" i="8" s="1"/>
  <c r="H57" i="8" s="1"/>
  <c r="E43" i="9"/>
  <c r="E43" i="8" s="1"/>
  <c r="E50" i="8" s="1"/>
  <c r="F57" i="8" s="1"/>
  <c r="E34" i="9"/>
  <c r="E42" i="8" s="1"/>
  <c r="E49" i="8" s="1"/>
  <c r="G57" i="8" l="1"/>
  <c r="I57" i="8"/>
  <c r="E39" i="8"/>
  <c r="E46" i="8" s="1"/>
  <c r="F53" i="8" s="1"/>
  <c r="I41" i="8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42" i="8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40" i="8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<sst xmlns="http://schemas.openxmlformats.org/spreadsheetml/2006/main" count="162" uniqueCount="67">
  <si>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</si>
  <si>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</si>
  <si>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</si>
  <si>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</si>
  <si>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</si>
  <si>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</si>
  <si>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</si>
  <si>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</si>
  <si>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</si>
  <si>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</si>
  <si>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</si>
  <si>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</si>
  <si>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</si>
  <si>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</si>
  <si>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</si>
  <si>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</si>
  <si>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</si>
  <si>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</si>
  <si>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</si>
  <si>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</si>
  <si>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</si>
  <si>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</si>
  <si>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</si>
  <si>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</si>
  <si>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</si>
  <si>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</si>
  <si>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</si>
  <si>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</si>
  <si>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</si>
  <si>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</si>
  <si>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</si>
  <si>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</si>
  <si>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</si>
  <si>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</si>
  <si>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</si>
  <si>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</si>
  <si>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</si>
  <si>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</si>
  <si>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</si>
  <si>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</si>
  <si>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</si>
  <si>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</si>
  <si>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</si>
  <si>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</si>
  <si>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</si>
  <si>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</si>
  <si>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</si>
  <si>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</si>
  <si>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</si>
  <si>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</si>
  <si>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</si>
  <si>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</si>
  <si>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</si>
  <si>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</si>
  <si>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</si>
  <si>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</si>
  <si>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</si>
  <si>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</si>
  <si>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</si>
  <si>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</si>
  <si>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</si>
  <si>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</si>
  <si>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</si>
  <si>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</si>
  <si>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Nippon Life Insurance Company of America</t>
  </si>
  <si>
    <t>Nippon Life Benefits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</si>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</sst>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165" fontId="10" fillId="3" borderId="25" xfId="3" applyNumberFormat="1" applyFont="1" applyFill="1" applyBorder="1" applyAlignment="1" applyProtection="1">
      <alignment horizontal="right" vertical="top"/>
      <protection locked="0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State%20Compliance/CA/CA%20Aggregate%20Filing%20Report/2020/SB546Filing/SB546HistoricalData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2020/Q4/SHE/Supp%20Health%20Exhibit%20Template-ALL%20STATES_4Q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LR/2020/Finl%20Rptg/NEW%20MLR%20Upload%20Template-%202020%20draft2-%20Adjusted%20for%20Q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LR/2020/Finl%20Rptg/Old%20files/NEW%20MLR%20Upload%20Template-%202020%20draf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RESERVES/2021/2Q21/MLRReserve/MLREstimate%20CF%20n%20LR%20Pick%202020%202Q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Historical Data - HMO"/>
      <sheetName val="Historical Data - PPO"/>
      <sheetName val="Historical Data - summary"/>
    </sheetNames>
    <sheetDataSet>
      <sheetData sheetId="0" refreshError="1"/>
      <sheetData sheetId="1" refreshError="1"/>
      <sheetData sheetId="2">
        <row r="13">
          <cell r="F13">
            <v>86799259.396836191</v>
          </cell>
          <cell r="G13">
            <v>117231162.90099457</v>
          </cell>
          <cell r="H13">
            <v>163997430.66228488</v>
          </cell>
          <cell r="I13">
            <v>170821256.58238301</v>
          </cell>
        </row>
        <row r="16">
          <cell r="F16">
            <v>56341817.729988806</v>
          </cell>
          <cell r="G16">
            <v>87237703.86391297</v>
          </cell>
          <cell r="H16">
            <v>127460574.00424905</v>
          </cell>
          <cell r="I16">
            <v>135352466.98411396</v>
          </cell>
        </row>
        <row r="17">
          <cell r="F17">
            <v>800656.08020115015</v>
          </cell>
          <cell r="G17">
            <v>699987.06398433447</v>
          </cell>
          <cell r="H17">
            <v>991239.50635275245</v>
          </cell>
          <cell r="I17">
            <v>1325502.7925972939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5">
          <cell r="F25">
            <v>-81722.1919304849</v>
          </cell>
          <cell r="G25">
            <v>-2683502.5173113537</v>
          </cell>
          <cell r="H25">
            <v>201449.13356258217</v>
          </cell>
          <cell r="I25">
            <v>541864.21</v>
          </cell>
        </row>
        <row r="26">
          <cell r="F26">
            <v>29048.772046239683</v>
          </cell>
          <cell r="G26">
            <v>42546.95684553335</v>
          </cell>
          <cell r="H26">
            <v>58579.580719245583</v>
          </cell>
          <cell r="I26">
            <v>61802</v>
          </cell>
        </row>
        <row r="27">
          <cell r="F27">
            <v>1149558.4648594421</v>
          </cell>
          <cell r="G27">
            <v>0</v>
          </cell>
          <cell r="H27">
            <v>2335350.5981062106</v>
          </cell>
          <cell r="I27">
            <v>0</v>
          </cell>
        </row>
        <row r="28">
          <cell r="F28">
            <v>394112.85807442869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155003.73043849831</v>
          </cell>
          <cell r="G29">
            <v>208354.31035161053</v>
          </cell>
          <cell r="H29">
            <v>0</v>
          </cell>
          <cell r="I29">
            <v>0</v>
          </cell>
        </row>
        <row r="30">
          <cell r="F30">
            <v>1756846.1839387806</v>
          </cell>
          <cell r="G30">
            <v>3976671.3540453664</v>
          </cell>
          <cell r="H30">
            <v>3649440.8224180532</v>
          </cell>
          <cell r="I30">
            <v>4038329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52874.840392824139</v>
          </cell>
          <cell r="G32">
            <v>146831.49087891387</v>
          </cell>
          <cell r="H32">
            <v>82190.109953345585</v>
          </cell>
          <cell r="I32">
            <v>92259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7">
          <cell r="F37">
            <v>140769</v>
          </cell>
          <cell r="G37">
            <v>190032.43392486064</v>
          </cell>
          <cell r="H37">
            <v>214717.61596536348</v>
          </cell>
          <cell r="I37">
            <v>214718</v>
          </cell>
        </row>
        <row r="38">
          <cell r="F38">
            <v>71545</v>
          </cell>
          <cell r="G38">
            <v>92430.5171111159</v>
          </cell>
          <cell r="H38">
            <v>104572.12433791539</v>
          </cell>
          <cell r="I38">
            <v>104572</v>
          </cell>
        </row>
        <row r="39">
          <cell r="F39">
            <v>70271</v>
          </cell>
          <cell r="G39">
            <v>91813.496952684116</v>
          </cell>
          <cell r="H39">
            <v>104185.26372835577</v>
          </cell>
          <cell r="I39">
            <v>104185</v>
          </cell>
        </row>
        <row r="40">
          <cell r="F40">
            <v>174784</v>
          </cell>
          <cell r="G40">
            <v>238188.6898567501</v>
          </cell>
          <cell r="H40">
            <v>248288.98897409925</v>
          </cell>
          <cell r="I40">
            <v>248289</v>
          </cell>
        </row>
        <row r="41">
          <cell r="F41">
            <v>19814</v>
          </cell>
          <cell r="G41">
            <v>59678.773019244691</v>
          </cell>
          <cell r="H41">
            <v>67720.421423431268</v>
          </cell>
          <cell r="I41">
            <v>67720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6">
          <cell r="F46">
            <v>5981838.993056911</v>
          </cell>
          <cell r="G46">
            <v>7067392.2199999997</v>
          </cell>
          <cell r="H46">
            <v>8653992.7930781189</v>
          </cell>
          <cell r="I46">
            <v>9018479.0816261992</v>
          </cell>
        </row>
        <row r="47">
          <cell r="F47">
            <v>4500657.8976573171</v>
          </cell>
          <cell r="G47">
            <v>6432727</v>
          </cell>
          <cell r="H47">
            <v>8687031.8909023926</v>
          </cell>
          <cell r="I47">
            <v>9261324.2952056564</v>
          </cell>
        </row>
        <row r="48">
          <cell r="F48">
            <v>4436952.9217063664</v>
          </cell>
          <cell r="G48">
            <v>5941824.1000000006</v>
          </cell>
          <cell r="H48">
            <v>7911284.5100681828</v>
          </cell>
          <cell r="I48">
            <v>8462572</v>
          </cell>
        </row>
        <row r="52">
          <cell r="F52">
            <v>17258</v>
          </cell>
          <cell r="G52">
            <v>23762</v>
          </cell>
          <cell r="H52">
            <v>28861</v>
          </cell>
          <cell r="I52">
            <v>25727</v>
          </cell>
        </row>
        <row r="53">
          <cell r="F53">
            <v>185958</v>
          </cell>
          <cell r="G53">
            <v>244210</v>
          </cell>
          <cell r="H53">
            <v>336218</v>
          </cell>
          <cell r="I53">
            <v>332782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intable"/>
      <sheetName val="States"/>
      <sheetName val="MacroOld"/>
      <sheetName val="Macro"/>
      <sheetName val="Sheet2"/>
      <sheetName val="Compr. Health Cov. - Total"/>
      <sheetName val="Compr. Health Cov. - Small Grp"/>
      <sheetName val="Compr. Health Cov. - Large Grp"/>
      <sheetName val="Compr. Health Cov. - Expat"/>
      <sheetName val="Compr. Health Cov. - Other"/>
      <sheetName val="Compr. Health Cov. - Imp Health"/>
      <sheetName val="Compr. Health Cov. - Prev Readm"/>
      <sheetName val="Compr. Health Cov. - Pat Safety"/>
      <sheetName val="Compr. Health Cov. - Wellness"/>
      <sheetName val="Compr. Health Cov. - HIT Expens"/>
      <sheetName val="Compr. Health Cov. - Cost Conta"/>
      <sheetName val="Compr. Health Cov. - ClmAdj Exp"/>
      <sheetName val="Compr. Health Cov. - Admin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H5">
            <v>138988308.6385524</v>
          </cell>
        </row>
        <row r="32">
          <cell r="H32">
            <v>239028.5959296957</v>
          </cell>
        </row>
        <row r="33">
          <cell r="H33">
            <v>116458.0471359418</v>
          </cell>
        </row>
        <row r="34">
          <cell r="H34">
            <v>116133.08422391172</v>
          </cell>
        </row>
        <row r="35">
          <cell r="H35">
            <v>276762.42336516868</v>
          </cell>
        </row>
        <row r="36">
          <cell r="H36">
            <v>75486.504745542639</v>
          </cell>
        </row>
        <row r="41">
          <cell r="H41">
            <v>4539969.1685906854</v>
          </cell>
        </row>
        <row r="43">
          <cell r="H43">
            <v>2275613.0566117512</v>
          </cell>
        </row>
        <row r="44">
          <cell r="H44">
            <v>7572626.7117715627</v>
          </cell>
        </row>
        <row r="46">
          <cell r="H46">
            <v>10076627.304939749</v>
          </cell>
        </row>
        <row r="57">
          <cell r="H57">
            <v>16955</v>
          </cell>
        </row>
        <row r="59">
          <cell r="H59">
            <v>239613</v>
          </cell>
        </row>
      </sheetData>
      <sheetData sheetId="9">
        <row r="5">
          <cell r="H5">
            <v>9719721.6619677804</v>
          </cell>
        </row>
        <row r="32">
          <cell r="H32">
            <v>17350.37537119554</v>
          </cell>
        </row>
        <row r="33">
          <cell r="H33">
            <v>8436.6895607676233</v>
          </cell>
        </row>
        <row r="34">
          <cell r="H34">
            <v>8374.7918632380861</v>
          </cell>
        </row>
        <row r="35">
          <cell r="H35">
            <v>19958.375399552424</v>
          </cell>
        </row>
        <row r="36">
          <cell r="H36">
            <v>5443.6147111047567</v>
          </cell>
        </row>
        <row r="41">
          <cell r="H41">
            <v>301620.84721245395</v>
          </cell>
        </row>
        <row r="43">
          <cell r="H43">
            <v>199336.59598133533</v>
          </cell>
        </row>
        <row r="44">
          <cell r="H44">
            <v>507039.3844893385</v>
          </cell>
        </row>
        <row r="46">
          <cell r="H46">
            <v>895285.55199754797</v>
          </cell>
        </row>
        <row r="57">
          <cell r="H57">
            <v>2438</v>
          </cell>
        </row>
        <row r="59">
          <cell r="H59">
            <v>21806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1"/>
      <sheetName val="Part 2"/>
      <sheetName val="Notes"/>
      <sheetName val="Proof- Large Group"/>
      <sheetName val="Proof- Other Health"/>
    </sheetNames>
    <sheetDataSet>
      <sheetData sheetId="0">
        <row r="26">
          <cell r="E26">
            <v>1037898.6089943632</v>
          </cell>
          <cell r="F26">
            <v>647495.91031170823</v>
          </cell>
        </row>
        <row r="27">
          <cell r="E27">
            <v>55369.328731683461</v>
          </cell>
          <cell r="F27">
            <v>3872.084415974256</v>
          </cell>
        </row>
        <row r="28">
          <cell r="E28">
            <v>2848530.2800000003</v>
          </cell>
          <cell r="F28"/>
        </row>
        <row r="31">
          <cell r="E31">
            <v>-34618.114550884078</v>
          </cell>
          <cell r="F31">
            <v>-2420.9118104439867</v>
          </cell>
        </row>
        <row r="32">
          <cell r="E32">
            <v>3242893.6546993256</v>
          </cell>
          <cell r="F32">
            <v>226781.83519024358</v>
          </cell>
        </row>
        <row r="36">
          <cell r="E36">
            <v>106329.00057363838</v>
          </cell>
          <cell r="F36">
            <v>7435.7929835568193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1"/>
      <sheetName val="Part 2"/>
      <sheetName val="Notes"/>
    </sheetNames>
    <sheetDataSet>
      <sheetData sheetId="0">
        <row r="82">
          <cell r="E82">
            <v>266759.30886374426</v>
          </cell>
          <cell r="F82">
            <v>18654.995217168173</v>
          </cell>
        </row>
        <row r="83">
          <cell r="E83">
            <v>2649.6919118014257</v>
          </cell>
          <cell r="F83">
            <v>185.29808819857422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binedMLR"/>
      <sheetName val="LR Annualized"/>
      <sheetName val="YTDLR"/>
      <sheetName val="ExperienceDetail"/>
      <sheetName val="MedicalClaims"/>
      <sheetName val="PCSClaims"/>
      <sheetName val="EnrollmentStats"/>
      <sheetName val="GroupAttributesLookup"/>
      <sheetName val="LGSHE"/>
    </sheetNames>
    <sheetDataSet>
      <sheetData sheetId="0" refreshError="1"/>
      <sheetData sheetId="1" refreshError="1"/>
      <sheetData sheetId="2" refreshError="1"/>
      <sheetData sheetId="3">
        <row r="36">
          <cell r="E36">
            <v>0.76506245726464661</v>
          </cell>
        </row>
        <row r="100">
          <cell r="E100">
            <v>0.47596163717991374</v>
          </cell>
        </row>
      </sheetData>
      <sheetData sheetId="4" refreshError="1"/>
      <sheetData sheetId="5">
        <row r="1771">
          <cell r="N1771">
            <v>193560734.35799962</v>
          </cell>
        </row>
        <row r="1773">
          <cell r="S1773">
            <v>195914503.09376991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tabSelected="1" view="pageLayout" zoomScaleNormal="100" workbookViewId="0">
      <selection activeCell="C8" sqref="C8"/>
    </sheetView>
  </sheetViews>
  <sheetFormatPr defaultColWidth="9.140625" defaultRowHeight="14.3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" x14ac:dyDescent="0.25">
      <c r="A1" s="86"/>
      <c r="B1" s="26" t="s">
        <v>1</v>
      </c>
      <c r="C1" s="85"/>
    </row>
    <row r="2" spans="1:3" s="15" customFormat="1" ht="15.7" x14ac:dyDescent="0.25">
      <c r="A2" s="86"/>
      <c r="B2" s="131" t="s">
        <v>63</v>
      </c>
      <c r="C2" s="85"/>
    </row>
    <row r="3" spans="1:3" s="15" customFormat="1" ht="15.7" x14ac:dyDescent="0.25">
      <c r="A3" s="86"/>
      <c r="B3" s="99" t="s">
        <v>35</v>
      </c>
      <c r="C3" s="26"/>
    </row>
    <row r="4" spans="1:3" ht="15.7" x14ac:dyDescent="0.25">
      <c r="A4" s="86"/>
      <c r="B4" s="27"/>
      <c r="C4" s="132"/>
    </row>
    <row r="5" spans="1:3" ht="16.399999999999999" thickBot="1" x14ac:dyDescent="0.3">
      <c r="A5" s="87"/>
      <c r="B5" s="87"/>
      <c r="C5" s="87"/>
    </row>
    <row r="6" spans="1:3" ht="15.7" x14ac:dyDescent="0.25">
      <c r="A6" s="88"/>
      <c r="B6" s="89"/>
      <c r="C6" s="90"/>
    </row>
    <row r="7" spans="1:3" ht="15.7" x14ac:dyDescent="0.25">
      <c r="A7" s="91" t="s">
        <v>2</v>
      </c>
      <c r="B7" s="92" t="s">
        <v>52</v>
      </c>
      <c r="C7" s="93" t="s">
        <v>66</v>
      </c>
    </row>
    <row r="8" spans="1:3" ht="15.7" x14ac:dyDescent="0.25">
      <c r="A8" s="91" t="s">
        <v>3</v>
      </c>
      <c r="B8" s="92" t="s">
        <v>34</v>
      </c>
      <c r="C8" s="94">
        <v>81264</v>
      </c>
    </row>
    <row r="9" spans="1:3" ht="15.7" x14ac:dyDescent="0.25">
      <c r="A9" s="91" t="s">
        <v>4</v>
      </c>
      <c r="B9" s="92" t="s">
        <v>5</v>
      </c>
      <c r="C9" s="95" t="s">
        <v>64</v>
      </c>
    </row>
    <row r="10" spans="1:3" ht="16.399999999999999" thickBot="1" x14ac:dyDescent="0.3">
      <c r="A10" s="96" t="s">
        <v>6</v>
      </c>
      <c r="B10" s="97" t="s">
        <v>7</v>
      </c>
      <c r="C10" s="98" t="s">
        <v>65</v>
      </c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zoomScale="85" zoomScaleNormal="100" zoomScalePageLayoutView="85" workbookViewId="0">
      <selection activeCell="E12" sqref="E12"/>
    </sheetView>
  </sheetViews>
  <sheetFormatPr defaultColWidth="9.28515625" defaultRowHeight="12.8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5" customHeight="1" x14ac:dyDescent="0.25">
      <c r="B4" s="28"/>
      <c r="C4" s="6"/>
      <c r="D4" s="6"/>
    </row>
    <row r="5" spans="1:9" ht="15.7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5" thickBot="1" x14ac:dyDescent="0.25">
      <c r="D7" s="7"/>
    </row>
    <row r="8" spans="1:9" ht="16.399999999999999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5" customHeight="1" thickBot="1" x14ac:dyDescent="0.3">
      <c r="C9" s="29"/>
      <c r="D9" s="30"/>
      <c r="E9" s="136"/>
      <c r="F9" s="137"/>
      <c r="G9" s="137"/>
      <c r="H9" s="137"/>
      <c r="I9" s="138"/>
    </row>
    <row r="10" spans="1:9" ht="16.399999999999999" thickBot="1" x14ac:dyDescent="0.3">
      <c r="A10" s="4"/>
      <c r="C10" s="29"/>
      <c r="D10" s="30"/>
      <c r="E10" s="31">
        <f>'Cover Page'!C7-5</f>
        <v>2016</v>
      </c>
      <c r="F10" s="31">
        <f>E10+1</f>
        <v>2017</v>
      </c>
      <c r="G10" s="32">
        <f>F10+1</f>
        <v>2018</v>
      </c>
      <c r="H10" s="31">
        <f>G10+1</f>
        <v>2019</v>
      </c>
      <c r="I10" s="33">
        <f>H10+1</f>
        <v>2020</v>
      </c>
    </row>
    <row r="11" spans="1:9" ht="15.7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.7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.7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.7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.7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.7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.7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.7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.7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.7" x14ac:dyDescent="0.2">
      <c r="A20" s="11"/>
      <c r="B20" s="10"/>
      <c r="C20" s="54" t="s">
        <v>19</v>
      </c>
      <c r="D20" s="55" t="s">
        <v>15</v>
      </c>
      <c r="E20" s="56"/>
      <c r="F20" s="56"/>
      <c r="G20" s="56"/>
      <c r="H20" s="56"/>
      <c r="I20" s="56"/>
    </row>
    <row r="21" spans="1:9" ht="15.7" x14ac:dyDescent="0.2">
      <c r="B21" s="16"/>
      <c r="C21" s="57"/>
      <c r="D21" s="58"/>
      <c r="E21" s="46"/>
      <c r="F21" s="47"/>
      <c r="G21" s="46"/>
      <c r="H21" s="48"/>
      <c r="I21" s="48"/>
    </row>
    <row r="22" spans="1:9" ht="15.7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.7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.7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.7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.7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.7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.7" x14ac:dyDescent="0.2">
      <c r="B33" s="9"/>
      <c r="C33" s="62">
        <v>3.6</v>
      </c>
      <c r="D33" s="40" t="s">
        <v>32</v>
      </c>
      <c r="E33" s="56"/>
      <c r="F33" s="56"/>
      <c r="G33" s="56"/>
      <c r="H33" s="56"/>
      <c r="I33" s="56"/>
    </row>
    <row r="34" spans="2:9" s="5" customFormat="1" ht="15.7" x14ac:dyDescent="0.2">
      <c r="B34" s="17"/>
      <c r="C34" s="65"/>
      <c r="D34" s="66"/>
      <c r="E34" s="46"/>
      <c r="F34" s="47"/>
      <c r="G34" s="46"/>
      <c r="H34" s="48"/>
      <c r="I34" s="67"/>
    </row>
    <row r="35" spans="2:9" ht="15.7" x14ac:dyDescent="0.25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.7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.7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.7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.7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1.4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1.4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1.4" x14ac:dyDescent="0.2">
      <c r="B42" s="19"/>
      <c r="C42" s="54">
        <v>4.7</v>
      </c>
      <c r="D42" s="55" t="s">
        <v>61</v>
      </c>
      <c r="E42" s="56"/>
      <c r="F42" s="56"/>
      <c r="G42" s="56"/>
      <c r="H42" s="56"/>
      <c r="I42" s="56"/>
    </row>
    <row r="43" spans="2:9" s="5" customFormat="1" ht="15.7" x14ac:dyDescent="0.25">
      <c r="B43" s="21"/>
      <c r="C43" s="57"/>
      <c r="D43" s="70"/>
      <c r="E43" s="71"/>
      <c r="F43" s="71"/>
      <c r="G43" s="71"/>
      <c r="H43" s="71"/>
      <c r="I43" s="71"/>
    </row>
    <row r="44" spans="2:9" s="5" customFormat="1" ht="15.7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.7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.7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.7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.7" x14ac:dyDescent="0.2">
      <c r="B48" s="13"/>
      <c r="C48" s="62">
        <v>5.4</v>
      </c>
      <c r="D48" s="40" t="s">
        <v>25</v>
      </c>
      <c r="E48" s="56"/>
      <c r="F48" s="56"/>
      <c r="G48" s="56"/>
      <c r="H48" s="56"/>
      <c r="I48" s="56"/>
    </row>
    <row r="49" spans="2:9" ht="15.7" x14ac:dyDescent="0.2">
      <c r="B49" s="18"/>
      <c r="C49" s="73"/>
      <c r="D49" s="74"/>
      <c r="E49" s="51"/>
      <c r="F49" s="52"/>
      <c r="G49" s="51"/>
      <c r="H49" s="53"/>
      <c r="I49" s="61"/>
    </row>
    <row r="50" spans="2:9" ht="15.7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.7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6.399999999999999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58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view="pageLayout" topLeftCell="A16" zoomScale="85" zoomScaleNormal="100" zoomScalePageLayoutView="85" workbookViewId="0">
      <selection activeCell="I22" sqref="I22"/>
    </sheetView>
  </sheetViews>
  <sheetFormatPr defaultColWidth="9.28515625" defaultRowHeight="15.7" x14ac:dyDescent="0.25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5" customHeight="1" x14ac:dyDescent="0.25">
      <c r="B4" s="28"/>
      <c r="C4" s="100"/>
      <c r="D4" s="100"/>
    </row>
    <row r="5" spans="1:9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5">
      <c r="B6" s="101"/>
      <c r="C6" s="101"/>
      <c r="D6" s="101"/>
    </row>
    <row r="7" spans="1:9" s="103" customFormat="1" x14ac:dyDescent="0.25">
      <c r="A7" s="102"/>
      <c r="B7" s="29"/>
      <c r="C7" s="29"/>
      <c r="D7" s="30"/>
      <c r="F7" s="104"/>
      <c r="G7" s="29"/>
      <c r="I7" s="104"/>
    </row>
    <row r="8" spans="1:9" ht="16.399999999999999" thickBot="1" x14ac:dyDescent="0.3">
      <c r="D8" s="105"/>
    </row>
    <row r="9" spans="1:9" ht="16.399999999999999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5" customHeight="1" thickBot="1" x14ac:dyDescent="0.3">
      <c r="D10" s="30"/>
      <c r="E10" s="136"/>
      <c r="F10" s="137"/>
      <c r="G10" s="137"/>
      <c r="H10" s="137"/>
      <c r="I10" s="138"/>
    </row>
    <row r="11" spans="1:9" ht="16.399999999999999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5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5">
      <c r="A13" s="29"/>
      <c r="B13" s="107"/>
      <c r="C13" s="39">
        <v>1.1000000000000001</v>
      </c>
      <c r="D13" s="40" t="s">
        <v>36</v>
      </c>
      <c r="E13" s="41">
        <f>'[1]Historical Data - PPO'!F13</f>
        <v>86799259.396836191</v>
      </c>
      <c r="F13" s="42">
        <f>'[1]Historical Data - PPO'!G13</f>
        <v>117231162.90099457</v>
      </c>
      <c r="G13" s="41">
        <f>'[1]Historical Data - PPO'!H13</f>
        <v>163997430.66228488</v>
      </c>
      <c r="H13" s="43">
        <f>'[1]Historical Data - PPO'!I13</f>
        <v>170821256.58238301</v>
      </c>
      <c r="I13" s="43">
        <f>'[2]Compr. Health Cov. - Large Grp'!$H$5+'[2]Compr. Health Cov. - Expat'!$H$5</f>
        <v>148708030.30052018</v>
      </c>
    </row>
    <row r="14" spans="1:9" x14ac:dyDescent="0.25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5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5">
      <c r="A16" s="29"/>
      <c r="B16" s="107"/>
      <c r="C16" s="39">
        <v>2.1</v>
      </c>
      <c r="D16" s="40" t="s">
        <v>17</v>
      </c>
      <c r="E16" s="41">
        <f>'[1]Historical Data - PPO'!F16</f>
        <v>56341817.729988806</v>
      </c>
      <c r="F16" s="42">
        <f>'[1]Historical Data - PPO'!G16</f>
        <v>87237703.86391297</v>
      </c>
      <c r="G16" s="41">
        <f>'[1]Historical Data - PPO'!H16</f>
        <v>127460574.00424905</v>
      </c>
      <c r="H16" s="43">
        <f>'[1]Historical Data - PPO'!I16</f>
        <v>135352466.98411396</v>
      </c>
      <c r="I16" s="139">
        <f>[5]MedicalClaims!$N$1771/[5]MedicalClaims!$S$1773*([5]YTDLR!$E$36*'[2]Compr. Health Cov. - Large Grp'!$H$5+[5]YTDLR!$E$100*'[2]Compr. Health Cov. - Expat'!$H$5)</f>
        <v>109627837.30869217</v>
      </c>
    </row>
    <row r="17" spans="1:9" s="30" customFormat="1" x14ac:dyDescent="0.25">
      <c r="B17" s="109"/>
      <c r="C17" s="39">
        <v>2.2000000000000002</v>
      </c>
      <c r="D17" s="40" t="s">
        <v>11</v>
      </c>
      <c r="E17" s="41">
        <f>'[1]Historical Data - PPO'!F17</f>
        <v>800656.08020115015</v>
      </c>
      <c r="F17" s="42">
        <f>'[1]Historical Data - PPO'!G17</f>
        <v>699987.06398433447</v>
      </c>
      <c r="G17" s="41">
        <f>'[1]Historical Data - PPO'!H17</f>
        <v>991239.50635275245</v>
      </c>
      <c r="H17" s="43">
        <f>'[1]Historical Data - PPO'!I17</f>
        <v>1325502.7925972939</v>
      </c>
      <c r="I17" s="139">
        <f>([5]YTDLR!$E$36*'[2]Compr. Health Cov. - Large Grp'!$H$5+[5]YTDLR!$E$100*'[2]Compr. Health Cov. - Expat'!$H$5)-I16</f>
        <v>1333114.2645390928</v>
      </c>
    </row>
    <row r="18" spans="1:9" x14ac:dyDescent="0.25">
      <c r="A18" s="29"/>
      <c r="B18" s="107"/>
      <c r="C18" s="39">
        <v>2.2999999999999998</v>
      </c>
      <c r="D18" s="40" t="s">
        <v>12</v>
      </c>
      <c r="E18" s="41">
        <f>'[1]Historical Data - PPO'!F18</f>
        <v>0</v>
      </c>
      <c r="F18" s="42">
        <f>'[1]Historical Data - PPO'!G18</f>
        <v>0</v>
      </c>
      <c r="G18" s="41">
        <f>'[1]Historical Data - PPO'!H18</f>
        <v>0</v>
      </c>
      <c r="H18" s="43">
        <f>'[1]Historical Data - PPO'!I18</f>
        <v>0</v>
      </c>
      <c r="I18" s="43">
        <v>0</v>
      </c>
    </row>
    <row r="19" spans="1:9" x14ac:dyDescent="0.25">
      <c r="A19" s="29"/>
      <c r="B19" s="107"/>
      <c r="C19" s="39">
        <v>2.4</v>
      </c>
      <c r="D19" s="40" t="s">
        <v>13</v>
      </c>
      <c r="E19" s="41">
        <f>'[1]Historical Data - PPO'!F19</f>
        <v>0</v>
      </c>
      <c r="F19" s="42">
        <f>'[1]Historical Data - PPO'!G19</f>
        <v>0</v>
      </c>
      <c r="G19" s="41">
        <f>'[1]Historical Data - PPO'!H19</f>
        <v>0</v>
      </c>
      <c r="H19" s="43">
        <f>'[1]Historical Data - PPO'!I19</f>
        <v>0</v>
      </c>
      <c r="I19" s="43">
        <v>0</v>
      </c>
    </row>
    <row r="20" spans="1:9" s="30" customFormat="1" x14ac:dyDescent="0.25">
      <c r="B20" s="109"/>
      <c r="C20" s="54" t="s">
        <v>18</v>
      </c>
      <c r="D20" s="40" t="s">
        <v>14</v>
      </c>
      <c r="E20" s="41">
        <f>'[1]Historical Data - PPO'!F20</f>
        <v>0</v>
      </c>
      <c r="F20" s="42">
        <f>'[1]Historical Data - PPO'!G20</f>
        <v>0</v>
      </c>
      <c r="G20" s="41">
        <f>'[1]Historical Data - PPO'!H20</f>
        <v>0</v>
      </c>
      <c r="H20" s="43">
        <f>'[1]Historical Data - PPO'!I20</f>
        <v>0</v>
      </c>
      <c r="I20" s="43">
        <v>0</v>
      </c>
    </row>
    <row r="21" spans="1:9" s="30" customFormat="1" x14ac:dyDescent="0.25">
      <c r="A21" s="110"/>
      <c r="B21" s="109"/>
      <c r="C21" s="54" t="s">
        <v>19</v>
      </c>
      <c r="D21" s="55" t="s">
        <v>15</v>
      </c>
      <c r="E21" s="56">
        <f>SUM(E16:E20)</f>
        <v>57142473.810189955</v>
      </c>
      <c r="F21" s="56">
        <f t="shared" ref="F21:I21" si="0">SUM(F16:F20)</f>
        <v>87937690.927897304</v>
      </c>
      <c r="G21" s="56">
        <f t="shared" si="0"/>
        <v>128451813.5106018</v>
      </c>
      <c r="H21" s="56">
        <f t="shared" si="0"/>
        <v>136677969.77671126</v>
      </c>
      <c r="I21" s="56">
        <f>SUM(I16:I20)</f>
        <v>110960951.57323126</v>
      </c>
    </row>
    <row r="22" spans="1:9" x14ac:dyDescent="0.25">
      <c r="B22" s="108"/>
      <c r="C22" s="57"/>
      <c r="D22" s="58"/>
      <c r="E22" s="46"/>
      <c r="F22" s="47"/>
      <c r="G22" s="46"/>
      <c r="H22" s="48"/>
      <c r="I22" s="48"/>
    </row>
    <row r="23" spans="1:9" x14ac:dyDescent="0.25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5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5">
      <c r="B25" s="109"/>
      <c r="C25" s="62"/>
      <c r="D25" s="63" t="s">
        <v>44</v>
      </c>
      <c r="E25" s="41">
        <f>'[1]Historical Data - PPO'!F25</f>
        <v>-81722.1919304849</v>
      </c>
      <c r="F25" s="42">
        <f>'[1]Historical Data - PPO'!G25</f>
        <v>-2683502.5173113537</v>
      </c>
      <c r="G25" s="41">
        <f>'[1]Historical Data - PPO'!H25</f>
        <v>201449.13356258217</v>
      </c>
      <c r="H25" s="43">
        <f>'[1]Historical Data - PPO'!I25</f>
        <v>541864.21</v>
      </c>
      <c r="I25" s="43">
        <f>'[3]Part 1'!$E$26+'[3]Part 1'!$F$26+'[4]Part 1'!$E$82+'[4]Part 1'!$F$82</f>
        <v>1970808.8233869839</v>
      </c>
    </row>
    <row r="26" spans="1:9" s="30" customFormat="1" ht="14.1" customHeight="1" x14ac:dyDescent="0.25">
      <c r="B26" s="109"/>
      <c r="C26" s="62"/>
      <c r="D26" s="63" t="s">
        <v>45</v>
      </c>
      <c r="E26" s="41">
        <f>'[1]Historical Data - PPO'!F26</f>
        <v>29048.772046239683</v>
      </c>
      <c r="F26" s="42">
        <f>'[1]Historical Data - PPO'!G26</f>
        <v>42546.95684553335</v>
      </c>
      <c r="G26" s="41">
        <f>'[1]Historical Data - PPO'!H26</f>
        <v>58579.580719245583</v>
      </c>
      <c r="H26" s="43">
        <f>'[1]Historical Data - PPO'!I26</f>
        <v>61802</v>
      </c>
      <c r="I26" s="43">
        <f>'[3]Part 1'!$E$27+'[3]Part 1'!$F$27</f>
        <v>59241.413147657717</v>
      </c>
    </row>
    <row r="27" spans="1:9" s="30" customFormat="1" ht="14.1" customHeight="1" x14ac:dyDescent="0.25">
      <c r="B27" s="109"/>
      <c r="C27" s="62"/>
      <c r="D27" s="63" t="s">
        <v>46</v>
      </c>
      <c r="E27" s="41">
        <f>'[1]Historical Data - PPO'!F27</f>
        <v>1149558.4648594421</v>
      </c>
      <c r="F27" s="42">
        <f>'[1]Historical Data - PPO'!G27</f>
        <v>0</v>
      </c>
      <c r="G27" s="41">
        <f>'[1]Historical Data - PPO'!H27</f>
        <v>2335350.5981062106</v>
      </c>
      <c r="H27" s="43">
        <f>'[1]Historical Data - PPO'!I27</f>
        <v>0</v>
      </c>
      <c r="I27" s="43">
        <f>'[3]Part 1'!$E$28+'[3]Part 1'!$F$28</f>
        <v>2848530.2800000003</v>
      </c>
    </row>
    <row r="28" spans="1:9" s="30" customFormat="1" ht="14.1" customHeight="1" x14ac:dyDescent="0.25">
      <c r="B28" s="109"/>
      <c r="C28" s="62"/>
      <c r="D28" s="63" t="s">
        <v>47</v>
      </c>
      <c r="E28" s="41">
        <f>'[1]Historical Data - PPO'!F28</f>
        <v>394112.85807442869</v>
      </c>
      <c r="F28" s="42">
        <f>'[1]Historical Data - PPO'!G28</f>
        <v>0</v>
      </c>
      <c r="G28" s="41">
        <f>'[1]Historical Data - PPO'!H28</f>
        <v>0</v>
      </c>
      <c r="H28" s="43">
        <f>'[1]Historical Data - PPO'!I28</f>
        <v>0</v>
      </c>
      <c r="I28" s="43"/>
    </row>
    <row r="29" spans="1:9" s="30" customFormat="1" ht="14.1" customHeight="1" x14ac:dyDescent="0.25">
      <c r="B29" s="109"/>
      <c r="C29" s="62"/>
      <c r="D29" s="63" t="s">
        <v>48</v>
      </c>
      <c r="E29" s="41">
        <f>'[1]Historical Data - PPO'!F29</f>
        <v>155003.73043849831</v>
      </c>
      <c r="F29" s="42">
        <f>'[1]Historical Data - PPO'!G29</f>
        <v>208354.31035161053</v>
      </c>
      <c r="G29" s="41">
        <f>'[1]Historical Data - PPO'!H29</f>
        <v>0</v>
      </c>
      <c r="H29" s="43">
        <f>'[1]Historical Data - PPO'!I29</f>
        <v>0</v>
      </c>
      <c r="I29" s="43"/>
    </row>
    <row r="30" spans="1:9" x14ac:dyDescent="0.25">
      <c r="B30" s="107"/>
      <c r="C30" s="62">
        <v>3.2</v>
      </c>
      <c r="D30" s="55" t="s">
        <v>30</v>
      </c>
      <c r="E30" s="41">
        <f>'[1]Historical Data - PPO'!F30</f>
        <v>1756846.1839387806</v>
      </c>
      <c r="F30" s="42">
        <f>'[1]Historical Data - PPO'!G30</f>
        <v>3976671.3540453664</v>
      </c>
      <c r="G30" s="41">
        <f>'[1]Historical Data - PPO'!H30</f>
        <v>3649440.8224180532</v>
      </c>
      <c r="H30" s="43">
        <f>'[1]Historical Data - PPO'!I30</f>
        <v>4038329</v>
      </c>
      <c r="I30" s="64">
        <f>'[3]Part 1'!$E$31+'[3]Part 1'!$E$32+'[3]Part 1'!$F$31+'[3]Part 1'!$F$32+'[4]Part 1'!$E$83+'[4]Part 1'!$F$83</f>
        <v>3435471.4535282408</v>
      </c>
    </row>
    <row r="31" spans="1:9" x14ac:dyDescent="0.25">
      <c r="B31" s="107"/>
      <c r="C31" s="62">
        <v>3.3</v>
      </c>
      <c r="D31" s="55" t="s">
        <v>37</v>
      </c>
      <c r="E31" s="41">
        <f>'[1]Historical Data - PPO'!F31</f>
        <v>0</v>
      </c>
      <c r="F31" s="42">
        <f>'[1]Historical Data - PPO'!G31</f>
        <v>0</v>
      </c>
      <c r="G31" s="41">
        <f>'[1]Historical Data - PPO'!H31</f>
        <v>0</v>
      </c>
      <c r="H31" s="43">
        <f>'[1]Historical Data - PPO'!I31</f>
        <v>0</v>
      </c>
      <c r="I31" s="64"/>
    </row>
    <row r="32" spans="1:9" x14ac:dyDescent="0.25">
      <c r="B32" s="107"/>
      <c r="C32" s="62">
        <v>3.4</v>
      </c>
      <c r="D32" s="40" t="s">
        <v>21</v>
      </c>
      <c r="E32" s="41">
        <f>'[1]Historical Data - PPO'!F32</f>
        <v>52874.840392824139</v>
      </c>
      <c r="F32" s="42">
        <f>'[1]Historical Data - PPO'!G32</f>
        <v>146831.49087891387</v>
      </c>
      <c r="G32" s="41">
        <f>'[1]Historical Data - PPO'!H32</f>
        <v>82190.109953345585</v>
      </c>
      <c r="H32" s="43">
        <f>'[1]Historical Data - PPO'!I32</f>
        <v>92259</v>
      </c>
      <c r="I32" s="43">
        <f>'[3]Part 1'!$E$36+'[3]Part 1'!$F$36</f>
        <v>113764.7935571952</v>
      </c>
    </row>
    <row r="33" spans="2:9" x14ac:dyDescent="0.25">
      <c r="B33" s="107"/>
      <c r="C33" s="62">
        <v>3.5</v>
      </c>
      <c r="D33" s="40" t="s">
        <v>31</v>
      </c>
      <c r="E33" s="41">
        <f>'[1]Historical Data - PPO'!F33</f>
        <v>0</v>
      </c>
      <c r="F33" s="42">
        <f>'[1]Historical Data - PPO'!G33</f>
        <v>0</v>
      </c>
      <c r="G33" s="41">
        <f>'[1]Historical Data - PPO'!H33</f>
        <v>0</v>
      </c>
      <c r="H33" s="43">
        <f>'[1]Historical Data - PPO'!I33</f>
        <v>0</v>
      </c>
      <c r="I33" s="43"/>
    </row>
    <row r="34" spans="2:9" x14ac:dyDescent="0.25">
      <c r="B34" s="107"/>
      <c r="C34" s="62">
        <v>3.6</v>
      </c>
      <c r="D34" s="40" t="s">
        <v>32</v>
      </c>
      <c r="E34" s="56">
        <f>SUM(E25:E33)</f>
        <v>3455722.6578197288</v>
      </c>
      <c r="F34" s="56">
        <f t="shared" ref="F34:I34" si="1">SUM(F25:F33)</f>
        <v>1690901.5948100707</v>
      </c>
      <c r="G34" s="56">
        <f t="shared" si="1"/>
        <v>6327010.2447594367</v>
      </c>
      <c r="H34" s="56">
        <f t="shared" si="1"/>
        <v>4734254.21</v>
      </c>
      <c r="I34" s="56">
        <f t="shared" si="1"/>
        <v>8427816.7636200767</v>
      </c>
    </row>
    <row r="35" spans="2:9" s="30" customFormat="1" x14ac:dyDescent="0.25">
      <c r="B35" s="111"/>
      <c r="C35" s="65"/>
      <c r="D35" s="66"/>
      <c r="E35" s="46"/>
      <c r="F35" s="47"/>
      <c r="G35" s="46"/>
      <c r="H35" s="48"/>
      <c r="I35" s="67"/>
    </row>
    <row r="36" spans="2:9" x14ac:dyDescent="0.25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5">
      <c r="B37" s="112"/>
      <c r="C37" s="39">
        <v>4.0999999999999996</v>
      </c>
      <c r="D37" s="40" t="s">
        <v>55</v>
      </c>
      <c r="E37" s="41">
        <f>'[1]Historical Data - PPO'!F37</f>
        <v>140769</v>
      </c>
      <c r="F37" s="42">
        <f>'[1]Historical Data - PPO'!G37</f>
        <v>190032.43392486064</v>
      </c>
      <c r="G37" s="41">
        <f>'[1]Historical Data - PPO'!H37</f>
        <v>214717.61596536348</v>
      </c>
      <c r="H37" s="43">
        <f>'[1]Historical Data - PPO'!I37</f>
        <v>214718</v>
      </c>
      <c r="I37" s="43">
        <f>'[2]Compr. Health Cov. - Large Grp'!$H$32+'[2]Compr. Health Cov. - Expat'!$H$32</f>
        <v>256378.97130089125</v>
      </c>
    </row>
    <row r="38" spans="2:9" x14ac:dyDescent="0.25">
      <c r="B38" s="112"/>
      <c r="C38" s="39">
        <v>4.2</v>
      </c>
      <c r="D38" s="40" t="s">
        <v>56</v>
      </c>
      <c r="E38" s="41">
        <f>'[1]Historical Data - PPO'!F38</f>
        <v>71545</v>
      </c>
      <c r="F38" s="42">
        <f>'[1]Historical Data - PPO'!G38</f>
        <v>92430.5171111159</v>
      </c>
      <c r="G38" s="41">
        <f>'[1]Historical Data - PPO'!H38</f>
        <v>104572.12433791539</v>
      </c>
      <c r="H38" s="43">
        <f>'[1]Historical Data - PPO'!I38</f>
        <v>104572</v>
      </c>
      <c r="I38" s="43">
        <f>'[2]Compr. Health Cov. - Large Grp'!$H$33+'[2]Compr. Health Cov. - Expat'!$H$33</f>
        <v>124894.73669670943</v>
      </c>
    </row>
    <row r="39" spans="2:9" x14ac:dyDescent="0.25">
      <c r="B39" s="112"/>
      <c r="C39" s="39">
        <v>4.3</v>
      </c>
      <c r="D39" s="40" t="s">
        <v>57</v>
      </c>
      <c r="E39" s="41">
        <f>'[1]Historical Data - PPO'!F39</f>
        <v>70271</v>
      </c>
      <c r="F39" s="42">
        <f>'[1]Historical Data - PPO'!G39</f>
        <v>91813.496952684116</v>
      </c>
      <c r="G39" s="41">
        <f>'[1]Historical Data - PPO'!H39</f>
        <v>104185.26372835577</v>
      </c>
      <c r="H39" s="43">
        <f>'[1]Historical Data - PPO'!I39</f>
        <v>104185</v>
      </c>
      <c r="I39" s="43">
        <f>'[2]Compr. Health Cov. - Large Grp'!$H$34+'[2]Compr. Health Cov. - Expat'!$H$34</f>
        <v>124507.87608714981</v>
      </c>
    </row>
    <row r="40" spans="2:9" x14ac:dyDescent="0.25">
      <c r="B40" s="112"/>
      <c r="C40" s="39">
        <v>4.4000000000000004</v>
      </c>
      <c r="D40" s="40" t="s">
        <v>58</v>
      </c>
      <c r="E40" s="41">
        <f>'[1]Historical Data - PPO'!F40</f>
        <v>174784</v>
      </c>
      <c r="F40" s="42">
        <f>'[1]Historical Data - PPO'!G40</f>
        <v>238188.6898567501</v>
      </c>
      <c r="G40" s="41">
        <f>'[1]Historical Data - PPO'!H40</f>
        <v>248288.98897409925</v>
      </c>
      <c r="H40" s="43">
        <f>'[1]Historical Data - PPO'!I40</f>
        <v>248289</v>
      </c>
      <c r="I40" s="43">
        <f>'[2]Compr. Health Cov. - Large Grp'!$H$35+'[2]Compr. Health Cov. - Expat'!$H$35</f>
        <v>296720.79876472108</v>
      </c>
    </row>
    <row r="41" spans="2:9" s="30" customFormat="1" ht="31.4" x14ac:dyDescent="0.25">
      <c r="B41" s="113"/>
      <c r="C41" s="54">
        <v>4.5</v>
      </c>
      <c r="D41" s="55" t="s">
        <v>59</v>
      </c>
      <c r="E41" s="41">
        <f>'[1]Historical Data - PPO'!F41</f>
        <v>19814</v>
      </c>
      <c r="F41" s="42">
        <f>'[1]Historical Data - PPO'!G41</f>
        <v>59678.773019244691</v>
      </c>
      <c r="G41" s="41">
        <f>'[1]Historical Data - PPO'!H41</f>
        <v>67720.421423431268</v>
      </c>
      <c r="H41" s="43">
        <f>'[1]Historical Data - PPO'!I41</f>
        <v>67720</v>
      </c>
      <c r="I41" s="43">
        <f>'[2]Compr. Health Cov. - Large Grp'!$H$36+'[2]Compr. Health Cov. - Expat'!$H$36</f>
        <v>80930.119456647401</v>
      </c>
    </row>
    <row r="42" spans="2:9" ht="31.4" x14ac:dyDescent="0.25">
      <c r="B42" s="112"/>
      <c r="C42" s="54">
        <v>4.5999999999999996</v>
      </c>
      <c r="D42" s="55" t="s">
        <v>60</v>
      </c>
      <c r="E42" s="41">
        <f>'[1]Historical Data - PPO'!F42</f>
        <v>0</v>
      </c>
      <c r="F42" s="42">
        <f>'[1]Historical Data - PPO'!G42</f>
        <v>0</v>
      </c>
      <c r="G42" s="41">
        <f>'[1]Historical Data - PPO'!H42</f>
        <v>0</v>
      </c>
      <c r="H42" s="43">
        <f>'[1]Historical Data - PPO'!I42</f>
        <v>0</v>
      </c>
      <c r="I42" s="64"/>
    </row>
    <row r="43" spans="2:9" ht="31.4" x14ac:dyDescent="0.25">
      <c r="B43" s="112"/>
      <c r="C43" s="54">
        <v>4.7</v>
      </c>
      <c r="D43" s="55" t="s">
        <v>61</v>
      </c>
      <c r="E43" s="56">
        <f>SUM(E37:E42)</f>
        <v>477183</v>
      </c>
      <c r="F43" s="56">
        <f>SUM(F37:F42)</f>
        <v>672143.91086465539</v>
      </c>
      <c r="G43" s="56">
        <f>SUM(G37:G42)</f>
        <v>739484.41442916519</v>
      </c>
      <c r="H43" s="56">
        <f>SUM(H37:H42)</f>
        <v>739484</v>
      </c>
      <c r="I43" s="56">
        <f>SUM(I37:I42)</f>
        <v>883432.50230611907</v>
      </c>
    </row>
    <row r="44" spans="2:9" s="30" customFormat="1" x14ac:dyDescent="0.25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5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5">
      <c r="B46" s="116"/>
      <c r="C46" s="62">
        <v>5.0999999999999996</v>
      </c>
      <c r="D46" s="40" t="s">
        <v>0</v>
      </c>
      <c r="E46" s="41">
        <f>'[1]Historical Data - PPO'!F46</f>
        <v>5981838.993056911</v>
      </c>
      <c r="F46" s="42">
        <f>'[1]Historical Data - PPO'!G46</f>
        <v>7067392.2199999997</v>
      </c>
      <c r="G46" s="41">
        <f>'[1]Historical Data - PPO'!H46</f>
        <v>8653992.7930781189</v>
      </c>
      <c r="H46" s="43">
        <f>'[1]Historical Data - PPO'!I46</f>
        <v>9018479.0816261992</v>
      </c>
      <c r="I46" s="43">
        <f>'[2]Compr. Health Cov. - Large Grp'!$H$46+'[2]Compr. Health Cov. - Expat'!$H$46</f>
        <v>10971912.856937297</v>
      </c>
    </row>
    <row r="47" spans="2:9" x14ac:dyDescent="0.25">
      <c r="B47" s="116"/>
      <c r="C47" s="62">
        <v>5.2</v>
      </c>
      <c r="D47" s="40" t="s">
        <v>23</v>
      </c>
      <c r="E47" s="41">
        <f>'[1]Historical Data - PPO'!F47</f>
        <v>4500657.8976573171</v>
      </c>
      <c r="F47" s="42">
        <f>'[1]Historical Data - PPO'!G47</f>
        <v>6432727</v>
      </c>
      <c r="G47" s="41">
        <f>'[1]Historical Data - PPO'!H47</f>
        <v>8687031.8909023926</v>
      </c>
      <c r="H47" s="43">
        <f>'[1]Historical Data - PPO'!I47</f>
        <v>9261324.2952056564</v>
      </c>
      <c r="I47" s="43">
        <f>'[2]Compr. Health Cov. - Large Grp'!$H$44+'[2]Compr. Health Cov. - Expat'!$H$44</f>
        <v>8079666.0962609015</v>
      </c>
    </row>
    <row r="48" spans="2:9" x14ac:dyDescent="0.25">
      <c r="B48" s="116"/>
      <c r="C48" s="62">
        <v>5.3</v>
      </c>
      <c r="D48" s="40" t="s">
        <v>24</v>
      </c>
      <c r="E48" s="41">
        <f>'[1]Historical Data - PPO'!F48</f>
        <v>4436952.9217063664</v>
      </c>
      <c r="F48" s="42">
        <f>'[1]Historical Data - PPO'!G48</f>
        <v>5941824.1000000006</v>
      </c>
      <c r="G48" s="41">
        <f>'[1]Historical Data - PPO'!H48</f>
        <v>7911284.5100681828</v>
      </c>
      <c r="H48" s="43">
        <f>'[1]Historical Data - PPO'!I48</f>
        <v>8462572</v>
      </c>
      <c r="I48" s="43">
        <f>'[2]Compr. Health Cov. - Large Grp'!$H$41+'[2]Compr. Health Cov. - Large Grp'!$H$43+'[2]Compr. Health Cov. - Expat'!$H$41+'[2]Compr. Health Cov. - Expat'!$H$43</f>
        <v>7316539.6683962261</v>
      </c>
    </row>
    <row r="49" spans="2:9" x14ac:dyDescent="0.25">
      <c r="B49" s="116"/>
      <c r="C49" s="62">
        <v>5.4</v>
      </c>
      <c r="D49" s="40" t="s">
        <v>25</v>
      </c>
      <c r="E49" s="56">
        <f>SUM(E46:E48)</f>
        <v>14919449.812420595</v>
      </c>
      <c r="F49" s="56">
        <f>SUM(F46:F48)</f>
        <v>19441943.32</v>
      </c>
      <c r="G49" s="56">
        <f>SUM(G46:G48)</f>
        <v>25252309.194048692</v>
      </c>
      <c r="H49" s="56">
        <f>SUM(H46:H48)</f>
        <v>26742375.376831856</v>
      </c>
      <c r="I49" s="56">
        <f>SUM(I46:I48)</f>
        <v>26368118.621594425</v>
      </c>
    </row>
    <row r="50" spans="2:9" x14ac:dyDescent="0.25">
      <c r="B50" s="117"/>
      <c r="C50" s="73"/>
      <c r="D50" s="74"/>
      <c r="E50" s="51"/>
      <c r="F50" s="52"/>
      <c r="G50" s="51"/>
      <c r="H50" s="53"/>
      <c r="I50" s="61"/>
    </row>
    <row r="51" spans="2:9" x14ac:dyDescent="0.25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5">
      <c r="B52" s="109"/>
      <c r="C52" s="62">
        <v>6.1</v>
      </c>
      <c r="D52" s="40" t="s">
        <v>27</v>
      </c>
      <c r="E52" s="41">
        <f>'[1]Historical Data - PPO'!F52</f>
        <v>17258</v>
      </c>
      <c r="F52" s="41">
        <f>'[1]Historical Data - PPO'!G52</f>
        <v>23762</v>
      </c>
      <c r="G52" s="41">
        <f>'[1]Historical Data - PPO'!H52</f>
        <v>28861</v>
      </c>
      <c r="H52" s="41">
        <f>'[1]Historical Data - PPO'!I52</f>
        <v>25727</v>
      </c>
      <c r="I52" s="41">
        <f>'[2]Compr. Health Cov. - Large Grp'!$H$57+'[2]Compr. Health Cov. - Expat'!$H$57</f>
        <v>19393</v>
      </c>
    </row>
    <row r="53" spans="2:9" ht="16.399999999999999" thickBot="1" x14ac:dyDescent="0.3">
      <c r="B53" s="119"/>
      <c r="C53" s="81">
        <v>6.2</v>
      </c>
      <c r="D53" s="82" t="s">
        <v>28</v>
      </c>
      <c r="E53" s="83">
        <f>'[1]Historical Data - PPO'!F53</f>
        <v>185958</v>
      </c>
      <c r="F53" s="83">
        <f>'[1]Historical Data - PPO'!G53</f>
        <v>244210</v>
      </c>
      <c r="G53" s="83">
        <f>'[1]Historical Data - PPO'!H53</f>
        <v>336218</v>
      </c>
      <c r="H53" s="83">
        <f>'[1]Historical Data - PPO'!I53</f>
        <v>332782</v>
      </c>
      <c r="I53" s="83">
        <f>'[2]Compr. Health Cov. - Large Grp'!$H$59+'[2]Compr. Health Cov. - Expat'!$H$59</f>
        <v>261419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H20" name="Range2"/>
    <protectedRange password="DFC0" sqref="E46:I48" name="Range4"/>
    <protectedRange password="DFC0" sqref="I16:I20" name="Range2_1"/>
  </protectedRanges>
  <conditionalFormatting sqref="E49:I49 E34:I34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56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topLeftCell="A22" zoomScaleNormal="100" zoomScaleSheetLayoutView="100" workbookViewId="0">
      <selection activeCell="F53" sqref="F53"/>
    </sheetView>
  </sheetViews>
  <sheetFormatPr defaultColWidth="9.28515625" defaultRowHeight="15.7" x14ac:dyDescent="0.25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5" customHeight="1" x14ac:dyDescent="0.25">
      <c r="B4" s="28"/>
      <c r="C4" s="100"/>
      <c r="D4" s="100"/>
    </row>
    <row r="5" spans="1:9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5">
      <c r="B6" s="101"/>
      <c r="C6" s="101"/>
      <c r="D6" s="101"/>
    </row>
    <row r="7" spans="1:9" s="103" customFormat="1" x14ac:dyDescent="0.25">
      <c r="A7" s="102"/>
      <c r="B7" s="29"/>
      <c r="C7" s="29"/>
      <c r="D7" s="30"/>
      <c r="F7" s="104"/>
      <c r="G7" s="29"/>
      <c r="I7" s="104"/>
    </row>
    <row r="8" spans="1:9" ht="16.399999999999999" thickBot="1" x14ac:dyDescent="0.3">
      <c r="D8" s="105"/>
    </row>
    <row r="9" spans="1:9" ht="16.399999999999999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5" customHeight="1" thickBot="1" x14ac:dyDescent="0.3">
      <c r="D10" s="30"/>
      <c r="E10" s="136"/>
      <c r="F10" s="137"/>
      <c r="G10" s="137"/>
      <c r="H10" s="137"/>
      <c r="I10" s="138"/>
    </row>
    <row r="11" spans="1:9" ht="16.399999999999999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5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5">
      <c r="A13" s="29"/>
      <c r="B13" s="107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5">
      <c r="B14" s="109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5">
      <c r="A15" s="29"/>
      <c r="B15" s="107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5">
      <c r="A16" s="29"/>
      <c r="B16" s="107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5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5">
      <c r="B18" s="108"/>
      <c r="C18" s="57"/>
      <c r="D18" s="58"/>
      <c r="E18" s="46"/>
      <c r="F18" s="47"/>
      <c r="G18" s="46"/>
      <c r="H18" s="48"/>
      <c r="I18" s="48"/>
    </row>
    <row r="19" spans="1:9" x14ac:dyDescent="0.25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5">
      <c r="B20" s="109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5">
      <c r="B21" s="109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5">
      <c r="B22" s="109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5">
      <c r="B23" s="109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5">
      <c r="B24" s="109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1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2" t="str">
        <f>IF('Historical Data - HMO'!H$52=0,"",'Historical Data - summary'!H17/'Historical Data - HMO'!H$52)</f>
        <v/>
      </c>
      <c r="I24" s="122" t="str">
        <f>IF('Historical Data - HMO'!I$52=0,"",'Historical Data - summary'!I17/'Historical Data - HMO'!I$52)</f>
        <v/>
      </c>
    </row>
    <row r="25" spans="1:9" s="30" customFormat="1" x14ac:dyDescent="0.25">
      <c r="B25" s="111"/>
      <c r="C25" s="65"/>
      <c r="D25" s="66"/>
      <c r="E25" s="46"/>
      <c r="F25" s="47"/>
      <c r="G25" s="46"/>
      <c r="H25" s="48"/>
      <c r="I25" s="67"/>
    </row>
    <row r="26" spans="1:9" x14ac:dyDescent="0.25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5">
      <c r="B27" s="116"/>
      <c r="C27" s="62">
        <v>3.1</v>
      </c>
      <c r="D27" s="40" t="s">
        <v>39</v>
      </c>
      <c r="E27" s="56"/>
      <c r="F27" s="123" t="str">
        <f>IF(E20="","",F20/E20-1)</f>
        <v/>
      </c>
      <c r="G27" s="123" t="str">
        <f>IF(F20="","",G20/F20-1)</f>
        <v/>
      </c>
      <c r="H27" s="123" t="str">
        <f>IF(G20="","",H20/G20-1)</f>
        <v/>
      </c>
      <c r="I27" s="123" t="str">
        <f>IF(H20="","",I20/H20-1)</f>
        <v/>
      </c>
    </row>
    <row r="28" spans="1:9" x14ac:dyDescent="0.25">
      <c r="B28" s="116"/>
      <c r="C28" s="62">
        <v>3.2</v>
      </c>
      <c r="D28" s="40" t="s">
        <v>40</v>
      </c>
      <c r="E28" s="56"/>
      <c r="F28" s="123" t="str">
        <f t="shared" ref="F28:G31" si="0">IF(E21="","",F21/E21-1)</f>
        <v/>
      </c>
      <c r="G28" s="123" t="str">
        <f t="shared" si="0"/>
        <v/>
      </c>
      <c r="H28" s="123" t="str">
        <f t="shared" ref="H28:I28" si="1">IF(G21="","",H21/G21-1)</f>
        <v/>
      </c>
      <c r="I28" s="123" t="str">
        <f t="shared" si="1"/>
        <v/>
      </c>
    </row>
    <row r="29" spans="1:9" x14ac:dyDescent="0.25">
      <c r="B29" s="116"/>
      <c r="C29" s="62">
        <v>3.3</v>
      </c>
      <c r="D29" s="40" t="s">
        <v>0</v>
      </c>
      <c r="E29" s="56"/>
      <c r="F29" s="123" t="str">
        <f t="shared" si="0"/>
        <v/>
      </c>
      <c r="G29" s="123" t="str">
        <f t="shared" si="0"/>
        <v/>
      </c>
      <c r="H29" s="123" t="str">
        <f t="shared" ref="H29:I29" si="2">IF(G22="","",H22/G22-1)</f>
        <v/>
      </c>
      <c r="I29" s="123" t="str">
        <f t="shared" si="2"/>
        <v/>
      </c>
    </row>
    <row r="30" spans="1:9" x14ac:dyDescent="0.25">
      <c r="B30" s="116"/>
      <c r="C30" s="62">
        <v>3.4</v>
      </c>
      <c r="D30" s="40" t="s">
        <v>41</v>
      </c>
      <c r="E30" s="56"/>
      <c r="F30" s="123" t="str">
        <f t="shared" si="0"/>
        <v/>
      </c>
      <c r="G30" s="123" t="str">
        <f t="shared" si="0"/>
        <v/>
      </c>
      <c r="H30" s="123" t="str">
        <f t="shared" ref="H30:I30" si="3">IF(G23="","",H23/G23-1)</f>
        <v/>
      </c>
      <c r="I30" s="123" t="str">
        <f t="shared" si="3"/>
        <v/>
      </c>
    </row>
    <row r="31" spans="1:9" x14ac:dyDescent="0.25">
      <c r="B31" s="116"/>
      <c r="C31" s="39">
        <v>3.5</v>
      </c>
      <c r="D31" s="40" t="s">
        <v>62</v>
      </c>
      <c r="E31" s="56"/>
      <c r="F31" s="124" t="str">
        <f t="shared" si="0"/>
        <v/>
      </c>
      <c r="G31" s="123" t="str">
        <f t="shared" si="0"/>
        <v/>
      </c>
      <c r="H31" s="125" t="str">
        <f t="shared" ref="H31" si="4">IF(G24="","",H24/G24-1)</f>
        <v/>
      </c>
      <c r="I31" s="125" t="str">
        <f t="shared" ref="I31" si="5">IF(H24="","",I24/H24-1)</f>
        <v/>
      </c>
    </row>
    <row r="32" spans="1:9" s="30" customFormat="1" ht="16.399999999999999" thickBot="1" x14ac:dyDescent="0.3">
      <c r="B32" s="126"/>
      <c r="C32" s="57"/>
      <c r="D32" s="45"/>
      <c r="E32" s="127"/>
      <c r="F32" s="128"/>
      <c r="G32" s="127"/>
      <c r="H32" s="129"/>
      <c r="I32" s="130"/>
    </row>
    <row r="34" spans="2:9" ht="16.399999999999999" thickBot="1" x14ac:dyDescent="0.3"/>
    <row r="35" spans="2:9" ht="16.399999999999999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399999999999999" thickBot="1" x14ac:dyDescent="0.3">
      <c r="D36" s="30"/>
      <c r="E36" s="136"/>
      <c r="F36" s="137"/>
      <c r="G36" s="137"/>
      <c r="H36" s="137"/>
      <c r="I36" s="138"/>
    </row>
    <row r="37" spans="2:9" ht="16.399999999999999" thickBot="1" x14ac:dyDescent="0.3">
      <c r="D37" s="30"/>
      <c r="E37" s="31">
        <f>E11</f>
        <v>2016</v>
      </c>
      <c r="F37" s="31">
        <f>E37+1</f>
        <v>2017</v>
      </c>
      <c r="G37" s="32">
        <f>F37+1</f>
        <v>2018</v>
      </c>
      <c r="H37" s="31">
        <f>G37+1</f>
        <v>2019</v>
      </c>
      <c r="I37" s="33">
        <f>H37+1</f>
        <v>2020</v>
      </c>
    </row>
    <row r="38" spans="2:9" x14ac:dyDescent="0.25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5">
      <c r="B39" s="107"/>
      <c r="C39" s="39">
        <v>1.1000000000000001</v>
      </c>
      <c r="D39" s="40" t="s">
        <v>39</v>
      </c>
      <c r="E39" s="56">
        <f>'Historical Data - PPO'!E13</f>
        <v>86799259.396836191</v>
      </c>
      <c r="F39" s="56">
        <f>'Historical Data - PPO'!F13</f>
        <v>117231162.90099457</v>
      </c>
      <c r="G39" s="56">
        <f>'Historical Data - PPO'!G13</f>
        <v>163997430.66228488</v>
      </c>
      <c r="H39" s="56">
        <f>'Historical Data - PPO'!H13</f>
        <v>170821256.58238301</v>
      </c>
      <c r="I39" s="56">
        <f>'Historical Data - PPO'!I13</f>
        <v>148708030.30052018</v>
      </c>
    </row>
    <row r="40" spans="2:9" x14ac:dyDescent="0.25">
      <c r="B40" s="109"/>
      <c r="C40" s="39">
        <v>1.2</v>
      </c>
      <c r="D40" s="40" t="s">
        <v>40</v>
      </c>
      <c r="E40" s="56">
        <f>'Historical Data - PPO'!E21</f>
        <v>57142473.810189955</v>
      </c>
      <c r="F40" s="56">
        <f>'Historical Data - PPO'!F21</f>
        <v>87937690.927897304</v>
      </c>
      <c r="G40" s="56">
        <f>'Historical Data - PPO'!G21</f>
        <v>128451813.5106018</v>
      </c>
      <c r="H40" s="56">
        <f>'Historical Data - PPO'!H21</f>
        <v>136677969.77671126</v>
      </c>
      <c r="I40" s="56">
        <f>'Historical Data - PPO'!I21</f>
        <v>110960951.57323126</v>
      </c>
    </row>
    <row r="41" spans="2:9" x14ac:dyDescent="0.25">
      <c r="B41" s="107"/>
      <c r="C41" s="39">
        <v>1.3</v>
      </c>
      <c r="D41" s="40" t="s">
        <v>0</v>
      </c>
      <c r="E41" s="56">
        <f>'Historical Data - PPO'!E49</f>
        <v>14919449.812420595</v>
      </c>
      <c r="F41" s="56">
        <f>'Historical Data - PPO'!F49</f>
        <v>19441943.32</v>
      </c>
      <c r="G41" s="56">
        <f>'Historical Data - PPO'!G49</f>
        <v>25252309.194048692</v>
      </c>
      <c r="H41" s="56">
        <f>'Historical Data - PPO'!H49</f>
        <v>26742375.376831856</v>
      </c>
      <c r="I41" s="56">
        <f>'Historical Data - PPO'!I49</f>
        <v>26368118.621594425</v>
      </c>
    </row>
    <row r="42" spans="2:9" x14ac:dyDescent="0.25">
      <c r="B42" s="107"/>
      <c r="C42" s="39">
        <v>1.4</v>
      </c>
      <c r="D42" s="40" t="s">
        <v>41</v>
      </c>
      <c r="E42" s="56">
        <f>'Historical Data - PPO'!E34</f>
        <v>3455722.6578197288</v>
      </c>
      <c r="F42" s="56">
        <f>'Historical Data - PPO'!F34</f>
        <v>1690901.5948100707</v>
      </c>
      <c r="G42" s="56">
        <f>'Historical Data - PPO'!G34</f>
        <v>6327010.2447594367</v>
      </c>
      <c r="H42" s="56">
        <f>'Historical Data - PPO'!H34</f>
        <v>4734254.21</v>
      </c>
      <c r="I42" s="56">
        <f>'Historical Data - PPO'!I34</f>
        <v>8427816.7636200767</v>
      </c>
    </row>
    <row r="43" spans="2:9" x14ac:dyDescent="0.25">
      <c r="B43" s="107"/>
      <c r="C43" s="39">
        <v>1.5</v>
      </c>
      <c r="D43" s="40" t="s">
        <v>62</v>
      </c>
      <c r="E43" s="56">
        <f>'Historical Data - PPO'!E43</f>
        <v>477183</v>
      </c>
      <c r="F43" s="121">
        <f>'Historical Data - PPO'!F43</f>
        <v>672143.91086465539</v>
      </c>
      <c r="G43" s="56">
        <f>'Historical Data - PPO'!G43</f>
        <v>739484.41442916519</v>
      </c>
      <c r="H43" s="122">
        <f>'Historical Data - PPO'!H43</f>
        <v>739484</v>
      </c>
      <c r="I43" s="122">
        <f>'Historical Data - PPO'!I43</f>
        <v>883432.50230611907</v>
      </c>
    </row>
    <row r="44" spans="2:9" x14ac:dyDescent="0.25">
      <c r="B44" s="108"/>
      <c r="C44" s="57"/>
      <c r="D44" s="58"/>
      <c r="E44" s="46"/>
      <c r="F44" s="47"/>
      <c r="G44" s="46"/>
      <c r="H44" s="48"/>
      <c r="I44" s="48"/>
    </row>
    <row r="45" spans="2:9" x14ac:dyDescent="0.25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5">
      <c r="B46" s="109"/>
      <c r="C46" s="62">
        <v>2.1</v>
      </c>
      <c r="D46" s="40" t="s">
        <v>39</v>
      </c>
      <c r="E46" s="56">
        <f>IF('Historical Data - PPO'!E$53=0,"",E39/'Historical Data - PPO'!E$53)</f>
        <v>466.76808417404033</v>
      </c>
      <c r="F46" s="56">
        <f>IF('Historical Data - PPO'!F$53=0,"",F39/'Historical Data - PPO'!F$53)</f>
        <v>480.04243438431911</v>
      </c>
      <c r="G46" s="56">
        <f>IF('Historical Data - PPO'!G$53=0,"",G39/'Historical Data - PPO'!G$53)</f>
        <v>487.77112070824546</v>
      </c>
      <c r="H46" s="56">
        <f>IF('Historical Data - PPO'!H$53=0,"",H39/'Historical Data - PPO'!H$53)</f>
        <v>513.31278910032097</v>
      </c>
      <c r="I46" s="56">
        <f>IF('Historical Data - PPO'!I$53=0,"",I39/'Historical Data - PPO'!I$53)</f>
        <v>568.84935792930196</v>
      </c>
    </row>
    <row r="47" spans="2:9" x14ac:dyDescent="0.25">
      <c r="B47" s="109"/>
      <c r="C47" s="62">
        <v>2.2000000000000002</v>
      </c>
      <c r="D47" s="40" t="s">
        <v>40</v>
      </c>
      <c r="E47" s="56">
        <f>IF('Historical Data - PPO'!E$53=0,"",E40/'Historical Data - PPO'!E$53)</f>
        <v>307.28698851455681</v>
      </c>
      <c r="F47" s="56">
        <f>IF('Historical Data - PPO'!F$53=0,"",F40/'Historical Data - PPO'!F$53)</f>
        <v>360.09045873591299</v>
      </c>
      <c r="G47" s="56">
        <f>IF('Historical Data - PPO'!G$53=0,"",G40/'Historical Data - PPO'!G$53)</f>
        <v>382.04918686864414</v>
      </c>
      <c r="H47" s="56">
        <f>IF('Historical Data - PPO'!H$53=0,"",H40/'Historical Data - PPO'!H$53)</f>
        <v>410.71322901091781</v>
      </c>
      <c r="I47" s="56">
        <f>IF('Historical Data - PPO'!I$53=0,"",I40/'Historical Data - PPO'!I$53)</f>
        <v>424.45633857229683</v>
      </c>
    </row>
    <row r="48" spans="2:9" x14ac:dyDescent="0.25">
      <c r="B48" s="109"/>
      <c r="C48" s="62">
        <v>2.2999999999999998</v>
      </c>
      <c r="D48" s="40" t="s">
        <v>0</v>
      </c>
      <c r="E48" s="56">
        <f>IF('Historical Data - PPO'!E$53=0,"",E41/'Historical Data - PPO'!E$53)</f>
        <v>80.230212265245896</v>
      </c>
      <c r="F48" s="56">
        <f>IF('Historical Data - PPO'!F$53=0,"",F41/'Historical Data - PPO'!F$53)</f>
        <v>79.611577412882355</v>
      </c>
      <c r="G48" s="56">
        <f>IF('Historical Data - PPO'!G$53=0,"",G41/'Historical Data - PPO'!G$53)</f>
        <v>75.106952019370439</v>
      </c>
      <c r="H48" s="56">
        <f>IF('Historical Data - PPO'!H$53=0,"",H41/'Historical Data - PPO'!H$53)</f>
        <v>80.360041639367083</v>
      </c>
      <c r="I48" s="56">
        <f>IF('Historical Data - PPO'!I$53=0,"",I41/'Historical Data - PPO'!I$53)</f>
        <v>100.86534881395164</v>
      </c>
    </row>
    <row r="49" spans="2:9" x14ac:dyDescent="0.25">
      <c r="B49" s="109"/>
      <c r="C49" s="62">
        <v>2.4</v>
      </c>
      <c r="D49" s="40" t="s">
        <v>41</v>
      </c>
      <c r="E49" s="56">
        <f>IF('Historical Data - PPO'!E$53=0,"",E42/'Historical Data - PPO'!E$53)</f>
        <v>18.583350314693259</v>
      </c>
      <c r="F49" s="56">
        <f>IF('Historical Data - PPO'!F$53=0,"",F42/'Historical Data - PPO'!F$53)</f>
        <v>6.9239654183287769</v>
      </c>
      <c r="G49" s="56">
        <f>IF('Historical Data - PPO'!G$53=0,"",G42/'Historical Data - PPO'!G$53)</f>
        <v>18.818178219962753</v>
      </c>
      <c r="H49" s="56">
        <f>IF('Historical Data - PPO'!H$53=0,"",H42/'Historical Data - PPO'!H$53)</f>
        <v>14.226292918487177</v>
      </c>
      <c r="I49" s="56">
        <f>IF('Historical Data - PPO'!I$53=0,"",I42/'Historical Data - PPO'!I$53)</f>
        <v>32.238730787050969</v>
      </c>
    </row>
    <row r="50" spans="2:9" x14ac:dyDescent="0.25">
      <c r="B50" s="109"/>
      <c r="C50" s="39">
        <v>2.5</v>
      </c>
      <c r="D50" s="40" t="s">
        <v>62</v>
      </c>
      <c r="E50" s="56">
        <f>IF('Historical Data - PPO'!E$53=0,"",E43/'Historical Data - PPO'!E$53)</f>
        <v>2.5660794372922919</v>
      </c>
      <c r="F50" s="121">
        <f>IF('Historical Data - PPO'!F$53=0,"",F43/'Historical Data - PPO'!F$53)</f>
        <v>2.7523193598323386</v>
      </c>
      <c r="G50" s="56">
        <f>IF('Historical Data - PPO'!G$53=0,"",G43/'Historical Data - PPO'!G$53)</f>
        <v>2.1994194672181893</v>
      </c>
      <c r="H50" s="122">
        <f>IF('Historical Data - PPO'!H$53=0,"",H43/'Historical Data - PPO'!H$53)</f>
        <v>2.2221273987174786</v>
      </c>
      <c r="I50" s="122">
        <f>IF('Historical Data - PPO'!I$53=0,"",I43/'Historical Data - PPO'!I$53)</f>
        <v>3.3793737345262551</v>
      </c>
    </row>
    <row r="51" spans="2:9" x14ac:dyDescent="0.25">
      <c r="B51" s="111"/>
      <c r="C51" s="65"/>
      <c r="D51" s="66"/>
      <c r="E51" s="46"/>
      <c r="F51" s="47"/>
      <c r="G51" s="46"/>
      <c r="H51" s="48"/>
      <c r="I51" s="67"/>
    </row>
    <row r="52" spans="2:9" x14ac:dyDescent="0.25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5">
      <c r="B53" s="116"/>
      <c r="C53" s="62">
        <v>3.1</v>
      </c>
      <c r="D53" s="40" t="s">
        <v>39</v>
      </c>
      <c r="E53" s="56" t="s">
        <v>43</v>
      </c>
      <c r="F53" s="123">
        <f>IF(E46="","",F46/E46-1)</f>
        <v>2.8438855740893443E-2</v>
      </c>
      <c r="G53" s="123">
        <f>IF(F46="","",G46/F46-1)</f>
        <v>1.6100006520962662E-2</v>
      </c>
      <c r="H53" s="123">
        <f>IF(G46="","",H46/G46-1)</f>
        <v>5.2364043929023385E-2</v>
      </c>
      <c r="I53" s="123">
        <f>IF(H46="","",I46/H46-1)</f>
        <v>0.10819245109072662</v>
      </c>
    </row>
    <row r="54" spans="2:9" x14ac:dyDescent="0.25">
      <c r="B54" s="116"/>
      <c r="C54" s="62">
        <v>3.2</v>
      </c>
      <c r="D54" s="40" t="s">
        <v>40</v>
      </c>
      <c r="E54" s="56" t="s">
        <v>43</v>
      </c>
      <c r="F54" s="123">
        <f t="shared" ref="F54:F55" si="6">IF(E47="","",F47/E47-1)</f>
        <v>0.17183763776205185</v>
      </c>
      <c r="G54" s="123">
        <f t="shared" ref="G54:G56" si="7">IF(F47="","",G47/F47-1)</f>
        <v>6.0981144043129154E-2</v>
      </c>
      <c r="H54" s="123">
        <f t="shared" ref="H54:H56" si="8">IF(G47="","",H47/G47-1)</f>
        <v>7.5027098937731518E-2</v>
      </c>
      <c r="I54" s="123">
        <f t="shared" ref="I54:I56" si="9">IF(H47="","",I47/H47-1)</f>
        <v>3.3461570240810756E-2</v>
      </c>
    </row>
    <row r="55" spans="2:9" x14ac:dyDescent="0.25">
      <c r="B55" s="116"/>
      <c r="C55" s="62">
        <v>3.3</v>
      </c>
      <c r="D55" s="40" t="s">
        <v>0</v>
      </c>
      <c r="E55" s="56" t="s">
        <v>43</v>
      </c>
      <c r="F55" s="123">
        <f t="shared" si="6"/>
        <v>-7.7107467984541822E-3</v>
      </c>
      <c r="G55" s="123">
        <f t="shared" si="7"/>
        <v>-5.6582541633988459E-2</v>
      </c>
      <c r="H55" s="123">
        <f t="shared" si="8"/>
        <v>6.9941456533102908E-2</v>
      </c>
      <c r="I55" s="123">
        <f t="shared" si="9"/>
        <v>0.25516795108950441</v>
      </c>
    </row>
    <row r="56" spans="2:9" x14ac:dyDescent="0.25">
      <c r="B56" s="116"/>
      <c r="C56" s="62">
        <v>3.4</v>
      </c>
      <c r="D56" s="40" t="s">
        <v>41</v>
      </c>
      <c r="E56" s="56" t="s">
        <v>43</v>
      </c>
      <c r="F56" s="123">
        <f>IF(E49="","",F49/E49-1)</f>
        <v>-0.62741027311667152</v>
      </c>
      <c r="G56" s="123">
        <f t="shared" si="7"/>
        <v>1.7178324967002592</v>
      </c>
      <c r="H56" s="123">
        <f t="shared" si="8"/>
        <v>-0.244013275238535</v>
      </c>
      <c r="I56" s="123">
        <f t="shared" si="9"/>
        <v>1.266137142808053</v>
      </c>
    </row>
    <row r="57" spans="2:9" x14ac:dyDescent="0.25">
      <c r="B57" s="116"/>
      <c r="C57" s="39">
        <v>3.5</v>
      </c>
      <c r="D57" s="40" t="s">
        <v>62</v>
      </c>
      <c r="E57" s="56" t="s">
        <v>43</v>
      </c>
      <c r="F57" s="124">
        <f>IF(E50="","",F50/E50-1)</f>
        <v>7.2577613862400803E-2</v>
      </c>
      <c r="G57" s="123">
        <f t="shared" ref="G57" si="10">IF(F50="","",G50/F50-1)</f>
        <v>-0.20088507921109489</v>
      </c>
      <c r="H57" s="125">
        <f t="shared" ref="H57" si="11">IF(G50="","",H50/G50-1)</f>
        <v>1.0324511462113328E-2</v>
      </c>
      <c r="I57" s="125">
        <f t="shared" ref="I57" si="12">IF(H50="","",I50/H50-1)</f>
        <v>0.52078307322824613</v>
      </c>
    </row>
    <row r="58" spans="2:9" ht="16.399999999999999" thickBot="1" x14ac:dyDescent="0.3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Mighty, Christopher (NY)</cp:lastModifiedBy>
  <cp:lastPrinted>2017-08-31T23:03:42Z</cp:lastPrinted>
  <dcterms:created xsi:type="dcterms:W3CDTF">2016-01-21T22:50:39Z</dcterms:created>
  <dcterms:modified xsi:type="dcterms:W3CDTF">2021-09-30T13:09:45Z</dcterms:modified>
</cp:coreProperties>
</file>