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ionCare Rate Filings\CA\Large Group\2020\Experience Data\"/>
    </mc:Choice>
  </mc:AlternateContent>
  <xr:revisionPtr revIDLastSave="0" documentId="13_ncr:1_{E68A6BA8-AFBD-4D69-8649-99E9A796DEEC}" xr6:coauthVersionLast="44" xr6:coauthVersionMax="44" xr10:uidLastSave="{00000000-0000-0000-0000-000000000000}"/>
  <workbookProtection workbookPassword="DFC0" lockStructure="1"/>
  <bookViews>
    <workbookView xWindow="-120" yWindow="-120" windowWidth="29040" windowHeight="15840" activeTab="2" xr2:uid="{00000000-000D-0000-FFFF-FFFF00000000}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42" i="6"/>
  <c r="I17" i="8" s="1"/>
  <c r="I24" i="8" s="1"/>
  <c r="H42" i="6"/>
  <c r="H17" i="8" s="1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E10" i="6"/>
  <c r="F10" i="6" s="1"/>
  <c r="G10" i="6" s="1"/>
  <c r="H10" i="6" s="1"/>
  <c r="I10" i="6" s="1"/>
  <c r="B3" i="6"/>
  <c r="B2" i="6"/>
  <c r="F43" i="9"/>
  <c r="F43" i="8" s="1"/>
  <c r="F50" i="8" s="1"/>
  <c r="I31" i="8" l="1"/>
  <c r="F30" i="8"/>
  <c r="G31" i="8"/>
  <c r="F31" i="8"/>
  <c r="H31" i="8"/>
  <c r="I43" i="9"/>
  <c r="I43" i="8" s="1"/>
  <c r="I50" i="8" s="1"/>
  <c r="H43" i="9"/>
  <c r="H43" i="8" s="1"/>
  <c r="H50" i="8" s="1"/>
  <c r="G43" i="9"/>
  <c r="G43" i="8" s="1"/>
  <c r="G50" i="8" s="1"/>
  <c r="E43" i="9"/>
  <c r="E43" i="8" s="1"/>
  <c r="E50" i="8" s="1"/>
  <c r="F57" i="8" s="1"/>
  <c r="E34" i="9"/>
  <c r="E42" i="8" s="1"/>
  <c r="E49" i="8" s="1"/>
  <c r="H57" i="8" l="1"/>
  <c r="G57" i="8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<sst xmlns="http://schemas.openxmlformats.org/spreadsheetml/2006/main" count="166" uniqueCount="66">
  <si>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</si>
  <si>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</si>
  <si>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</si>
  <si>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</si>
  <si>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</si>
  <si>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</si>
  <si>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</si>
  <si>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</si>
  <si>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</si>
  <si>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</si>
  <si>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</si>
  <si>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</si>
  <si>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</si>
  <si>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</si>
  <si>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</si>
  <si>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</si>
  <si>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</si>
  <si>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</si>
  <si>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</si>
  <si>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</si>
  <si>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</si>
  <si>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</si>
  <si>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</si>
  <si>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</si>
  <si>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</si>
  <si>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</si>
  <si>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</si>
  <si>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</si>
  <si>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</si>
  <si>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</si>
  <si>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</si>
  <si>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</si>
  <si>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</si>
  <si>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</si>
  <si>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</si>
  <si>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</si>
  <si>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</si>
  <si>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</si>
  <si>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</si>
  <si>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</si>
  <si>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</si>
  <si>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</si>
  <si>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</si>
  <si>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</si>
  <si>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</si>
  <si>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</si>
  <si>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</si>
  <si>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</si>
  <si>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</si>
  <si>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</si>
  <si>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</si>
  <si>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</si>
  <si>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</si>
  <si>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</si>
  <si>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</si>
  <si>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</si>
  <si>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</si>
  <si>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</si>
  <si>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</si>
  <si>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</si>
  <si>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</si>
  <si>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</si>
  <si>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</si>
  <si>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</si>
  <si>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National Health Insurance Company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</si>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</sst>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</cellXfs>
  <cellStyles count="6">
    <cellStyle name="Currency 3" xfId="3" xr:uid="{00000000-0005-0000-0000-000000000000}"/>
    <cellStyle name="Normal" xfId="0" builtinId="0"/>
    <cellStyle name="Normal 2 2" xfId="2" xr:uid="{00000000-0005-0000-0000-000002000000}"/>
    <cellStyle name="Normal_cover 10'01" xfId="1" xr:uid="{00000000-0005-0000-0000-000003000000}"/>
    <cellStyle name="Percent" xfId="5" builtinId="5"/>
    <cellStyle name="Warning Text 2" xfId="4" xr:uid="{00000000-0005-0000-0000-000005000000}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20"/>
  <sheetViews>
    <sheetView showGridLines="0" zoomScaleNormal="100" workbookViewId="0">
      <selection activeCell="C8" sqref="C8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1" t="s">
        <v>63</v>
      </c>
      <c r="C2" s="85"/>
    </row>
    <row r="3" spans="1:3" s="15" customFormat="1" ht="15.75" x14ac:dyDescent="0.25">
      <c r="A3" s="86"/>
      <c r="B3" s="99" t="s">
        <v>35</v>
      </c>
      <c r="C3" s="26"/>
    </row>
    <row r="4" spans="1:3" ht="15.75" x14ac:dyDescent="0.25">
      <c r="A4" s="86"/>
      <c r="B4" s="27"/>
      <c r="C4" s="132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65</v>
      </c>
    </row>
    <row r="8" spans="1:3" ht="15.75" x14ac:dyDescent="0.25">
      <c r="A8" s="91" t="s">
        <v>3</v>
      </c>
      <c r="B8" s="92" t="s">
        <v>34</v>
      </c>
      <c r="C8" s="94">
        <v>82538</v>
      </c>
    </row>
    <row r="9" spans="1:3" ht="15.75" x14ac:dyDescent="0.25">
      <c r="A9" s="91" t="s">
        <v>4</v>
      </c>
      <c r="B9" s="92" t="s">
        <v>5</v>
      </c>
      <c r="C9" s="95" t="s">
        <v>64</v>
      </c>
    </row>
    <row r="10" spans="1:3" ht="16.5" thickBot="1" x14ac:dyDescent="0.3">
      <c r="A10" s="96" t="s">
        <v>6</v>
      </c>
      <c r="B10" s="97" t="s">
        <v>7</v>
      </c>
      <c r="C10" s="98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 xr:uid="{00000000-0002-0000-0000-000000000000}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52"/>
  <sheetViews>
    <sheetView showGridLines="0" view="pageLayout" topLeftCell="A7" zoomScaleNormal="100" workbookViewId="0">
      <selection activeCell="E10" sqref="E10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3"/>
      <c r="F8" s="134"/>
      <c r="G8" s="134" t="s">
        <v>33</v>
      </c>
      <c r="H8" s="134"/>
      <c r="I8" s="135"/>
    </row>
    <row r="9" spans="1:9" ht="13.7" customHeight="1" thickBot="1" x14ac:dyDescent="0.25">
      <c r="C9" s="29"/>
      <c r="D9" s="30"/>
      <c r="E9" s="136"/>
      <c r="F9" s="137"/>
      <c r="G9" s="137"/>
      <c r="H9" s="137"/>
      <c r="I9" s="138"/>
    </row>
    <row r="10" spans="1:9" ht="16.5" thickBot="1" x14ac:dyDescent="0.3">
      <c r="A10" s="4"/>
      <c r="C10" s="29"/>
      <c r="D10" s="30"/>
      <c r="E10" s="31">
        <f>'Cover Page'!C7-5</f>
        <v>2015</v>
      </c>
      <c r="F10" s="31">
        <f>E10+1</f>
        <v>2016</v>
      </c>
      <c r="G10" s="32">
        <f>F10+1</f>
        <v>2017</v>
      </c>
      <c r="H10" s="31">
        <f>G10+1</f>
        <v>2018</v>
      </c>
      <c r="I10" s="33">
        <f>H10+1</f>
        <v>2019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>
        <v>0</v>
      </c>
      <c r="F12" s="42">
        <v>0</v>
      </c>
      <c r="G12" s="41">
        <v>0</v>
      </c>
      <c r="H12" s="43">
        <v>0</v>
      </c>
      <c r="I12" s="43">
        <v>0</v>
      </c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>
        <v>0</v>
      </c>
      <c r="F15" s="42">
        <v>0</v>
      </c>
      <c r="G15" s="41">
        <v>0</v>
      </c>
      <c r="H15" s="43">
        <v>0</v>
      </c>
      <c r="I15" s="43">
        <v>0</v>
      </c>
    </row>
    <row r="16" spans="1:9" s="5" customFormat="1" ht="15" x14ac:dyDescent="0.2">
      <c r="B16" s="10"/>
      <c r="C16" s="39">
        <v>2.2000000000000002</v>
      </c>
      <c r="D16" s="40" t="s">
        <v>11</v>
      </c>
      <c r="E16" s="41">
        <v>0</v>
      </c>
      <c r="F16" s="42">
        <v>0</v>
      </c>
      <c r="G16" s="41">
        <v>0</v>
      </c>
      <c r="H16" s="43">
        <v>0</v>
      </c>
      <c r="I16" s="43">
        <v>0</v>
      </c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>
        <v>0</v>
      </c>
      <c r="F24" s="42">
        <v>0</v>
      </c>
      <c r="G24" s="41">
        <v>0</v>
      </c>
      <c r="H24" s="43">
        <v>0</v>
      </c>
      <c r="I24" s="43">
        <v>0</v>
      </c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>
        <v>0</v>
      </c>
      <c r="I25" s="43">
        <v>0</v>
      </c>
    </row>
    <row r="26" spans="1:9" s="5" customFormat="1" ht="14.1" customHeight="1" x14ac:dyDescent="0.2">
      <c r="B26" s="10"/>
      <c r="C26" s="62"/>
      <c r="D26" s="63" t="s">
        <v>46</v>
      </c>
      <c r="E26" s="41"/>
      <c r="F26" s="42">
        <v>0</v>
      </c>
      <c r="G26" s="41">
        <v>0</v>
      </c>
      <c r="H26" s="43">
        <v>0</v>
      </c>
      <c r="I26" s="43">
        <v>0</v>
      </c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>
        <v>0</v>
      </c>
      <c r="F29" s="42">
        <v>0</v>
      </c>
      <c r="G29" s="41">
        <v>0</v>
      </c>
      <c r="H29" s="43">
        <v>0</v>
      </c>
      <c r="I29" s="64">
        <v>0</v>
      </c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>
        <v>0</v>
      </c>
      <c r="F36" s="42">
        <v>0</v>
      </c>
      <c r="G36" s="41">
        <v>0</v>
      </c>
      <c r="H36" s="43">
        <v>0</v>
      </c>
      <c r="I36" s="43">
        <v>0</v>
      </c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>
        <v>0</v>
      </c>
      <c r="F45" s="42">
        <v>0</v>
      </c>
      <c r="G45" s="41">
        <v>0</v>
      </c>
      <c r="H45" s="43">
        <v>0</v>
      </c>
      <c r="I45" s="43">
        <v>0</v>
      </c>
    </row>
    <row r="46" spans="2:9" ht="15" x14ac:dyDescent="0.2">
      <c r="B46" s="13"/>
      <c r="C46" s="62">
        <v>5.2</v>
      </c>
      <c r="D46" s="40" t="s">
        <v>23</v>
      </c>
      <c r="E46" s="41">
        <v>0</v>
      </c>
      <c r="F46" s="42">
        <v>0</v>
      </c>
      <c r="G46" s="41">
        <v>0</v>
      </c>
      <c r="H46" s="43">
        <v>0</v>
      </c>
      <c r="I46" s="43">
        <v>0</v>
      </c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</row>
    <row r="52" spans="2:9" ht="15.75" thickBot="1" x14ac:dyDescent="0.25">
      <c r="B52" s="14"/>
      <c r="C52" s="81">
        <v>6.2</v>
      </c>
      <c r="D52" s="82" t="s">
        <v>28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4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I53"/>
  <sheetViews>
    <sheetView showGridLines="0" tabSelected="1" zoomScaleNormal="100" workbookViewId="0">
      <selection activeCell="I13" sqref="I13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50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2015</v>
      </c>
      <c r="F11" s="31">
        <f>E11+1</f>
        <v>2016</v>
      </c>
      <c r="G11" s="32">
        <f>F11+1</f>
        <v>2017</v>
      </c>
      <c r="H11" s="31">
        <f>G11+1</f>
        <v>2018</v>
      </c>
      <c r="I11" s="33">
        <f>H11+1</f>
        <v>2019</v>
      </c>
    </row>
    <row r="12" spans="1:9" x14ac:dyDescent="0.2">
      <c r="A12" s="29"/>
      <c r="B12" s="106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7"/>
      <c r="C13" s="39">
        <v>1.1000000000000001</v>
      </c>
      <c r="D13" s="40" t="s">
        <v>36</v>
      </c>
      <c r="E13" s="41">
        <v>13040402</v>
      </c>
      <c r="F13" s="42">
        <v>13164748</v>
      </c>
      <c r="G13" s="41">
        <v>10724950</v>
      </c>
      <c r="H13" s="43">
        <v>8838189</v>
      </c>
      <c r="I13" s="43">
        <v>9698008</v>
      </c>
    </row>
    <row r="14" spans="1:9" x14ac:dyDescent="0.2">
      <c r="A14" s="29"/>
      <c r="B14" s="108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7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7"/>
      <c r="C16" s="39">
        <v>2.1</v>
      </c>
      <c r="D16" s="40" t="s">
        <v>17</v>
      </c>
      <c r="E16" s="41">
        <v>13885193</v>
      </c>
      <c r="F16" s="42">
        <v>13979001</v>
      </c>
      <c r="G16" s="41">
        <v>11009711</v>
      </c>
      <c r="H16" s="43">
        <v>7858543</v>
      </c>
      <c r="I16" s="43">
        <v>9598111</v>
      </c>
    </row>
    <row r="17" spans="1:9" s="30" customFormat="1" x14ac:dyDescent="0.2">
      <c r="B17" s="109"/>
      <c r="C17" s="39">
        <v>2.2000000000000002</v>
      </c>
      <c r="D17" s="40" t="s">
        <v>11</v>
      </c>
      <c r="E17" s="41"/>
      <c r="F17" s="42"/>
      <c r="G17" s="41"/>
      <c r="H17" s="43">
        <v>84766</v>
      </c>
      <c r="I17" s="43">
        <v>651897</v>
      </c>
    </row>
    <row r="18" spans="1:9" x14ac:dyDescent="0.2">
      <c r="A18" s="29"/>
      <c r="B18" s="107"/>
      <c r="C18" s="39">
        <v>2.2999999999999998</v>
      </c>
      <c r="D18" s="40" t="s">
        <v>12</v>
      </c>
      <c r="E18" s="41"/>
      <c r="F18" s="42"/>
      <c r="G18" s="41"/>
      <c r="H18" s="43"/>
      <c r="I18" s="43"/>
    </row>
    <row r="19" spans="1:9" x14ac:dyDescent="0.2">
      <c r="A19" s="29"/>
      <c r="B19" s="107"/>
      <c r="C19" s="39">
        <v>2.4</v>
      </c>
      <c r="D19" s="40" t="s">
        <v>13</v>
      </c>
      <c r="E19" s="41"/>
      <c r="F19" s="42"/>
      <c r="G19" s="41"/>
      <c r="H19" s="43"/>
      <c r="I19" s="43"/>
    </row>
    <row r="20" spans="1:9" s="30" customFormat="1" x14ac:dyDescent="0.2">
      <c r="B20" s="109"/>
      <c r="C20" s="54" t="s">
        <v>18</v>
      </c>
      <c r="D20" s="40" t="s">
        <v>14</v>
      </c>
      <c r="E20" s="41"/>
      <c r="F20" s="42"/>
      <c r="G20" s="41"/>
      <c r="H20" s="43"/>
      <c r="I20" s="43"/>
    </row>
    <row r="21" spans="1:9" s="30" customFormat="1" x14ac:dyDescent="0.2">
      <c r="A21" s="110"/>
      <c r="B21" s="109"/>
      <c r="C21" s="54" t="s">
        <v>19</v>
      </c>
      <c r="D21" s="55" t="s">
        <v>15</v>
      </c>
      <c r="E21" s="56">
        <f>SUM(E16:E20)</f>
        <v>13885193</v>
      </c>
      <c r="F21" s="56">
        <f t="shared" ref="F21:I21" si="0">SUM(F16:F20)</f>
        <v>13979001</v>
      </c>
      <c r="G21" s="56">
        <f t="shared" si="0"/>
        <v>11009711</v>
      </c>
      <c r="H21" s="56">
        <f t="shared" si="0"/>
        <v>7943309</v>
      </c>
      <c r="I21" s="56">
        <f t="shared" si="0"/>
        <v>10250008</v>
      </c>
    </row>
    <row r="22" spans="1:9" x14ac:dyDescent="0.2">
      <c r="B22" s="108"/>
      <c r="C22" s="57"/>
      <c r="D22" s="58"/>
      <c r="E22" s="46"/>
      <c r="F22" s="47"/>
      <c r="G22" s="46"/>
      <c r="H22" s="48"/>
      <c r="I22" s="48"/>
    </row>
    <row r="23" spans="1:9" x14ac:dyDescent="0.2">
      <c r="B23" s="106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9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9"/>
      <c r="C25" s="62"/>
      <c r="D25" s="63" t="s">
        <v>44</v>
      </c>
      <c r="E25" s="41">
        <v>0</v>
      </c>
      <c r="F25" s="42">
        <v>0</v>
      </c>
      <c r="G25" s="41">
        <v>0</v>
      </c>
      <c r="H25" s="43">
        <v>0</v>
      </c>
      <c r="I25" s="43">
        <v>0</v>
      </c>
    </row>
    <row r="26" spans="1:9" s="30" customFormat="1" ht="14.1" customHeight="1" x14ac:dyDescent="0.2">
      <c r="B26" s="109"/>
      <c r="C26" s="62"/>
      <c r="D26" s="63" t="s">
        <v>45</v>
      </c>
      <c r="E26" s="41"/>
      <c r="F26" s="42"/>
      <c r="G26" s="41"/>
      <c r="H26" s="43">
        <v>0</v>
      </c>
      <c r="I26" s="43">
        <v>0</v>
      </c>
    </row>
    <row r="27" spans="1:9" s="30" customFormat="1" ht="14.1" customHeight="1" x14ac:dyDescent="0.2">
      <c r="B27" s="109"/>
      <c r="C27" s="62"/>
      <c r="D27" s="63" t="s">
        <v>46</v>
      </c>
      <c r="E27" s="41"/>
      <c r="F27" s="42">
        <v>0</v>
      </c>
      <c r="G27" s="41">
        <v>0</v>
      </c>
      <c r="H27" s="43">
        <v>0</v>
      </c>
      <c r="I27" s="43">
        <v>0</v>
      </c>
    </row>
    <row r="28" spans="1:9" s="30" customFormat="1" ht="14.1" customHeight="1" x14ac:dyDescent="0.2">
      <c r="B28" s="109"/>
      <c r="C28" s="62"/>
      <c r="D28" s="63" t="s">
        <v>47</v>
      </c>
      <c r="E28" s="41"/>
      <c r="F28" s="42"/>
      <c r="G28" s="41"/>
      <c r="H28" s="43"/>
      <c r="I28" s="43"/>
    </row>
    <row r="29" spans="1:9" s="30" customFormat="1" ht="14.1" customHeight="1" x14ac:dyDescent="0.2">
      <c r="B29" s="109"/>
      <c r="C29" s="62"/>
      <c r="D29" s="63" t="s">
        <v>48</v>
      </c>
      <c r="E29" s="41"/>
      <c r="F29" s="42"/>
      <c r="G29" s="41"/>
      <c r="H29" s="43"/>
      <c r="I29" s="43"/>
    </row>
    <row r="30" spans="1:9" x14ac:dyDescent="0.2">
      <c r="B30" s="107"/>
      <c r="C30" s="62">
        <v>3.2</v>
      </c>
      <c r="D30" s="55" t="s">
        <v>30</v>
      </c>
      <c r="E30" s="41">
        <v>0</v>
      </c>
      <c r="F30" s="42">
        <v>0</v>
      </c>
      <c r="G30" s="41">
        <v>0</v>
      </c>
      <c r="H30" s="43">
        <v>0</v>
      </c>
      <c r="I30" s="64">
        <v>0</v>
      </c>
    </row>
    <row r="31" spans="1:9" x14ac:dyDescent="0.2">
      <c r="B31" s="107"/>
      <c r="C31" s="62">
        <v>3.3</v>
      </c>
      <c r="D31" s="55" t="s">
        <v>37</v>
      </c>
      <c r="E31" s="41"/>
      <c r="F31" s="42"/>
      <c r="G31" s="41"/>
      <c r="H31" s="43"/>
      <c r="I31" s="64"/>
    </row>
    <row r="32" spans="1:9" x14ac:dyDescent="0.2">
      <c r="B32" s="107"/>
      <c r="C32" s="62">
        <v>3.4</v>
      </c>
      <c r="D32" s="40" t="s">
        <v>21</v>
      </c>
      <c r="E32" s="41"/>
      <c r="F32" s="42"/>
      <c r="G32" s="41"/>
      <c r="H32" s="43"/>
      <c r="I32" s="43"/>
    </row>
    <row r="33" spans="2:9" x14ac:dyDescent="0.2">
      <c r="B33" s="107"/>
      <c r="C33" s="62">
        <v>3.5</v>
      </c>
      <c r="D33" s="40" t="s">
        <v>31</v>
      </c>
      <c r="E33" s="41"/>
      <c r="F33" s="42"/>
      <c r="G33" s="41"/>
      <c r="H33" s="43"/>
      <c r="I33" s="43"/>
    </row>
    <row r="34" spans="2:9" x14ac:dyDescent="0.2">
      <c r="B34" s="107"/>
      <c r="C34" s="62">
        <v>3.6</v>
      </c>
      <c r="D34" s="40" t="s">
        <v>32</v>
      </c>
      <c r="E34" s="56">
        <f>SUM(E25:E33)</f>
        <v>0</v>
      </c>
      <c r="F34" s="56">
        <f t="shared" ref="F34:I34" si="1">SUM(F25:F33)</f>
        <v>0</v>
      </c>
      <c r="G34" s="56">
        <f t="shared" si="1"/>
        <v>0</v>
      </c>
      <c r="H34" s="56">
        <f t="shared" si="1"/>
        <v>0</v>
      </c>
      <c r="I34" s="56">
        <f t="shared" si="1"/>
        <v>0</v>
      </c>
    </row>
    <row r="35" spans="2:9" s="30" customFormat="1" x14ac:dyDescent="0.2">
      <c r="B35" s="111"/>
      <c r="C35" s="65"/>
      <c r="D35" s="66"/>
      <c r="E35" s="46"/>
      <c r="F35" s="47"/>
      <c r="G35" s="46"/>
      <c r="H35" s="48"/>
      <c r="I35" s="67"/>
    </row>
    <row r="36" spans="2:9" x14ac:dyDescent="0.2">
      <c r="B36" s="106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2"/>
      <c r="C37" s="39">
        <v>4.0999999999999996</v>
      </c>
      <c r="D37" s="40" t="s">
        <v>55</v>
      </c>
      <c r="E37" s="41">
        <v>0</v>
      </c>
      <c r="F37" s="42">
        <v>0</v>
      </c>
      <c r="G37" s="41">
        <v>85749</v>
      </c>
      <c r="H37" s="43">
        <v>70706</v>
      </c>
      <c r="I37" s="43">
        <v>77584</v>
      </c>
    </row>
    <row r="38" spans="2:9" x14ac:dyDescent="0.2">
      <c r="B38" s="112"/>
      <c r="C38" s="39">
        <v>4.2</v>
      </c>
      <c r="D38" s="40" t="s">
        <v>56</v>
      </c>
      <c r="E38" s="41"/>
      <c r="F38" s="42"/>
      <c r="G38" s="41"/>
      <c r="H38" s="43"/>
      <c r="I38" s="43"/>
    </row>
    <row r="39" spans="2:9" x14ac:dyDescent="0.2">
      <c r="B39" s="112"/>
      <c r="C39" s="39">
        <v>4.3</v>
      </c>
      <c r="D39" s="40" t="s">
        <v>57</v>
      </c>
      <c r="E39" s="41"/>
      <c r="F39" s="42"/>
      <c r="G39" s="41"/>
      <c r="H39" s="43"/>
      <c r="I39" s="43"/>
    </row>
    <row r="40" spans="2:9" x14ac:dyDescent="0.2">
      <c r="B40" s="112"/>
      <c r="C40" s="39">
        <v>4.4000000000000004</v>
      </c>
      <c r="D40" s="40" t="s">
        <v>58</v>
      </c>
      <c r="E40" s="41"/>
      <c r="F40" s="42"/>
      <c r="G40" s="41"/>
      <c r="H40" s="43"/>
      <c r="I40" s="43"/>
    </row>
    <row r="41" spans="2:9" s="30" customFormat="1" ht="30" x14ac:dyDescent="0.2">
      <c r="B41" s="113"/>
      <c r="C41" s="54">
        <v>4.5</v>
      </c>
      <c r="D41" s="55" t="s">
        <v>59</v>
      </c>
      <c r="E41" s="41"/>
      <c r="F41" s="42"/>
      <c r="G41" s="41"/>
      <c r="H41" s="43"/>
      <c r="I41" s="43"/>
    </row>
    <row r="42" spans="2:9" ht="30" x14ac:dyDescent="0.2">
      <c r="B42" s="112"/>
      <c r="C42" s="54">
        <v>4.5999999999999996</v>
      </c>
      <c r="D42" s="55" t="s">
        <v>60</v>
      </c>
      <c r="E42" s="41"/>
      <c r="F42" s="42"/>
      <c r="G42" s="41"/>
      <c r="H42" s="43"/>
      <c r="I42" s="64"/>
    </row>
    <row r="43" spans="2:9" ht="30" x14ac:dyDescent="0.2">
      <c r="B43" s="112"/>
      <c r="C43" s="54">
        <v>4.7</v>
      </c>
      <c r="D43" s="55" t="s">
        <v>61</v>
      </c>
      <c r="E43" s="56">
        <f>SUM(E37:E42)</f>
        <v>0</v>
      </c>
      <c r="F43" s="56">
        <f>SUM(F37:F42)</f>
        <v>0</v>
      </c>
      <c r="G43" s="56">
        <f>SUM(G37:G42)</f>
        <v>85749</v>
      </c>
      <c r="H43" s="56">
        <f>SUM(H37:H42)</f>
        <v>70706</v>
      </c>
      <c r="I43" s="56">
        <f>SUM(I37:I42)</f>
        <v>77584</v>
      </c>
    </row>
    <row r="44" spans="2:9" s="30" customFormat="1" x14ac:dyDescent="0.2">
      <c r="B44" s="114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5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6"/>
      <c r="C46" s="62">
        <v>5.0999999999999996</v>
      </c>
      <c r="D46" s="40" t="s">
        <v>0</v>
      </c>
      <c r="E46" s="41">
        <v>0</v>
      </c>
      <c r="F46" s="42">
        <v>0</v>
      </c>
      <c r="G46" s="41">
        <v>0</v>
      </c>
      <c r="H46" s="43">
        <v>0</v>
      </c>
      <c r="I46" s="43">
        <v>0</v>
      </c>
    </row>
    <row r="47" spans="2:9" x14ac:dyDescent="0.2">
      <c r="B47" s="116"/>
      <c r="C47" s="62">
        <v>5.2</v>
      </c>
      <c r="D47" s="40" t="s">
        <v>23</v>
      </c>
      <c r="E47" s="41">
        <v>0</v>
      </c>
      <c r="F47" s="42">
        <v>0</v>
      </c>
      <c r="G47" s="41">
        <v>0</v>
      </c>
      <c r="H47" s="43">
        <v>0</v>
      </c>
      <c r="I47" s="43">
        <v>0</v>
      </c>
    </row>
    <row r="48" spans="2:9" x14ac:dyDescent="0.2">
      <c r="B48" s="116"/>
      <c r="C48" s="62">
        <v>5.3</v>
      </c>
      <c r="D48" s="40" t="s">
        <v>24</v>
      </c>
      <c r="E48" s="41"/>
      <c r="F48" s="42"/>
      <c r="G48" s="41"/>
      <c r="H48" s="43"/>
      <c r="I48" s="43"/>
    </row>
    <row r="49" spans="2:9" x14ac:dyDescent="0.2">
      <c r="B49" s="116"/>
      <c r="C49" s="62">
        <v>5.4</v>
      </c>
      <c r="D49" s="40" t="s">
        <v>25</v>
      </c>
      <c r="E49" s="56">
        <f>SUM(E46:E48)</f>
        <v>0</v>
      </c>
      <c r="F49" s="56">
        <f>SUM(F46:F48)</f>
        <v>0</v>
      </c>
      <c r="G49" s="56">
        <f>SUM(G46:G48)</f>
        <v>0</v>
      </c>
      <c r="H49" s="56">
        <f>SUM(H46:H48)</f>
        <v>0</v>
      </c>
      <c r="I49" s="56">
        <f>SUM(I46:I48)</f>
        <v>0</v>
      </c>
    </row>
    <row r="50" spans="2:9" x14ac:dyDescent="0.2">
      <c r="B50" s="117"/>
      <c r="C50" s="73"/>
      <c r="D50" s="74"/>
      <c r="E50" s="51"/>
      <c r="F50" s="52"/>
      <c r="G50" s="51"/>
      <c r="H50" s="53"/>
      <c r="I50" s="61"/>
    </row>
    <row r="51" spans="2:9" x14ac:dyDescent="0.2">
      <c r="B51" s="118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9"/>
      <c r="C52" s="62">
        <v>6.1</v>
      </c>
      <c r="D52" s="40" t="s">
        <v>27</v>
      </c>
      <c r="E52" s="41">
        <v>1785</v>
      </c>
      <c r="F52" s="41">
        <v>1802</v>
      </c>
      <c r="G52" s="41">
        <v>1152</v>
      </c>
      <c r="H52" s="41">
        <v>928</v>
      </c>
      <c r="I52" s="41">
        <v>917</v>
      </c>
    </row>
    <row r="53" spans="2:9" ht="15.75" thickBot="1" x14ac:dyDescent="0.25">
      <c r="B53" s="119"/>
      <c r="C53" s="81">
        <v>6.2</v>
      </c>
      <c r="D53" s="82" t="s">
        <v>28</v>
      </c>
      <c r="E53" s="83">
        <v>20385</v>
      </c>
      <c r="F53" s="83">
        <v>21045</v>
      </c>
      <c r="G53" s="83">
        <v>13580</v>
      </c>
      <c r="H53" s="83">
        <v>11077</v>
      </c>
      <c r="I53" s="83">
        <v>11408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I58"/>
  <sheetViews>
    <sheetView showGridLines="0" view="pageLayout" topLeftCell="B1" zoomScaleNormal="100" zoomScaleSheetLayoutView="100" workbookViewId="0">
      <selection activeCell="I43" sqref="I43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49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2015</v>
      </c>
      <c r="F11" s="31">
        <f>E11+1</f>
        <v>2016</v>
      </c>
      <c r="G11" s="32">
        <f>F11+1</f>
        <v>2017</v>
      </c>
      <c r="H11" s="31">
        <f>G11+1</f>
        <v>2018</v>
      </c>
      <c r="I11" s="33">
        <f>H11+1</f>
        <v>2019</v>
      </c>
    </row>
    <row r="12" spans="1:9" x14ac:dyDescent="0.2">
      <c r="A12" s="29"/>
      <c r="B12" s="106" t="s">
        <v>2</v>
      </c>
      <c r="C12" s="34" t="s">
        <v>38</v>
      </c>
      <c r="D12" s="120"/>
      <c r="E12" s="51"/>
      <c r="F12" s="52"/>
      <c r="G12" s="51"/>
      <c r="H12" s="53"/>
      <c r="I12" s="53"/>
    </row>
    <row r="13" spans="1:9" x14ac:dyDescent="0.2">
      <c r="A13" s="29"/>
      <c r="B13" s="107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9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7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7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7"/>
      <c r="C17" s="39">
        <v>1.5</v>
      </c>
      <c r="D17" s="40" t="s">
        <v>62</v>
      </c>
      <c r="E17" s="56">
        <f>'Historical Data - HMO'!E42</f>
        <v>0</v>
      </c>
      <c r="F17" s="121">
        <f>'Historical Data - HMO'!F42</f>
        <v>0</v>
      </c>
      <c r="G17" s="56">
        <f>'Historical Data - HMO'!G42</f>
        <v>0</v>
      </c>
      <c r="H17" s="122">
        <f>'Historical Data - HMO'!H42</f>
        <v>0</v>
      </c>
      <c r="I17" s="122">
        <f>'Historical Data - HMO'!I42</f>
        <v>0</v>
      </c>
    </row>
    <row r="18" spans="1:9" x14ac:dyDescent="0.2">
      <c r="B18" s="108"/>
      <c r="C18" s="57"/>
      <c r="D18" s="58"/>
      <c r="E18" s="46"/>
      <c r="F18" s="47"/>
      <c r="G18" s="46"/>
      <c r="H18" s="48"/>
      <c r="I18" s="48"/>
    </row>
    <row r="19" spans="1:9" x14ac:dyDescent="0.2">
      <c r="B19" s="106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9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9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9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9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9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1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2" t="str">
        <f>IF('Historical Data - HMO'!H$52=0,"",'Historical Data - summary'!H17/'Historical Data - HMO'!H$52)</f>
        <v/>
      </c>
      <c r="I24" s="122" t="str">
        <f>IF('Historical Data - HMO'!I$52=0,"",'Historical Data - summary'!I17/'Historical Data - HMO'!I$52)</f>
        <v/>
      </c>
    </row>
    <row r="25" spans="1:9" s="30" customFormat="1" x14ac:dyDescent="0.2">
      <c r="B25" s="111"/>
      <c r="C25" s="65"/>
      <c r="D25" s="66"/>
      <c r="E25" s="46"/>
      <c r="F25" s="47"/>
      <c r="G25" s="46"/>
      <c r="H25" s="48"/>
      <c r="I25" s="67"/>
    </row>
    <row r="26" spans="1:9" x14ac:dyDescent="0.2">
      <c r="B26" s="115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6"/>
      <c r="C27" s="62">
        <v>3.1</v>
      </c>
      <c r="D27" s="40" t="s">
        <v>39</v>
      </c>
      <c r="E27" s="56" t="s">
        <v>43</v>
      </c>
      <c r="F27" s="123" t="str">
        <f>IF(E20="","",F20/E20-1)</f>
        <v/>
      </c>
      <c r="G27" s="123" t="str">
        <f>IF(F20="","",G20/F20-1)</f>
        <v/>
      </c>
      <c r="H27" s="123" t="str">
        <f>IF(G20="","",H20/G20-1)</f>
        <v/>
      </c>
      <c r="I27" s="123" t="str">
        <f>IF(H20="","",I20/H20-1)</f>
        <v/>
      </c>
    </row>
    <row r="28" spans="1:9" x14ac:dyDescent="0.2">
      <c r="B28" s="116"/>
      <c r="C28" s="62">
        <v>3.2</v>
      </c>
      <c r="D28" s="40" t="s">
        <v>40</v>
      </c>
      <c r="E28" s="56" t="s">
        <v>43</v>
      </c>
      <c r="F28" s="123" t="str">
        <f t="shared" ref="F28:G31" si="0">IF(E21="","",F21/E21-1)</f>
        <v/>
      </c>
      <c r="G28" s="123" t="str">
        <f t="shared" si="0"/>
        <v/>
      </c>
      <c r="H28" s="123" t="str">
        <f t="shared" ref="H28:I28" si="1">IF(G21="","",H21/G21-1)</f>
        <v/>
      </c>
      <c r="I28" s="123" t="str">
        <f t="shared" si="1"/>
        <v/>
      </c>
    </row>
    <row r="29" spans="1:9" x14ac:dyDescent="0.2">
      <c r="B29" s="116"/>
      <c r="C29" s="62">
        <v>3.3</v>
      </c>
      <c r="D29" s="40" t="s">
        <v>0</v>
      </c>
      <c r="E29" s="56" t="s">
        <v>43</v>
      </c>
      <c r="F29" s="123" t="str">
        <f t="shared" si="0"/>
        <v/>
      </c>
      <c r="G29" s="123" t="str">
        <f t="shared" si="0"/>
        <v/>
      </c>
      <c r="H29" s="123" t="str">
        <f t="shared" ref="H29:I29" si="2">IF(G22="","",H22/G22-1)</f>
        <v/>
      </c>
      <c r="I29" s="123" t="str">
        <f t="shared" si="2"/>
        <v/>
      </c>
    </row>
    <row r="30" spans="1:9" x14ac:dyDescent="0.2">
      <c r="B30" s="116"/>
      <c r="C30" s="62">
        <v>3.4</v>
      </c>
      <c r="D30" s="40" t="s">
        <v>41</v>
      </c>
      <c r="E30" s="56" t="s">
        <v>43</v>
      </c>
      <c r="F30" s="123" t="str">
        <f t="shared" si="0"/>
        <v/>
      </c>
      <c r="G30" s="123" t="str">
        <f t="shared" si="0"/>
        <v/>
      </c>
      <c r="H30" s="123" t="str">
        <f t="shared" ref="H30:I30" si="3">IF(G23="","",H23/G23-1)</f>
        <v/>
      </c>
      <c r="I30" s="123" t="str">
        <f t="shared" si="3"/>
        <v/>
      </c>
    </row>
    <row r="31" spans="1:9" x14ac:dyDescent="0.2">
      <c r="B31" s="116"/>
      <c r="C31" s="39">
        <v>3.5</v>
      </c>
      <c r="D31" s="40" t="s">
        <v>62</v>
      </c>
      <c r="E31" s="56" t="s">
        <v>43</v>
      </c>
      <c r="F31" s="124" t="str">
        <f t="shared" si="0"/>
        <v/>
      </c>
      <c r="G31" s="123" t="str">
        <f t="shared" si="0"/>
        <v/>
      </c>
      <c r="H31" s="125" t="str">
        <f t="shared" ref="H31" si="4">IF(G24="","",H24/G24-1)</f>
        <v/>
      </c>
      <c r="I31" s="125" t="str">
        <f t="shared" ref="I31" si="5">IF(H24="","",I24/H24-1)</f>
        <v/>
      </c>
    </row>
    <row r="32" spans="1:9" s="30" customFormat="1" ht="15.75" thickBot="1" x14ac:dyDescent="0.25">
      <c r="B32" s="126"/>
      <c r="C32" s="57"/>
      <c r="D32" s="45"/>
      <c r="E32" s="127"/>
      <c r="F32" s="128"/>
      <c r="G32" s="127"/>
      <c r="H32" s="129"/>
      <c r="I32" s="130"/>
    </row>
    <row r="34" spans="2:9" ht="15.75" thickBot="1" x14ac:dyDescent="0.25"/>
    <row r="35" spans="2:9" ht="16.5" thickBot="1" x14ac:dyDescent="0.3">
      <c r="B35" s="84" t="s">
        <v>50</v>
      </c>
      <c r="D35" s="30"/>
      <c r="E35" s="133"/>
      <c r="F35" s="134"/>
      <c r="G35" s="134" t="s">
        <v>33</v>
      </c>
      <c r="H35" s="134"/>
      <c r="I35" s="135"/>
    </row>
    <row r="36" spans="2:9" ht="16.5" thickBot="1" x14ac:dyDescent="0.25">
      <c r="D36" s="30"/>
      <c r="E36" s="136"/>
      <c r="F36" s="137"/>
      <c r="G36" s="137"/>
      <c r="H36" s="137"/>
      <c r="I36" s="138"/>
    </row>
    <row r="37" spans="2:9" ht="16.5" thickBot="1" x14ac:dyDescent="0.3">
      <c r="D37" s="30"/>
      <c r="E37" s="31">
        <f>E11</f>
        <v>2015</v>
      </c>
      <c r="F37" s="31">
        <f>E37+1</f>
        <v>2016</v>
      </c>
      <c r="G37" s="32">
        <f>F37+1</f>
        <v>2017</v>
      </c>
      <c r="H37" s="31">
        <f>G37+1</f>
        <v>2018</v>
      </c>
      <c r="I37" s="33">
        <f>H37+1</f>
        <v>2019</v>
      </c>
    </row>
    <row r="38" spans="2:9" x14ac:dyDescent="0.2">
      <c r="B38" s="106" t="s">
        <v>2</v>
      </c>
      <c r="C38" s="34" t="s">
        <v>38</v>
      </c>
      <c r="D38" s="120"/>
      <c r="E38" s="51"/>
      <c r="F38" s="52"/>
      <c r="G38" s="51"/>
      <c r="H38" s="53"/>
      <c r="I38" s="53"/>
    </row>
    <row r="39" spans="2:9" x14ac:dyDescent="0.2">
      <c r="B39" s="107"/>
      <c r="C39" s="39">
        <v>1.1000000000000001</v>
      </c>
      <c r="D39" s="40" t="s">
        <v>39</v>
      </c>
      <c r="E39" s="56">
        <f>'Historical Data - PPO'!E13</f>
        <v>13040402</v>
      </c>
      <c r="F39" s="56">
        <f>'Historical Data - PPO'!F13</f>
        <v>13164748</v>
      </c>
      <c r="G39" s="56">
        <f>'Historical Data - PPO'!G13</f>
        <v>10724950</v>
      </c>
      <c r="H39" s="56">
        <f>'Historical Data - PPO'!H13</f>
        <v>8838189</v>
      </c>
      <c r="I39" s="56">
        <f>'Historical Data - PPO'!I13</f>
        <v>9698008</v>
      </c>
    </row>
    <row r="40" spans="2:9" x14ac:dyDescent="0.2">
      <c r="B40" s="109"/>
      <c r="C40" s="39">
        <v>1.2</v>
      </c>
      <c r="D40" s="40" t="s">
        <v>40</v>
      </c>
      <c r="E40" s="56">
        <f>'Historical Data - PPO'!E21</f>
        <v>13885193</v>
      </c>
      <c r="F40" s="56">
        <f>'Historical Data - PPO'!F21</f>
        <v>13979001</v>
      </c>
      <c r="G40" s="56">
        <f>'Historical Data - PPO'!G21</f>
        <v>11009711</v>
      </c>
      <c r="H40" s="56">
        <f>'Historical Data - PPO'!H21</f>
        <v>7943309</v>
      </c>
      <c r="I40" s="56">
        <f>'Historical Data - PPO'!I21</f>
        <v>10250008</v>
      </c>
    </row>
    <row r="41" spans="2:9" x14ac:dyDescent="0.2">
      <c r="B41" s="107"/>
      <c r="C41" s="39">
        <v>1.3</v>
      </c>
      <c r="D41" s="40" t="s">
        <v>0</v>
      </c>
      <c r="E41" s="56">
        <f>'Historical Data - PPO'!E49</f>
        <v>0</v>
      </c>
      <c r="F41" s="56">
        <f>'Historical Data - PPO'!F49</f>
        <v>0</v>
      </c>
      <c r="G41" s="56">
        <f>'Historical Data - PPO'!G49</f>
        <v>0</v>
      </c>
      <c r="H41" s="56">
        <f>'Historical Data - PPO'!H49</f>
        <v>0</v>
      </c>
      <c r="I41" s="56">
        <f>'Historical Data - PPO'!I49</f>
        <v>0</v>
      </c>
    </row>
    <row r="42" spans="2:9" x14ac:dyDescent="0.2">
      <c r="B42" s="107"/>
      <c r="C42" s="39">
        <v>1.4</v>
      </c>
      <c r="D42" s="40" t="s">
        <v>41</v>
      </c>
      <c r="E42" s="56">
        <f>'Historical Data - PPO'!E34</f>
        <v>0</v>
      </c>
      <c r="F42" s="56">
        <f>'Historical Data - PPO'!F34</f>
        <v>0</v>
      </c>
      <c r="G42" s="56">
        <f>'Historical Data - PPO'!G34</f>
        <v>0</v>
      </c>
      <c r="H42" s="56">
        <f>'Historical Data - PPO'!H34</f>
        <v>0</v>
      </c>
      <c r="I42" s="56">
        <f>'Historical Data - PPO'!I34</f>
        <v>0</v>
      </c>
    </row>
    <row r="43" spans="2:9" x14ac:dyDescent="0.2">
      <c r="B43" s="107"/>
      <c r="C43" s="39">
        <v>1.5</v>
      </c>
      <c r="D43" s="40" t="s">
        <v>62</v>
      </c>
      <c r="E43" s="56">
        <f>'Historical Data - PPO'!E43</f>
        <v>0</v>
      </c>
      <c r="F43" s="121">
        <f>'Historical Data - PPO'!F43</f>
        <v>0</v>
      </c>
      <c r="G43" s="56">
        <f>'Historical Data - PPO'!G43</f>
        <v>85749</v>
      </c>
      <c r="H43" s="122">
        <f>'Historical Data - PPO'!H43</f>
        <v>70706</v>
      </c>
      <c r="I43" s="122">
        <f>'Historical Data - PPO'!I43</f>
        <v>77584</v>
      </c>
    </row>
    <row r="44" spans="2:9" x14ac:dyDescent="0.2">
      <c r="B44" s="108"/>
      <c r="C44" s="57"/>
      <c r="D44" s="58"/>
      <c r="E44" s="46"/>
      <c r="F44" s="47"/>
      <c r="G44" s="46"/>
      <c r="H44" s="48"/>
      <c r="I44" s="48"/>
    </row>
    <row r="45" spans="2:9" x14ac:dyDescent="0.2">
      <c r="B45" s="106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9"/>
      <c r="C46" s="62">
        <v>2.1</v>
      </c>
      <c r="D46" s="40" t="s">
        <v>39</v>
      </c>
      <c r="E46" s="56">
        <f>IF('Historical Data - PPO'!E$53=0,"",E39/'Historical Data - PPO'!E$53)</f>
        <v>639.70576404218787</v>
      </c>
      <c r="F46" s="56">
        <f>IF('Historical Data - PPO'!F$53=0,"",F39/'Historical Data - PPO'!F$53)</f>
        <v>625.55229270610596</v>
      </c>
      <c r="G46" s="56">
        <f>IF('Historical Data - PPO'!G$53=0,"",G39/'Historical Data - PPO'!G$53)</f>
        <v>789.76067746686306</v>
      </c>
      <c r="H46" s="56">
        <f>IF('Historical Data - PPO'!H$53=0,"",H39/'Historical Data - PPO'!H$53)</f>
        <v>797.8865216213776</v>
      </c>
      <c r="I46" s="56">
        <f>IF('Historical Data - PPO'!I$53=0,"",I39/'Historical Data - PPO'!I$53)</f>
        <v>850.10589060308553</v>
      </c>
    </row>
    <row r="47" spans="2:9" x14ac:dyDescent="0.2">
      <c r="B47" s="109"/>
      <c r="C47" s="62">
        <v>2.2000000000000002</v>
      </c>
      <c r="D47" s="40" t="s">
        <v>40</v>
      </c>
      <c r="E47" s="56">
        <f>IF('Historical Data - PPO'!E$53=0,"",E40/'Historical Data - PPO'!E$53)</f>
        <v>681.14755948000982</v>
      </c>
      <c r="F47" s="56">
        <f>IF('Historical Data - PPO'!F$53=0,"",F40/'Historical Data - PPO'!F$53)</f>
        <v>664.24333570919464</v>
      </c>
      <c r="G47" s="56">
        <f>IF('Historical Data - PPO'!G$53=0,"",G40/'Historical Data - PPO'!G$53)</f>
        <v>810.72982326951399</v>
      </c>
      <c r="H47" s="56">
        <f>IF('Historical Data - PPO'!H$53=0,"",H40/'Historical Data - PPO'!H$53)</f>
        <v>717.09930486593839</v>
      </c>
      <c r="I47" s="56">
        <f>IF('Historical Data - PPO'!I$53=0,"",I40/'Historical Data - PPO'!I$53)</f>
        <v>898.49298737727906</v>
      </c>
    </row>
    <row r="48" spans="2:9" x14ac:dyDescent="0.2">
      <c r="B48" s="109"/>
      <c r="C48" s="62">
        <v>2.2999999999999998</v>
      </c>
      <c r="D48" s="40" t="s">
        <v>0</v>
      </c>
      <c r="E48" s="56">
        <f>IF('Historical Data - PPO'!E$53=0,"",E41/'Historical Data - PPO'!E$53)</f>
        <v>0</v>
      </c>
      <c r="F48" s="56">
        <f>IF('Historical Data - PPO'!F$53=0,"",F41/'Historical Data - PPO'!F$53)</f>
        <v>0</v>
      </c>
      <c r="G48" s="56">
        <f>IF('Historical Data - PPO'!G$53=0,"",G41/'Historical Data - PPO'!G$53)</f>
        <v>0</v>
      </c>
      <c r="H48" s="56">
        <f>IF('Historical Data - PPO'!H$53=0,"",H41/'Historical Data - PPO'!H$53)</f>
        <v>0</v>
      </c>
      <c r="I48" s="56">
        <f>IF('Historical Data - PPO'!I$53=0,"",I41/'Historical Data - PPO'!I$53)</f>
        <v>0</v>
      </c>
    </row>
    <row r="49" spans="2:9" x14ac:dyDescent="0.2">
      <c r="B49" s="109"/>
      <c r="C49" s="62">
        <v>2.4</v>
      </c>
      <c r="D49" s="40" t="s">
        <v>41</v>
      </c>
      <c r="E49" s="56">
        <f>IF('Historical Data - PPO'!E$53=0,"",E42/'Historical Data - PPO'!E$53)</f>
        <v>0</v>
      </c>
      <c r="F49" s="56">
        <f>IF('Historical Data - PPO'!F$53=0,"",F42/'Historical Data - PPO'!F$53)</f>
        <v>0</v>
      </c>
      <c r="G49" s="56">
        <f>IF('Historical Data - PPO'!G$53=0,"",G42/'Historical Data - PPO'!G$53)</f>
        <v>0</v>
      </c>
      <c r="H49" s="56">
        <f>IF('Historical Data - PPO'!H$53=0,"",H42/'Historical Data - PPO'!H$53)</f>
        <v>0</v>
      </c>
      <c r="I49" s="56">
        <f>IF('Historical Data - PPO'!I$53=0,"",I42/'Historical Data - PPO'!I$53)</f>
        <v>0</v>
      </c>
    </row>
    <row r="50" spans="2:9" x14ac:dyDescent="0.2">
      <c r="B50" s="109"/>
      <c r="C50" s="39">
        <v>2.5</v>
      </c>
      <c r="D50" s="40" t="s">
        <v>62</v>
      </c>
      <c r="E50" s="56">
        <f>IF('Historical Data - PPO'!E$53=0,"",E43/'Historical Data - PPO'!E$53)</f>
        <v>0</v>
      </c>
      <c r="F50" s="121">
        <f>IF('Historical Data - PPO'!F$53=0,"",F43/'Historical Data - PPO'!F$53)</f>
        <v>0</v>
      </c>
      <c r="G50" s="56">
        <f>IF('Historical Data - PPO'!G$53=0,"",G43/'Historical Data - PPO'!G$53)</f>
        <v>6.3143593519882177</v>
      </c>
      <c r="H50" s="122">
        <f>IF('Historical Data - PPO'!H$53=0,"",H43/'Historical Data - PPO'!H$53)</f>
        <v>6.3831362282206374</v>
      </c>
      <c r="I50" s="122">
        <f>IF('Historical Data - PPO'!I$53=0,"",I43/'Historical Data - PPO'!I$53)</f>
        <v>6.8008415147265078</v>
      </c>
    </row>
    <row r="51" spans="2:9" x14ac:dyDescent="0.2">
      <c r="B51" s="111"/>
      <c r="C51" s="65"/>
      <c r="D51" s="66"/>
      <c r="E51" s="46"/>
      <c r="F51" s="47"/>
      <c r="G51" s="46"/>
      <c r="H51" s="48"/>
      <c r="I51" s="67"/>
    </row>
    <row r="52" spans="2:9" x14ac:dyDescent="0.2">
      <c r="B52" s="115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6"/>
      <c r="C53" s="62">
        <v>3.1</v>
      </c>
      <c r="D53" s="40" t="s">
        <v>39</v>
      </c>
      <c r="E53" s="56" t="s">
        <v>43</v>
      </c>
      <c r="F53" s="123">
        <f>IF(E46="","",F46/E46-1)</f>
        <v>-2.2124970778203745E-2</v>
      </c>
      <c r="G53" s="123">
        <f>IF(F46="","",G46/F46-1)</f>
        <v>0.26250145139809233</v>
      </c>
      <c r="H53" s="123">
        <f>IF(G46="","",H46/G46-1)</f>
        <v>1.0288995624064157E-2</v>
      </c>
      <c r="I53" s="123">
        <f>IF(H46="","",I46/H46-1)</f>
        <v>6.5447112548778774E-2</v>
      </c>
    </row>
    <row r="54" spans="2:9" x14ac:dyDescent="0.2">
      <c r="B54" s="116"/>
      <c r="C54" s="62">
        <v>3.2</v>
      </c>
      <c r="D54" s="40" t="s">
        <v>40</v>
      </c>
      <c r="E54" s="56" t="s">
        <v>43</v>
      </c>
      <c r="F54" s="123">
        <f t="shared" ref="F54:F55" si="6">IF(E47="","",F47/E47-1)</f>
        <v>-2.4817271288059661E-2</v>
      </c>
      <c r="G54" s="123">
        <f t="shared" ref="G54:G56" si="7">IF(F47="","",G47/F47-1)</f>
        <v>0.22053136205562329</v>
      </c>
      <c r="H54" s="123">
        <f t="shared" ref="H54:H56" si="8">IF(G47="","",H47/G47-1)</f>
        <v>-0.11548917495841227</v>
      </c>
      <c r="I54" s="123">
        <f t="shared" ref="I54:I56" si="9">IF(H47="","",I47/H47-1)</f>
        <v>0.2529547599341937</v>
      </c>
    </row>
    <row r="55" spans="2:9" x14ac:dyDescent="0.2">
      <c r="B55" s="116"/>
      <c r="C55" s="62">
        <v>3.3</v>
      </c>
      <c r="D55" s="40" t="s">
        <v>0</v>
      </c>
      <c r="E55" s="56" t="s">
        <v>43</v>
      </c>
      <c r="F55" s="123" t="e">
        <f t="shared" si="6"/>
        <v>#DIV/0!</v>
      </c>
      <c r="G55" s="123" t="e">
        <f t="shared" si="7"/>
        <v>#DIV/0!</v>
      </c>
      <c r="H55" s="123" t="e">
        <f t="shared" si="8"/>
        <v>#DIV/0!</v>
      </c>
      <c r="I55" s="123" t="e">
        <f t="shared" si="9"/>
        <v>#DIV/0!</v>
      </c>
    </row>
    <row r="56" spans="2:9" x14ac:dyDescent="0.2">
      <c r="B56" s="116"/>
      <c r="C56" s="62">
        <v>3.4</v>
      </c>
      <c r="D56" s="40" t="s">
        <v>41</v>
      </c>
      <c r="E56" s="56" t="s">
        <v>43</v>
      </c>
      <c r="F56" s="123" t="e">
        <f>IF(E49="","",F49/E49-1)</f>
        <v>#DIV/0!</v>
      </c>
      <c r="G56" s="123" t="e">
        <f t="shared" si="7"/>
        <v>#DIV/0!</v>
      </c>
      <c r="H56" s="123" t="e">
        <f t="shared" si="8"/>
        <v>#DIV/0!</v>
      </c>
      <c r="I56" s="123" t="e">
        <f t="shared" si="9"/>
        <v>#DIV/0!</v>
      </c>
    </row>
    <row r="57" spans="2:9" x14ac:dyDescent="0.2">
      <c r="B57" s="116"/>
      <c r="C57" s="39">
        <v>3.5</v>
      </c>
      <c r="D57" s="40" t="s">
        <v>62</v>
      </c>
      <c r="E57" s="56" t="s">
        <v>43</v>
      </c>
      <c r="F57" s="124" t="e">
        <f>IF(E50="","",F50/E50-1)</f>
        <v>#DIV/0!</v>
      </c>
      <c r="G57" s="123" t="e">
        <f t="shared" ref="G57" si="10">IF(F50="","",G50/F50-1)</f>
        <v>#DIV/0!</v>
      </c>
      <c r="H57" s="125">
        <f t="shared" ref="H57" si="11">IF(G50="","",H50/G50-1)</f>
        <v>1.0892138441687571E-2</v>
      </c>
      <c r="I57" s="125">
        <f t="shared" ref="I57" si="12">IF(H50="","",I50/H50-1)</f>
        <v>6.543888013217436E-2</v>
      </c>
    </row>
    <row r="58" spans="2:9" ht="15.75" thickBot="1" x14ac:dyDescent="0.25">
      <c r="B58" s="126"/>
      <c r="C58" s="57"/>
      <c r="D58" s="45"/>
      <c r="E58" s="127"/>
      <c r="F58" s="128"/>
      <c r="G58" s="127"/>
      <c r="H58" s="129"/>
      <c r="I58" s="13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470D376FA064099CC5354AF193E5B" ma:contentTypeVersion="12" ma:contentTypeDescription="Create a new document." ma:contentTypeScope="" ma:versionID="ac03148fa1b49884bd95b606522c4e4f">
  <xsd:schema xmlns:xsd="http://www.w3.org/2001/XMLSchema" xmlns:xs="http://www.w3.org/2001/XMLSchema" xmlns:p="http://schemas.microsoft.com/office/2006/metadata/properties" xmlns:ns2="34311d54-a9cf-4377-bd7f-390906416a6a" xmlns:ns3="c91d7867-f92b-4d42-bd74-c18811edd9d7" targetNamespace="http://schemas.microsoft.com/office/2006/metadata/properties" ma:root="true" ma:fieldsID="0600884315f1a69f03571188bdfb7846" ns2:_="" ns3:_="">
    <xsd:import namespace="34311d54-a9cf-4377-bd7f-390906416a6a"/>
    <xsd:import namespace="c91d7867-f92b-4d42-bd74-c18811edd9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11d54-a9cf-4377-bd7f-390906416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d7867-f92b-4d42-bd74-c18811edd9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992C01-8447-4FB1-B537-A30EF7355591}"/>
</file>

<file path=customXml/itemProps2.xml><?xml version="1.0" encoding="utf-8"?>
<ds:datastoreItem xmlns:ds="http://schemas.openxmlformats.org/officeDocument/2006/customXml" ds:itemID="{07EFE523-2142-410C-9598-51AC00CC874D}"/>
</file>

<file path=customXml/itemProps3.xml><?xml version="1.0" encoding="utf-8"?>
<ds:datastoreItem xmlns:ds="http://schemas.openxmlformats.org/officeDocument/2006/customXml" ds:itemID="{3630A0D4-2054-4C8D-A0CC-728D1E172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Stark, John W</cp:lastModifiedBy>
  <cp:lastPrinted>2017-08-31T23:03:42Z</cp:lastPrinted>
  <dcterms:created xsi:type="dcterms:W3CDTF">2016-01-21T22:50:39Z</dcterms:created>
  <dcterms:modified xsi:type="dcterms:W3CDTF">2020-09-23T12:51:47Z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0x010100754470D376FA064099CC5354AF193E5B</vt:lpwstr>
  </property>
</Properties>
</file>