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filterPrivacy="1"/>
  <xr:revisionPtr revIDLastSave="0" documentId="8_{E911240F-4E7F-4CC3-9044-41BACF494561}" xr6:coauthVersionLast="45" xr6:coauthVersionMax="45" xr10:uidLastSave="{00000000-0000-0000-0000-000000000000}"/>
  <bookViews>
    <workbookView xWindow="62520" yWindow="-120" windowWidth="29040" windowHeight="15840" firstSheet="1"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7) CA Aggregate Form" sheetId="28"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28" l="1"/>
  <c r="C9" i="28" s="1"/>
  <c r="P35" i="26"/>
  <c r="P34" i="26"/>
  <c r="P33" i="26"/>
  <c r="P32" i="26"/>
  <c r="P30" i="26"/>
  <c r="N35" i="26"/>
  <c r="N34" i="26"/>
  <c r="O34" i="26" s="1"/>
  <c r="N33" i="26"/>
  <c r="N32" i="26"/>
  <c r="N30" i="26"/>
  <c r="O30" i="26" s="1"/>
  <c r="I35" i="26"/>
  <c r="I34" i="26"/>
  <c r="I33" i="26"/>
  <c r="I32" i="26"/>
  <c r="I31" i="26"/>
  <c r="I30" i="26"/>
  <c r="G35" i="26"/>
  <c r="G34" i="26"/>
  <c r="G33" i="26"/>
  <c r="G32" i="26"/>
  <c r="G31" i="26"/>
  <c r="G30" i="26"/>
  <c r="D17" i="28"/>
  <c r="D16" i="28"/>
  <c r="D15" i="28"/>
  <c r="D14" i="28"/>
  <c r="D13" i="28"/>
  <c r="D12" i="28"/>
  <c r="C5" i="28"/>
  <c r="E18" i="28"/>
  <c r="C7" i="28" s="1"/>
  <c r="C18" i="28"/>
  <c r="C6" i="28" s="1"/>
  <c r="A6" i="28"/>
  <c r="AF35" i="26"/>
  <c r="AF34" i="26"/>
  <c r="AF33" i="26"/>
  <c r="AF32" i="26"/>
  <c r="AF31" i="26"/>
  <c r="AF30" i="26"/>
  <c r="AE35" i="26"/>
  <c r="AE34" i="26"/>
  <c r="AE33" i="26"/>
  <c r="AE32" i="26"/>
  <c r="AE31" i="26"/>
  <c r="AE30" i="26"/>
  <c r="E39" i="20"/>
  <c r="L35" i="20"/>
  <c r="K35" i="20"/>
  <c r="G19" i="20"/>
  <c r="F19" i="20"/>
  <c r="E80" i="20"/>
  <c r="O33" i="26"/>
  <c r="P35" i="22"/>
  <c r="P34" i="22"/>
  <c r="P33" i="22"/>
  <c r="P32" i="22"/>
  <c r="P30" i="22"/>
  <c r="O32" i="22"/>
  <c r="O33" i="22"/>
  <c r="O34" i="22"/>
  <c r="O35" i="22"/>
  <c r="O30" i="22"/>
  <c r="J9" i="20"/>
  <c r="J10" i="20"/>
  <c r="J11" i="20"/>
  <c r="J12" i="20"/>
  <c r="J13" i="20"/>
  <c r="J14" i="20"/>
  <c r="J15" i="20"/>
  <c r="J16" i="20"/>
  <c r="J17" i="20"/>
  <c r="J18" i="20"/>
  <c r="J8" i="20"/>
  <c r="L19" i="20" s="1"/>
  <c r="J7" i="20"/>
  <c r="K19" i="20" l="1"/>
  <c r="F17" i="28"/>
  <c r="G17" i="28"/>
  <c r="O35" i="26"/>
  <c r="F16" i="28"/>
  <c r="G16" i="28"/>
  <c r="F15" i="28"/>
  <c r="G15" i="28"/>
  <c r="F14" i="28"/>
  <c r="O32" i="26"/>
  <c r="G14" i="28"/>
  <c r="F12" i="28"/>
  <c r="G12" i="28"/>
  <c r="D18" i="28"/>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I10" i="22"/>
  <c r="H11" i="22"/>
  <c r="I11" i="22"/>
  <c r="H12" i="22"/>
  <c r="I12" i="22"/>
  <c r="H13" i="22"/>
  <c r="I13" i="22"/>
  <c r="I8" i="22"/>
  <c r="H8" i="22"/>
  <c r="N20" i="22" l="1"/>
  <c r="N21" i="22"/>
  <c r="N22" i="22"/>
  <c r="N23" i="22"/>
  <c r="N24" i="22"/>
  <c r="N19" i="22"/>
  <c r="AE10" i="26"/>
  <c r="AE12" i="26"/>
  <c r="AE8" i="26"/>
  <c r="H30" i="22"/>
  <c r="H32" i="22"/>
  <c r="H34" i="22"/>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C36" i="26" s="1"/>
  <c r="AB31" i="26"/>
  <c r="AA31" i="26"/>
  <c r="Z31" i="26"/>
  <c r="V31" i="26"/>
  <c r="U31" i="26"/>
  <c r="T31" i="26"/>
  <c r="S31" i="26"/>
  <c r="H31" i="26"/>
  <c r="AC30" i="26"/>
  <c r="AB30" i="26"/>
  <c r="AA30" i="26"/>
  <c r="AA36" i="26" s="1"/>
  <c r="Z30" i="26"/>
  <c r="V30" i="26"/>
  <c r="V36" i="26" s="1"/>
  <c r="U30" i="26"/>
  <c r="T30" i="26"/>
  <c r="S30" i="26"/>
  <c r="H30" i="26"/>
  <c r="AC25" i="26"/>
  <c r="AB25" i="26"/>
  <c r="AA25" i="26"/>
  <c r="Z25" i="26"/>
  <c r="P25" i="26"/>
  <c r="O25" i="26"/>
  <c r="N25" i="26"/>
  <c r="AF24" i="26"/>
  <c r="AE24" i="26"/>
  <c r="AD24" i="26"/>
  <c r="AF23" i="26"/>
  <c r="AE23" i="26"/>
  <c r="AD23" i="26"/>
  <c r="AF22" i="26"/>
  <c r="AE22" i="26"/>
  <c r="AD22" i="26"/>
  <c r="AD33" i="26" s="1"/>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s="1"/>
  <c r="D13" i="26"/>
  <c r="D35" i="26" s="1"/>
  <c r="C13" i="26"/>
  <c r="C35" i="26" s="1"/>
  <c r="AF12" i="26"/>
  <c r="AD12" i="26"/>
  <c r="Y12" i="26"/>
  <c r="Y34" i="26" s="1"/>
  <c r="X12" i="26"/>
  <c r="X34" i="26" s="1"/>
  <c r="W12" i="26"/>
  <c r="W34" i="26" s="1"/>
  <c r="M12" i="26"/>
  <c r="L12" i="26"/>
  <c r="K12" i="26"/>
  <c r="J12" i="26"/>
  <c r="F12" i="26"/>
  <c r="F34" i="26" s="1"/>
  <c r="E12" i="26"/>
  <c r="E34" i="26" s="1"/>
  <c r="D12" i="26"/>
  <c r="D34" i="26" s="1"/>
  <c r="C12" i="26"/>
  <c r="C34" i="26" s="1"/>
  <c r="AF11" i="26"/>
  <c r="AE11" i="26"/>
  <c r="AD11" i="26"/>
  <c r="Y11" i="26"/>
  <c r="Y33" i="26" s="1"/>
  <c r="X11" i="26"/>
  <c r="X33" i="26" s="1"/>
  <c r="W11" i="26"/>
  <c r="W33" i="26" s="1"/>
  <c r="M11" i="26"/>
  <c r="L11" i="26"/>
  <c r="K11" i="26"/>
  <c r="J11" i="26"/>
  <c r="F11" i="26"/>
  <c r="F33" i="26" s="1"/>
  <c r="E11" i="26"/>
  <c r="E33" i="26" s="1"/>
  <c r="D11" i="26"/>
  <c r="D33" i="26" s="1"/>
  <c r="C11" i="26"/>
  <c r="C33" i="26" s="1"/>
  <c r="AF10" i="26"/>
  <c r="AD10" i="26"/>
  <c r="Y10" i="26"/>
  <c r="Y32" i="26" s="1"/>
  <c r="X10" i="26"/>
  <c r="X32" i="26" s="1"/>
  <c r="W10" i="26"/>
  <c r="W32" i="26" s="1"/>
  <c r="M10" i="26"/>
  <c r="L10" i="26"/>
  <c r="K10" i="26"/>
  <c r="J10" i="26"/>
  <c r="F10" i="26"/>
  <c r="F32" i="26" s="1"/>
  <c r="E10" i="26"/>
  <c r="E32" i="26" s="1"/>
  <c r="D10" i="26"/>
  <c r="D32" i="26" s="1"/>
  <c r="C10" i="26"/>
  <c r="C32" i="26" s="1"/>
  <c r="AF9" i="26"/>
  <c r="AE9" i="26"/>
  <c r="AD9" i="26"/>
  <c r="Y9" i="26"/>
  <c r="Y31" i="26" s="1"/>
  <c r="X9" i="26"/>
  <c r="X31" i="26" s="1"/>
  <c r="W9" i="26"/>
  <c r="W31" i="26" s="1"/>
  <c r="M9" i="26"/>
  <c r="L9" i="26"/>
  <c r="K9" i="26"/>
  <c r="J9" i="26"/>
  <c r="F9" i="26"/>
  <c r="F31" i="26" s="1"/>
  <c r="E9" i="26"/>
  <c r="E31" i="26" s="1"/>
  <c r="D9" i="26"/>
  <c r="D31" i="26" s="1"/>
  <c r="C9" i="26"/>
  <c r="C31" i="26" s="1"/>
  <c r="AF8" i="26"/>
  <c r="AD8" i="26"/>
  <c r="Y8" i="26"/>
  <c r="Y30" i="26" s="1"/>
  <c r="X8" i="26"/>
  <c r="X30" i="26" s="1"/>
  <c r="W8" i="26"/>
  <c r="W30" i="26" s="1"/>
  <c r="M8" i="26"/>
  <c r="L8" i="26"/>
  <c r="K8" i="26"/>
  <c r="J8" i="26"/>
  <c r="F8" i="26"/>
  <c r="E8" i="26"/>
  <c r="E30" i="26" s="1"/>
  <c r="D8" i="26"/>
  <c r="D30" i="26" s="1"/>
  <c r="C8" i="26"/>
  <c r="C30" i="26" s="1"/>
  <c r="K1" i="26"/>
  <c r="H31" i="22"/>
  <c r="I31" i="22"/>
  <c r="I32" i="22"/>
  <c r="H33" i="22"/>
  <c r="I33" i="22"/>
  <c r="I34" i="22"/>
  <c r="H35" i="22"/>
  <c r="I35" i="22"/>
  <c r="I30" i="22"/>
  <c r="J42" i="23"/>
  <c r="J43" i="23"/>
  <c r="J44" i="23"/>
  <c r="J45" i="23"/>
  <c r="J46" i="23"/>
  <c r="J41" i="23"/>
  <c r="F42" i="23"/>
  <c r="F43" i="23"/>
  <c r="F44" i="23"/>
  <c r="F45" i="23"/>
  <c r="F46" i="23"/>
  <c r="F41" i="23"/>
  <c r="H47" i="20"/>
  <c r="I47" i="20"/>
  <c r="I40" i="20"/>
  <c r="H40" i="20"/>
  <c r="E17" i="20"/>
  <c r="E15" i="20"/>
  <c r="J68" i="23"/>
  <c r="N9" i="26" l="1"/>
  <c r="AF25" i="26"/>
  <c r="AE25" i="26"/>
  <c r="AB36" i="26"/>
  <c r="AD14" i="26"/>
  <c r="AD31" i="26"/>
  <c r="AD35" i="26"/>
  <c r="AD32" i="26"/>
  <c r="AD30" i="26"/>
  <c r="AD34" i="26"/>
  <c r="Z36" i="26"/>
  <c r="T36" i="26"/>
  <c r="S36" i="26"/>
  <c r="U36" i="26"/>
  <c r="N13" i="26"/>
  <c r="N13" i="22" s="1"/>
  <c r="M14" i="26"/>
  <c r="J14" i="26"/>
  <c r="F14" i="26"/>
  <c r="F30" i="26"/>
  <c r="F36" i="26" s="1"/>
  <c r="N11" i="26"/>
  <c r="N11" i="22" s="1"/>
  <c r="L14" i="26"/>
  <c r="E36" i="26"/>
  <c r="W36" i="26"/>
  <c r="Y36" i="26"/>
  <c r="W14" i="26"/>
  <c r="C36" i="26"/>
  <c r="N8" i="26"/>
  <c r="N8" i="22" s="1"/>
  <c r="N10" i="26"/>
  <c r="N10" i="22" s="1"/>
  <c r="N12" i="26"/>
  <c r="N12" i="22" s="1"/>
  <c r="E14" i="26"/>
  <c r="AE14" i="26"/>
  <c r="X14" i="26"/>
  <c r="X36" i="26"/>
  <c r="D36" i="26"/>
  <c r="K14" i="26"/>
  <c r="AF14" i="26"/>
  <c r="G8" i="26"/>
  <c r="G8" i="22" s="1"/>
  <c r="G9" i="26"/>
  <c r="G10" i="26"/>
  <c r="G11" i="26"/>
  <c r="G12" i="26"/>
  <c r="G13" i="26"/>
  <c r="C14" i="26"/>
  <c r="Y14" i="26"/>
  <c r="D14" i="26"/>
  <c r="AD25" i="26"/>
  <c r="N9" i="22" l="1"/>
  <c r="N31" i="26"/>
  <c r="AD36" i="26"/>
  <c r="G9" i="22"/>
  <c r="G12" i="22"/>
  <c r="G10" i="22"/>
  <c r="G11" i="22"/>
  <c r="G13" i="22"/>
  <c r="P14" i="26"/>
  <c r="O14" i="26"/>
  <c r="N14" i="26"/>
  <c r="H14" i="26"/>
  <c r="G14" i="26"/>
  <c r="I14" i="26"/>
  <c r="P25" i="22"/>
  <c r="H56" i="25"/>
  <c r="G56" i="25"/>
  <c r="D56" i="25"/>
  <c r="E54" i="25" s="1"/>
  <c r="C56" i="25"/>
  <c r="H47" i="25"/>
  <c r="I46" i="25" s="1"/>
  <c r="G47" i="25"/>
  <c r="D47" i="25"/>
  <c r="E44" i="25" s="1"/>
  <c r="C47" i="25"/>
  <c r="H38" i="25"/>
  <c r="I35" i="25" s="1"/>
  <c r="G38" i="25"/>
  <c r="D38" i="25"/>
  <c r="E36" i="25" s="1"/>
  <c r="C38" i="25"/>
  <c r="H29" i="25"/>
  <c r="I27" i="25" s="1"/>
  <c r="G29" i="25"/>
  <c r="D29" i="25"/>
  <c r="E26" i="25" s="1"/>
  <c r="C29" i="25"/>
  <c r="H20" i="25"/>
  <c r="G20" i="25"/>
  <c r="D20" i="25"/>
  <c r="E18" i="25" s="1"/>
  <c r="C20" i="25"/>
  <c r="D11" i="25"/>
  <c r="E10" i="25" s="1"/>
  <c r="F1" i="25"/>
  <c r="C11" i="25"/>
  <c r="H11" i="25"/>
  <c r="G11" i="25"/>
  <c r="P31" i="26" l="1"/>
  <c r="F13" i="28"/>
  <c r="O31" i="26"/>
  <c r="G13" i="28"/>
  <c r="G36" i="26"/>
  <c r="I36" i="26"/>
  <c r="H36" i="26"/>
  <c r="O36" i="26"/>
  <c r="N36" i="26"/>
  <c r="P36" i="26"/>
  <c r="E53" i="25"/>
  <c r="E52" i="25"/>
  <c r="I52" i="25"/>
  <c r="I53" i="25"/>
  <c r="I54" i="25"/>
  <c r="I45" i="25"/>
  <c r="I43" i="25"/>
  <c r="I44" i="25"/>
  <c r="E46" i="25"/>
  <c r="E34" i="25"/>
  <c r="E35" i="25"/>
  <c r="E37" i="25"/>
  <c r="I37" i="25"/>
  <c r="I36" i="25"/>
  <c r="I34" i="25"/>
  <c r="I25" i="25"/>
  <c r="I26" i="25"/>
  <c r="E16" i="25"/>
  <c r="E19" i="25"/>
  <c r="E45" i="25"/>
  <c r="E43" i="25"/>
  <c r="E55" i="25"/>
  <c r="I55" i="25"/>
  <c r="I28" i="25"/>
  <c r="E28" i="25"/>
  <c r="E27" i="25"/>
  <c r="E25" i="25"/>
  <c r="E17" i="25"/>
  <c r="I16" i="25"/>
  <c r="I19" i="25"/>
  <c r="I17" i="25"/>
  <c r="I18" i="25"/>
  <c r="I7" i="25"/>
  <c r="I8" i="25"/>
  <c r="I10" i="25"/>
  <c r="I9" i="25"/>
  <c r="E8" i="25"/>
  <c r="E9" i="25"/>
  <c r="E7" i="25"/>
  <c r="F18" i="28" l="1"/>
  <c r="C8" i="28" s="1"/>
  <c r="I56" i="25"/>
  <c r="E56" i="25"/>
  <c r="E47" i="25"/>
  <c r="E38" i="25"/>
  <c r="I29" i="25"/>
  <c r="I47" i="25"/>
  <c r="I38" i="25"/>
  <c r="E29" i="25"/>
  <c r="E20" i="25"/>
  <c r="I20" i="25"/>
  <c r="I11" i="25"/>
  <c r="E11" i="25"/>
  <c r="G23" i="13" l="1"/>
  <c r="G24" i="13"/>
  <c r="G25" i="13"/>
  <c r="G26" i="13"/>
  <c r="G27" i="13"/>
  <c r="G28" i="13"/>
  <c r="G29" i="13"/>
  <c r="G30" i="13"/>
  <c r="G31" i="13"/>
  <c r="G22" i="13"/>
  <c r="G8" i="13" l="1"/>
  <c r="G9" i="13"/>
  <c r="G10" i="13"/>
  <c r="G11" i="13"/>
  <c r="G12" i="13"/>
  <c r="G13" i="13"/>
  <c r="G14" i="13"/>
  <c r="G15" i="13"/>
  <c r="G16" i="13"/>
  <c r="G7" i="13"/>
  <c r="R36" i="23" l="1"/>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G36" i="23" l="1"/>
  <c r="L36" i="23"/>
  <c r="S36" i="23"/>
  <c r="Q58" i="23" l="1"/>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l="1"/>
  <c r="J58" i="23"/>
  <c r="F58" i="23"/>
  <c r="J24" i="20"/>
  <c r="J25" i="20"/>
  <c r="J26" i="20"/>
  <c r="J27" i="20"/>
  <c r="J28" i="20"/>
  <c r="J29" i="20"/>
  <c r="J30" i="20"/>
  <c r="J31" i="20"/>
  <c r="J32" i="20"/>
  <c r="J33" i="20"/>
  <c r="J34" i="20"/>
  <c r="J23" i="20"/>
  <c r="L70" i="20" l="1"/>
  <c r="L69" i="20"/>
  <c r="L68" i="20"/>
  <c r="L67" i="20"/>
  <c r="L66" i="20"/>
  <c r="L60" i="20"/>
  <c r="L59" i="20"/>
  <c r="L58" i="20"/>
  <c r="L57" i="20"/>
  <c r="L56" i="20"/>
  <c r="C35" i="22" l="1"/>
  <c r="D35" i="22"/>
  <c r="E35" i="22"/>
  <c r="F35" i="22"/>
  <c r="G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N35" i="22" l="1"/>
  <c r="L77" i="20"/>
  <c r="N77" i="20" s="1"/>
  <c r="L78" i="20"/>
  <c r="N78" i="20" s="1"/>
  <c r="L79" i="20"/>
  <c r="N79" i="20" s="1"/>
  <c r="L80" i="20"/>
  <c r="N80" i="20" s="1"/>
  <c r="L76" i="20"/>
  <c r="N76" i="20" s="1"/>
  <c r="K76" i="20"/>
  <c r="M76" i="20" s="1"/>
  <c r="K77" i="20"/>
  <c r="M77" i="20" s="1"/>
  <c r="K78" i="20"/>
  <c r="M78" i="20" s="1"/>
  <c r="K79" i="20"/>
  <c r="M79" i="20" s="1"/>
  <c r="K80" i="20"/>
  <c r="M80" i="20" s="1"/>
  <c r="K75" i="20"/>
  <c r="M75" i="20" s="1"/>
  <c r="J76" i="20"/>
  <c r="J77" i="20"/>
  <c r="J78" i="20"/>
  <c r="J79" i="20"/>
  <c r="J80" i="20"/>
  <c r="J75" i="20"/>
  <c r="K71" i="20"/>
  <c r="J71" i="20"/>
  <c r="O70" i="20"/>
  <c r="P70" i="20" s="1"/>
  <c r="O69" i="20"/>
  <c r="P69" i="20" s="1"/>
  <c r="O68" i="20"/>
  <c r="P68" i="20" s="1"/>
  <c r="O67" i="20"/>
  <c r="P67" i="20" s="1"/>
  <c r="O66" i="20"/>
  <c r="P66" i="20" s="1"/>
  <c r="O65" i="20"/>
  <c r="P65" i="20" s="1"/>
  <c r="L65" i="20"/>
  <c r="M71" i="20" s="1"/>
  <c r="G77" i="20"/>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9" i="20" l="1"/>
  <c r="I79" i="20" s="1"/>
  <c r="D81" i="20"/>
  <c r="C81" i="20"/>
  <c r="E81" i="20" s="1"/>
  <c r="H78" i="20"/>
  <c r="I78" i="20" s="1"/>
  <c r="E79" i="20"/>
  <c r="K81" i="20"/>
  <c r="O80" i="20"/>
  <c r="P80" i="20" s="1"/>
  <c r="O79" i="20"/>
  <c r="P79" i="20" s="1"/>
  <c r="O78" i="20"/>
  <c r="P78" i="20" s="1"/>
  <c r="O77" i="20"/>
  <c r="P77" i="20" s="1"/>
  <c r="O76" i="20"/>
  <c r="P76" i="20" s="1"/>
  <c r="L75" i="20"/>
  <c r="N75" i="20" s="1"/>
  <c r="J81" i="20"/>
  <c r="H77" i="20"/>
  <c r="I77" i="20" s="1"/>
  <c r="H76" i="20"/>
  <c r="I76" i="20" s="1"/>
  <c r="H75" i="20"/>
  <c r="I75" i="20" s="1"/>
  <c r="E75" i="20"/>
  <c r="P71" i="20"/>
  <c r="O71" i="20"/>
  <c r="N71" i="20"/>
  <c r="L71" i="20"/>
  <c r="E76" i="20"/>
  <c r="E78" i="20"/>
  <c r="M61" i="20"/>
  <c r="I61" i="20"/>
  <c r="F61" i="20"/>
  <c r="E77" i="20"/>
  <c r="G61" i="20"/>
  <c r="H61" i="20"/>
  <c r="L61" i="20"/>
  <c r="P61" i="20"/>
  <c r="N61" i="20"/>
  <c r="O61" i="20"/>
  <c r="E61" i="20"/>
  <c r="N81" i="20" l="1"/>
  <c r="M81" i="20"/>
  <c r="O75" i="20"/>
  <c r="P75" i="20" s="1"/>
  <c r="L81" i="20"/>
  <c r="H81" i="20"/>
  <c r="G81" i="20"/>
  <c r="I81" i="20"/>
  <c r="F81" i="20"/>
  <c r="F32" i="13"/>
  <c r="E32" i="13"/>
  <c r="D32" i="13"/>
  <c r="F17" i="13"/>
  <c r="E17" i="13"/>
  <c r="D17" i="13"/>
  <c r="G32" i="13" l="1"/>
  <c r="G17" i="13"/>
  <c r="O81" i="20"/>
  <c r="P81"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J35" i="20" l="1"/>
  <c r="J19" i="20"/>
  <c r="E19" i="20"/>
  <c r="A10" i="17"/>
  <c r="R78" i="23" l="1"/>
  <c r="R77" i="23"/>
  <c r="R76" i="23"/>
  <c r="R75" i="23"/>
  <c r="R74" i="23"/>
  <c r="R67" i="23"/>
  <c r="R66" i="23"/>
  <c r="R65" i="23"/>
  <c r="R64" i="23"/>
  <c r="R63" i="23"/>
  <c r="R45" i="23"/>
  <c r="R44" i="23"/>
  <c r="R43" i="23"/>
  <c r="R42" i="23"/>
  <c r="R41" i="23"/>
  <c r="S23" i="23"/>
  <c r="S22" i="23"/>
  <c r="S21" i="23"/>
  <c r="S20" i="23"/>
  <c r="S19" i="23"/>
  <c r="S12" i="23"/>
  <c r="S11" i="23"/>
  <c r="S10" i="23"/>
  <c r="S9" i="23"/>
  <c r="S8" i="23"/>
  <c r="J78" i="23"/>
  <c r="F78" i="23"/>
  <c r="J77" i="23"/>
  <c r="F77" i="23"/>
  <c r="J76" i="23"/>
  <c r="F76" i="23"/>
  <c r="J75" i="23"/>
  <c r="F75" i="23"/>
  <c r="J74" i="23"/>
  <c r="F74" i="23"/>
  <c r="J67" i="23"/>
  <c r="F67" i="23"/>
  <c r="J66" i="23"/>
  <c r="F66" i="23"/>
  <c r="J65" i="23"/>
  <c r="F65" i="23"/>
  <c r="J64" i="23"/>
  <c r="F64" i="23"/>
  <c r="J63" i="23"/>
  <c r="F63" i="23"/>
  <c r="L23" i="23"/>
  <c r="G23" i="23"/>
  <c r="L22" i="23"/>
  <c r="G22" i="23"/>
  <c r="L21" i="23"/>
  <c r="G21" i="23"/>
  <c r="L20" i="23"/>
  <c r="G20" i="23"/>
  <c r="L19" i="23"/>
  <c r="G19" i="23"/>
  <c r="L12" i="23"/>
  <c r="L11" i="23"/>
  <c r="L10" i="23"/>
  <c r="L9" i="23"/>
  <c r="L8" i="23"/>
  <c r="G9" i="23"/>
  <c r="G10" i="23"/>
  <c r="G11" i="23"/>
  <c r="G12" i="23"/>
  <c r="G8"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F31" i="22"/>
  <c r="C32" i="22"/>
  <c r="D32" i="22"/>
  <c r="E32" i="22"/>
  <c r="F32" i="22"/>
  <c r="C33" i="22"/>
  <c r="D33" i="22"/>
  <c r="E33" i="22"/>
  <c r="F33" i="22"/>
  <c r="C34" i="22"/>
  <c r="D34" i="22"/>
  <c r="E34" i="22"/>
  <c r="F34" i="22"/>
  <c r="E30" i="22"/>
  <c r="F30" i="22"/>
  <c r="D30" i="22"/>
  <c r="C30" i="22"/>
  <c r="G34" i="22"/>
  <c r="G33" i="22"/>
  <c r="G32" i="22"/>
  <c r="G31" i="22"/>
  <c r="N34" i="22" l="1"/>
  <c r="I14" i="22"/>
  <c r="P14" i="22"/>
  <c r="O14" i="22"/>
  <c r="N14" i="22"/>
  <c r="H14" i="22"/>
  <c r="G14" i="22"/>
  <c r="J69" i="23"/>
  <c r="S25" i="23"/>
  <c r="G14" i="23"/>
  <c r="F47" i="23"/>
  <c r="F80" i="23"/>
  <c r="R47" i="23"/>
  <c r="J47" i="23"/>
  <c r="R69" i="23"/>
  <c r="G25" i="23"/>
  <c r="F69" i="23"/>
  <c r="S14" i="23"/>
  <c r="R80" i="23"/>
  <c r="O25" i="22"/>
  <c r="N25" i="22"/>
  <c r="J80" i="23"/>
  <c r="L25" i="23"/>
  <c r="L14" i="23"/>
  <c r="E50" i="20"/>
  <c r="E48" i="20"/>
  <c r="E46" i="20"/>
  <c r="E44" i="20"/>
  <c r="E42" i="20"/>
  <c r="E40" i="20"/>
  <c r="E49" i="20"/>
  <c r="E47" i="20"/>
  <c r="E43" i="20"/>
  <c r="E41" i="20"/>
  <c r="E45" i="20"/>
  <c r="N33" i="22"/>
  <c r="N32" i="22"/>
  <c r="D51" i="20"/>
  <c r="C51" i="20"/>
  <c r="N31" i="22"/>
  <c r="N30" i="22"/>
  <c r="G30" i="22"/>
  <c r="I36" i="22" s="1"/>
  <c r="H41" i="20"/>
  <c r="I41" i="20"/>
  <c r="H42" i="20"/>
  <c r="I42" i="20"/>
  <c r="H43" i="20"/>
  <c r="I43" i="20"/>
  <c r="H44" i="20"/>
  <c r="I44" i="20"/>
  <c r="H45" i="20"/>
  <c r="I45" i="20"/>
  <c r="H46" i="20"/>
  <c r="I46" i="20"/>
  <c r="H48" i="20"/>
  <c r="I48" i="20"/>
  <c r="H49" i="20"/>
  <c r="I49" i="20"/>
  <c r="H50" i="20"/>
  <c r="I50" i="20"/>
  <c r="I39" i="20"/>
  <c r="H39" i="20"/>
  <c r="I19" i="20"/>
  <c r="H19" i="20"/>
  <c r="O31" i="22" l="1"/>
  <c r="P31" i="22"/>
  <c r="G51" i="20"/>
  <c r="G36" i="22"/>
  <c r="H36" i="22"/>
  <c r="N36" i="22"/>
  <c r="J49" i="20"/>
  <c r="J47" i="20"/>
  <c r="J45" i="20"/>
  <c r="J43" i="20"/>
  <c r="J41" i="20"/>
  <c r="J39" i="20"/>
  <c r="J50" i="20"/>
  <c r="J48" i="20"/>
  <c r="J46" i="20"/>
  <c r="J44" i="20"/>
  <c r="J42" i="20"/>
  <c r="J40" i="20"/>
  <c r="E51" i="20"/>
  <c r="F51" i="20"/>
  <c r="I51" i="20"/>
  <c r="H51" i="20"/>
  <c r="L40" i="20" l="1"/>
  <c r="K40" i="20"/>
  <c r="L48" i="20"/>
  <c r="K48" i="20"/>
  <c r="L43" i="20"/>
  <c r="K43" i="20"/>
  <c r="L42" i="20"/>
  <c r="K42" i="20"/>
  <c r="K50" i="20"/>
  <c r="L50" i="20"/>
  <c r="L45" i="20"/>
  <c r="K45" i="20"/>
  <c r="L44" i="20"/>
  <c r="K44" i="20"/>
  <c r="L39" i="20"/>
  <c r="K39" i="20"/>
  <c r="L47" i="20"/>
  <c r="K47" i="20"/>
  <c r="K46" i="20"/>
  <c r="L46" i="20"/>
  <c r="L41" i="20"/>
  <c r="K41" i="20"/>
  <c r="L49" i="20"/>
  <c r="K49" i="20"/>
  <c r="O36" i="22"/>
  <c r="P36" i="22"/>
  <c r="J51" i="20"/>
  <c r="A11" i="17"/>
  <c r="A12" i="17" s="1"/>
  <c r="A13" i="17" s="1"/>
  <c r="A14" i="17" s="1"/>
  <c r="A15" i="17" s="1"/>
  <c r="A16" i="17" s="1"/>
  <c r="A17" i="17" s="1"/>
  <c r="A18" i="17" s="1"/>
  <c r="A19" i="17" s="1"/>
  <c r="A20" i="17" s="1"/>
  <c r="A21" i="17" s="1"/>
  <c r="A22" i="17" s="1"/>
  <c r="L51" i="20" l="1"/>
  <c r="K51" i="20"/>
  <c r="D19" i="20"/>
  <c r="C19" i="20"/>
  <c r="A8" i="2"/>
  <c r="A9" i="2" s="1"/>
  <c r="A10" i="2" s="1"/>
  <c r="A11" i="2" s="1"/>
  <c r="A12" i="2" s="1"/>
  <c r="A13" i="2" l="1"/>
  <c r="A14" i="2" s="1"/>
  <c r="A15" i="2" s="1"/>
  <c r="A16" i="2" s="1"/>
  <c r="A17" i="2" s="1"/>
  <c r="AF36" i="26"/>
  <c r="AE36" i="26"/>
</calcChain>
</file>

<file path=xl/sharedStrings.xml><?xml version="1.0" encoding="utf-8"?>
<sst xmlns="http://schemas.openxmlformats.org/spreadsheetml/2006/main" count="1128" uniqueCount="285">
  <si>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</si>
  <si>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</si>
  <si>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</si>
  <si>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</si>
  <si>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</si>
  <si>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</si>
  <si>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</si>
  <si>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</si>
  <si>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</si>
  <si>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</si>
  <si>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</si>
  <si>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</si>
  <si>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</si>
  <si>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</si>
  <si>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</si>
  <si>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</si>
  <si>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</si>
  <si>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</si>
  <si>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</si>
  <si>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</si>
  <si>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</si>
  <si>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</si>
  <si>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</si>
  <si>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</si>
  <si>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</si>
  <si>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</si>
  <si>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</si>
  <si>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</si>
  <si>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</si>
  <si>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</si>
  <si>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</si>
  <si>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</si>
  <si>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</si>
  <si>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</si>
  <si>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</si>
  <si>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</si>
  <si>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</si>
  <si>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</si>
  <si>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</si>
  <si>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</si>
  <si>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</si>
  <si>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</si>
  <si>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</si>
  <si>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</si>
  <si>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</si>
  <si>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</si>
  <si>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</si>
  <si>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</si>
  <si>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</si>
  <si>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</si>
  <si>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Plan Type:  For-profit or Not-for-profit company</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</si>
  <si>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</si>
  <si>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</si>
  <si>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</si>
  <si>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</si>
  <si>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</si>
  <si>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</si>
  <si>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</si>
  <si>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</si>
  <si>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</si>
  <si>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</si>
  <si>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</si>
  <si>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</si>
  <si>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</si>
  <si>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Yes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</si>
  <si>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</si>
  <si>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</si>
  <si>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</si>
  <si>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</si>
  <si>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</si>
  <si>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</si>
  <si>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</si>
  <si>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</si>
  <si>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</si>
  <si>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</si>
  <si>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</si>
  <si>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</si>
  <si>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</si>
  <si>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</si>
  <si>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</si>
  <si>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</si>
  <si>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</si>
  <si>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</si>
  <si>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</si>
  <si>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</si>
  <si>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</si>
  <si>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</si>
  <si>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</si>
  <si>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</si>
  <si>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</si>
  <si>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</si>
  <si>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</si>
  <si>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</si>
  <si>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</si>
  <si>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</si>
  <si>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</si>
  <si>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</si>
  <si>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</si>
  <si>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</si>
  <si>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</si>
  <si>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</si>
  <si>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</si>
  <si>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</si>
  <si>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</si>
  <si>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</si>
  <si>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</si>
  <si>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</si>
  <si>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</si>
  <si>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</si>
  <si>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</si>
  <si>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</si>
  <si>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</si>
  <si>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</si>
  <si>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</si>
  <si>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</si>
  <si>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</si>
  <si>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</si>
  <si>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</si>
  <si>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Current Year Aggregate Dollar Amount (PMPM)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</si>
  <si>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</si>
  <si>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</si>
  <si>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</si>
  <si>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</si>
  <si>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</si>
  <si>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</si>
  <si>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</si>
  <si>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</si>
  <si>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</si>
  <si>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</si>
  <si>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</si>
  <si>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</si>
  <si>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</si>
  <si>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</si>
  <si>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</si>
  <si>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</si>
  <si>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</si>
  <si>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</si>
  <si>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</si>
  <si>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</si>
  <si>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</si>
  <si>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</si>
  <si>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</si>
  <si>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</si>
  <si>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</si>
  <si>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</si>
  <si>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</si>
  <si>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</si>
  <si>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Weighted average annual rate change for non-grandfathered on-exchange plans in small group market </t>
  </si>
  <si>
    <t>Weighted average annual rate change for non-grandfathered off-exchange plans in small group market</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</si>
  <si>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</si>
  <si>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</si>
  <si>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</si>
  <si>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</si>
  <si>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</si>
  <si>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</si>
  <si>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</si>
  <si>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</si>
  <si>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</si>
  <si>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</si>
  <si>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</si>
  <si>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</si>
  <si>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</si>
  <si>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</si>
  <si>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</si>
  <si>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</si>
  <si>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</si>
  <si>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</si>
  <si>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</si>
  <si>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Coinsurance Percentage (Specialty Drugs)</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</si>
  <si>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</si>
  <si>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</si>
  <si>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</si>
  <si>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</si>
  <si>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</si>
  <si>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</si>
  <si>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</si>
  <si>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</si>
  <si>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</si>
  <si>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</si>
  <si>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</si>
  <si>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</si>
  <si>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</si>
  <si>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</si>
  <si>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</si>
  <si>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</si>
  <si>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</si>
  <si>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</si>
  <si>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</si>
  <si>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</si>
  <si>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</si>
  <si>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</si>
  <si>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</si>
  <si>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</si>
  <si>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</si>
  <si>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</si>
  <si>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</si>
  <si>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</si>
  <si>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</si>
  <si>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</si>
  <si>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</si>
  <si>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</si>
  <si>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</si>
  <si>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</si>
  <si>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</si>
  <si>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</si>
  <si>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</si>
  <si>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</si>
  <si>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</si>
  <si>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</si>
  <si>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</si>
  <si>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</si>
  <si>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</si>
  <si>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</si>
  <si>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</si>
  <si>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</si>
  <si>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</si>
  <si>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</si>
  <si>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Description of plan design and cost sharing levels for each AV metal tier for the plan with most enrollment. [e.g. Deductible=$500; Inp Fac=20%; Office Visit Copay=$35; MOOP =$4,000]</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</si>
  <si>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</si>
  <si>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</si>
  <si>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</si>
  <si>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</si>
  <si>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</si>
  <si>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</si>
  <si>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</si>
  <si>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Weighted average annual rate change for grandfathered off-exchange plans in small group market</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</si>
  <si>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</si>
  <si>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</si>
  <si>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</si>
  <si>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</si>
  <si>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</si>
  <si>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</si>
  <si>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Until January, 1, 2023, share of premium information (Cells from R5 to AF36) is provided on a voluntary basis.  Effective January 1, 2023, the share of premium paid by enrollees is required pursuant to Section 1385.043 of the California Health and Safety Code and Section 10181.46(g)(1) of the California Insurance Code.</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</si>
  <si>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</si>
  <si>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</si>
  <si>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</si>
  <si>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</si>
  <si>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</si>
  <si>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</si>
  <si>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</si>
  <si>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2022</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</si>
  <si>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</si>
  <si>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</si>
  <si>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</si>
  <si>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</si>
  <si>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</si>
  <si>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</si>
  <si>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</si>
  <si>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</si>
  <si>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</si>
  <si>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</si>
  <si>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H&amp;S Code 1385.043 (c)(1) &amp; CIC 10181.46 (c)(1)</t>
  </si>
  <si>
    <t>H&amp;S Code 1385.043 (c)(2) &amp; CIC 10181.46 (c)(2)</t>
  </si>
  <si>
    <t>H&amp;S Code 1385.043 (c)(3)A &amp; CIC 10181.46 (c)(3)A&amp;B</t>
  </si>
  <si>
    <t>H&amp;S Code 1385.043 (c)(4) &amp; CIC 10181.46 (c)(4)</t>
  </si>
  <si>
    <t>H&amp;S Code 1385.043 (c)(5) &amp; CIC 10181.46 (c)(5)</t>
  </si>
  <si>
    <t>H&amp;S Code 1385.043 (c)(5)B(ii) &amp; CIC 10181.46 (c)(5)B (ii)</t>
  </si>
  <si>
    <t>H&amp;S Code 1385.043 (c)(6) &amp; CIC 10181.46 (c)(6)</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</si>
  <si>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</si>
  <si>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</si>
  <si>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</si>
  <si>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</si>
  <si>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</si>
  <si>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</si>
  <si>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</si>
  <si>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</si>
  <si>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</si>
  <si>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</si>
  <si>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</si>
  <si>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</si>
  <si>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</si>
  <si>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</si>
  <si>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</si>
  <si>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</si>
  <si>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</si>
  <si>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Kaiser Foundation Health Plan</t>
  </si>
  <si>
    <t>KSPM-133407855</t>
  </si>
  <si>
    <t>Deductible=$0; Inp Fac=10%; Office Visit Copay=$15; MOOP =$4,500</t>
  </si>
  <si>
    <t>Deductible=$350; Inp Fac=20%; Office Visit Copay=$25; MOOP =$7,800</t>
  </si>
  <si>
    <t>Deductible=$2,550; Inp Fac=30%; Office Visit Copay=$55; MOOP =$8,200</t>
  </si>
  <si>
    <t>Deductible=$6,800; Inp Fac=40%; Office Visit Copay=$65; MOOP =$8,200</t>
  </si>
  <si>
    <t>Adult Vision - Eye Exam for refraction</t>
  </si>
  <si>
    <t>Infertility Treatment &amp; GIFT</t>
  </si>
  <si>
    <t>Prosthetic &amp; Orthotic</t>
  </si>
  <si>
    <t>Kaiser Permanente Health Plan, Inc. is structured differently than most health plans. The most important differentiator is our integrated system. Having an integrated system means that the Plan’s health plan function, network of health facilities, and health care providers are all effectively part of one organization. The integration helps improve quality and reduce costs caused by some of the major drivers of health care expenses. Its greatest opportunities for meaningful cost management come from:
• Reducing inpatient care (including avoidable readmissions)
• Medication management
• Innovative care delivery models for the ambulatory setting 
The Plan’s integrated model is made even more effective by its electronic health record system, Kaiser Permanente HealthConnect®.  It links authorized Kaiser Permanente physicians and caregivers to secure, real-time member health information, including prescriptions, lab results, and specialist reports. This real-time connectivity makes care delivery safer and more efficient. For example: 
• Electronic prescriptions are sent directly to our pharmacies, eliminating handwriting mistakes
• Patient safety is enhanced by built-in alerts that indicate potentially dangerous medication interactions and patient allergies when prescriptions are ordered
• Electronic prescription orders can't be duplicated or altered and are easily monitored to track adherence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</si>
</sst>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3"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color theme="1"/>
      <name val="Arial"/>
      <family val="2"/>
    </font>
    <font>
      <sz val="12"/>
      <color theme="0"/>
      <name val="Arial"/>
      <family val="2"/>
    </font>
    <font>
      <b/>
      <sz val="16"/>
      <color theme="0"/>
      <name val="Arial"/>
      <family val="2"/>
    </font>
    <font>
      <b/>
      <sz val="16"/>
      <name val="Arial"/>
      <family val="2"/>
    </font>
    <font>
      <sz val="11"/>
      <color theme="1"/>
      <name val="Arial"/>
      <family val="2"/>
    </font>
    <font>
      <sz val="11"/>
      <name val="Arial"/>
      <family val="2"/>
    </font>
    <font>
      <b/>
      <u/>
      <sz val="12"/>
      <name val="Arial"/>
      <family val="2"/>
    </font>
    <font>
      <b/>
      <sz val="18"/>
      <color theme="0"/>
      <name val="Arial"/>
      <family val="2"/>
    </font>
    <font>
      <sz val="12"/>
      <color theme="3" tint="-0.249977111117893"/>
      <name val="Arial"/>
      <family val="2"/>
    </font>
    <font>
      <u/>
      <sz val="12"/>
      <name val="Arial"/>
      <family val="2"/>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71">
    <xf numFmtId="0" fontId="0" fillId="0" borderId="0" xfId="0"/>
    <xf numFmtId="0" fontId="6" fillId="3" borderId="10" xfId="3" quotePrefix="1" applyFont="1" applyFill="1" applyBorder="1" applyAlignment="1" applyProtection="1">
      <alignment horizontal="left" vertical="center"/>
    </xf>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13" xfId="3" quotePrefix="1" applyFont="1" applyFill="1" applyBorder="1" applyAlignment="1" applyProtection="1">
      <alignment horizontal="left" vertical="center"/>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15" xfId="3" quotePrefix="1" applyFont="1" applyFill="1" applyBorder="1" applyAlignment="1" applyProtection="1">
      <alignment horizontal="left" vertical="center"/>
    </xf>
    <xf numFmtId="0" fontId="6" fillId="3" borderId="30" xfId="3" applyFont="1" applyFill="1" applyBorder="1" applyAlignment="1" applyProtection="1">
      <alignment vertical="center" wrapText="1"/>
    </xf>
    <xf numFmtId="0" fontId="8" fillId="5" borderId="11" xfId="2" applyFont="1" applyFill="1" applyBorder="1" applyAlignment="1" applyProtection="1">
      <alignment vertical="center"/>
      <protection locked="0"/>
    </xf>
    <xf numFmtId="0" fontId="8" fillId="5"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5" borderId="16" xfId="4" applyNumberFormat="1" applyFont="1" applyFill="1" applyBorder="1" applyAlignment="1">
      <alignment vertical="center" wrapText="1"/>
    </xf>
    <xf numFmtId="1" fontId="7" fillId="7" borderId="14" xfId="0" applyNumberFormat="1" applyFont="1" applyFill="1" applyBorder="1" applyAlignment="1" applyProtection="1">
      <alignment horizontal="center" vertical="center" shrinkToFit="1"/>
    </xf>
    <xf numFmtId="1" fontId="7" fillId="7"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5" borderId="1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13" xfId="0" applyFont="1" applyBorder="1" applyAlignment="1">
      <alignment horizontal="center" vertical="center"/>
    </xf>
    <xf numFmtId="0" fontId="5" fillId="5" borderId="15" xfId="0" applyFont="1" applyFill="1" applyBorder="1" applyAlignment="1">
      <alignment horizontal="center" vertical="center"/>
    </xf>
    <xf numFmtId="165" fontId="4" fillId="5"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5" borderId="1" xfId="5" applyNumberFormat="1" applyFont="1" applyFill="1" applyBorder="1" applyAlignment="1">
      <alignment vertical="center"/>
    </xf>
    <xf numFmtId="44" fontId="4" fillId="5" borderId="1" xfId="4" applyFont="1" applyFill="1" applyBorder="1" applyAlignment="1">
      <alignment vertical="center"/>
    </xf>
    <xf numFmtId="10" fontId="4" fillId="5"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10" fontId="4" fillId="5" borderId="14" xfId="0" applyNumberFormat="1" applyFont="1" applyFill="1" applyBorder="1" applyAlignment="1">
      <alignment vertical="center"/>
    </xf>
    <xf numFmtId="0" fontId="4" fillId="3" borderId="1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0" xfId="0" applyFont="1" applyFill="1" applyAlignment="1">
      <alignment horizontal="center" vertical="center"/>
    </xf>
    <xf numFmtId="0" fontId="4" fillId="0" borderId="13" xfId="0" applyFont="1" applyBorder="1" applyAlignment="1">
      <alignment horizontal="center" vertical="center" wrapText="1"/>
    </xf>
    <xf numFmtId="0" fontId="5" fillId="5"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5" borderId="33" xfId="0" applyFont="1" applyFill="1" applyBorder="1" applyAlignment="1">
      <alignment horizontal="center" vertical="center"/>
    </xf>
    <xf numFmtId="0" fontId="5" fillId="0" borderId="13" xfId="0" applyFont="1" applyBorder="1" applyAlignment="1">
      <alignment horizontal="center" vertical="center"/>
    </xf>
    <xf numFmtId="0" fontId="5" fillId="5" borderId="15" xfId="0" applyFont="1" applyFill="1" applyBorder="1" applyAlignment="1">
      <alignment horizontal="center" vertical="center" wrapText="1"/>
    </xf>
    <xf numFmtId="0" fontId="5" fillId="3" borderId="0" xfId="0" applyFont="1" applyFill="1" applyAlignment="1">
      <alignment vertical="center"/>
    </xf>
    <xf numFmtId="0" fontId="5" fillId="5" borderId="10" xfId="0" applyFont="1" applyFill="1" applyBorder="1" applyAlignment="1">
      <alignment horizontal="center" vertical="center"/>
    </xf>
    <xf numFmtId="0" fontId="5" fillId="5"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lignment vertical="center"/>
    </xf>
    <xf numFmtId="0" fontId="6" fillId="3" borderId="14" xfId="2" applyFont="1" applyFill="1" applyBorder="1" applyAlignment="1">
      <alignment vertical="center"/>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29" xfId="0" applyFont="1" applyFill="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5" fillId="8" borderId="10" xfId="0" applyFont="1" applyFill="1" applyBorder="1" applyAlignment="1">
      <alignment horizontal="center" vertical="center" wrapText="1"/>
    </xf>
    <xf numFmtId="0" fontId="5" fillId="8" borderId="31" xfId="0" applyFont="1" applyFill="1" applyBorder="1" applyAlignment="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5" borderId="37" xfId="0" applyFont="1" applyFill="1" applyBorder="1" applyAlignment="1">
      <alignment horizontal="center" vertical="center" wrapText="1"/>
    </xf>
    <xf numFmtId="0" fontId="8" fillId="3" borderId="0" xfId="2" applyFont="1" applyFill="1" applyAlignment="1" applyProtection="1">
      <alignment vertical="center"/>
      <protection locked="0"/>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7" borderId="2" xfId="0" applyNumberFormat="1" applyFont="1" applyFill="1" applyBorder="1" applyAlignment="1" applyProtection="1">
      <alignment horizontal="center" vertical="center" shrinkToFit="1"/>
    </xf>
    <xf numFmtId="0" fontId="5" fillId="5" borderId="1" xfId="0" applyFont="1" applyFill="1" applyBorder="1" applyAlignment="1">
      <alignment horizontal="right" vertical="center" wrapText="1"/>
    </xf>
    <xf numFmtId="0" fontId="5" fillId="5" borderId="14" xfId="0" applyFont="1" applyFill="1" applyBorder="1" applyAlignment="1">
      <alignment horizontal="right" vertical="center" wrapText="1"/>
    </xf>
    <xf numFmtId="10" fontId="4" fillId="5" borderId="16" xfId="0" applyNumberFormat="1" applyFont="1" applyFill="1" applyBorder="1" applyAlignment="1">
      <alignment vertical="center"/>
    </xf>
    <xf numFmtId="10" fontId="4" fillId="5" borderId="17" xfId="0" applyNumberFormat="1" applyFont="1" applyFill="1" applyBorder="1" applyAlignment="1">
      <alignment vertical="center"/>
    </xf>
    <xf numFmtId="10" fontId="4" fillId="5" borderId="14" xfId="0" applyNumberFormat="1" applyFont="1" applyFill="1" applyBorder="1" applyAlignment="1">
      <alignment horizontal="right" vertical="center" wrapText="1"/>
    </xf>
    <xf numFmtId="44" fontId="4" fillId="5" borderId="16" xfId="4" applyNumberFormat="1" applyFont="1" applyFill="1" applyBorder="1" applyAlignment="1">
      <alignment vertical="center"/>
    </xf>
    <xf numFmtId="44" fontId="4" fillId="5" borderId="1" xfId="0" applyNumberFormat="1" applyFont="1" applyFill="1" applyBorder="1" applyAlignment="1">
      <alignment horizontal="center" vertical="center" wrapText="1"/>
    </xf>
    <xf numFmtId="165" fontId="4" fillId="3" borderId="0" xfId="0" applyNumberFormat="1" applyFont="1" applyFill="1" applyAlignment="1">
      <alignment vertical="center"/>
    </xf>
    <xf numFmtId="44" fontId="4" fillId="5" borderId="1" xfId="5" applyNumberFormat="1" applyFont="1" applyFill="1" applyBorder="1" applyAlignment="1">
      <alignment vertical="center"/>
    </xf>
    <xf numFmtId="10" fontId="4" fillId="5" borderId="1" xfId="5" applyNumberFormat="1" applyFont="1" applyFill="1" applyBorder="1" applyAlignment="1">
      <alignment vertical="center"/>
    </xf>
    <xf numFmtId="44" fontId="4" fillId="5" borderId="1" xfId="4" applyNumberFormat="1" applyFont="1" applyFill="1" applyBorder="1" applyAlignment="1">
      <alignment vertical="center"/>
    </xf>
    <xf numFmtId="37" fontId="4" fillId="5" borderId="1" xfId="4" applyNumberFormat="1" applyFont="1" applyFill="1" applyBorder="1" applyAlignment="1">
      <alignment vertical="center"/>
    </xf>
    <xf numFmtId="0" fontId="4" fillId="3" borderId="35" xfId="0" applyFont="1" applyFill="1" applyBorder="1" applyAlignment="1">
      <alignment vertical="center"/>
    </xf>
    <xf numFmtId="0" fontId="9" fillId="2" borderId="3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3" fontId="6" fillId="9" borderId="6" xfId="0" applyNumberFormat="1" applyFont="1" applyFill="1" applyBorder="1" applyAlignment="1" applyProtection="1">
      <alignment horizontal="center" vertical="center" shrinkToFit="1"/>
    </xf>
    <xf numFmtId="3" fontId="6" fillId="9" borderId="7" xfId="0" applyNumberFormat="1" applyFont="1" applyFill="1" applyBorder="1" applyAlignment="1" applyProtection="1">
      <alignment horizontal="center" vertical="center" shrinkToFit="1"/>
    </xf>
    <xf numFmtId="3" fontId="6" fillId="9" borderId="8" xfId="0" applyNumberFormat="1" applyFont="1" applyFill="1" applyBorder="1" applyAlignment="1" applyProtection="1">
      <alignment horizontal="center" vertical="center" shrinkToFit="1"/>
    </xf>
    <xf numFmtId="3" fontId="6" fillId="9" borderId="5" xfId="0" applyNumberFormat="1" applyFont="1" applyFill="1" applyBorder="1" applyAlignment="1" applyProtection="1">
      <alignment horizontal="center" vertical="center" shrinkToFit="1"/>
    </xf>
    <xf numFmtId="3" fontId="6" fillId="9" borderId="0" xfId="0" applyNumberFormat="1" applyFont="1" applyFill="1" applyBorder="1" applyAlignment="1" applyProtection="1">
      <alignment horizontal="center" vertical="center" shrinkToFit="1"/>
    </xf>
    <xf numFmtId="3" fontId="6" fillId="9" borderId="9" xfId="0" applyNumberFormat="1" applyFont="1" applyFill="1" applyBorder="1" applyAlignment="1" applyProtection="1">
      <alignment horizontal="center" vertical="center" shrinkToFit="1"/>
    </xf>
    <xf numFmtId="3" fontId="6" fillId="9" borderId="18" xfId="0" applyNumberFormat="1" applyFont="1" applyFill="1" applyBorder="1" applyAlignment="1" applyProtection="1">
      <alignment horizontal="center" vertical="center" shrinkToFit="1"/>
    </xf>
    <xf numFmtId="3" fontId="6" fillId="9" borderId="19" xfId="0" applyNumberFormat="1" applyFont="1" applyFill="1" applyBorder="1" applyAlignment="1" applyProtection="1">
      <alignment horizontal="center" vertical="center" shrinkToFit="1"/>
    </xf>
    <xf numFmtId="3" fontId="6" fillId="9" borderId="20" xfId="0" applyNumberFormat="1" applyFont="1" applyFill="1" applyBorder="1" applyAlignment="1" applyProtection="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3" fontId="6" fillId="7" borderId="6" xfId="0" applyNumberFormat="1" applyFont="1" applyFill="1" applyBorder="1" applyAlignment="1" applyProtection="1">
      <alignment horizontal="center" vertical="center" shrinkToFit="1"/>
    </xf>
    <xf numFmtId="3" fontId="6" fillId="7" borderId="7" xfId="0" applyNumberFormat="1" applyFont="1" applyFill="1" applyBorder="1" applyAlignment="1" applyProtection="1">
      <alignment horizontal="center" vertical="center" shrinkToFit="1"/>
    </xf>
    <xf numFmtId="3" fontId="6" fillId="7" borderId="8" xfId="0" applyNumberFormat="1" applyFont="1" applyFill="1" applyBorder="1" applyAlignment="1" applyProtection="1">
      <alignment horizontal="center" vertical="center" shrinkToFit="1"/>
    </xf>
    <xf numFmtId="3" fontId="6" fillId="7" borderId="5" xfId="0" applyNumberFormat="1" applyFont="1" applyFill="1" applyBorder="1" applyAlignment="1" applyProtection="1">
      <alignment horizontal="center" vertical="center" shrinkToFit="1"/>
    </xf>
    <xf numFmtId="3" fontId="6" fillId="7" borderId="0" xfId="0" applyNumberFormat="1" applyFont="1" applyFill="1" applyBorder="1" applyAlignment="1" applyProtection="1">
      <alignment horizontal="center" vertical="center" shrinkToFit="1"/>
    </xf>
    <xf numFmtId="3" fontId="6" fillId="7" borderId="9" xfId="0" applyNumberFormat="1" applyFont="1" applyFill="1" applyBorder="1" applyAlignment="1" applyProtection="1">
      <alignment horizontal="center" vertical="center" shrinkToFit="1"/>
    </xf>
    <xf numFmtId="3" fontId="6" fillId="7" borderId="18" xfId="0" applyNumberFormat="1" applyFont="1" applyFill="1" applyBorder="1" applyAlignment="1" applyProtection="1">
      <alignment horizontal="center" vertical="center" shrinkToFit="1"/>
    </xf>
    <xf numFmtId="3" fontId="6" fillId="7" borderId="19" xfId="0" applyNumberFormat="1" applyFont="1" applyFill="1" applyBorder="1" applyAlignment="1" applyProtection="1">
      <alignment horizontal="center" vertical="center" shrinkToFit="1"/>
    </xf>
    <xf numFmtId="3" fontId="6" fillId="7" borderId="20" xfId="0" applyNumberFormat="1" applyFont="1" applyFill="1" applyBorder="1" applyAlignment="1" applyProtection="1">
      <alignment horizontal="center" vertical="center" shrinkToFit="1"/>
    </xf>
    <xf numFmtId="1" fontId="7" fillId="7" borderId="6" xfId="0" applyNumberFormat="1" applyFont="1" applyFill="1" applyBorder="1" applyAlignment="1">
      <alignment horizontal="center" vertical="center" shrinkToFit="1"/>
    </xf>
    <xf numFmtId="1" fontId="7" fillId="7" borderId="7" xfId="0" applyNumberFormat="1" applyFont="1" applyFill="1" applyBorder="1" applyAlignment="1">
      <alignment horizontal="center" vertical="center" shrinkToFit="1"/>
    </xf>
    <xf numFmtId="1" fontId="7" fillId="7" borderId="8" xfId="0" applyNumberFormat="1" applyFont="1" applyFill="1" applyBorder="1" applyAlignment="1">
      <alignment horizontal="center" vertical="center" shrinkToFit="1"/>
    </xf>
    <xf numFmtId="1" fontId="7" fillId="7" borderId="5" xfId="0" applyNumberFormat="1" applyFont="1" applyFill="1" applyBorder="1" applyAlignment="1">
      <alignment horizontal="center" vertical="center" shrinkToFit="1"/>
    </xf>
    <xf numFmtId="1" fontId="7" fillId="7" borderId="0" xfId="0" applyNumberFormat="1" applyFont="1" applyFill="1" applyBorder="1" applyAlignment="1">
      <alignment horizontal="center" vertical="center" shrinkToFit="1"/>
    </xf>
    <xf numFmtId="1" fontId="7" fillId="7" borderId="9" xfId="0" applyNumberFormat="1" applyFont="1" applyFill="1" applyBorder="1" applyAlignment="1">
      <alignment horizontal="center" vertical="center" shrinkToFit="1"/>
    </xf>
    <xf numFmtId="1" fontId="7" fillId="7" borderId="18" xfId="0" applyNumberFormat="1" applyFont="1" applyFill="1" applyBorder="1" applyAlignment="1">
      <alignment horizontal="center" vertical="center" shrinkToFit="1"/>
    </xf>
    <xf numFmtId="1" fontId="7" fillId="7" borderId="19" xfId="0" applyNumberFormat="1" applyFont="1" applyFill="1" applyBorder="1" applyAlignment="1">
      <alignment horizontal="center" vertical="center" shrinkToFit="1"/>
    </xf>
    <xf numFmtId="1" fontId="7" fillId="7" borderId="20" xfId="0" applyNumberFormat="1" applyFont="1" applyFill="1" applyBorder="1" applyAlignment="1">
      <alignment horizontal="center" vertical="center" shrinkToFit="1"/>
    </xf>
    <xf numFmtId="1" fontId="7" fillId="7" borderId="39" xfId="0" applyNumberFormat="1" applyFont="1" applyFill="1" applyBorder="1" applyAlignment="1">
      <alignment horizontal="center" vertical="center" shrinkToFit="1"/>
    </xf>
    <xf numFmtId="1" fontId="7" fillId="7" borderId="40" xfId="0" applyNumberFormat="1" applyFont="1" applyFill="1" applyBorder="1" applyAlignment="1">
      <alignment horizontal="center" vertical="center" shrinkToFit="1"/>
    </xf>
    <xf numFmtId="1" fontId="7" fillId="7" borderId="30" xfId="0" applyNumberFormat="1" applyFont="1" applyFill="1" applyBorder="1" applyAlignment="1">
      <alignment horizontal="center" vertical="center" shrinkToFit="1"/>
    </xf>
    <xf numFmtId="0" fontId="4" fillId="10" borderId="0" xfId="0" applyFont="1" applyFill="1" applyAlignment="1">
      <alignment vertical="center"/>
    </xf>
    <xf numFmtId="0" fontId="12" fillId="10" borderId="0" xfId="0" applyFont="1" applyFill="1" applyBorder="1" applyAlignment="1">
      <alignment horizontal="center" vertical="center" wrapText="1"/>
    </xf>
    <xf numFmtId="0" fontId="13" fillId="10" borderId="0" xfId="0" applyFont="1" applyFill="1" applyAlignment="1">
      <alignment vertical="center"/>
    </xf>
    <xf numFmtId="0" fontId="14" fillId="10" borderId="0" xfId="0" applyFont="1" applyFill="1" applyBorder="1" applyAlignment="1">
      <alignment horizontal="center" vertical="center" wrapText="1"/>
    </xf>
    <xf numFmtId="0" fontId="14" fillId="10" borderId="0" xfId="0" applyFont="1" applyFill="1" applyBorder="1" applyAlignment="1">
      <alignment horizontal="center" vertical="center"/>
    </xf>
    <xf numFmtId="49" fontId="8" fillId="0" borderId="38" xfId="3" applyNumberFormat="1" applyFont="1" applyBorder="1" applyAlignment="1" applyProtection="1">
      <alignment horizontal="right" vertical="center"/>
      <protection locked="0"/>
    </xf>
    <xf numFmtId="0" fontId="5" fillId="3" borderId="0" xfId="0" applyFont="1" applyFill="1" applyAlignment="1">
      <alignment horizontal="right" vertical="center"/>
    </xf>
    <xf numFmtId="0" fontId="6" fillId="3" borderId="0" xfId="0" applyFont="1" applyFill="1" applyAlignment="1">
      <alignment vertical="center"/>
    </xf>
    <xf numFmtId="0" fontId="8"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wrapText="1"/>
    </xf>
    <xf numFmtId="0" fontId="15" fillId="6" borderId="45" xfId="0" applyFont="1" applyFill="1" applyBorder="1" applyAlignment="1">
      <alignment horizontal="center" vertical="center" wrapText="1"/>
    </xf>
    <xf numFmtId="0" fontId="15" fillId="6" borderId="46" xfId="0" applyFont="1" applyFill="1" applyBorder="1" applyAlignment="1">
      <alignment horizontal="center" vertical="center"/>
    </xf>
    <xf numFmtId="0" fontId="15" fillId="6" borderId="47" xfId="0" applyFont="1" applyFill="1" applyBorder="1" applyAlignment="1">
      <alignment horizontal="center" vertical="center" wrapText="1"/>
    </xf>
    <xf numFmtId="164" fontId="8" fillId="6" borderId="13"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3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1" fontId="8" fillId="7" borderId="1" xfId="0" applyNumberFormat="1" applyFont="1" applyFill="1" applyBorder="1" applyAlignment="1" applyProtection="1">
      <alignment horizontal="center" vertical="center" shrinkToFit="1"/>
    </xf>
    <xf numFmtId="1" fontId="8" fillId="7" borderId="2" xfId="0" applyNumberFormat="1" applyFont="1" applyFill="1" applyBorder="1" applyAlignment="1" applyProtection="1">
      <alignment horizontal="center" vertical="center" shrinkToFit="1"/>
    </xf>
    <xf numFmtId="1" fontId="8" fillId="7"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9" fontId="6" fillId="5" borderId="1" xfId="6" applyFont="1" applyFill="1" applyBorder="1" applyAlignment="1">
      <alignment vertical="center"/>
    </xf>
    <xf numFmtId="0" fontId="8" fillId="5" borderId="33" xfId="0" applyFont="1" applyFill="1" applyBorder="1" applyAlignment="1">
      <alignment horizontal="center" vertical="center"/>
    </xf>
    <xf numFmtId="165" fontId="6" fillId="5" borderId="16" xfId="5" applyNumberFormat="1" applyFont="1" applyFill="1" applyBorder="1" applyAlignment="1">
      <alignment vertical="center"/>
    </xf>
    <xf numFmtId="9" fontId="6" fillId="5" borderId="16" xfId="6" applyFont="1" applyFill="1" applyBorder="1" applyAlignment="1">
      <alignment vertical="center"/>
    </xf>
    <xf numFmtId="0" fontId="6" fillId="5" borderId="16" xfId="0" applyNumberFormat="1" applyFont="1" applyFill="1" applyBorder="1" applyAlignment="1">
      <alignment vertical="center"/>
    </xf>
    <xf numFmtId="0" fontId="6" fillId="5" borderId="17" xfId="0" applyNumberFormat="1" applyFont="1" applyFill="1" applyBorder="1" applyAlignment="1">
      <alignment vertical="center"/>
    </xf>
    <xf numFmtId="0" fontId="8" fillId="5" borderId="13"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6" fillId="0" borderId="13" xfId="0" applyFont="1" applyBorder="1" applyAlignment="1">
      <alignment horizontal="center" vertical="center"/>
    </xf>
    <xf numFmtId="165" fontId="6" fillId="5" borderId="1" xfId="5" applyNumberFormat="1" applyFont="1" applyFill="1" applyBorder="1" applyAlignment="1">
      <alignment vertical="center"/>
    </xf>
    <xf numFmtId="0" fontId="8" fillId="5" borderId="15" xfId="0" applyFont="1" applyFill="1" applyBorder="1" applyAlignment="1">
      <alignment horizontal="center" vertical="center"/>
    </xf>
    <xf numFmtId="165" fontId="8" fillId="5" borderId="16" xfId="5" applyNumberFormat="1" applyFont="1" applyFill="1" applyBorder="1" applyAlignment="1">
      <alignment vertical="center"/>
    </xf>
    <xf numFmtId="44" fontId="8" fillId="5" borderId="16" xfId="4"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8" fillId="8" borderId="10" xfId="0" applyFont="1" applyFill="1" applyBorder="1" applyAlignment="1">
      <alignment horizontal="center" vertical="center" wrapText="1"/>
    </xf>
    <xf numFmtId="0" fontId="8" fillId="5" borderId="42" xfId="0" applyFont="1" applyFill="1" applyBorder="1" applyAlignment="1">
      <alignment horizontal="center" vertical="center" wrapText="1"/>
    </xf>
    <xf numFmtId="44" fontId="6" fillId="5" borderId="1" xfId="4" applyFont="1" applyFill="1" applyBorder="1" applyAlignment="1">
      <alignment vertical="center"/>
    </xf>
    <xf numFmtId="10" fontId="6" fillId="5" borderId="1" xfId="0" applyNumberFormat="1" applyFont="1" applyFill="1" applyBorder="1" applyAlignment="1">
      <alignment vertical="center"/>
    </xf>
    <xf numFmtId="44" fontId="6" fillId="5" borderId="1" xfId="0" applyNumberFormat="1" applyFont="1" applyFill="1" applyBorder="1" applyAlignment="1">
      <alignment horizontal="right" vertical="center" wrapText="1"/>
    </xf>
    <xf numFmtId="10" fontId="6" fillId="5" borderId="14" xfId="0" applyNumberFormat="1" applyFont="1" applyFill="1" applyBorder="1" applyAlignment="1">
      <alignment horizontal="right" vertical="center" wrapText="1"/>
    </xf>
    <xf numFmtId="10" fontId="8" fillId="5" borderId="16" xfId="0" applyNumberFormat="1" applyFont="1" applyFill="1" applyBorder="1" applyAlignment="1">
      <alignment vertical="center"/>
    </xf>
    <xf numFmtId="10" fontId="8" fillId="5" borderId="17" xfId="0" applyNumberFormat="1" applyFont="1" applyFill="1" applyBorder="1" applyAlignment="1">
      <alignment vertical="center"/>
    </xf>
    <xf numFmtId="9" fontId="6" fillId="5" borderId="14" xfId="0" applyNumberFormat="1" applyFont="1" applyFill="1" applyBorder="1" applyAlignment="1">
      <alignment vertical="center"/>
    </xf>
    <xf numFmtId="43" fontId="8" fillId="5" borderId="16" xfId="5" applyFont="1" applyFill="1" applyBorder="1" applyAlignment="1">
      <alignment vertical="center"/>
    </xf>
    <xf numFmtId="9" fontId="8" fillId="5" borderId="16" xfId="6" applyFont="1" applyFill="1" applyBorder="1" applyAlignment="1">
      <alignment vertical="center"/>
    </xf>
    <xf numFmtId="9" fontId="8" fillId="5" borderId="17" xfId="0" applyNumberFormat="1" applyFont="1" applyFill="1" applyBorder="1" applyAlignment="1">
      <alignment vertical="center"/>
    </xf>
    <xf numFmtId="44" fontId="6" fillId="5" borderId="1" xfId="0" applyNumberFormat="1" applyFont="1" applyFill="1" applyBorder="1" applyAlignment="1">
      <alignment vertical="center"/>
    </xf>
    <xf numFmtId="9" fontId="8" fillId="5" borderId="17" xfId="6" applyFont="1" applyFill="1" applyBorder="1" applyAlignment="1">
      <alignment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 xfId="0" applyFont="1" applyFill="1" applyBorder="1" applyAlignment="1">
      <alignment horizontal="center" vertical="center"/>
    </xf>
    <xf numFmtId="165" fontId="6" fillId="5" borderId="14" xfId="5" applyNumberFormat="1" applyFont="1" applyFill="1" applyBorder="1" applyAlignment="1">
      <alignment vertical="center"/>
    </xf>
    <xf numFmtId="0" fontId="6" fillId="3" borderId="34" xfId="0" applyFont="1" applyFill="1" applyBorder="1" applyAlignment="1">
      <alignment horizontal="center" vertical="center"/>
    </xf>
    <xf numFmtId="0" fontId="6" fillId="3" borderId="29" xfId="0" applyFont="1" applyFill="1" applyBorder="1" applyAlignment="1">
      <alignment horizontal="center" vertical="center"/>
    </xf>
    <xf numFmtId="165" fontId="6" fillId="5" borderId="17" xfId="5" applyNumberFormat="1" applyFont="1" applyFill="1" applyBorder="1" applyAlignment="1">
      <alignment vertical="center"/>
    </xf>
    <xf numFmtId="9" fontId="8" fillId="3" borderId="1" xfId="0" applyNumberFormat="1" applyFont="1" applyFill="1" applyBorder="1" applyAlignment="1">
      <alignment horizontal="center" vertical="center" wrapText="1"/>
    </xf>
    <xf numFmtId="165" fontId="6" fillId="5" borderId="35" xfId="5" applyNumberFormat="1" applyFont="1" applyFill="1" applyBorder="1" applyAlignment="1">
      <alignment vertical="center"/>
    </xf>
    <xf numFmtId="0" fontId="6" fillId="3" borderId="3" xfId="0" applyFont="1" applyFill="1" applyBorder="1" applyAlignment="1">
      <alignment vertical="center"/>
    </xf>
    <xf numFmtId="0" fontId="6" fillId="3" borderId="38" xfId="0" applyFont="1" applyFill="1" applyBorder="1" applyAlignment="1">
      <alignment vertical="center"/>
    </xf>
    <xf numFmtId="0" fontId="6"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xf numFmtId="0" fontId="6" fillId="0" borderId="0" xfId="0" applyFont="1"/>
    <xf numFmtId="0" fontId="4" fillId="0" borderId="0" xfId="0" applyFont="1" applyAlignment="1">
      <alignment vertical="center"/>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8" fillId="0" borderId="0" xfId="1" applyFont="1" applyFill="1" applyBorder="1" applyAlignment="1" applyProtection="1">
      <alignment vertical="center"/>
    </xf>
    <xf numFmtId="0" fontId="18" fillId="0" borderId="0" xfId="1" applyFont="1" applyFill="1" applyBorder="1" applyAlignment="1" applyProtection="1">
      <alignment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37" fontId="6" fillId="5" borderId="1" xfId="5" applyNumberFormat="1" applyFont="1" applyFill="1" applyBorder="1" applyAlignment="1">
      <alignment vertical="center"/>
    </xf>
    <xf numFmtId="166" fontId="6" fillId="5" borderId="1" xfId="4" applyNumberFormat="1" applyFont="1" applyFill="1" applyBorder="1" applyAlignment="1">
      <alignment vertical="center"/>
    </xf>
    <xf numFmtId="44" fontId="6" fillId="5" borderId="1" xfId="4" applyNumberFormat="1" applyFont="1" applyFill="1" applyBorder="1" applyAlignment="1">
      <alignment vertical="center"/>
    </xf>
    <xf numFmtId="10" fontId="6" fillId="5" borderId="14" xfId="0" applyNumberFormat="1" applyFont="1" applyFill="1" applyBorder="1" applyAlignment="1">
      <alignment vertical="center"/>
    </xf>
    <xf numFmtId="0" fontId="6" fillId="0" borderId="36" xfId="0" applyFont="1" applyBorder="1" applyAlignment="1">
      <alignment horizontal="center" vertical="center"/>
    </xf>
    <xf numFmtId="37" fontId="6" fillId="5" borderId="35" xfId="5" applyNumberFormat="1" applyFont="1" applyFill="1" applyBorder="1" applyAlignment="1">
      <alignment vertical="center"/>
    </xf>
    <xf numFmtId="0" fontId="6" fillId="0" borderId="29" xfId="0" applyFont="1" applyBorder="1" applyAlignment="1">
      <alignment horizontal="center" vertical="center"/>
    </xf>
    <xf numFmtId="44" fontId="6" fillId="5" borderId="16" xfId="4" applyNumberFormat="1" applyFont="1" applyFill="1" applyBorder="1" applyAlignment="1">
      <alignment vertical="center"/>
    </xf>
    <xf numFmtId="10" fontId="6" fillId="5" borderId="16" xfId="0" applyNumberFormat="1" applyFont="1" applyFill="1" applyBorder="1" applyAlignment="1">
      <alignment vertical="center"/>
    </xf>
    <xf numFmtId="166" fontId="6" fillId="5" borderId="16" xfId="4" applyNumberFormat="1" applyFont="1" applyFill="1" applyBorder="1" applyAlignment="1">
      <alignment vertical="center"/>
    </xf>
    <xf numFmtId="10" fontId="6" fillId="5" borderId="17" xfId="0" applyNumberFormat="1" applyFont="1" applyFill="1" applyBorder="1" applyAlignment="1">
      <alignment vertical="center"/>
    </xf>
    <xf numFmtId="1" fontId="8" fillId="7" borderId="6" xfId="0" applyNumberFormat="1" applyFont="1" applyFill="1" applyBorder="1" applyAlignment="1">
      <alignment horizontal="center" vertical="center" shrinkToFit="1"/>
    </xf>
    <xf numFmtId="1" fontId="8" fillId="7" borderId="7" xfId="0" applyNumberFormat="1" applyFont="1" applyFill="1" applyBorder="1" applyAlignment="1">
      <alignment horizontal="center" vertical="center" shrinkToFit="1"/>
    </xf>
    <xf numFmtId="1" fontId="8" fillId="7" borderId="8" xfId="0" applyNumberFormat="1" applyFont="1" applyFill="1" applyBorder="1" applyAlignment="1">
      <alignment horizontal="center" vertical="center" shrinkToFit="1"/>
    </xf>
    <xf numFmtId="1" fontId="8" fillId="7" borderId="5" xfId="0" applyNumberFormat="1" applyFont="1" applyFill="1" applyBorder="1" applyAlignment="1">
      <alignment horizontal="center" vertical="center" shrinkToFit="1"/>
    </xf>
    <xf numFmtId="1" fontId="8" fillId="7" borderId="0" xfId="0" applyNumberFormat="1" applyFont="1" applyFill="1" applyBorder="1" applyAlignment="1">
      <alignment horizontal="center" vertical="center" shrinkToFit="1"/>
    </xf>
    <xf numFmtId="1" fontId="8" fillId="7" borderId="9" xfId="0" applyNumberFormat="1" applyFont="1" applyFill="1" applyBorder="1" applyAlignment="1">
      <alignment horizontal="center" vertical="center" shrinkToFit="1"/>
    </xf>
    <xf numFmtId="1" fontId="8" fillId="7" borderId="18" xfId="0" applyNumberFormat="1" applyFont="1" applyFill="1" applyBorder="1" applyAlignment="1">
      <alignment horizontal="center" vertical="center" shrinkToFit="1"/>
    </xf>
    <xf numFmtId="1" fontId="8" fillId="7" borderId="19" xfId="0" applyNumberFormat="1" applyFont="1" applyFill="1" applyBorder="1" applyAlignment="1">
      <alignment horizontal="center" vertical="center" shrinkToFit="1"/>
    </xf>
    <xf numFmtId="1" fontId="8" fillId="7" borderId="20" xfId="0" applyNumberFormat="1" applyFont="1" applyFill="1" applyBorder="1" applyAlignment="1">
      <alignment horizontal="center" vertical="center" shrinkToFit="1"/>
    </xf>
    <xf numFmtId="44" fontId="6" fillId="5" borderId="1" xfId="5" applyNumberFormat="1" applyFont="1" applyFill="1" applyBorder="1" applyAlignment="1">
      <alignment vertical="center"/>
    </xf>
    <xf numFmtId="10" fontId="6" fillId="5" borderId="1" xfId="5" applyNumberFormat="1" applyFont="1" applyFill="1" applyBorder="1" applyAlignment="1">
      <alignment vertical="center"/>
    </xf>
    <xf numFmtId="44"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vertical="center"/>
    </xf>
    <xf numFmtId="3" fontId="6" fillId="5" borderId="1" xfId="5" applyNumberFormat="1" applyFont="1" applyFill="1" applyBorder="1" applyAlignment="1">
      <alignment vertical="center"/>
    </xf>
    <xf numFmtId="3" fontId="6" fillId="5" borderId="16" xfId="5" applyNumberFormat="1" applyFont="1" applyFill="1" applyBorder="1" applyAlignment="1">
      <alignment vertical="center"/>
    </xf>
    <xf numFmtId="10" fontId="6" fillId="5" borderId="17" xfId="0" applyNumberFormat="1" applyFont="1" applyFill="1" applyBorder="1" applyAlignment="1">
      <alignment horizontal="right" vertical="center"/>
    </xf>
    <xf numFmtId="0" fontId="19" fillId="10" borderId="1" xfId="0" applyFont="1" applyFill="1" applyBorder="1" applyAlignment="1">
      <alignment horizontal="center" vertical="center" wrapText="1"/>
    </xf>
    <xf numFmtId="0" fontId="10" fillId="3" borderId="13" xfId="1" applyFont="1" applyFill="1" applyBorder="1" applyAlignment="1" applyProtection="1">
      <alignment horizontal="center" vertical="center"/>
    </xf>
    <xf numFmtId="0" fontId="10" fillId="3" borderId="29" xfId="1" applyFont="1" applyFill="1" applyBorder="1" applyAlignment="1" applyProtection="1">
      <alignment horizontal="center" vertical="center"/>
    </xf>
    <xf numFmtId="0" fontId="8" fillId="4" borderId="22"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8" fillId="4" borderId="43" xfId="0" applyFont="1" applyFill="1" applyBorder="1" applyAlignment="1">
      <alignment horizontal="left" vertical="center"/>
    </xf>
    <xf numFmtId="0" fontId="6" fillId="4" borderId="0" xfId="0" applyFont="1" applyFill="1" applyAlignment="1">
      <alignment vertical="center"/>
    </xf>
    <xf numFmtId="0" fontId="8" fillId="4" borderId="44" xfId="0" applyFont="1" applyFill="1" applyBorder="1" applyAlignment="1">
      <alignment horizontal="center" vertical="center" wrapText="1"/>
    </xf>
    <xf numFmtId="0" fontId="20" fillId="0" borderId="1" xfId="0" applyFont="1" applyBorder="1" applyAlignment="1">
      <alignment horizontal="left" vertical="center" wrapText="1"/>
    </xf>
    <xf numFmtId="39" fontId="8" fillId="5" borderId="16" xfId="4" applyNumberFormat="1" applyFont="1" applyFill="1" applyBorder="1" applyAlignment="1">
      <alignment vertical="center"/>
    </xf>
    <xf numFmtId="0" fontId="8" fillId="5" borderId="16" xfId="5" applyNumberFormat="1" applyFont="1" applyFill="1" applyBorder="1" applyAlignment="1">
      <alignment vertical="center"/>
    </xf>
    <xf numFmtId="0" fontId="8" fillId="5" borderId="17" xfId="6" applyNumberFormat="1" applyFont="1" applyFill="1" applyBorder="1" applyAlignment="1">
      <alignment vertical="center"/>
    </xf>
    <xf numFmtId="0" fontId="4" fillId="0" borderId="1" xfId="0" applyFont="1" applyBorder="1" applyAlignment="1" applyProtection="1">
      <alignment horizontal="center" vertical="center"/>
      <protection locked="0"/>
    </xf>
    <xf numFmtId="165" fontId="4" fillId="3" borderId="1" xfId="5" applyNumberFormat="1" applyFont="1" applyFill="1" applyBorder="1" applyAlignment="1" applyProtection="1">
      <alignment vertical="center"/>
      <protection locked="0"/>
    </xf>
    <xf numFmtId="44" fontId="4" fillId="3" borderId="35" xfId="4" applyFont="1" applyFill="1" applyBorder="1" applyAlignment="1" applyProtection="1">
      <alignment vertical="center"/>
      <protection locked="0"/>
    </xf>
    <xf numFmtId="10" fontId="4" fillId="3" borderId="25" xfId="6" applyNumberFormat="1" applyFont="1" applyFill="1" applyBorder="1" applyAlignment="1" applyProtection="1">
      <alignment vertical="center"/>
      <protection locked="0"/>
    </xf>
    <xf numFmtId="37" fontId="4" fillId="3" borderId="1" xfId="5" applyNumberFormat="1" applyFont="1" applyFill="1" applyBorder="1" applyAlignment="1" applyProtection="1">
      <alignment vertical="center"/>
      <protection locked="0"/>
    </xf>
    <xf numFmtId="44" fontId="4" fillId="3" borderId="1" xfId="4" applyFont="1" applyFill="1" applyBorder="1" applyAlignment="1" applyProtection="1">
      <alignment vertical="center"/>
      <protection locked="0"/>
    </xf>
    <xf numFmtId="10" fontId="4" fillId="3" borderId="14" xfId="6" applyNumberFormat="1" applyFont="1" applyFill="1" applyBorder="1" applyAlignment="1" applyProtection="1">
      <alignment vertical="center"/>
      <protection locked="0"/>
    </xf>
    <xf numFmtId="37" fontId="4" fillId="3" borderId="16" xfId="5" applyNumberFormat="1" applyFont="1" applyFill="1" applyBorder="1" applyAlignment="1" applyProtection="1">
      <alignment vertical="center"/>
      <protection locked="0"/>
    </xf>
    <xf numFmtId="44" fontId="4" fillId="3" borderId="16" xfId="4" applyFont="1" applyFill="1" applyBorder="1" applyAlignment="1" applyProtection="1">
      <alignment vertical="center"/>
      <protection locked="0"/>
    </xf>
    <xf numFmtId="10" fontId="4" fillId="3" borderId="17" xfId="6" applyNumberFormat="1" applyFont="1" applyFill="1" applyBorder="1" applyAlignment="1" applyProtection="1">
      <alignment vertical="center"/>
      <protection locked="0"/>
    </xf>
    <xf numFmtId="0" fontId="10" fillId="3" borderId="0" xfId="1" applyFont="1" applyFill="1" applyBorder="1" applyAlignment="1" applyProtection="1">
      <alignment horizontal="center" vertical="center"/>
    </xf>
    <xf numFmtId="0" fontId="6" fillId="3" borderId="0" xfId="0" applyFont="1" applyFill="1" applyBorder="1" applyAlignment="1" applyProtection="1">
      <alignment vertical="center"/>
      <protection locked="0"/>
    </xf>
    <xf numFmtId="0" fontId="4" fillId="3" borderId="51" xfId="0" applyFont="1" applyFill="1" applyBorder="1" applyAlignment="1">
      <alignment vertical="center"/>
    </xf>
    <xf numFmtId="0" fontId="6" fillId="3" borderId="52" xfId="0" applyFont="1" applyFill="1" applyBorder="1" applyAlignment="1" applyProtection="1">
      <alignment vertical="center"/>
      <protection locked="0"/>
    </xf>
    <xf numFmtId="0" fontId="4" fillId="5" borderId="29" xfId="0" applyFont="1" applyFill="1" applyBorder="1" applyAlignment="1">
      <alignment horizontal="center" vertical="center" wrapText="1"/>
    </xf>
    <xf numFmtId="49" fontId="6" fillId="3" borderId="25" xfId="3" applyNumberFormat="1" applyFont="1" applyFill="1" applyBorder="1" applyAlignment="1" applyProtection="1">
      <alignment horizontal="center" vertical="center"/>
      <protection locked="0"/>
    </xf>
    <xf numFmtId="49" fontId="6" fillId="3" borderId="11" xfId="3" applyNumberFormat="1" applyFont="1" applyFill="1" applyBorder="1" applyAlignment="1" applyProtection="1">
      <alignment horizontal="center" vertical="center"/>
      <protection locked="0"/>
    </xf>
    <xf numFmtId="49" fontId="6" fillId="3" borderId="12" xfId="3" applyNumberFormat="1" applyFont="1" applyFill="1" applyBorder="1" applyAlignment="1" applyProtection="1">
      <alignment horizontal="center" vertical="center"/>
      <protection locked="0"/>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50" xfId="0" applyFont="1" applyBorder="1" applyAlignment="1">
      <alignment horizontal="center" vertical="center" wrapText="1"/>
    </xf>
    <xf numFmtId="165" fontId="6" fillId="0" borderId="0" xfId="0" applyNumberFormat="1" applyFont="1" applyAlignment="1">
      <alignment vertical="center"/>
    </xf>
    <xf numFmtId="10" fontId="6" fillId="0" borderId="0" xfId="6" applyNumberFormat="1" applyFont="1" applyAlignment="1">
      <alignment vertical="center"/>
    </xf>
    <xf numFmtId="165" fontId="6" fillId="3" borderId="1" xfId="5" applyNumberFormat="1" applyFont="1" applyFill="1" applyBorder="1" applyAlignment="1" applyProtection="1">
      <alignment horizontal="center" vertical="center" wrapText="1"/>
      <protection locked="0"/>
    </xf>
    <xf numFmtId="165" fontId="6" fillId="3" borderId="1" xfId="5" applyNumberFormat="1" applyFont="1" applyFill="1" applyBorder="1" applyAlignment="1" applyProtection="1">
      <alignment horizontal="right" vertical="center" wrapText="1"/>
      <protection locked="0"/>
    </xf>
    <xf numFmtId="0" fontId="6" fillId="3" borderId="1" xfId="0" applyFont="1" applyFill="1" applyBorder="1" applyAlignment="1" applyProtection="1">
      <alignment horizontal="left" vertical="center"/>
    </xf>
    <xf numFmtId="0" fontId="18" fillId="3" borderId="0" xfId="2" applyFont="1" applyFill="1" applyAlignment="1" applyProtection="1">
      <alignment vertical="center"/>
    </xf>
    <xf numFmtId="0" fontId="8" fillId="3" borderId="0" xfId="2" applyFont="1" applyFill="1" applyAlignment="1" applyProtection="1">
      <alignment vertical="center"/>
    </xf>
    <xf numFmtId="0" fontId="6" fillId="3" borderId="0" xfId="2" applyFont="1" applyFill="1" applyAlignment="1" applyProtection="1">
      <alignment vertical="center"/>
    </xf>
    <xf numFmtId="0" fontId="6" fillId="3" borderId="10" xfId="3" quotePrefix="1" applyFont="1" applyFill="1" applyBorder="1" applyAlignment="1" applyProtection="1">
      <alignment horizontal="center" vertical="center"/>
    </xf>
    <xf numFmtId="0" fontId="6" fillId="3" borderId="11" xfId="3" applyFont="1" applyFill="1" applyBorder="1" applyAlignment="1" applyProtection="1">
      <alignment vertical="center"/>
    </xf>
    <xf numFmtId="2" fontId="6" fillId="11" borderId="12" xfId="2" quotePrefix="1" applyNumberFormat="1" applyFont="1" applyFill="1" applyBorder="1" applyAlignment="1" applyProtection="1">
      <alignment horizontal="right" vertical="center"/>
    </xf>
    <xf numFmtId="0" fontId="6" fillId="3" borderId="13" xfId="3" quotePrefix="1" applyFont="1" applyFill="1" applyBorder="1" applyAlignment="1" applyProtection="1">
      <alignment horizontal="center" vertical="center"/>
    </xf>
    <xf numFmtId="0" fontId="6" fillId="3" borderId="1" xfId="3" applyFont="1" applyFill="1" applyBorder="1" applyAlignment="1" applyProtection="1">
      <alignment vertical="center" wrapText="1"/>
    </xf>
    <xf numFmtId="165" fontId="6" fillId="11" borderId="14" xfId="3" applyNumberFormat="1" applyFont="1" applyFill="1" applyBorder="1" applyAlignment="1" applyProtection="1">
      <alignment horizontal="right" vertical="center"/>
    </xf>
    <xf numFmtId="0" fontId="6" fillId="3" borderId="1" xfId="2" applyFont="1" applyFill="1" applyBorder="1" applyAlignment="1" applyProtection="1">
      <alignment horizontal="left" vertical="center" wrapText="1"/>
    </xf>
    <xf numFmtId="0" fontId="6" fillId="3" borderId="16" xfId="2" applyFont="1" applyFill="1" applyBorder="1" applyAlignment="1" applyProtection="1">
      <alignment horizontal="left" vertical="center" wrapText="1"/>
    </xf>
    <xf numFmtId="0" fontId="6" fillId="3" borderId="0" xfId="0" applyFont="1" applyFill="1" applyAlignment="1" applyProtection="1">
      <alignment horizontal="left" vertical="center"/>
    </xf>
    <xf numFmtId="0" fontId="8" fillId="11" borderId="10" xfId="0" quotePrefix="1" applyFont="1" applyFill="1" applyBorder="1" applyAlignment="1" applyProtection="1">
      <alignment horizontal="center" vertical="center"/>
    </xf>
    <xf numFmtId="0" fontId="8" fillId="11" borderId="11" xfId="0" applyFont="1" applyFill="1" applyBorder="1" applyAlignment="1" applyProtection="1">
      <alignment horizontal="left" vertical="center"/>
    </xf>
    <xf numFmtId="0" fontId="8" fillId="11" borderId="11" xfId="0" applyFont="1" applyFill="1" applyBorder="1" applyAlignment="1" applyProtection="1">
      <alignment horizontal="right" wrapText="1"/>
    </xf>
    <xf numFmtId="0" fontId="8" fillId="11" borderId="11" xfId="0" applyFont="1" applyFill="1" applyBorder="1" applyAlignment="1" applyProtection="1">
      <alignment horizontal="right" vertical="center" wrapText="1"/>
    </xf>
    <xf numFmtId="0" fontId="8" fillId="11" borderId="11" xfId="2" applyFont="1" applyFill="1" applyBorder="1" applyAlignment="1" applyProtection="1">
      <alignment horizontal="right" vertical="center" wrapText="1"/>
    </xf>
    <xf numFmtId="0" fontId="8" fillId="11" borderId="12" xfId="2" applyFont="1" applyFill="1" applyBorder="1" applyAlignment="1" applyProtection="1">
      <alignment horizontal="right" vertical="center" wrapText="1"/>
    </xf>
    <xf numFmtId="0" fontId="6" fillId="3" borderId="13" xfId="0" applyFont="1" applyFill="1" applyBorder="1" applyAlignment="1" applyProtection="1">
      <alignment horizontal="left" vertical="center"/>
    </xf>
    <xf numFmtId="10" fontId="6" fillId="11" borderId="1" xfId="6" applyNumberFormat="1" applyFont="1" applyFill="1" applyBorder="1" applyAlignment="1" applyProtection="1">
      <alignment horizontal="right" vertical="center" wrapText="1"/>
    </xf>
    <xf numFmtId="165" fontId="6" fillId="11" borderId="1" xfId="5" applyNumberFormat="1" applyFont="1" applyFill="1" applyBorder="1" applyAlignment="1" applyProtection="1">
      <alignment horizontal="right" vertical="center" wrapText="1"/>
    </xf>
    <xf numFmtId="10" fontId="6" fillId="5" borderId="14" xfId="6" applyNumberFormat="1" applyFont="1" applyFill="1" applyBorder="1" applyAlignment="1" applyProtection="1">
      <alignment vertical="center"/>
    </xf>
    <xf numFmtId="0" fontId="6" fillId="3" borderId="15" xfId="0" applyFont="1" applyFill="1" applyBorder="1" applyAlignment="1" applyProtection="1">
      <alignment horizontal="left" vertical="center"/>
    </xf>
    <xf numFmtId="0" fontId="6" fillId="3" borderId="16" xfId="0" applyFont="1" applyFill="1" applyBorder="1" applyAlignment="1" applyProtection="1">
      <alignment horizontal="left" vertical="center"/>
    </xf>
    <xf numFmtId="165" fontId="6" fillId="11" borderId="16" xfId="2" applyNumberFormat="1" applyFont="1" applyFill="1" applyBorder="1" applyAlignment="1" applyProtection="1">
      <alignment vertical="center"/>
    </xf>
    <xf numFmtId="10" fontId="6" fillId="11" borderId="16" xfId="6" applyNumberFormat="1" applyFont="1" applyFill="1" applyBorder="1" applyAlignment="1" applyProtection="1">
      <alignment horizontal="right" vertical="center" wrapText="1"/>
    </xf>
    <xf numFmtId="10" fontId="6" fillId="5" borderId="17" xfId="6" applyNumberFormat="1" applyFont="1" applyFill="1" applyBorder="1" applyAlignment="1" applyProtection="1">
      <alignment vertical="center"/>
    </xf>
    <xf numFmtId="3" fontId="6" fillId="0" borderId="1" xfId="0" applyNumberFormat="1" applyFont="1" applyBorder="1" applyAlignment="1" applyProtection="1">
      <alignment vertical="center"/>
      <protection locked="0"/>
    </xf>
    <xf numFmtId="44" fontId="6" fillId="0" borderId="1" xfId="4" applyFont="1" applyBorder="1" applyAlignment="1" applyProtection="1">
      <alignment vertical="center"/>
      <protection locked="0"/>
    </xf>
    <xf numFmtId="10" fontId="6" fillId="0" borderId="1" xfId="0" applyNumberFormat="1" applyFont="1" applyBorder="1" applyAlignment="1" applyProtection="1">
      <alignment vertical="center"/>
      <protection locked="0"/>
    </xf>
    <xf numFmtId="10" fontId="6" fillId="0" borderId="14" xfId="0" applyNumberFormat="1" applyFont="1" applyBorder="1" applyAlignment="1" applyProtection="1">
      <alignment vertical="center"/>
      <protection locked="0"/>
    </xf>
    <xf numFmtId="3" fontId="6" fillId="0" borderId="35" xfId="0" applyNumberFormat="1" applyFont="1" applyBorder="1" applyAlignment="1" applyProtection="1">
      <alignment vertical="center"/>
      <protection locked="0"/>
    </xf>
    <xf numFmtId="165" fontId="6" fillId="0" borderId="1" xfId="5" applyNumberFormat="1" applyFont="1" applyBorder="1" applyAlignment="1" applyProtection="1">
      <alignment vertical="center"/>
      <protection locked="0"/>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10" fontId="6" fillId="0" borderId="35" xfId="0" applyNumberFormat="1" applyFont="1" applyBorder="1" applyAlignment="1" applyProtection="1">
      <alignment vertical="center"/>
      <protection locked="0"/>
    </xf>
    <xf numFmtId="10" fontId="6" fillId="0" borderId="25" xfId="0"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35" xfId="0" applyFont="1" applyBorder="1" applyAlignment="1" applyProtection="1">
      <alignment vertical="center"/>
      <protection locked="0"/>
    </xf>
    <xf numFmtId="37" fontId="6" fillId="0" borderId="1" xfId="4" applyNumberFormat="1" applyFont="1" applyBorder="1" applyAlignment="1" applyProtection="1">
      <alignment vertical="center"/>
      <protection locked="0"/>
    </xf>
    <xf numFmtId="44" fontId="6" fillId="0" borderId="1" xfId="4" applyNumberFormat="1" applyFont="1" applyBorder="1" applyAlignment="1" applyProtection="1">
      <alignment vertical="center"/>
      <protection locked="0"/>
    </xf>
    <xf numFmtId="37" fontId="6" fillId="0" borderId="35" xfId="4" applyNumberFormat="1" applyFont="1" applyBorder="1" applyAlignment="1" applyProtection="1">
      <alignment vertical="center"/>
      <protection locked="0"/>
    </xf>
    <xf numFmtId="44" fontId="6" fillId="0" borderId="35" xfId="4" applyNumberFormat="1" applyFont="1" applyBorder="1" applyAlignment="1" applyProtection="1">
      <alignment vertical="center"/>
      <protection locked="0"/>
    </xf>
    <xf numFmtId="44" fontId="4" fillId="3" borderId="1" xfId="5" applyNumberFormat="1" applyFont="1" applyFill="1" applyBorder="1" applyAlignment="1" applyProtection="1">
      <alignment vertical="center"/>
      <protection locked="0"/>
    </xf>
    <xf numFmtId="44" fontId="4" fillId="3" borderId="35" xfId="5" applyNumberFormat="1" applyFont="1" applyFill="1" applyBorder="1" applyAlignment="1" applyProtection="1">
      <alignment vertical="center"/>
      <protection locked="0"/>
    </xf>
    <xf numFmtId="44" fontId="4" fillId="0" borderId="1" xfId="4" applyFont="1" applyBorder="1" applyAlignment="1" applyProtection="1">
      <alignment vertical="center" wrapText="1"/>
      <protection locked="0"/>
    </xf>
    <xf numFmtId="10" fontId="4" fillId="0" borderId="1" xfId="0" applyNumberFormat="1" applyFont="1" applyBorder="1" applyAlignment="1" applyProtection="1">
      <alignment vertical="center"/>
      <protection locked="0"/>
    </xf>
    <xf numFmtId="0" fontId="6" fillId="3" borderId="45" xfId="2" applyFont="1" applyFill="1" applyBorder="1" applyAlignment="1" applyProtection="1">
      <alignment vertical="center"/>
      <protection locked="0"/>
    </xf>
    <xf numFmtId="0" fontId="6" fillId="3" borderId="47" xfId="2" applyFont="1" applyFill="1" applyBorder="1" applyAlignment="1" applyProtection="1">
      <alignment vertical="center"/>
      <protection locked="0"/>
    </xf>
    <xf numFmtId="0" fontId="6" fillId="3" borderId="43" xfId="2" applyFont="1" applyFill="1" applyBorder="1" applyAlignment="1" applyProtection="1">
      <alignment vertical="center"/>
      <protection locked="0"/>
    </xf>
    <xf numFmtId="0" fontId="6" fillId="3" borderId="0" xfId="2" applyFont="1" applyFill="1" applyBorder="1" applyAlignment="1" applyProtection="1">
      <alignment vertical="center"/>
      <protection locked="0"/>
    </xf>
    <xf numFmtId="0" fontId="6" fillId="3" borderId="44" xfId="2" applyFont="1" applyFill="1" applyBorder="1" applyAlignment="1" applyProtection="1">
      <alignment vertical="center"/>
      <protection locked="0"/>
    </xf>
    <xf numFmtId="0" fontId="6" fillId="3" borderId="48" xfId="2" applyFont="1" applyFill="1" applyBorder="1" applyAlignment="1" applyProtection="1">
      <alignment vertical="center"/>
      <protection locked="0"/>
    </xf>
    <xf numFmtId="0" fontId="6" fillId="3" borderId="19" xfId="2" applyFont="1" applyFill="1" applyBorder="1" applyAlignment="1" applyProtection="1">
      <alignment vertical="center"/>
      <protection locked="0"/>
    </xf>
    <xf numFmtId="0" fontId="6" fillId="3" borderId="49" xfId="2" applyFont="1" applyFill="1" applyBorder="1" applyAlignment="1" applyProtection="1">
      <alignment vertical="center"/>
      <protection locked="0"/>
    </xf>
    <xf numFmtId="0" fontId="6" fillId="3" borderId="54" xfId="3" quotePrefix="1" applyFont="1" applyFill="1" applyBorder="1" applyAlignment="1" applyProtection="1">
      <alignment horizontal="center" vertical="center"/>
    </xf>
    <xf numFmtId="0" fontId="6" fillId="3" borderId="33" xfId="3" quotePrefix="1" applyFont="1" applyFill="1" applyBorder="1" applyAlignment="1" applyProtection="1">
      <alignment horizontal="center" vertical="center"/>
    </xf>
    <xf numFmtId="10" fontId="6" fillId="11" borderId="56" xfId="6" applyNumberFormat="1" applyFont="1" applyFill="1" applyBorder="1" applyAlignment="1" applyProtection="1">
      <alignment horizontal="right" vertical="center"/>
    </xf>
    <xf numFmtId="0" fontId="6" fillId="3" borderId="35" xfId="2" applyFont="1" applyFill="1" applyBorder="1" applyAlignment="1" applyProtection="1">
      <alignment horizontal="left" vertical="center" wrapText="1"/>
    </xf>
    <xf numFmtId="0" fontId="4" fillId="3" borderId="20" xfId="0" applyFont="1" applyFill="1" applyBorder="1" applyAlignment="1">
      <alignment vertical="center" wrapText="1"/>
    </xf>
    <xf numFmtId="0" fontId="1" fillId="3" borderId="15" xfId="1" applyFill="1" applyBorder="1" applyAlignment="1" applyProtection="1">
      <alignment horizontal="center" vertical="center"/>
    </xf>
    <xf numFmtId="0" fontId="8" fillId="0" borderId="1" xfId="0" applyFont="1" applyBorder="1" applyAlignment="1">
      <alignment horizontal="left" vertical="center" wrapText="1"/>
    </xf>
    <xf numFmtId="0" fontId="4" fillId="0" borderId="13" xfId="0" applyFont="1" applyBorder="1" applyAlignment="1" applyProtection="1">
      <alignment horizontal="center" vertical="center" wrapText="1"/>
      <protection locked="0"/>
    </xf>
    <xf numFmtId="0" fontId="6" fillId="3" borderId="46" xfId="2" applyFont="1" applyFill="1" applyBorder="1" applyAlignment="1" applyProtection="1">
      <alignment vertical="center" wrapText="1"/>
      <protection locked="0"/>
    </xf>
    <xf numFmtId="0" fontId="6" fillId="3" borderId="0" xfId="2" applyFont="1" applyFill="1" applyAlignment="1" applyProtection="1">
      <alignment vertical="center"/>
      <protection locked="0"/>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6" fillId="3" borderId="45" xfId="2" applyFont="1" applyFill="1" applyBorder="1" applyAlignment="1" applyProtection="1">
      <alignment horizontal="center" vertical="center"/>
      <protection locked="0"/>
    </xf>
    <xf numFmtId="0" fontId="6" fillId="3" borderId="46" xfId="2" applyFont="1" applyFill="1" applyBorder="1" applyAlignment="1" applyProtection="1">
      <alignment horizontal="center" vertical="center"/>
      <protection locked="0"/>
    </xf>
    <xf numFmtId="0" fontId="6" fillId="3" borderId="47" xfId="2" applyFont="1" applyFill="1" applyBorder="1" applyAlignment="1" applyProtection="1">
      <alignment horizontal="center" vertical="center"/>
      <protection locked="0"/>
    </xf>
    <xf numFmtId="0" fontId="6" fillId="3" borderId="43" xfId="2" applyFont="1" applyFill="1" applyBorder="1" applyAlignment="1" applyProtection="1">
      <alignment horizontal="center" vertical="center"/>
      <protection locked="0"/>
    </xf>
    <xf numFmtId="0" fontId="6" fillId="3" borderId="0" xfId="2" applyFont="1" applyFill="1" applyAlignment="1" applyProtection="1">
      <alignment horizontal="center" vertical="center"/>
      <protection locked="0"/>
    </xf>
    <xf numFmtId="0" fontId="6" fillId="3" borderId="44" xfId="2" applyFont="1" applyFill="1" applyBorder="1" applyAlignment="1" applyProtection="1">
      <alignment horizontal="center" vertical="center"/>
      <protection locked="0"/>
    </xf>
    <xf numFmtId="0" fontId="6" fillId="3" borderId="48" xfId="2" applyFont="1" applyFill="1" applyBorder="1" applyAlignment="1" applyProtection="1">
      <alignment horizontal="center" vertical="center"/>
      <protection locked="0"/>
    </xf>
    <xf numFmtId="0" fontId="6" fillId="3" borderId="19" xfId="2" applyFont="1" applyFill="1" applyBorder="1" applyAlignment="1" applyProtection="1">
      <alignment horizontal="center" vertical="center"/>
      <protection locked="0"/>
    </xf>
    <xf numFmtId="0" fontId="6" fillId="3" borderId="49" xfId="2" applyFont="1" applyFill="1" applyBorder="1" applyAlignment="1" applyProtection="1">
      <alignment horizontal="center" vertical="center"/>
      <protection locked="0"/>
    </xf>
    <xf numFmtId="0" fontId="6" fillId="3" borderId="55" xfId="3" applyFont="1" applyFill="1" applyBorder="1" applyAlignment="1" applyProtection="1">
      <alignment horizontal="center" vertical="center" wrapText="1"/>
    </xf>
    <xf numFmtId="0" fontId="6" fillId="3" borderId="53" xfId="3" applyFont="1" applyFill="1" applyBorder="1" applyAlignment="1" applyProtection="1">
      <alignment horizontal="center" vertical="center" wrapText="1"/>
    </xf>
    <xf numFmtId="0" fontId="6" fillId="3" borderId="55" xfId="3" applyFont="1" applyFill="1" applyBorder="1" applyAlignment="1" applyProtection="1">
      <alignment horizontal="center" vertical="center"/>
    </xf>
    <xf numFmtId="0" fontId="6" fillId="3" borderId="53" xfId="3" applyFont="1" applyFill="1" applyBorder="1" applyAlignment="1" applyProtection="1">
      <alignment horizontal="center" vertical="center"/>
    </xf>
    <xf numFmtId="0" fontId="6" fillId="3" borderId="0" xfId="2" applyFont="1" applyFill="1" applyAlignment="1" applyProtection="1">
      <alignment vertical="center" wrapText="1"/>
      <protection locked="0"/>
    </xf>
    <xf numFmtId="0" fontId="0" fillId="0" borderId="0" xfId="0" applyAlignment="1">
      <alignment vertical="center" wrapText="1"/>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12539F"/>
      <color rgb="FFFF9900"/>
      <color rgb="FFFFCC9D"/>
      <color rgb="FF0070C0"/>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998672/AppData/Local/Microsoft/Windows/INetCache/Content.Outlook/WLCSY0N9/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D26"/>
  <sheetViews>
    <sheetView zoomScale="75" zoomScaleNormal="75" workbookViewId="0">
      <selection activeCell="J10" sqref="J10"/>
    </sheetView>
  </sheetViews>
  <sheetFormatPr defaultColWidth="9.140625" defaultRowHeight="15" x14ac:dyDescent="0.25"/>
  <cols>
    <col min="1" max="1" width="9.140625" style="24"/>
    <col min="2" max="2" width="95.7109375" style="24" customWidth="1"/>
    <col min="3" max="3" width="24.7109375" style="24" customWidth="1"/>
    <col min="4" max="4" width="68.7109375" style="24" customWidth="1"/>
    <col min="5" max="16384" width="9.140625" style="24"/>
  </cols>
  <sheetData>
    <row r="2" spans="1:4" ht="15.75" x14ac:dyDescent="0.25">
      <c r="A2" s="54" t="s">
        <v>183</v>
      </c>
    </row>
    <row r="3" spans="1:4" ht="15.75" thickBot="1" x14ac:dyDescent="0.3"/>
    <row r="4" spans="1:4" ht="30" customHeight="1" x14ac:dyDescent="0.25">
      <c r="A4" s="55" t="s">
        <v>73</v>
      </c>
      <c r="B4" s="56" t="s">
        <v>75</v>
      </c>
      <c r="C4" s="11" t="s">
        <v>52</v>
      </c>
      <c r="D4" s="12" t="s">
        <v>79</v>
      </c>
    </row>
    <row r="5" spans="1:4" ht="30" customHeight="1" x14ac:dyDescent="0.25">
      <c r="A5" s="246">
        <v>1</v>
      </c>
      <c r="B5" s="57" t="s">
        <v>122</v>
      </c>
      <c r="C5" s="13" t="s">
        <v>80</v>
      </c>
      <c r="D5" s="14" t="s">
        <v>81</v>
      </c>
    </row>
    <row r="6" spans="1:4" ht="30" customHeight="1" x14ac:dyDescent="0.25">
      <c r="A6" s="246">
        <v>2</v>
      </c>
      <c r="B6" s="57" t="s">
        <v>123</v>
      </c>
      <c r="C6" s="13" t="s">
        <v>80</v>
      </c>
      <c r="D6" s="14" t="s">
        <v>251</v>
      </c>
    </row>
    <row r="7" spans="1:4" ht="30" customHeight="1" x14ac:dyDescent="0.25">
      <c r="A7" s="246">
        <v>3</v>
      </c>
      <c r="B7" s="58" t="s">
        <v>208</v>
      </c>
      <c r="C7" s="13" t="s">
        <v>80</v>
      </c>
      <c r="D7" s="14" t="s">
        <v>251</v>
      </c>
    </row>
    <row r="8" spans="1:4" ht="30" customHeight="1" x14ac:dyDescent="0.25">
      <c r="A8" s="246">
        <v>4</v>
      </c>
      <c r="B8" s="58" t="s">
        <v>124</v>
      </c>
      <c r="C8" s="13" t="s">
        <v>113</v>
      </c>
      <c r="D8" s="14" t="s">
        <v>251</v>
      </c>
    </row>
    <row r="9" spans="1:4" ht="30" customHeight="1" x14ac:dyDescent="0.25">
      <c r="A9" s="246">
        <v>5</v>
      </c>
      <c r="B9" s="57" t="s">
        <v>119</v>
      </c>
      <c r="C9" s="13" t="s">
        <v>113</v>
      </c>
      <c r="D9" s="14" t="s">
        <v>251</v>
      </c>
    </row>
    <row r="10" spans="1:4" ht="30" customHeight="1" x14ac:dyDescent="0.25">
      <c r="A10" s="246">
        <f>A9+1</f>
        <v>6</v>
      </c>
      <c r="B10" s="57" t="s">
        <v>120</v>
      </c>
      <c r="C10" s="13" t="s">
        <v>209</v>
      </c>
      <c r="D10" s="14" t="s">
        <v>252</v>
      </c>
    </row>
    <row r="11" spans="1:4" ht="30" customHeight="1" x14ac:dyDescent="0.25">
      <c r="A11" s="246">
        <f t="shared" ref="A11:A14" si="0">A10+1</f>
        <v>7</v>
      </c>
      <c r="B11" s="57" t="s">
        <v>121</v>
      </c>
      <c r="C11" s="13" t="s">
        <v>209</v>
      </c>
      <c r="D11" s="14" t="s">
        <v>252</v>
      </c>
    </row>
    <row r="12" spans="1:4" ht="30" customHeight="1" x14ac:dyDescent="0.25">
      <c r="A12" s="246">
        <f t="shared" si="0"/>
        <v>8</v>
      </c>
      <c r="B12" s="57" t="s">
        <v>125</v>
      </c>
      <c r="C12" s="13" t="s">
        <v>209</v>
      </c>
      <c r="D12" s="14" t="s">
        <v>252</v>
      </c>
    </row>
    <row r="13" spans="1:4" ht="30" customHeight="1" x14ac:dyDescent="0.25">
      <c r="A13" s="246">
        <f t="shared" si="0"/>
        <v>9</v>
      </c>
      <c r="B13" s="58" t="s">
        <v>126</v>
      </c>
      <c r="C13" s="13" t="s">
        <v>209</v>
      </c>
      <c r="D13" s="14" t="s">
        <v>252</v>
      </c>
    </row>
    <row r="14" spans="1:4" ht="30" customHeight="1" x14ac:dyDescent="0.25">
      <c r="A14" s="246">
        <f t="shared" si="0"/>
        <v>10</v>
      </c>
      <c r="B14" s="58" t="s">
        <v>127</v>
      </c>
      <c r="C14" s="13" t="s">
        <v>209</v>
      </c>
      <c r="D14" s="14" t="s">
        <v>252</v>
      </c>
    </row>
    <row r="15" spans="1:4" ht="30" customHeight="1" x14ac:dyDescent="0.25">
      <c r="A15" s="246">
        <f t="shared" ref="A15:A19" si="1">A14+1</f>
        <v>11</v>
      </c>
      <c r="B15" s="58" t="s">
        <v>206</v>
      </c>
      <c r="C15" s="13" t="s">
        <v>207</v>
      </c>
      <c r="D15" s="14" t="s">
        <v>252</v>
      </c>
    </row>
    <row r="16" spans="1:4" ht="30" customHeight="1" x14ac:dyDescent="0.25">
      <c r="A16" s="246">
        <f t="shared" si="1"/>
        <v>12</v>
      </c>
      <c r="B16" s="58" t="s">
        <v>210</v>
      </c>
      <c r="C16" s="13" t="s">
        <v>76</v>
      </c>
      <c r="D16" s="14" t="s">
        <v>253</v>
      </c>
    </row>
    <row r="17" spans="1:4" ht="30" customHeight="1" x14ac:dyDescent="0.25">
      <c r="A17" s="246">
        <f t="shared" si="1"/>
        <v>13</v>
      </c>
      <c r="B17" s="58" t="s">
        <v>226</v>
      </c>
      <c r="C17" s="13" t="s">
        <v>77</v>
      </c>
      <c r="D17" s="14" t="s">
        <v>254</v>
      </c>
    </row>
    <row r="18" spans="1:4" ht="30" customHeight="1" x14ac:dyDescent="0.25">
      <c r="A18" s="246">
        <f t="shared" si="1"/>
        <v>14</v>
      </c>
      <c r="B18" s="58" t="s">
        <v>211</v>
      </c>
      <c r="C18" s="57" t="s">
        <v>219</v>
      </c>
      <c r="D18" s="14" t="s">
        <v>255</v>
      </c>
    </row>
    <row r="19" spans="1:4" ht="30" customHeight="1" x14ac:dyDescent="0.25">
      <c r="A19" s="246">
        <f t="shared" si="1"/>
        <v>15</v>
      </c>
      <c r="B19" s="57" t="s">
        <v>128</v>
      </c>
      <c r="C19" s="57" t="s">
        <v>219</v>
      </c>
      <c r="D19" s="14" t="s">
        <v>256</v>
      </c>
    </row>
    <row r="20" spans="1:4" ht="30" customHeight="1" x14ac:dyDescent="0.25">
      <c r="A20" s="247">
        <f>A19+1</f>
        <v>16</v>
      </c>
      <c r="B20" s="96" t="s">
        <v>216</v>
      </c>
      <c r="C20" s="57" t="s">
        <v>218</v>
      </c>
      <c r="D20" s="14" t="s">
        <v>255</v>
      </c>
    </row>
    <row r="21" spans="1:4" ht="30" customHeight="1" x14ac:dyDescent="0.25">
      <c r="A21" s="246">
        <f>A20+1</f>
        <v>17</v>
      </c>
      <c r="B21" s="57" t="s">
        <v>129</v>
      </c>
      <c r="C21" s="57" t="s">
        <v>78</v>
      </c>
      <c r="D21" s="14" t="s">
        <v>257</v>
      </c>
    </row>
    <row r="22" spans="1:4" ht="33.75" customHeight="1" thickBot="1" x14ac:dyDescent="0.3">
      <c r="A22" s="348">
        <f>A21+1</f>
        <v>18</v>
      </c>
      <c r="B22" s="347" t="s">
        <v>247</v>
      </c>
      <c r="C22" s="274" t="s">
        <v>248</v>
      </c>
      <c r="D22" s="275" t="s">
        <v>249</v>
      </c>
    </row>
    <row r="23" spans="1:4" x14ac:dyDescent="0.25">
      <c r="A23" s="272"/>
      <c r="B23" s="35"/>
      <c r="C23" s="35"/>
      <c r="D23" s="273"/>
    </row>
    <row r="24" spans="1:4" x14ac:dyDescent="0.25">
      <c r="B24" s="59" t="s">
        <v>117</v>
      </c>
    </row>
    <row r="26" spans="1:4" x14ac:dyDescent="0.25">
      <c r="C26" s="8"/>
      <c r="D26" s="15"/>
    </row>
  </sheetData>
  <hyperlinks>
    <hyperlink ref="A5" location="General_Info!A1" display="General_Info!A1" xr:uid="{00000000-0004-0000-0100-000000000000}"/>
    <hyperlink ref="A6" location="General_Info!A1" display="General_Info!A1" xr:uid="{00000000-0004-0000-0100-000001000000}"/>
    <hyperlink ref="A7" location="General_Info!A1" display="General_Info!A1" xr:uid="{00000000-0004-0000-0100-000002000000}"/>
    <hyperlink ref="A8" location="'(1) Premium'!A1" display="'(1) Premium'!A1" xr:uid="{00000000-0004-0000-0100-000003000000}"/>
    <hyperlink ref="A9" location="'(1) Premium'!A1" display="'(1) Premium'!A1" xr:uid="{00000000-0004-0000-0100-000004000000}"/>
    <hyperlink ref="A10" location="'(2a) Cost Sharing'!A1" display="'(2a) Cost Sharing'!A1" xr:uid="{00000000-0004-0000-0100-000005000000}"/>
    <hyperlink ref="A11" location="'(2a) Cost Sharing'!A1" display="'(2a) Cost Sharing'!A1" xr:uid="{00000000-0004-0000-0100-000006000000}"/>
    <hyperlink ref="A12" location="'(2a) Cost Sharing'!A1" display="'(2a) Cost Sharing'!A1" xr:uid="{00000000-0004-0000-0100-000007000000}"/>
    <hyperlink ref="A13" location="'(2a) Cost Sharing'!A1" display="'(2a) Cost Sharing'!A1" xr:uid="{00000000-0004-0000-0100-000008000000}"/>
    <hyperlink ref="A14" location="'(2a) Cost Sharing'!A1" display="'(2a) Cost Sharing'!A1" xr:uid="{00000000-0004-0000-0100-000009000000}"/>
    <hyperlink ref="B24" location="General_Info!A1" display="Start of the form" xr:uid="{00000000-0004-0000-0100-000012000000}"/>
    <hyperlink ref="A15" location="'(2b) Cost Sharing'!A1" display="'(2b) Cost Sharing'!A1" xr:uid="{E093B60B-F973-4511-82A5-23DAAFB87509}"/>
    <hyperlink ref="A16" location="'(3) Benefit'!A1" display="'(3) Benefit'!A1" xr:uid="{9CC3BF4C-8864-4346-9347-3E7FF3255D43}"/>
    <hyperlink ref="A17" location="'(4) Benefit Design '!A1" display="'(4) Benefit Design '!A1" xr:uid="{DE635BFB-322A-4A56-AA04-DF4A19CA29CD}"/>
    <hyperlink ref="A18" location="'(5a) Enrollment'!A1" display="'(5a) Enrollment'!A1" xr:uid="{D9AF9790-BB28-4CB1-AEA6-05502BD37088}"/>
    <hyperlink ref="A19" location="'(5a) Enrollment'!A1" display="'(5a) Enrollment'!A1" xr:uid="{2A4BECD3-46E7-4A44-B1AD-0532A2096A87}"/>
    <hyperlink ref="A21" location="'(6) Trend'!A1" display="'(6) Trend'!A1" xr:uid="{99462272-9282-4494-A150-A86FDBC41AC8}"/>
    <hyperlink ref="A20" location="'(5b) Enrollment'!A1" display="'(5b) Enrollment'!A1" xr:uid="{115D7F90-21A5-4AB9-9F71-E664670171EB}"/>
    <hyperlink ref="A22" location="'(7) CA Aggregate Form'!A1" display="'(7) CA Aggregate Form'!A1" xr:uid="{FA5F8EF0-110A-4020-9AB2-05914BADE6CF}"/>
  </hyperlinks>
  <pageMargins left="0.7" right="0.7" top="0.75" bottom="0.75" header="0.3" footer="0.3"/>
  <pageSetup scale="62" fitToHeight="0" orientation="landscape" r:id="rId1"/>
  <headerFooter>
    <oddFooter>&amp;L&amp;"Arial,Regular"&amp;12Version Date: June 10,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2:D31"/>
  <sheetViews>
    <sheetView showGridLines="0" tabSelected="1" zoomScale="75" zoomScaleNormal="75" workbookViewId="0">
      <selection activeCell="F11" sqref="F11"/>
    </sheetView>
  </sheetViews>
  <sheetFormatPr defaultColWidth="11.42578125" defaultRowHeight="15" x14ac:dyDescent="0.25"/>
  <cols>
    <col min="1" max="1" width="8.140625" style="60" customWidth="1"/>
    <col min="2" max="2" width="95.7109375" style="60" customWidth="1"/>
    <col min="3" max="3" width="24.7109375" style="60" customWidth="1"/>
    <col min="4" max="4" width="7.42578125" style="60" customWidth="1"/>
    <col min="5" max="16384" width="11.42578125" style="60"/>
  </cols>
  <sheetData>
    <row r="2" spans="1:4" ht="15.75" x14ac:dyDescent="0.25">
      <c r="A2" s="61" t="s">
        <v>45</v>
      </c>
      <c r="B2" s="61"/>
    </row>
    <row r="3" spans="1:4" ht="15.75" x14ac:dyDescent="0.25">
      <c r="A3" s="61" t="s">
        <v>46</v>
      </c>
      <c r="B3" s="61"/>
    </row>
    <row r="4" spans="1:4" ht="15.75" x14ac:dyDescent="0.25">
      <c r="A4" s="61" t="s">
        <v>184</v>
      </c>
      <c r="B4" s="61"/>
    </row>
    <row r="5" spans="1:4" ht="15.75" x14ac:dyDescent="0.25">
      <c r="A5" s="78" t="s">
        <v>185</v>
      </c>
      <c r="B5" s="61"/>
    </row>
    <row r="6" spans="1:4" ht="15.75" thickBot="1" x14ac:dyDescent="0.3"/>
    <row r="7" spans="1:4" ht="30" customHeight="1" x14ac:dyDescent="0.25">
      <c r="A7" s="1">
        <v>1</v>
      </c>
      <c r="B7" s="2" t="s">
        <v>47</v>
      </c>
      <c r="C7" s="3">
        <v>60053</v>
      </c>
    </row>
    <row r="8" spans="1:4" ht="30" customHeight="1" x14ac:dyDescent="0.25">
      <c r="A8" s="4">
        <f>A7+1</f>
        <v>2</v>
      </c>
      <c r="B8" s="5" t="s">
        <v>115</v>
      </c>
      <c r="C8" s="62" t="s">
        <v>275</v>
      </c>
    </row>
    <row r="9" spans="1:4" ht="30" customHeight="1" x14ac:dyDescent="0.25">
      <c r="A9" s="4">
        <f>A8+1</f>
        <v>3</v>
      </c>
      <c r="B9" s="5" t="s">
        <v>72</v>
      </c>
      <c r="C9" s="21">
        <v>44834</v>
      </c>
    </row>
    <row r="10" spans="1:4" ht="30" customHeight="1" x14ac:dyDescent="0.25">
      <c r="A10" s="4">
        <f>A9+1</f>
        <v>4</v>
      </c>
      <c r="B10" s="5" t="s">
        <v>74</v>
      </c>
      <c r="C10" s="6" t="s">
        <v>240</v>
      </c>
    </row>
    <row r="11" spans="1:4" ht="30" customHeight="1" x14ac:dyDescent="0.25">
      <c r="A11" s="4">
        <f t="shared" ref="A11:A17" si="0">A10+1</f>
        <v>5</v>
      </c>
      <c r="B11" s="5" t="s">
        <v>48</v>
      </c>
      <c r="C11" s="6" t="s">
        <v>276</v>
      </c>
    </row>
    <row r="12" spans="1:4" ht="30" customHeight="1" x14ac:dyDescent="0.25">
      <c r="A12" s="4">
        <f>A11+1</f>
        <v>6</v>
      </c>
      <c r="B12" s="5" t="s">
        <v>50</v>
      </c>
      <c r="C12" s="6" t="s">
        <v>51</v>
      </c>
    </row>
    <row r="13" spans="1:4" ht="30" customHeight="1" x14ac:dyDescent="0.25">
      <c r="A13" s="4">
        <f t="shared" si="0"/>
        <v>7</v>
      </c>
      <c r="B13" s="5" t="s">
        <v>134</v>
      </c>
      <c r="C13" s="23" t="s">
        <v>49</v>
      </c>
    </row>
    <row r="14" spans="1:4" ht="30" customHeight="1" x14ac:dyDescent="0.25">
      <c r="A14" s="4">
        <f t="shared" si="0"/>
        <v>8</v>
      </c>
      <c r="B14" s="5" t="s">
        <v>114</v>
      </c>
      <c r="C14" s="19">
        <v>5.0689927532239401E-2</v>
      </c>
    </row>
    <row r="15" spans="1:4" ht="30" customHeight="1" x14ac:dyDescent="0.25">
      <c r="A15" s="4">
        <f t="shared" si="0"/>
        <v>9</v>
      </c>
      <c r="B15" s="7" t="s">
        <v>147</v>
      </c>
      <c r="C15" s="19"/>
    </row>
    <row r="16" spans="1:4" ht="30" customHeight="1" x14ac:dyDescent="0.25">
      <c r="A16" s="4">
        <f t="shared" si="0"/>
        <v>10</v>
      </c>
      <c r="B16" s="7" t="s">
        <v>148</v>
      </c>
      <c r="C16" s="19">
        <v>5.0689927532239401E-2</v>
      </c>
      <c r="D16" s="8"/>
    </row>
    <row r="17" spans="1:4" ht="30" customHeight="1" thickBot="1" x14ac:dyDescent="0.3">
      <c r="A17" s="9">
        <f t="shared" si="0"/>
        <v>11</v>
      </c>
      <c r="B17" s="10" t="s">
        <v>225</v>
      </c>
      <c r="C17" s="20"/>
      <c r="D17" s="8"/>
    </row>
    <row r="18" spans="1:4" x14ac:dyDescent="0.25">
      <c r="A18" s="8"/>
      <c r="B18" s="8"/>
      <c r="C18" s="8"/>
      <c r="D18" s="8"/>
    </row>
    <row r="19" spans="1:4" x14ac:dyDescent="0.25">
      <c r="A19" s="8"/>
      <c r="B19" s="8"/>
      <c r="C19" s="8"/>
      <c r="D19" s="8"/>
    </row>
    <row r="20" spans="1:4" x14ac:dyDescent="0.25">
      <c r="A20" s="8"/>
      <c r="B20" s="8"/>
      <c r="C20" s="8"/>
      <c r="D20" s="8"/>
    </row>
    <row r="21" spans="1:4" x14ac:dyDescent="0.25">
      <c r="A21" s="8"/>
      <c r="B21" s="8"/>
      <c r="C21" s="8"/>
      <c r="D21" s="8"/>
    </row>
    <row r="22" spans="1:4" x14ac:dyDescent="0.25">
      <c r="A22" s="8"/>
      <c r="B22" s="8"/>
      <c r="C22" s="8"/>
      <c r="D22" s="8"/>
    </row>
    <row r="23" spans="1:4" x14ac:dyDescent="0.25">
      <c r="A23" s="8"/>
      <c r="B23" s="8"/>
      <c r="C23" s="8"/>
      <c r="D23" s="8"/>
    </row>
    <row r="24" spans="1:4" x14ac:dyDescent="0.25">
      <c r="A24" s="8"/>
      <c r="B24" s="8"/>
      <c r="C24" s="8"/>
      <c r="D24" s="8"/>
    </row>
    <row r="25" spans="1:4" x14ac:dyDescent="0.25">
      <c r="A25" s="8"/>
      <c r="B25" s="8"/>
      <c r="C25" s="8"/>
      <c r="D25" s="8"/>
    </row>
    <row r="26" spans="1:4" x14ac:dyDescent="0.25">
      <c r="A26" s="8"/>
      <c r="B26" s="8"/>
      <c r="C26" s="8"/>
      <c r="D26" s="8"/>
    </row>
    <row r="27" spans="1:4" x14ac:dyDescent="0.25">
      <c r="A27" s="8"/>
      <c r="B27" s="8"/>
      <c r="C27" s="8"/>
      <c r="D27" s="8"/>
    </row>
    <row r="28" spans="1:4" x14ac:dyDescent="0.25">
      <c r="A28" s="8"/>
      <c r="B28" s="8"/>
      <c r="C28" s="8"/>
      <c r="D28" s="8"/>
    </row>
    <row r="29" spans="1:4" x14ac:dyDescent="0.25">
      <c r="A29" s="8"/>
      <c r="B29" s="8"/>
      <c r="C29" s="8"/>
      <c r="D29" s="8"/>
    </row>
    <row r="30" spans="1:4" x14ac:dyDescent="0.25">
      <c r="A30" s="8"/>
      <c r="B30" s="8"/>
      <c r="C30" s="8"/>
      <c r="D30" s="8"/>
    </row>
    <row r="31" spans="1:4" x14ac:dyDescent="0.25">
      <c r="A31" s="8"/>
      <c r="B31" s="8"/>
      <c r="C31" s="8"/>
      <c r="D31" s="8"/>
    </row>
  </sheetData>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7 C9:C11 C13:C17" xr:uid="{00000000-0002-0000-0200-000001000000}">
      <formula1>150</formula1>
    </dataValidation>
  </dataValidations>
  <pageMargins left="0.7" right="0.7" top="0.75" bottom="0.75" header="0.3" footer="0.3"/>
  <pageSetup scale="73" orientation="portrait" r:id="rId1"/>
  <headerFooter>
    <oddFooter>&amp;L&amp;"Arial,Regular"&amp;12Version Date: June 10,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zoomScale="70" zoomScaleNormal="70" workbookViewId="0"/>
  </sheetViews>
  <sheetFormatPr defaultColWidth="9.140625" defaultRowHeight="15" x14ac:dyDescent="0.2"/>
  <cols>
    <col min="1" max="1" width="1.7109375" style="24" customWidth="1"/>
    <col min="2" max="2" width="22.85546875" style="24" customWidth="1"/>
    <col min="3" max="12" width="24.7109375" style="24" customWidth="1"/>
    <col min="13" max="13" width="20.7109375" style="24" customWidth="1"/>
    <col min="14" max="14" width="24.5703125" style="24" customWidth="1"/>
    <col min="15" max="16" width="20.7109375" style="24" customWidth="1"/>
    <col min="17" max="17" width="22.5703125" style="209" customWidth="1"/>
    <col min="18" max="18" width="17.28515625" style="209" bestFit="1" customWidth="1"/>
    <col min="19" max="19" width="23.42578125" style="209" customWidth="1"/>
    <col min="20" max="20" width="24.85546875" style="209" bestFit="1" customWidth="1"/>
    <col min="21" max="21" width="26.85546875" style="209" bestFit="1" customWidth="1"/>
    <col min="22" max="22" width="26.85546875" style="209" customWidth="1"/>
    <col min="23" max="23" width="27" style="209" customWidth="1"/>
    <col min="24" max="24" width="18" style="209" customWidth="1"/>
    <col min="25" max="25" width="22.85546875" style="209" customWidth="1"/>
    <col min="26" max="26" width="28.85546875" style="209" customWidth="1"/>
    <col min="27" max="27" width="26.5703125" style="209" customWidth="1"/>
    <col min="28" max="28" width="23.28515625" style="209" customWidth="1"/>
    <col min="29" max="53" width="2.85546875" style="209" customWidth="1"/>
    <col min="54" max="16384" width="9.140625" style="209"/>
  </cols>
  <sheetData>
    <row r="1" spans="1:16" ht="50.1" customHeight="1" x14ac:dyDescent="0.2">
      <c r="B1" s="133"/>
      <c r="C1" s="134"/>
      <c r="D1" s="134"/>
      <c r="E1" s="134"/>
      <c r="F1" s="134"/>
      <c r="G1" s="135" t="str">
        <f>CONCATENATE("The Report Summarizes Rate Activity for the 12 month ending Reporting Year ",General_Info!$C$10)</f>
        <v>The Report Summarizes Rate Activity for the 12 month ending Reporting Year 2022</v>
      </c>
      <c r="H1" s="134"/>
      <c r="I1" s="134"/>
      <c r="J1" s="134"/>
      <c r="K1" s="134"/>
      <c r="L1" s="134"/>
      <c r="M1" s="209"/>
      <c r="N1" s="209"/>
      <c r="O1" s="209"/>
      <c r="P1" s="209"/>
    </row>
    <row r="2" spans="1:16" ht="27.75" customHeight="1" x14ac:dyDescent="0.2">
      <c r="B2" s="40" t="s">
        <v>229</v>
      </c>
      <c r="C2" s="39"/>
      <c r="D2" s="39"/>
      <c r="E2" s="39"/>
      <c r="F2" s="39"/>
      <c r="G2" s="39"/>
      <c r="H2" s="39"/>
      <c r="I2" s="39"/>
      <c r="J2" s="39"/>
      <c r="K2" s="39"/>
      <c r="L2" s="39"/>
    </row>
    <row r="3" spans="1:16" ht="27.75" customHeight="1" x14ac:dyDescent="0.2">
      <c r="B3" s="40" t="s">
        <v>233</v>
      </c>
      <c r="C3" s="39"/>
      <c r="D3" s="39"/>
      <c r="E3" s="39"/>
      <c r="F3" s="39"/>
      <c r="G3" s="39"/>
      <c r="H3" s="39"/>
      <c r="I3" s="39"/>
      <c r="J3" s="39"/>
      <c r="K3" s="39"/>
      <c r="L3" s="39"/>
    </row>
    <row r="4" spans="1:16" ht="17.25" customHeight="1" thickBot="1" x14ac:dyDescent="0.25">
      <c r="G4" s="26"/>
      <c r="L4" s="209"/>
      <c r="N4" s="209"/>
      <c r="O4" s="209"/>
      <c r="P4" s="209"/>
    </row>
    <row r="5" spans="1:16" s="210" customFormat="1" ht="48" customHeight="1" x14ac:dyDescent="0.2">
      <c r="A5" s="138"/>
      <c r="B5" s="149" t="s">
        <v>43</v>
      </c>
      <c r="C5" s="152"/>
      <c r="D5" s="150"/>
      <c r="E5" s="150" t="s">
        <v>44</v>
      </c>
      <c r="F5" s="150"/>
      <c r="G5" s="151"/>
      <c r="H5" s="152"/>
      <c r="I5" s="150"/>
      <c r="J5" s="150" t="s">
        <v>215</v>
      </c>
      <c r="K5" s="150"/>
      <c r="L5" s="153"/>
      <c r="M5" s="138"/>
    </row>
    <row r="6" spans="1:16" s="210" customFormat="1" ht="95.1" customHeight="1" x14ac:dyDescent="0.2">
      <c r="A6" s="138"/>
      <c r="B6" s="167" t="s">
        <v>20</v>
      </c>
      <c r="C6" s="168" t="s">
        <v>199</v>
      </c>
      <c r="D6" s="168" t="s">
        <v>200</v>
      </c>
      <c r="E6" s="168" t="s">
        <v>196</v>
      </c>
      <c r="F6" s="168" t="s">
        <v>198</v>
      </c>
      <c r="G6" s="168" t="s">
        <v>197</v>
      </c>
      <c r="H6" s="155" t="s">
        <v>199</v>
      </c>
      <c r="I6" s="155" t="s">
        <v>200</v>
      </c>
      <c r="J6" s="155" t="s">
        <v>196</v>
      </c>
      <c r="K6" s="155" t="s">
        <v>198</v>
      </c>
      <c r="L6" s="156" t="s">
        <v>197</v>
      </c>
      <c r="M6" s="138"/>
    </row>
    <row r="7" spans="1:16" s="210" customFormat="1" ht="18" customHeight="1" x14ac:dyDescent="0.2">
      <c r="A7" s="138"/>
      <c r="B7" s="169" t="s">
        <v>21</v>
      </c>
      <c r="C7" s="315"/>
      <c r="D7" s="315"/>
      <c r="E7" s="170">
        <f>D7+C7</f>
        <v>0</v>
      </c>
      <c r="F7" s="316"/>
      <c r="G7" s="317"/>
      <c r="H7" s="315">
        <v>95</v>
      </c>
      <c r="I7" s="315">
        <v>0</v>
      </c>
      <c r="J7" s="170">
        <f>I7+H7</f>
        <v>95</v>
      </c>
      <c r="K7" s="316">
        <v>999.71336842105256</v>
      </c>
      <c r="L7" s="318">
        <v>4.8873607491661183E-2</v>
      </c>
      <c r="M7" s="138"/>
    </row>
    <row r="8" spans="1:16" s="210" customFormat="1" ht="18" customHeight="1" x14ac:dyDescent="0.2">
      <c r="A8" s="138"/>
      <c r="B8" s="169" t="s">
        <v>92</v>
      </c>
      <c r="C8" s="315"/>
      <c r="D8" s="315"/>
      <c r="E8" s="170">
        <f t="shared" ref="E8:E18" si="0">D8+C8</f>
        <v>0</v>
      </c>
      <c r="F8" s="316"/>
      <c r="G8" s="317"/>
      <c r="H8" s="315">
        <v>55</v>
      </c>
      <c r="I8" s="315">
        <v>0</v>
      </c>
      <c r="J8" s="170">
        <f>I8+H8</f>
        <v>55</v>
      </c>
      <c r="K8" s="316">
        <v>894.86563636363633</v>
      </c>
      <c r="L8" s="318">
        <v>4.8508123489694965E-2</v>
      </c>
      <c r="M8" s="138"/>
    </row>
    <row r="9" spans="1:16" s="210" customFormat="1" ht="18" customHeight="1" x14ac:dyDescent="0.2">
      <c r="A9" s="138"/>
      <c r="B9" s="169" t="s">
        <v>22</v>
      </c>
      <c r="C9" s="315"/>
      <c r="D9" s="315"/>
      <c r="E9" s="170">
        <f t="shared" si="0"/>
        <v>0</v>
      </c>
      <c r="F9" s="316"/>
      <c r="G9" s="317"/>
      <c r="H9" s="315">
        <v>59</v>
      </c>
      <c r="I9" s="315">
        <v>0</v>
      </c>
      <c r="J9" s="170">
        <f t="shared" ref="J9:J18" si="1">I9+H9</f>
        <v>59</v>
      </c>
      <c r="K9" s="316">
        <v>998.32813559322005</v>
      </c>
      <c r="L9" s="318">
        <v>5.0017351401659943E-2</v>
      </c>
      <c r="M9" s="138"/>
    </row>
    <row r="10" spans="1:16" s="210" customFormat="1" ht="18" customHeight="1" x14ac:dyDescent="0.2">
      <c r="A10" s="138"/>
      <c r="B10" s="169" t="s">
        <v>23</v>
      </c>
      <c r="C10" s="315"/>
      <c r="D10" s="315"/>
      <c r="E10" s="170">
        <f t="shared" si="0"/>
        <v>0</v>
      </c>
      <c r="F10" s="316"/>
      <c r="G10" s="317"/>
      <c r="H10" s="315">
        <v>62</v>
      </c>
      <c r="I10" s="315">
        <v>0</v>
      </c>
      <c r="J10" s="170">
        <f t="shared" si="1"/>
        <v>62</v>
      </c>
      <c r="K10" s="316">
        <v>892.7337096774196</v>
      </c>
      <c r="L10" s="318">
        <v>5.7543695181849791E-2</v>
      </c>
      <c r="M10" s="138"/>
    </row>
    <row r="11" spans="1:16" s="210" customFormat="1" ht="18" customHeight="1" x14ac:dyDescent="0.2">
      <c r="A11" s="138"/>
      <c r="B11" s="169" t="s">
        <v>24</v>
      </c>
      <c r="C11" s="315"/>
      <c r="D11" s="315"/>
      <c r="E11" s="170">
        <f t="shared" si="0"/>
        <v>0</v>
      </c>
      <c r="F11" s="316"/>
      <c r="G11" s="317"/>
      <c r="H11" s="315">
        <v>53</v>
      </c>
      <c r="I11" s="315">
        <v>0</v>
      </c>
      <c r="J11" s="170">
        <f t="shared" si="1"/>
        <v>53</v>
      </c>
      <c r="K11" s="316">
        <v>902.05283018867885</v>
      </c>
      <c r="L11" s="318">
        <v>5.0465413856507844E-2</v>
      </c>
      <c r="M11" s="138"/>
    </row>
    <row r="12" spans="1:16" s="210" customFormat="1" ht="18" customHeight="1" x14ac:dyDescent="0.2">
      <c r="A12" s="138"/>
      <c r="B12" s="169" t="s">
        <v>25</v>
      </c>
      <c r="C12" s="315"/>
      <c r="D12" s="315"/>
      <c r="E12" s="170">
        <f t="shared" si="0"/>
        <v>0</v>
      </c>
      <c r="F12" s="316"/>
      <c r="G12" s="317"/>
      <c r="H12" s="315">
        <v>97</v>
      </c>
      <c r="I12" s="315">
        <v>0</v>
      </c>
      <c r="J12" s="170">
        <f t="shared" si="1"/>
        <v>97</v>
      </c>
      <c r="K12" s="316">
        <v>1008.8786597938148</v>
      </c>
      <c r="L12" s="318">
        <v>4.8950544016614639E-2</v>
      </c>
      <c r="M12" s="138"/>
    </row>
    <row r="13" spans="1:16" s="210" customFormat="1" ht="18" customHeight="1" x14ac:dyDescent="0.2">
      <c r="A13" s="138"/>
      <c r="B13" s="169" t="s">
        <v>26</v>
      </c>
      <c r="C13" s="315"/>
      <c r="D13" s="315"/>
      <c r="E13" s="170">
        <f>D13+C13</f>
        <v>0</v>
      </c>
      <c r="F13" s="316"/>
      <c r="G13" s="317"/>
      <c r="H13" s="315">
        <v>66</v>
      </c>
      <c r="I13" s="315">
        <v>0</v>
      </c>
      <c r="J13" s="170">
        <f t="shared" si="1"/>
        <v>66</v>
      </c>
      <c r="K13" s="316">
        <v>892.55227272727257</v>
      </c>
      <c r="L13" s="318">
        <v>5.1169445229738771E-2</v>
      </c>
      <c r="M13" s="138"/>
    </row>
    <row r="14" spans="1:16" s="210" customFormat="1" ht="18" customHeight="1" x14ac:dyDescent="0.2">
      <c r="A14" s="138"/>
      <c r="B14" s="169" t="s">
        <v>27</v>
      </c>
      <c r="C14" s="315"/>
      <c r="D14" s="315"/>
      <c r="E14" s="170">
        <f>D14+C14</f>
        <v>0</v>
      </c>
      <c r="F14" s="316"/>
      <c r="G14" s="317"/>
      <c r="H14" s="315">
        <v>31</v>
      </c>
      <c r="I14" s="315">
        <v>0</v>
      </c>
      <c r="J14" s="170">
        <f t="shared" si="1"/>
        <v>31</v>
      </c>
      <c r="K14" s="316">
        <v>896.88419354838709</v>
      </c>
      <c r="L14" s="318">
        <v>5.3024120691170899E-2</v>
      </c>
      <c r="M14" s="138"/>
    </row>
    <row r="15" spans="1:16" s="210" customFormat="1" ht="18" customHeight="1" x14ac:dyDescent="0.2">
      <c r="A15" s="138"/>
      <c r="B15" s="169" t="s">
        <v>31</v>
      </c>
      <c r="C15" s="315"/>
      <c r="D15" s="315"/>
      <c r="E15" s="170">
        <f>C15+D15</f>
        <v>0</v>
      </c>
      <c r="F15" s="316"/>
      <c r="G15" s="317"/>
      <c r="H15" s="315">
        <v>58</v>
      </c>
      <c r="I15" s="315">
        <v>0</v>
      </c>
      <c r="J15" s="170">
        <f t="shared" si="1"/>
        <v>58</v>
      </c>
      <c r="K15" s="316">
        <v>895.28913793103425</v>
      </c>
      <c r="L15" s="318">
        <v>5.046215807825849E-2</v>
      </c>
      <c r="M15" s="138"/>
    </row>
    <row r="16" spans="1:16" s="210" customFormat="1" ht="18" customHeight="1" x14ac:dyDescent="0.2">
      <c r="A16" s="138"/>
      <c r="B16" s="169" t="s">
        <v>28</v>
      </c>
      <c r="C16" s="315"/>
      <c r="D16" s="315"/>
      <c r="E16" s="170">
        <f t="shared" si="0"/>
        <v>0</v>
      </c>
      <c r="F16" s="316"/>
      <c r="G16" s="317"/>
      <c r="H16" s="315">
        <v>57</v>
      </c>
      <c r="I16" s="315">
        <v>0</v>
      </c>
      <c r="J16" s="170">
        <f t="shared" si="1"/>
        <v>57</v>
      </c>
      <c r="K16" s="316">
        <v>933.64421052631576</v>
      </c>
      <c r="L16" s="318">
        <v>4.9729336802819539E-2</v>
      </c>
      <c r="M16" s="138"/>
    </row>
    <row r="17" spans="1:13" s="210" customFormat="1" ht="18" customHeight="1" x14ac:dyDescent="0.2">
      <c r="A17" s="138"/>
      <c r="B17" s="169" t="s">
        <v>29</v>
      </c>
      <c r="C17" s="315"/>
      <c r="D17" s="315"/>
      <c r="E17" s="170">
        <f>C17+D17</f>
        <v>0</v>
      </c>
      <c r="F17" s="316"/>
      <c r="G17" s="317"/>
      <c r="H17" s="315">
        <v>54</v>
      </c>
      <c r="I17" s="315">
        <v>0</v>
      </c>
      <c r="J17" s="170">
        <f t="shared" si="1"/>
        <v>54</v>
      </c>
      <c r="K17" s="316">
        <v>997.85574074074054</v>
      </c>
      <c r="L17" s="318">
        <v>4.8514581370796242E-2</v>
      </c>
      <c r="M17" s="138"/>
    </row>
    <row r="18" spans="1:13" s="210" customFormat="1" ht="18" customHeight="1" x14ac:dyDescent="0.2">
      <c r="A18" s="138"/>
      <c r="B18" s="169" t="s">
        <v>30</v>
      </c>
      <c r="C18" s="315"/>
      <c r="D18" s="315"/>
      <c r="E18" s="170">
        <f t="shared" si="0"/>
        <v>0</v>
      </c>
      <c r="F18" s="316"/>
      <c r="G18" s="317"/>
      <c r="H18" s="315">
        <v>213</v>
      </c>
      <c r="I18" s="315">
        <v>0</v>
      </c>
      <c r="J18" s="170">
        <f t="shared" si="1"/>
        <v>213</v>
      </c>
      <c r="K18" s="316">
        <v>1090.9657276995301</v>
      </c>
      <c r="L18" s="318">
        <v>5.1484961739358064E-2</v>
      </c>
      <c r="M18" s="138"/>
    </row>
    <row r="19" spans="1:13" s="210" customFormat="1" ht="18" customHeight="1" thickBot="1" x14ac:dyDescent="0.25">
      <c r="A19" s="138"/>
      <c r="B19" s="171" t="s">
        <v>15</v>
      </c>
      <c r="C19" s="172">
        <f>SUM(C7:C18)</f>
        <v>0</v>
      </c>
      <c r="D19" s="172">
        <f>SUM(D7:D18)</f>
        <v>0</v>
      </c>
      <c r="E19" s="172">
        <f>SUM(E7:E18)</f>
        <v>0</v>
      </c>
      <c r="F19" s="173" t="e">
        <f>SUMPRODUCT(E7:E18,F7:F18)/SUM(E7:E18)</f>
        <v>#DIV/0!</v>
      </c>
      <c r="G19" s="260" t="e">
        <f>SUMPRODUCT(E7:E18,G7:G18)/SUM(E7:E18)</f>
        <v>#DIV/0!</v>
      </c>
      <c r="H19" s="172">
        <f>SUM(H7:H18)</f>
        <v>900</v>
      </c>
      <c r="I19" s="172">
        <f>SUM(I7:I18)</f>
        <v>0</v>
      </c>
      <c r="J19" s="172">
        <f>SUM(J7:J18)</f>
        <v>900</v>
      </c>
      <c r="K19" s="259">
        <f>SUMPRODUCT(J7:J18,K7:K18)/SUM(J7:J18)</f>
        <v>980.25279999999987</v>
      </c>
      <c r="L19" s="261">
        <f>SUMPRODUCT(J7:J18,L7:L18)/SUM(J7:J18)</f>
        <v>5.0689927532239144E-2</v>
      </c>
      <c r="M19" s="138"/>
    </row>
    <row r="20" spans="1:13" s="210" customFormat="1" ht="8.1" customHeight="1" thickBot="1" x14ac:dyDescent="0.25">
      <c r="A20" s="138"/>
      <c r="B20" s="174"/>
      <c r="C20" s="175"/>
      <c r="D20" s="175"/>
      <c r="E20" s="175"/>
      <c r="F20" s="176"/>
      <c r="G20" s="175"/>
      <c r="H20" s="175"/>
      <c r="I20" s="175"/>
      <c r="J20" s="175"/>
      <c r="K20" s="175"/>
      <c r="M20" s="138"/>
    </row>
    <row r="21" spans="1:13" s="210" customFormat="1" ht="48" customHeight="1" x14ac:dyDescent="0.2">
      <c r="A21" s="138"/>
      <c r="B21" s="177" t="s">
        <v>99</v>
      </c>
      <c r="C21" s="152"/>
      <c r="D21" s="150"/>
      <c r="E21" s="150" t="s">
        <v>44</v>
      </c>
      <c r="F21" s="150"/>
      <c r="G21" s="151"/>
      <c r="H21" s="152"/>
      <c r="I21" s="150"/>
      <c r="J21" s="150" t="s">
        <v>215</v>
      </c>
      <c r="K21" s="150"/>
      <c r="L21" s="153"/>
      <c r="M21" s="138"/>
    </row>
    <row r="22" spans="1:13" s="210" customFormat="1" ht="95.1" customHeight="1" x14ac:dyDescent="0.2">
      <c r="A22" s="138"/>
      <c r="B22" s="167" t="s">
        <v>20</v>
      </c>
      <c r="C22" s="155" t="s">
        <v>199</v>
      </c>
      <c r="D22" s="155" t="s">
        <v>200</v>
      </c>
      <c r="E22" s="155" t="s">
        <v>196</v>
      </c>
      <c r="F22" s="155" t="s">
        <v>198</v>
      </c>
      <c r="G22" s="155" t="s">
        <v>197</v>
      </c>
      <c r="H22" s="155" t="s">
        <v>199</v>
      </c>
      <c r="I22" s="155" t="s">
        <v>200</v>
      </c>
      <c r="J22" s="155" t="s">
        <v>196</v>
      </c>
      <c r="K22" s="155" t="s">
        <v>198</v>
      </c>
      <c r="L22" s="156" t="s">
        <v>197</v>
      </c>
      <c r="M22" s="138"/>
    </row>
    <row r="23" spans="1:13" s="210" customFormat="1" ht="18" customHeight="1" x14ac:dyDescent="0.2">
      <c r="A23" s="138"/>
      <c r="B23" s="169" t="s">
        <v>21</v>
      </c>
      <c r="C23" s="99"/>
      <c r="D23" s="100"/>
      <c r="E23" s="100"/>
      <c r="F23" s="100"/>
      <c r="G23" s="101"/>
      <c r="H23" s="315"/>
      <c r="I23" s="315"/>
      <c r="J23" s="170">
        <f>H23+I23</f>
        <v>0</v>
      </c>
      <c r="K23" s="316"/>
      <c r="L23" s="318"/>
      <c r="M23" s="138"/>
    </row>
    <row r="24" spans="1:13" s="210" customFormat="1" ht="18" customHeight="1" x14ac:dyDescent="0.2">
      <c r="A24" s="138"/>
      <c r="B24" s="169" t="s">
        <v>92</v>
      </c>
      <c r="C24" s="102"/>
      <c r="D24" s="103"/>
      <c r="E24" s="103"/>
      <c r="F24" s="103"/>
      <c r="G24" s="104"/>
      <c r="H24" s="315"/>
      <c r="I24" s="315"/>
      <c r="J24" s="170">
        <f t="shared" ref="J24:J34" si="2">H24+I24</f>
        <v>0</v>
      </c>
      <c r="K24" s="316"/>
      <c r="L24" s="318"/>
      <c r="M24" s="138"/>
    </row>
    <row r="25" spans="1:13" s="210" customFormat="1" ht="18" customHeight="1" x14ac:dyDescent="0.2">
      <c r="A25" s="138"/>
      <c r="B25" s="169" t="s">
        <v>22</v>
      </c>
      <c r="C25" s="102"/>
      <c r="D25" s="103"/>
      <c r="E25" s="103"/>
      <c r="F25" s="103"/>
      <c r="G25" s="104"/>
      <c r="H25" s="315"/>
      <c r="I25" s="315"/>
      <c r="J25" s="170">
        <f t="shared" si="2"/>
        <v>0</v>
      </c>
      <c r="K25" s="316"/>
      <c r="L25" s="318"/>
      <c r="M25" s="138"/>
    </row>
    <row r="26" spans="1:13" s="210" customFormat="1" ht="18" customHeight="1" x14ac:dyDescent="0.2">
      <c r="A26" s="138"/>
      <c r="B26" s="169" t="s">
        <v>23</v>
      </c>
      <c r="C26" s="102"/>
      <c r="D26" s="103"/>
      <c r="E26" s="103"/>
      <c r="F26" s="103"/>
      <c r="G26" s="104"/>
      <c r="H26" s="315"/>
      <c r="I26" s="315"/>
      <c r="J26" s="170">
        <f t="shared" si="2"/>
        <v>0</v>
      </c>
      <c r="K26" s="316"/>
      <c r="L26" s="318"/>
      <c r="M26" s="138"/>
    </row>
    <row r="27" spans="1:13" s="210" customFormat="1" ht="18" customHeight="1" x14ac:dyDescent="0.2">
      <c r="A27" s="138"/>
      <c r="B27" s="169" t="s">
        <v>24</v>
      </c>
      <c r="C27" s="102"/>
      <c r="D27" s="103"/>
      <c r="E27" s="103"/>
      <c r="F27" s="103"/>
      <c r="G27" s="104"/>
      <c r="H27" s="315"/>
      <c r="I27" s="315"/>
      <c r="J27" s="170">
        <f t="shared" si="2"/>
        <v>0</v>
      </c>
      <c r="K27" s="316"/>
      <c r="L27" s="318"/>
      <c r="M27" s="138"/>
    </row>
    <row r="28" spans="1:13" s="210" customFormat="1" ht="18" customHeight="1" x14ac:dyDescent="0.2">
      <c r="A28" s="138"/>
      <c r="B28" s="169" t="s">
        <v>25</v>
      </c>
      <c r="C28" s="102"/>
      <c r="D28" s="103"/>
      <c r="E28" s="103"/>
      <c r="F28" s="103"/>
      <c r="G28" s="104"/>
      <c r="H28" s="315"/>
      <c r="I28" s="315"/>
      <c r="J28" s="170">
        <f t="shared" si="2"/>
        <v>0</v>
      </c>
      <c r="K28" s="316"/>
      <c r="L28" s="318"/>
      <c r="M28" s="138"/>
    </row>
    <row r="29" spans="1:13" s="210" customFormat="1" ht="18" customHeight="1" x14ac:dyDescent="0.2">
      <c r="A29" s="138"/>
      <c r="B29" s="169" t="s">
        <v>26</v>
      </c>
      <c r="C29" s="102"/>
      <c r="D29" s="103"/>
      <c r="E29" s="103"/>
      <c r="F29" s="103"/>
      <c r="G29" s="104"/>
      <c r="H29" s="315"/>
      <c r="I29" s="315"/>
      <c r="J29" s="170">
        <f t="shared" si="2"/>
        <v>0</v>
      </c>
      <c r="K29" s="316"/>
      <c r="L29" s="318"/>
      <c r="M29" s="138"/>
    </row>
    <row r="30" spans="1:13" s="210" customFormat="1" ht="18" customHeight="1" x14ac:dyDescent="0.2">
      <c r="A30" s="138"/>
      <c r="B30" s="169" t="s">
        <v>27</v>
      </c>
      <c r="C30" s="102"/>
      <c r="D30" s="103"/>
      <c r="E30" s="103"/>
      <c r="F30" s="103"/>
      <c r="G30" s="104"/>
      <c r="H30" s="315"/>
      <c r="I30" s="315"/>
      <c r="J30" s="170">
        <f t="shared" si="2"/>
        <v>0</v>
      </c>
      <c r="K30" s="316"/>
      <c r="L30" s="318"/>
      <c r="M30" s="138"/>
    </row>
    <row r="31" spans="1:13" s="210" customFormat="1" ht="18" customHeight="1" x14ac:dyDescent="0.2">
      <c r="A31" s="138"/>
      <c r="B31" s="169" t="s">
        <v>31</v>
      </c>
      <c r="C31" s="102"/>
      <c r="D31" s="103"/>
      <c r="E31" s="103"/>
      <c r="F31" s="103"/>
      <c r="G31" s="104"/>
      <c r="H31" s="315"/>
      <c r="I31" s="315"/>
      <c r="J31" s="170">
        <f t="shared" si="2"/>
        <v>0</v>
      </c>
      <c r="K31" s="316"/>
      <c r="L31" s="318"/>
      <c r="M31" s="138"/>
    </row>
    <row r="32" spans="1:13" s="210" customFormat="1" ht="18" customHeight="1" x14ac:dyDescent="0.2">
      <c r="A32" s="138"/>
      <c r="B32" s="169" t="s">
        <v>28</v>
      </c>
      <c r="C32" s="102"/>
      <c r="D32" s="103"/>
      <c r="E32" s="103"/>
      <c r="F32" s="103"/>
      <c r="G32" s="104"/>
      <c r="H32" s="315"/>
      <c r="I32" s="315"/>
      <c r="J32" s="170">
        <f t="shared" si="2"/>
        <v>0</v>
      </c>
      <c r="K32" s="316"/>
      <c r="L32" s="318"/>
      <c r="M32" s="138"/>
    </row>
    <row r="33" spans="1:16" s="210" customFormat="1" ht="18" customHeight="1" x14ac:dyDescent="0.2">
      <c r="A33" s="138"/>
      <c r="B33" s="169" t="s">
        <v>29</v>
      </c>
      <c r="C33" s="102"/>
      <c r="D33" s="103"/>
      <c r="E33" s="103"/>
      <c r="F33" s="103"/>
      <c r="G33" s="104"/>
      <c r="H33" s="315"/>
      <c r="I33" s="315"/>
      <c r="J33" s="170">
        <f t="shared" si="2"/>
        <v>0</v>
      </c>
      <c r="K33" s="316"/>
      <c r="L33" s="318"/>
      <c r="M33" s="138"/>
    </row>
    <row r="34" spans="1:16" s="210" customFormat="1" ht="18" customHeight="1" x14ac:dyDescent="0.2">
      <c r="A34" s="138"/>
      <c r="B34" s="169" t="s">
        <v>30</v>
      </c>
      <c r="C34" s="102"/>
      <c r="D34" s="103"/>
      <c r="E34" s="103"/>
      <c r="F34" s="103"/>
      <c r="G34" s="104"/>
      <c r="H34" s="315"/>
      <c r="I34" s="315"/>
      <c r="J34" s="170">
        <f t="shared" si="2"/>
        <v>0</v>
      </c>
      <c r="K34" s="316"/>
      <c r="L34" s="318"/>
      <c r="M34" s="138"/>
    </row>
    <row r="35" spans="1:16" s="210" customFormat="1" ht="18" customHeight="1" thickBot="1" x14ac:dyDescent="0.25">
      <c r="A35" s="138"/>
      <c r="B35" s="171" t="s">
        <v>15</v>
      </c>
      <c r="C35" s="105"/>
      <c r="D35" s="106"/>
      <c r="E35" s="106"/>
      <c r="F35" s="106"/>
      <c r="G35" s="107"/>
      <c r="H35" s="172">
        <f>SUM(H23:H34)</f>
        <v>0</v>
      </c>
      <c r="I35" s="172">
        <f>SUM(I23:I34)</f>
        <v>0</v>
      </c>
      <c r="J35" s="172">
        <f>H35+I35</f>
        <v>0</v>
      </c>
      <c r="K35" s="173" t="e">
        <f>SUMPRODUCT(J23:J34,K23:K34)/SUM(J23:J34)</f>
        <v>#DIV/0!</v>
      </c>
      <c r="L35" s="261" t="e">
        <f>SUMPRODUCT(J23:J34,L23:L34)/SUM(J23:J34)</f>
        <v>#DIV/0!</v>
      </c>
      <c r="M35" s="138"/>
    </row>
    <row r="36" spans="1:16" s="210" customFormat="1" ht="8.1" customHeight="1" thickBot="1" x14ac:dyDescent="0.25">
      <c r="A36" s="138"/>
      <c r="B36" s="174"/>
      <c r="C36" s="175"/>
      <c r="D36" s="175"/>
      <c r="E36" s="175"/>
      <c r="F36" s="175"/>
      <c r="G36" s="175"/>
      <c r="H36" s="175"/>
      <c r="I36" s="175"/>
      <c r="J36" s="175"/>
      <c r="K36" s="175"/>
      <c r="M36" s="138"/>
    </row>
    <row r="37" spans="1:16" s="210" customFormat="1" ht="48" customHeight="1" x14ac:dyDescent="0.2">
      <c r="A37" s="138"/>
      <c r="B37" s="177" t="s">
        <v>112</v>
      </c>
      <c r="C37" s="152"/>
      <c r="D37" s="150"/>
      <c r="E37" s="150" t="s">
        <v>44</v>
      </c>
      <c r="F37" s="150"/>
      <c r="G37" s="150"/>
      <c r="H37" s="152"/>
      <c r="I37" s="150"/>
      <c r="J37" s="150" t="s">
        <v>215</v>
      </c>
      <c r="K37" s="150"/>
      <c r="L37" s="153"/>
      <c r="M37" s="138"/>
    </row>
    <row r="38" spans="1:16" s="210" customFormat="1" ht="95.1" customHeight="1" x14ac:dyDescent="0.2">
      <c r="A38" s="138"/>
      <c r="B38" s="167" t="s">
        <v>98</v>
      </c>
      <c r="C38" s="155" t="s">
        <v>199</v>
      </c>
      <c r="D38" s="155" t="s">
        <v>200</v>
      </c>
      <c r="E38" s="155" t="s">
        <v>196</v>
      </c>
      <c r="F38" s="155" t="s">
        <v>198</v>
      </c>
      <c r="G38" s="155" t="s">
        <v>197</v>
      </c>
      <c r="H38" s="168" t="s">
        <v>199</v>
      </c>
      <c r="I38" s="168" t="s">
        <v>200</v>
      </c>
      <c r="J38" s="168" t="s">
        <v>196</v>
      </c>
      <c r="K38" s="168" t="s">
        <v>198</v>
      </c>
      <c r="L38" s="178" t="s">
        <v>197</v>
      </c>
      <c r="M38" s="138"/>
    </row>
    <row r="39" spans="1:16" s="210" customFormat="1" ht="18" customHeight="1" x14ac:dyDescent="0.2">
      <c r="A39" s="138"/>
      <c r="B39" s="169" t="s">
        <v>21</v>
      </c>
      <c r="C39" s="170">
        <f t="shared" ref="C39:D50" si="3">C7</f>
        <v>0</v>
      </c>
      <c r="D39" s="170">
        <f t="shared" si="3"/>
        <v>0</v>
      </c>
      <c r="E39" s="170">
        <f>D39+C39</f>
        <v>0</v>
      </c>
      <c r="F39" s="179">
        <f t="shared" ref="F39:G50" si="4">F7</f>
        <v>0</v>
      </c>
      <c r="G39" s="180">
        <f t="shared" si="4"/>
        <v>0</v>
      </c>
      <c r="H39" s="170">
        <f t="shared" ref="H39:I51" si="5">H23+H7</f>
        <v>95</v>
      </c>
      <c r="I39" s="170">
        <f t="shared" si="5"/>
        <v>0</v>
      </c>
      <c r="J39" s="170">
        <f>I39+H39</f>
        <v>95</v>
      </c>
      <c r="K39" s="181">
        <f>IF(J39=0,0,K7*(J7/J39)+K23*(J23/J39))</f>
        <v>999.71336842105256</v>
      </c>
      <c r="L39" s="182">
        <f>IF(J39=0,0,L7*(J7/J39)+L23*(J23/J39))</f>
        <v>4.8873607491661183E-2</v>
      </c>
      <c r="M39" s="138"/>
    </row>
    <row r="40" spans="1:16" s="210" customFormat="1" ht="18" customHeight="1" x14ac:dyDescent="0.2">
      <c r="A40" s="138"/>
      <c r="B40" s="169" t="s">
        <v>92</v>
      </c>
      <c r="C40" s="170">
        <f t="shared" si="3"/>
        <v>0</v>
      </c>
      <c r="D40" s="170">
        <f t="shared" si="3"/>
        <v>0</v>
      </c>
      <c r="E40" s="170">
        <f t="shared" ref="E40:E50" si="6">D40+C40</f>
        <v>0</v>
      </c>
      <c r="F40" s="179">
        <f t="shared" si="4"/>
        <v>0</v>
      </c>
      <c r="G40" s="180">
        <f t="shared" si="4"/>
        <v>0</v>
      </c>
      <c r="H40" s="170">
        <f t="shared" si="5"/>
        <v>55</v>
      </c>
      <c r="I40" s="170">
        <f t="shared" si="5"/>
        <v>0</v>
      </c>
      <c r="J40" s="170">
        <f t="shared" ref="J40:J50" si="7">I40+H40</f>
        <v>55</v>
      </c>
      <c r="K40" s="181">
        <f t="shared" ref="K40:K50" si="8">IF(J40=0,0,K8*(J8/J40)+K24*(J24/J40))</f>
        <v>894.86563636363633</v>
      </c>
      <c r="L40" s="182">
        <f t="shared" ref="L40:L50" si="9">IF(J40=0,0,L8*(J8/J40)+L24*(J24/J40))</f>
        <v>4.8508123489694965E-2</v>
      </c>
      <c r="M40" s="138"/>
    </row>
    <row r="41" spans="1:16" s="210" customFormat="1" ht="18" customHeight="1" x14ac:dyDescent="0.2">
      <c r="A41" s="138"/>
      <c r="B41" s="169" t="s">
        <v>22</v>
      </c>
      <c r="C41" s="170">
        <f t="shared" si="3"/>
        <v>0</v>
      </c>
      <c r="D41" s="170">
        <f t="shared" si="3"/>
        <v>0</v>
      </c>
      <c r="E41" s="170">
        <f t="shared" si="6"/>
        <v>0</v>
      </c>
      <c r="F41" s="179">
        <f t="shared" si="4"/>
        <v>0</v>
      </c>
      <c r="G41" s="180">
        <f t="shared" si="4"/>
        <v>0</v>
      </c>
      <c r="H41" s="170">
        <f t="shared" si="5"/>
        <v>59</v>
      </c>
      <c r="I41" s="170">
        <f t="shared" si="5"/>
        <v>0</v>
      </c>
      <c r="J41" s="170">
        <f t="shared" si="7"/>
        <v>59</v>
      </c>
      <c r="K41" s="181">
        <f t="shared" si="8"/>
        <v>998.32813559322005</v>
      </c>
      <c r="L41" s="182">
        <f t="shared" si="9"/>
        <v>5.0017351401659943E-2</v>
      </c>
      <c r="M41" s="138"/>
    </row>
    <row r="42" spans="1:16" s="210" customFormat="1" ht="18" customHeight="1" x14ac:dyDescent="0.2">
      <c r="A42" s="138"/>
      <c r="B42" s="169" t="s">
        <v>23</v>
      </c>
      <c r="C42" s="170">
        <f t="shared" si="3"/>
        <v>0</v>
      </c>
      <c r="D42" s="170">
        <f t="shared" si="3"/>
        <v>0</v>
      </c>
      <c r="E42" s="170">
        <f t="shared" si="6"/>
        <v>0</v>
      </c>
      <c r="F42" s="179">
        <f t="shared" si="4"/>
        <v>0</v>
      </c>
      <c r="G42" s="180">
        <f t="shared" si="4"/>
        <v>0</v>
      </c>
      <c r="H42" s="170">
        <f t="shared" si="5"/>
        <v>62</v>
      </c>
      <c r="I42" s="170">
        <f t="shared" si="5"/>
        <v>0</v>
      </c>
      <c r="J42" s="170">
        <f t="shared" si="7"/>
        <v>62</v>
      </c>
      <c r="K42" s="181">
        <f t="shared" si="8"/>
        <v>892.7337096774196</v>
      </c>
      <c r="L42" s="182">
        <f t="shared" si="9"/>
        <v>5.7543695181849791E-2</v>
      </c>
      <c r="M42" s="138"/>
    </row>
    <row r="43" spans="1:16" s="210" customFormat="1" ht="18" customHeight="1" x14ac:dyDescent="0.2">
      <c r="A43" s="138"/>
      <c r="B43" s="169" t="s">
        <v>24</v>
      </c>
      <c r="C43" s="170">
        <f t="shared" si="3"/>
        <v>0</v>
      </c>
      <c r="D43" s="170">
        <f t="shared" si="3"/>
        <v>0</v>
      </c>
      <c r="E43" s="170">
        <f t="shared" si="6"/>
        <v>0</v>
      </c>
      <c r="F43" s="179">
        <f t="shared" si="4"/>
        <v>0</v>
      </c>
      <c r="G43" s="180">
        <f t="shared" si="4"/>
        <v>0</v>
      </c>
      <c r="H43" s="170">
        <f t="shared" si="5"/>
        <v>53</v>
      </c>
      <c r="I43" s="170">
        <f t="shared" si="5"/>
        <v>0</v>
      </c>
      <c r="J43" s="170">
        <f t="shared" si="7"/>
        <v>53</v>
      </c>
      <c r="K43" s="181">
        <f t="shared" si="8"/>
        <v>902.05283018867885</v>
      </c>
      <c r="L43" s="182">
        <f t="shared" si="9"/>
        <v>5.0465413856507844E-2</v>
      </c>
      <c r="M43" s="138"/>
    </row>
    <row r="44" spans="1:16" s="210" customFormat="1" ht="18" customHeight="1" x14ac:dyDescent="0.2">
      <c r="A44" s="138"/>
      <c r="B44" s="169" t="s">
        <v>25</v>
      </c>
      <c r="C44" s="170">
        <f t="shared" si="3"/>
        <v>0</v>
      </c>
      <c r="D44" s="170">
        <f t="shared" si="3"/>
        <v>0</v>
      </c>
      <c r="E44" s="170">
        <f t="shared" si="6"/>
        <v>0</v>
      </c>
      <c r="F44" s="179">
        <f t="shared" si="4"/>
        <v>0</v>
      </c>
      <c r="G44" s="180">
        <f t="shared" si="4"/>
        <v>0</v>
      </c>
      <c r="H44" s="170">
        <f t="shared" si="5"/>
        <v>97</v>
      </c>
      <c r="I44" s="170">
        <f t="shared" si="5"/>
        <v>0</v>
      </c>
      <c r="J44" s="170">
        <f t="shared" si="7"/>
        <v>97</v>
      </c>
      <c r="K44" s="181">
        <f t="shared" si="8"/>
        <v>1008.8786597938148</v>
      </c>
      <c r="L44" s="182">
        <f t="shared" si="9"/>
        <v>4.8950544016614639E-2</v>
      </c>
      <c r="M44" s="138"/>
    </row>
    <row r="45" spans="1:16" s="210" customFormat="1" ht="18" customHeight="1" x14ac:dyDescent="0.2">
      <c r="A45" s="138"/>
      <c r="B45" s="169" t="s">
        <v>26</v>
      </c>
      <c r="C45" s="170">
        <f t="shared" si="3"/>
        <v>0</v>
      </c>
      <c r="D45" s="170">
        <f t="shared" si="3"/>
        <v>0</v>
      </c>
      <c r="E45" s="170">
        <f>D45+C45</f>
        <v>0</v>
      </c>
      <c r="F45" s="179">
        <f t="shared" si="4"/>
        <v>0</v>
      </c>
      <c r="G45" s="180">
        <f t="shared" si="4"/>
        <v>0</v>
      </c>
      <c r="H45" s="170">
        <f t="shared" si="5"/>
        <v>66</v>
      </c>
      <c r="I45" s="170">
        <f t="shared" si="5"/>
        <v>0</v>
      </c>
      <c r="J45" s="170">
        <f>I45+H45</f>
        <v>66</v>
      </c>
      <c r="K45" s="181">
        <f t="shared" si="8"/>
        <v>892.55227272727257</v>
      </c>
      <c r="L45" s="182">
        <f t="shared" si="9"/>
        <v>5.1169445229738771E-2</v>
      </c>
      <c r="M45" s="138"/>
    </row>
    <row r="46" spans="1:16" s="210" customFormat="1" ht="18" customHeight="1" x14ac:dyDescent="0.2">
      <c r="A46" s="138"/>
      <c r="B46" s="169" t="s">
        <v>27</v>
      </c>
      <c r="C46" s="170">
        <f t="shared" si="3"/>
        <v>0</v>
      </c>
      <c r="D46" s="170">
        <f t="shared" si="3"/>
        <v>0</v>
      </c>
      <c r="E46" s="170">
        <f>D46+C46</f>
        <v>0</v>
      </c>
      <c r="F46" s="179">
        <f t="shared" si="4"/>
        <v>0</v>
      </c>
      <c r="G46" s="180">
        <f t="shared" si="4"/>
        <v>0</v>
      </c>
      <c r="H46" s="170">
        <f t="shared" si="5"/>
        <v>31</v>
      </c>
      <c r="I46" s="170">
        <f t="shared" si="5"/>
        <v>0</v>
      </c>
      <c r="J46" s="170">
        <f>I46+H46</f>
        <v>31</v>
      </c>
      <c r="K46" s="181">
        <f t="shared" si="8"/>
        <v>896.88419354838709</v>
      </c>
      <c r="L46" s="182">
        <f t="shared" si="9"/>
        <v>5.3024120691170899E-2</v>
      </c>
      <c r="M46" s="138"/>
      <c r="N46" s="138"/>
      <c r="O46" s="138"/>
      <c r="P46" s="138"/>
    </row>
    <row r="47" spans="1:16" s="210" customFormat="1" ht="18" customHeight="1" x14ac:dyDescent="0.2">
      <c r="A47" s="138"/>
      <c r="B47" s="169" t="s">
        <v>31</v>
      </c>
      <c r="C47" s="170">
        <f t="shared" si="3"/>
        <v>0</v>
      </c>
      <c r="D47" s="170">
        <f t="shared" si="3"/>
        <v>0</v>
      </c>
      <c r="E47" s="170">
        <f>D47+C47</f>
        <v>0</v>
      </c>
      <c r="F47" s="179">
        <f t="shared" si="4"/>
        <v>0</v>
      </c>
      <c r="G47" s="180">
        <f t="shared" si="4"/>
        <v>0</v>
      </c>
      <c r="H47" s="170">
        <f t="shared" si="5"/>
        <v>58</v>
      </c>
      <c r="I47" s="170">
        <f t="shared" si="5"/>
        <v>0</v>
      </c>
      <c r="J47" s="170">
        <f>I47+H47</f>
        <v>58</v>
      </c>
      <c r="K47" s="181">
        <f t="shared" si="8"/>
        <v>895.28913793103425</v>
      </c>
      <c r="L47" s="182">
        <f t="shared" si="9"/>
        <v>5.046215807825849E-2</v>
      </c>
      <c r="M47" s="138"/>
      <c r="N47" s="138"/>
      <c r="O47" s="138"/>
      <c r="P47" s="138"/>
    </row>
    <row r="48" spans="1:16" s="210" customFormat="1" ht="18" customHeight="1" x14ac:dyDescent="0.2">
      <c r="A48" s="138"/>
      <c r="B48" s="169" t="s">
        <v>28</v>
      </c>
      <c r="C48" s="170">
        <f t="shared" si="3"/>
        <v>0</v>
      </c>
      <c r="D48" s="170">
        <f t="shared" si="3"/>
        <v>0</v>
      </c>
      <c r="E48" s="170">
        <f t="shared" si="6"/>
        <v>0</v>
      </c>
      <c r="F48" s="179">
        <f t="shared" si="4"/>
        <v>0</v>
      </c>
      <c r="G48" s="180">
        <f t="shared" si="4"/>
        <v>0</v>
      </c>
      <c r="H48" s="170">
        <f t="shared" si="5"/>
        <v>57</v>
      </c>
      <c r="I48" s="170">
        <f t="shared" si="5"/>
        <v>0</v>
      </c>
      <c r="J48" s="170">
        <f t="shared" si="7"/>
        <v>57</v>
      </c>
      <c r="K48" s="181">
        <f t="shared" si="8"/>
        <v>933.64421052631576</v>
      </c>
      <c r="L48" s="182">
        <f t="shared" si="9"/>
        <v>4.9729336802819539E-2</v>
      </c>
      <c r="M48" s="138"/>
      <c r="N48" s="138"/>
      <c r="O48" s="138"/>
      <c r="P48" s="138"/>
    </row>
    <row r="49" spans="1:16" s="210" customFormat="1" ht="18" customHeight="1" x14ac:dyDescent="0.2">
      <c r="A49" s="138"/>
      <c r="B49" s="169" t="s">
        <v>29</v>
      </c>
      <c r="C49" s="170">
        <f t="shared" si="3"/>
        <v>0</v>
      </c>
      <c r="D49" s="170">
        <f t="shared" si="3"/>
        <v>0</v>
      </c>
      <c r="E49" s="170">
        <f t="shared" si="6"/>
        <v>0</v>
      </c>
      <c r="F49" s="179">
        <f t="shared" si="4"/>
        <v>0</v>
      </c>
      <c r="G49" s="180">
        <f t="shared" si="4"/>
        <v>0</v>
      </c>
      <c r="H49" s="170">
        <f t="shared" si="5"/>
        <v>54</v>
      </c>
      <c r="I49" s="170">
        <f t="shared" si="5"/>
        <v>0</v>
      </c>
      <c r="J49" s="170">
        <f t="shared" si="7"/>
        <v>54</v>
      </c>
      <c r="K49" s="181">
        <f t="shared" si="8"/>
        <v>997.85574074074054</v>
      </c>
      <c r="L49" s="182">
        <f t="shared" si="9"/>
        <v>4.8514581370796242E-2</v>
      </c>
      <c r="M49" s="138"/>
      <c r="N49" s="138"/>
      <c r="O49" s="138"/>
      <c r="P49" s="138"/>
    </row>
    <row r="50" spans="1:16" s="210" customFormat="1" ht="18" customHeight="1" x14ac:dyDescent="0.2">
      <c r="A50" s="138"/>
      <c r="B50" s="169" t="s">
        <v>30</v>
      </c>
      <c r="C50" s="170">
        <f t="shared" si="3"/>
        <v>0</v>
      </c>
      <c r="D50" s="170">
        <f t="shared" si="3"/>
        <v>0</v>
      </c>
      <c r="E50" s="170">
        <f t="shared" si="6"/>
        <v>0</v>
      </c>
      <c r="F50" s="179">
        <f t="shared" si="4"/>
        <v>0</v>
      </c>
      <c r="G50" s="180">
        <f t="shared" si="4"/>
        <v>0</v>
      </c>
      <c r="H50" s="170">
        <f t="shared" si="5"/>
        <v>213</v>
      </c>
      <c r="I50" s="170">
        <f t="shared" si="5"/>
        <v>0</v>
      </c>
      <c r="J50" s="170">
        <f t="shared" si="7"/>
        <v>213</v>
      </c>
      <c r="K50" s="181">
        <f t="shared" si="8"/>
        <v>1090.9657276995301</v>
      </c>
      <c r="L50" s="182">
        <f t="shared" si="9"/>
        <v>5.1484961739358064E-2</v>
      </c>
      <c r="M50" s="138"/>
      <c r="N50" s="138"/>
      <c r="O50" s="138"/>
      <c r="P50" s="138"/>
    </row>
    <row r="51" spans="1:16" s="210" customFormat="1" ht="18" customHeight="1" thickBot="1" x14ac:dyDescent="0.25">
      <c r="A51" s="138"/>
      <c r="B51" s="171" t="s">
        <v>15</v>
      </c>
      <c r="C51" s="172">
        <f>SUM(C39:C50)</f>
        <v>0</v>
      </c>
      <c r="D51" s="172">
        <f>SUM(D39:D50)</f>
        <v>0</v>
      </c>
      <c r="E51" s="172">
        <f>SUM(E39:E50)</f>
        <v>0</v>
      </c>
      <c r="F51" s="173" t="e">
        <f>SUMPRODUCT(E39:E50,F39:F50)/SUM(E39:E50)</f>
        <v>#DIV/0!</v>
      </c>
      <c r="G51" s="183" t="e">
        <f>SUMPRODUCT(E39:E50,G39:G50)/SUM(E39:E50)</f>
        <v>#DIV/0!</v>
      </c>
      <c r="H51" s="172">
        <f t="shared" si="5"/>
        <v>900</v>
      </c>
      <c r="I51" s="172">
        <f t="shared" si="5"/>
        <v>0</v>
      </c>
      <c r="J51" s="172">
        <f>SUM(J39:J50)</f>
        <v>900</v>
      </c>
      <c r="K51" s="173">
        <f>SUMPRODUCT(J39:J50,K39:K50)/SUM(J39:J50)</f>
        <v>980.25279999999987</v>
      </c>
      <c r="L51" s="184">
        <f>SUMPRODUCT(J39:J50,L39:L50)/SUM(J39:J50)</f>
        <v>5.0689927532239144E-2</v>
      </c>
      <c r="M51" s="138"/>
    </row>
    <row r="52" spans="1:16" s="210" customFormat="1" ht="8.1" customHeight="1" thickBot="1" x14ac:dyDescent="0.25">
      <c r="A52" s="138"/>
      <c r="B52" s="174"/>
      <c r="C52" s="175"/>
      <c r="D52" s="175"/>
      <c r="E52" s="175"/>
      <c r="F52" s="175"/>
      <c r="G52" s="175"/>
      <c r="H52" s="175"/>
      <c r="I52" s="175"/>
      <c r="J52" s="175"/>
      <c r="K52" s="175"/>
      <c r="M52" s="138"/>
    </row>
    <row r="53" spans="1:16" s="210" customFormat="1" ht="48" customHeight="1" x14ac:dyDescent="0.2">
      <c r="A53" s="138"/>
      <c r="B53" s="177" t="s">
        <v>43</v>
      </c>
      <c r="C53" s="152"/>
      <c r="D53" s="150"/>
      <c r="E53" s="150"/>
      <c r="F53" s="150" t="s">
        <v>44</v>
      </c>
      <c r="G53" s="150"/>
      <c r="H53" s="150"/>
      <c r="I53" s="151"/>
      <c r="J53" s="152"/>
      <c r="K53" s="150"/>
      <c r="L53" s="150"/>
      <c r="M53" s="150" t="s">
        <v>215</v>
      </c>
      <c r="N53" s="150"/>
      <c r="O53" s="150"/>
      <c r="P53" s="153"/>
    </row>
    <row r="54" spans="1:16" s="210" customFormat="1" ht="95.1" customHeight="1" x14ac:dyDescent="0.2">
      <c r="A54" s="138"/>
      <c r="B54" s="167" t="s">
        <v>53</v>
      </c>
      <c r="C54" s="155" t="s">
        <v>201</v>
      </c>
      <c r="D54" s="155" t="s">
        <v>203</v>
      </c>
      <c r="E54" s="155" t="s">
        <v>152</v>
      </c>
      <c r="F54" s="155" t="s">
        <v>195</v>
      </c>
      <c r="G54" s="155" t="s">
        <v>146</v>
      </c>
      <c r="H54" s="155" t="s">
        <v>137</v>
      </c>
      <c r="I54" s="155" t="s">
        <v>139</v>
      </c>
      <c r="J54" s="155" t="s">
        <v>201</v>
      </c>
      <c r="K54" s="155" t="s">
        <v>203</v>
      </c>
      <c r="L54" s="155" t="s">
        <v>152</v>
      </c>
      <c r="M54" s="155" t="s">
        <v>195</v>
      </c>
      <c r="N54" s="155" t="s">
        <v>237</v>
      </c>
      <c r="O54" s="155" t="s">
        <v>137</v>
      </c>
      <c r="P54" s="156" t="s">
        <v>139</v>
      </c>
    </row>
    <row r="55" spans="1:16" s="210" customFormat="1" ht="18" customHeight="1" x14ac:dyDescent="0.2">
      <c r="A55" s="138"/>
      <c r="B55" s="169" t="s">
        <v>0</v>
      </c>
      <c r="C55" s="315"/>
      <c r="D55" s="315"/>
      <c r="E55" s="170">
        <f t="shared" ref="E55:E60" si="10">D55+C55</f>
        <v>0</v>
      </c>
      <c r="F55" s="316"/>
      <c r="G55" s="316"/>
      <c r="H55" s="161">
        <f t="shared" ref="H55:H60" si="11">IF(G55&lt;&gt;0,G55/F55,0)</f>
        <v>0</v>
      </c>
      <c r="I55" s="185">
        <f>1-H55</f>
        <v>1</v>
      </c>
      <c r="J55" s="315"/>
      <c r="K55" s="315"/>
      <c r="L55" s="170">
        <f>K55+J55</f>
        <v>0</v>
      </c>
      <c r="M55" s="316"/>
      <c r="N55" s="316"/>
      <c r="O55" s="161">
        <f>IF(N55&lt;&gt;0,N55/M55,0)</f>
        <v>0</v>
      </c>
      <c r="P55" s="185">
        <f>1-O55</f>
        <v>1</v>
      </c>
    </row>
    <row r="56" spans="1:16" s="210" customFormat="1" ht="18" customHeight="1" x14ac:dyDescent="0.2">
      <c r="A56" s="138"/>
      <c r="B56" s="169" t="s">
        <v>1</v>
      </c>
      <c r="C56" s="315"/>
      <c r="D56" s="315"/>
      <c r="E56" s="170">
        <f t="shared" si="10"/>
        <v>0</v>
      </c>
      <c r="F56" s="316"/>
      <c r="G56" s="316"/>
      <c r="H56" s="161">
        <f t="shared" si="11"/>
        <v>0</v>
      </c>
      <c r="I56" s="185">
        <f t="shared" ref="I56:I60" si="12">1-H56</f>
        <v>1</v>
      </c>
      <c r="J56" s="315">
        <v>900</v>
      </c>
      <c r="K56" s="315">
        <v>266</v>
      </c>
      <c r="L56" s="170">
        <f>J56+K56</f>
        <v>1166</v>
      </c>
      <c r="M56" s="316">
        <v>971.24854202401332</v>
      </c>
      <c r="N56" s="316"/>
      <c r="O56" s="161">
        <f t="shared" ref="O56:O60" si="13">IF(N56&lt;&gt;0,N56/M56,0)</f>
        <v>0</v>
      </c>
      <c r="P56" s="185">
        <f t="shared" ref="P56:P60" si="14">1-O56</f>
        <v>1</v>
      </c>
    </row>
    <row r="57" spans="1:16" s="210" customFormat="1" ht="18" customHeight="1" x14ac:dyDescent="0.2">
      <c r="A57" s="138"/>
      <c r="B57" s="169" t="s">
        <v>4</v>
      </c>
      <c r="C57" s="315"/>
      <c r="D57" s="315"/>
      <c r="E57" s="170">
        <f t="shared" si="10"/>
        <v>0</v>
      </c>
      <c r="F57" s="316"/>
      <c r="G57" s="316"/>
      <c r="H57" s="161">
        <f t="shared" si="11"/>
        <v>0</v>
      </c>
      <c r="I57" s="185">
        <f t="shared" si="12"/>
        <v>1</v>
      </c>
      <c r="J57" s="315"/>
      <c r="K57" s="315"/>
      <c r="L57" s="170">
        <f>J57+K57</f>
        <v>0</v>
      </c>
      <c r="M57" s="316"/>
      <c r="N57" s="316"/>
      <c r="O57" s="161">
        <f t="shared" si="13"/>
        <v>0</v>
      </c>
      <c r="P57" s="185">
        <f t="shared" si="14"/>
        <v>1</v>
      </c>
    </row>
    <row r="58" spans="1:16" s="210" customFormat="1" ht="18" customHeight="1" x14ac:dyDescent="0.2">
      <c r="A58" s="138"/>
      <c r="B58" s="169" t="s">
        <v>2</v>
      </c>
      <c r="C58" s="315"/>
      <c r="D58" s="315"/>
      <c r="E58" s="170">
        <f t="shared" si="10"/>
        <v>0</v>
      </c>
      <c r="F58" s="316"/>
      <c r="G58" s="316"/>
      <c r="H58" s="161">
        <f t="shared" si="11"/>
        <v>0</v>
      </c>
      <c r="I58" s="185">
        <f t="shared" si="12"/>
        <v>1</v>
      </c>
      <c r="J58" s="315"/>
      <c r="K58" s="315"/>
      <c r="L58" s="170">
        <f>J58+K58</f>
        <v>0</v>
      </c>
      <c r="M58" s="316"/>
      <c r="N58" s="316"/>
      <c r="O58" s="161">
        <f t="shared" si="13"/>
        <v>0</v>
      </c>
      <c r="P58" s="185">
        <f t="shared" si="14"/>
        <v>1</v>
      </c>
    </row>
    <row r="59" spans="1:16" s="210" customFormat="1" ht="18" customHeight="1" x14ac:dyDescent="0.2">
      <c r="A59" s="138"/>
      <c r="B59" s="169" t="s">
        <v>3</v>
      </c>
      <c r="C59" s="315"/>
      <c r="D59" s="315"/>
      <c r="E59" s="170">
        <f t="shared" si="10"/>
        <v>0</v>
      </c>
      <c r="F59" s="316"/>
      <c r="G59" s="316"/>
      <c r="H59" s="161">
        <f t="shared" si="11"/>
        <v>0</v>
      </c>
      <c r="I59" s="185">
        <f t="shared" si="12"/>
        <v>1</v>
      </c>
      <c r="J59" s="315"/>
      <c r="K59" s="315"/>
      <c r="L59" s="170">
        <f>J59+K59</f>
        <v>0</v>
      </c>
      <c r="M59" s="316"/>
      <c r="N59" s="316"/>
      <c r="O59" s="161">
        <f t="shared" si="13"/>
        <v>0</v>
      </c>
      <c r="P59" s="185">
        <f t="shared" si="14"/>
        <v>1</v>
      </c>
    </row>
    <row r="60" spans="1:16" s="210" customFormat="1" ht="18" customHeight="1" x14ac:dyDescent="0.2">
      <c r="A60" s="138"/>
      <c r="B60" s="169" t="s">
        <v>140</v>
      </c>
      <c r="C60" s="315"/>
      <c r="D60" s="315"/>
      <c r="E60" s="170">
        <f t="shared" si="10"/>
        <v>0</v>
      </c>
      <c r="F60" s="316"/>
      <c r="G60" s="316"/>
      <c r="H60" s="161">
        <f t="shared" si="11"/>
        <v>0</v>
      </c>
      <c r="I60" s="185">
        <f t="shared" si="12"/>
        <v>1</v>
      </c>
      <c r="J60" s="315"/>
      <c r="K60" s="315"/>
      <c r="L60" s="170">
        <f>J60+K60</f>
        <v>0</v>
      </c>
      <c r="M60" s="316"/>
      <c r="N60" s="316"/>
      <c r="O60" s="161">
        <f t="shared" si="13"/>
        <v>0</v>
      </c>
      <c r="P60" s="185">
        <f t="shared" si="14"/>
        <v>1</v>
      </c>
    </row>
    <row r="61" spans="1:16" s="210" customFormat="1" ht="18" customHeight="1" thickBot="1" x14ac:dyDescent="0.25">
      <c r="A61" s="138"/>
      <c r="B61" s="171" t="s">
        <v>15</v>
      </c>
      <c r="C61" s="186">
        <f>SUM(C55:C60)</f>
        <v>0</v>
      </c>
      <c r="D61" s="186">
        <f>SUM(D55:D60)</f>
        <v>0</v>
      </c>
      <c r="E61" s="172">
        <f>SUM(E55:E60)</f>
        <v>0</v>
      </c>
      <c r="F61" s="173" t="e">
        <f>SUMPRODUCT(E55:E60,F55:F60)/SUM(E55:E60)</f>
        <v>#DIV/0!</v>
      </c>
      <c r="G61" s="173" t="e">
        <f>SUMPRODUCT(E55:E60,G55:G60)/SUM(E55:E60)</f>
        <v>#DIV/0!</v>
      </c>
      <c r="H61" s="187" t="e">
        <f>SUMPRODUCT(E55:E60,H55:H60)/SUM(E55:E60)</f>
        <v>#DIV/0!</v>
      </c>
      <c r="I61" s="188" t="e">
        <f>SUMPRODUCT(E55:E60,I55:I60)/SUM(E55:E60)</f>
        <v>#DIV/0!</v>
      </c>
      <c r="J61" s="186">
        <f>SUM(J55:J60)</f>
        <v>900</v>
      </c>
      <c r="K61" s="186">
        <f>SUM(K55:K60)</f>
        <v>266</v>
      </c>
      <c r="L61" s="172">
        <f>SUM(L55:L60)</f>
        <v>1166</v>
      </c>
      <c r="M61" s="173">
        <f>SUMPRODUCT(L55:L60,M55:M60)/SUM(L55:L60)</f>
        <v>971.24854202401332</v>
      </c>
      <c r="N61" s="173">
        <f>SUMPRODUCT(L55:L60,N55:N60)/SUM(L55:L60)</f>
        <v>0</v>
      </c>
      <c r="O61" s="187">
        <f>SUMPRODUCT(L55:L60,O55:O60)/SUM(L55:L60)</f>
        <v>0</v>
      </c>
      <c r="P61" s="188">
        <f>SUMPRODUCT(L55:L60,P55:P60)/SUM(L55:L60)</f>
        <v>1</v>
      </c>
    </row>
    <row r="62" spans="1:16" s="210" customFormat="1" ht="8.1" customHeight="1" thickBot="1" x14ac:dyDescent="0.25">
      <c r="A62" s="138"/>
      <c r="B62" s="174"/>
      <c r="C62" s="175"/>
      <c r="D62" s="175"/>
      <c r="E62" s="175"/>
      <c r="F62" s="175"/>
      <c r="G62" s="175"/>
      <c r="H62" s="175"/>
      <c r="I62" s="175"/>
      <c r="J62" s="175"/>
      <c r="K62" s="175"/>
      <c r="M62" s="138"/>
    </row>
    <row r="63" spans="1:16" s="210" customFormat="1" ht="48" customHeight="1" x14ac:dyDescent="0.2">
      <c r="A63" s="138"/>
      <c r="B63" s="177" t="s">
        <v>99</v>
      </c>
      <c r="C63" s="152"/>
      <c r="D63" s="150"/>
      <c r="E63" s="150"/>
      <c r="F63" s="150" t="s">
        <v>44</v>
      </c>
      <c r="G63" s="150"/>
      <c r="H63" s="150"/>
      <c r="I63" s="151"/>
      <c r="J63" s="152"/>
      <c r="K63" s="150"/>
      <c r="L63" s="150"/>
      <c r="M63" s="150" t="s">
        <v>215</v>
      </c>
      <c r="N63" s="150"/>
      <c r="O63" s="150"/>
      <c r="P63" s="153"/>
    </row>
    <row r="64" spans="1:16" s="210" customFormat="1" ht="95.1" customHeight="1" x14ac:dyDescent="0.2">
      <c r="A64" s="138"/>
      <c r="B64" s="167" t="s">
        <v>53</v>
      </c>
      <c r="C64" s="155" t="s">
        <v>201</v>
      </c>
      <c r="D64" s="155" t="s">
        <v>203</v>
      </c>
      <c r="E64" s="155" t="s">
        <v>152</v>
      </c>
      <c r="F64" s="155" t="s">
        <v>195</v>
      </c>
      <c r="G64" s="155" t="s">
        <v>146</v>
      </c>
      <c r="H64" s="155" t="s">
        <v>137</v>
      </c>
      <c r="I64" s="155" t="s">
        <v>139</v>
      </c>
      <c r="J64" s="155" t="s">
        <v>201</v>
      </c>
      <c r="K64" s="155" t="s">
        <v>203</v>
      </c>
      <c r="L64" s="155" t="s">
        <v>152</v>
      </c>
      <c r="M64" s="155" t="s">
        <v>195</v>
      </c>
      <c r="N64" s="155" t="s">
        <v>238</v>
      </c>
      <c r="O64" s="155" t="s">
        <v>137</v>
      </c>
      <c r="P64" s="156" t="s">
        <v>139</v>
      </c>
    </row>
    <row r="65" spans="1:16" s="210" customFormat="1" ht="18" customHeight="1" x14ac:dyDescent="0.2">
      <c r="A65" s="138"/>
      <c r="B65" s="169" t="s">
        <v>0</v>
      </c>
      <c r="C65" s="99"/>
      <c r="D65" s="100"/>
      <c r="E65" s="100"/>
      <c r="F65" s="100"/>
      <c r="G65" s="100"/>
      <c r="H65" s="100"/>
      <c r="I65" s="101"/>
      <c r="J65" s="315"/>
      <c r="K65" s="315"/>
      <c r="L65" s="170">
        <f>K65+J65</f>
        <v>0</v>
      </c>
      <c r="M65" s="316"/>
      <c r="N65" s="316"/>
      <c r="O65" s="161">
        <f>IF(N65&lt;&gt;0,N65/M65,0)</f>
        <v>0</v>
      </c>
      <c r="P65" s="185">
        <f>1-O65</f>
        <v>1</v>
      </c>
    </row>
    <row r="66" spans="1:16" s="210" customFormat="1" ht="18" customHeight="1" x14ac:dyDescent="0.2">
      <c r="A66" s="138"/>
      <c r="B66" s="169" t="s">
        <v>1</v>
      </c>
      <c r="C66" s="102"/>
      <c r="D66" s="103"/>
      <c r="E66" s="103"/>
      <c r="F66" s="103"/>
      <c r="G66" s="103"/>
      <c r="H66" s="103"/>
      <c r="I66" s="104"/>
      <c r="J66" s="315"/>
      <c r="K66" s="315"/>
      <c r="L66" s="170">
        <f>J66+K66</f>
        <v>0</v>
      </c>
      <c r="M66" s="316"/>
      <c r="N66" s="316"/>
      <c r="O66" s="161">
        <f t="shared" ref="O66:O70" si="15">IF(N66&lt;&gt;0,N66/M66,0)</f>
        <v>0</v>
      </c>
      <c r="P66" s="185">
        <f t="shared" ref="P66:P70" si="16">1-O66</f>
        <v>1</v>
      </c>
    </row>
    <row r="67" spans="1:16" s="210" customFormat="1" ht="18" customHeight="1" x14ac:dyDescent="0.2">
      <c r="A67" s="138"/>
      <c r="B67" s="169" t="s">
        <v>4</v>
      </c>
      <c r="C67" s="102"/>
      <c r="D67" s="103"/>
      <c r="E67" s="103"/>
      <c r="F67" s="103"/>
      <c r="G67" s="103"/>
      <c r="H67" s="103"/>
      <c r="I67" s="104"/>
      <c r="J67" s="315"/>
      <c r="K67" s="315"/>
      <c r="L67" s="170">
        <f>J67+K67</f>
        <v>0</v>
      </c>
      <c r="M67" s="316"/>
      <c r="N67" s="316"/>
      <c r="O67" s="161">
        <f t="shared" si="15"/>
        <v>0</v>
      </c>
      <c r="P67" s="185">
        <f t="shared" si="16"/>
        <v>1</v>
      </c>
    </row>
    <row r="68" spans="1:16" s="210" customFormat="1" ht="18" customHeight="1" x14ac:dyDescent="0.2">
      <c r="A68" s="138"/>
      <c r="B68" s="169" t="s">
        <v>2</v>
      </c>
      <c r="C68" s="102"/>
      <c r="D68" s="103"/>
      <c r="E68" s="103"/>
      <c r="F68" s="103"/>
      <c r="G68" s="103"/>
      <c r="H68" s="103"/>
      <c r="I68" s="104"/>
      <c r="J68" s="315"/>
      <c r="K68" s="315"/>
      <c r="L68" s="170">
        <f>J68+K68</f>
        <v>0</v>
      </c>
      <c r="M68" s="316"/>
      <c r="N68" s="316"/>
      <c r="O68" s="161">
        <f t="shared" si="15"/>
        <v>0</v>
      </c>
      <c r="P68" s="185">
        <f t="shared" si="16"/>
        <v>1</v>
      </c>
    </row>
    <row r="69" spans="1:16" s="210" customFormat="1" ht="18" customHeight="1" x14ac:dyDescent="0.2">
      <c r="A69" s="138"/>
      <c r="B69" s="169" t="s">
        <v>3</v>
      </c>
      <c r="C69" s="102"/>
      <c r="D69" s="103"/>
      <c r="E69" s="103"/>
      <c r="F69" s="103"/>
      <c r="G69" s="103"/>
      <c r="H69" s="103"/>
      <c r="I69" s="104"/>
      <c r="J69" s="315"/>
      <c r="K69" s="315"/>
      <c r="L69" s="170">
        <f>J69+K69</f>
        <v>0</v>
      </c>
      <c r="M69" s="316"/>
      <c r="N69" s="316"/>
      <c r="O69" s="161">
        <f t="shared" si="15"/>
        <v>0</v>
      </c>
      <c r="P69" s="185">
        <f t="shared" si="16"/>
        <v>1</v>
      </c>
    </row>
    <row r="70" spans="1:16" s="210" customFormat="1" ht="18" customHeight="1" x14ac:dyDescent="0.2">
      <c r="A70" s="138"/>
      <c r="B70" s="169" t="s">
        <v>140</v>
      </c>
      <c r="C70" s="102"/>
      <c r="D70" s="103"/>
      <c r="E70" s="103"/>
      <c r="F70" s="103"/>
      <c r="G70" s="103"/>
      <c r="H70" s="103"/>
      <c r="I70" s="104"/>
      <c r="J70" s="315"/>
      <c r="K70" s="315"/>
      <c r="L70" s="170">
        <f>J70+K70</f>
        <v>0</v>
      </c>
      <c r="M70" s="316"/>
      <c r="N70" s="316"/>
      <c r="O70" s="161">
        <f t="shared" si="15"/>
        <v>0</v>
      </c>
      <c r="P70" s="185">
        <f t="shared" si="16"/>
        <v>1</v>
      </c>
    </row>
    <row r="71" spans="1:16" s="210" customFormat="1" ht="18" customHeight="1" thickBot="1" x14ac:dyDescent="0.25">
      <c r="A71" s="138"/>
      <c r="B71" s="171" t="s">
        <v>15</v>
      </c>
      <c r="C71" s="105"/>
      <c r="D71" s="106"/>
      <c r="E71" s="106"/>
      <c r="F71" s="106"/>
      <c r="G71" s="106"/>
      <c r="H71" s="106"/>
      <c r="I71" s="107"/>
      <c r="J71" s="186">
        <f>SUM(J65:J70)</f>
        <v>0</v>
      </c>
      <c r="K71" s="186">
        <f>SUM(K65:K70)</f>
        <v>0</v>
      </c>
      <c r="L71" s="172">
        <f>SUM(L65:L70)</f>
        <v>0</v>
      </c>
      <c r="M71" s="173" t="e">
        <f>SUMPRODUCT(L65:L70,M65:M70)/SUM(L65:L70)</f>
        <v>#DIV/0!</v>
      </c>
      <c r="N71" s="173" t="e">
        <f>SUMPRODUCT(L65:L70,N65:N70)/SUM(L65:L70)</f>
        <v>#DIV/0!</v>
      </c>
      <c r="O71" s="187" t="e">
        <f>SUMPRODUCT(L65:L70,O65:O70)/SUM(L65:L70)</f>
        <v>#DIV/0!</v>
      </c>
      <c r="P71" s="188" t="e">
        <f>SUMPRODUCT(L65:L70,P65:P70)/SUM(L65:L70)</f>
        <v>#DIV/0!</v>
      </c>
    </row>
    <row r="72" spans="1:16" s="210" customFormat="1" ht="8.1" customHeight="1" thickBot="1" x14ac:dyDescent="0.25">
      <c r="A72" s="138"/>
      <c r="B72" s="174"/>
      <c r="C72" s="175"/>
      <c r="D72" s="175"/>
      <c r="E72" s="175"/>
      <c r="F72" s="175"/>
      <c r="G72" s="175"/>
      <c r="H72" s="175"/>
      <c r="I72" s="175"/>
      <c r="J72" s="175"/>
      <c r="K72" s="175"/>
      <c r="M72" s="138"/>
    </row>
    <row r="73" spans="1:16" s="210" customFormat="1" ht="48" customHeight="1" x14ac:dyDescent="0.2">
      <c r="A73" s="138"/>
      <c r="B73" s="177" t="s">
        <v>112</v>
      </c>
      <c r="C73" s="152"/>
      <c r="D73" s="150"/>
      <c r="E73" s="150"/>
      <c r="F73" s="150" t="s">
        <v>44</v>
      </c>
      <c r="G73" s="150"/>
      <c r="H73" s="150"/>
      <c r="I73" s="151"/>
      <c r="J73" s="152"/>
      <c r="K73" s="150"/>
      <c r="L73" s="150"/>
      <c r="M73" s="150" t="s">
        <v>215</v>
      </c>
      <c r="N73" s="150"/>
      <c r="O73" s="150"/>
      <c r="P73" s="153"/>
    </row>
    <row r="74" spans="1:16" s="210" customFormat="1" ht="95.1" customHeight="1" x14ac:dyDescent="0.2">
      <c r="A74" s="138"/>
      <c r="B74" s="167" t="s">
        <v>53</v>
      </c>
      <c r="C74" s="155" t="s">
        <v>201</v>
      </c>
      <c r="D74" s="155" t="s">
        <v>203</v>
      </c>
      <c r="E74" s="155" t="s">
        <v>152</v>
      </c>
      <c r="F74" s="155" t="s">
        <v>195</v>
      </c>
      <c r="G74" s="155" t="s">
        <v>146</v>
      </c>
      <c r="H74" s="155" t="s">
        <v>137</v>
      </c>
      <c r="I74" s="155" t="s">
        <v>139</v>
      </c>
      <c r="J74" s="155" t="s">
        <v>201</v>
      </c>
      <c r="K74" s="155" t="s">
        <v>203</v>
      </c>
      <c r="L74" s="155" t="s">
        <v>152</v>
      </c>
      <c r="M74" s="155" t="s">
        <v>195</v>
      </c>
      <c r="N74" s="155" t="s">
        <v>238</v>
      </c>
      <c r="O74" s="155" t="s">
        <v>137</v>
      </c>
      <c r="P74" s="156" t="s">
        <v>139</v>
      </c>
    </row>
    <row r="75" spans="1:16" s="210" customFormat="1" ht="18" customHeight="1" x14ac:dyDescent="0.2">
      <c r="A75" s="138"/>
      <c r="B75" s="169" t="s">
        <v>0</v>
      </c>
      <c r="C75" s="170">
        <f>C55</f>
        <v>0</v>
      </c>
      <c r="D75" s="170">
        <f>D55</f>
        <v>0</v>
      </c>
      <c r="E75" s="170">
        <f>D75+C75</f>
        <v>0</v>
      </c>
      <c r="F75" s="179">
        <f>F55</f>
        <v>0</v>
      </c>
      <c r="G75" s="189">
        <f>G55</f>
        <v>0</v>
      </c>
      <c r="H75" s="161">
        <f t="shared" ref="H75:H80" si="17">IF(G75&lt;&gt;0,G75/F75,0)</f>
        <v>0</v>
      </c>
      <c r="I75" s="161">
        <f>1-H75</f>
        <v>1</v>
      </c>
      <c r="J75" s="170">
        <f>J55+J65</f>
        <v>0</v>
      </c>
      <c r="K75" s="170">
        <f>K55+K65</f>
        <v>0</v>
      </c>
      <c r="L75" s="170">
        <f>K75+J75</f>
        <v>0</v>
      </c>
      <c r="M75" s="179">
        <f>IF(K75=0,0,(M55*L55+M65*L65)/(L75))</f>
        <v>0</v>
      </c>
      <c r="N75" s="179">
        <f>IF(L75=0,0,(N55*L55+N65*L65)/L75)</f>
        <v>0</v>
      </c>
      <c r="O75" s="161">
        <f>IF(N75&lt;&gt;0,N75/M75,0)</f>
        <v>0</v>
      </c>
      <c r="P75" s="185">
        <f>1-O75</f>
        <v>1</v>
      </c>
    </row>
    <row r="76" spans="1:16" s="210" customFormat="1" ht="18" customHeight="1" x14ac:dyDescent="0.2">
      <c r="A76" s="138"/>
      <c r="B76" s="169" t="s">
        <v>1</v>
      </c>
      <c r="C76" s="170">
        <f t="shared" ref="C76:D80" si="18">C56</f>
        <v>0</v>
      </c>
      <c r="D76" s="170">
        <f>D56</f>
        <v>0</v>
      </c>
      <c r="E76" s="170">
        <f t="shared" ref="E76:E80" si="19">D76+C76</f>
        <v>0</v>
      </c>
      <c r="F76" s="179">
        <f>F56</f>
        <v>0</v>
      </c>
      <c r="G76" s="189">
        <f>G56</f>
        <v>0</v>
      </c>
      <c r="H76" s="161">
        <f t="shared" si="17"/>
        <v>0</v>
      </c>
      <c r="I76" s="161">
        <f t="shared" ref="I76:I80" si="20">1-H76</f>
        <v>1</v>
      </c>
      <c r="J76" s="170">
        <f t="shared" ref="J76:L80" si="21">J56+J66</f>
        <v>900</v>
      </c>
      <c r="K76" s="170">
        <f t="shared" si="21"/>
        <v>266</v>
      </c>
      <c r="L76" s="170">
        <f>L56+L66</f>
        <v>1166</v>
      </c>
      <c r="M76" s="179">
        <f t="shared" ref="M76:M80" si="22">IF(K76=0,0,(M56*L56+M66*L66)/(L76))</f>
        <v>971.24854202401332</v>
      </c>
      <c r="N76" s="179">
        <f t="shared" ref="N76:N80" si="23">IF(L76=0,0,(N56*L56+N66*L66)/L76)</f>
        <v>0</v>
      </c>
      <c r="O76" s="161">
        <f t="shared" ref="O76:O80" si="24">IF(N76&lt;&gt;0,N76/M76,0)</f>
        <v>0</v>
      </c>
      <c r="P76" s="185">
        <f t="shared" ref="P76:P81" si="25">1-O76</f>
        <v>1</v>
      </c>
    </row>
    <row r="77" spans="1:16" s="210" customFormat="1" ht="18" customHeight="1" x14ac:dyDescent="0.2">
      <c r="A77" s="138"/>
      <c r="B77" s="169" t="s">
        <v>4</v>
      </c>
      <c r="C77" s="170">
        <f t="shared" si="18"/>
        <v>0</v>
      </c>
      <c r="D77" s="170">
        <f t="shared" si="18"/>
        <v>0</v>
      </c>
      <c r="E77" s="170">
        <f t="shared" si="19"/>
        <v>0</v>
      </c>
      <c r="F77" s="179">
        <f t="shared" ref="F77:G80" si="26">F57</f>
        <v>0</v>
      </c>
      <c r="G77" s="189">
        <f t="shared" si="26"/>
        <v>0</v>
      </c>
      <c r="H77" s="161">
        <f t="shared" si="17"/>
        <v>0</v>
      </c>
      <c r="I77" s="161">
        <f t="shared" si="20"/>
        <v>1</v>
      </c>
      <c r="J77" s="170">
        <f t="shared" si="21"/>
        <v>0</v>
      </c>
      <c r="K77" s="170">
        <f t="shared" si="21"/>
        <v>0</v>
      </c>
      <c r="L77" s="170">
        <f t="shared" si="21"/>
        <v>0</v>
      </c>
      <c r="M77" s="179">
        <f t="shared" si="22"/>
        <v>0</v>
      </c>
      <c r="N77" s="179">
        <f t="shared" si="23"/>
        <v>0</v>
      </c>
      <c r="O77" s="161">
        <f t="shared" si="24"/>
        <v>0</v>
      </c>
      <c r="P77" s="185">
        <f t="shared" si="25"/>
        <v>1</v>
      </c>
    </row>
    <row r="78" spans="1:16" s="210" customFormat="1" ht="18" customHeight="1" x14ac:dyDescent="0.2">
      <c r="A78" s="138"/>
      <c r="B78" s="169" t="s">
        <v>2</v>
      </c>
      <c r="C78" s="170">
        <f t="shared" si="18"/>
        <v>0</v>
      </c>
      <c r="D78" s="170">
        <f t="shared" si="18"/>
        <v>0</v>
      </c>
      <c r="E78" s="170">
        <f t="shared" si="19"/>
        <v>0</v>
      </c>
      <c r="F78" s="179">
        <f t="shared" si="26"/>
        <v>0</v>
      </c>
      <c r="G78" s="189">
        <f t="shared" si="26"/>
        <v>0</v>
      </c>
      <c r="H78" s="161">
        <f t="shared" si="17"/>
        <v>0</v>
      </c>
      <c r="I78" s="161">
        <f t="shared" si="20"/>
        <v>1</v>
      </c>
      <c r="J78" s="170">
        <f t="shared" si="21"/>
        <v>0</v>
      </c>
      <c r="K78" s="170">
        <f t="shared" si="21"/>
        <v>0</v>
      </c>
      <c r="L78" s="170">
        <f t="shared" si="21"/>
        <v>0</v>
      </c>
      <c r="M78" s="179">
        <f t="shared" si="22"/>
        <v>0</v>
      </c>
      <c r="N78" s="179">
        <f t="shared" si="23"/>
        <v>0</v>
      </c>
      <c r="O78" s="161">
        <f t="shared" si="24"/>
        <v>0</v>
      </c>
      <c r="P78" s="185">
        <f t="shared" si="25"/>
        <v>1</v>
      </c>
    </row>
    <row r="79" spans="1:16" s="210" customFormat="1" ht="18" customHeight="1" x14ac:dyDescent="0.2">
      <c r="A79" s="138"/>
      <c r="B79" s="169" t="s">
        <v>3</v>
      </c>
      <c r="C79" s="170">
        <f t="shared" si="18"/>
        <v>0</v>
      </c>
      <c r="D79" s="170">
        <f t="shared" si="18"/>
        <v>0</v>
      </c>
      <c r="E79" s="170">
        <f t="shared" si="19"/>
        <v>0</v>
      </c>
      <c r="F79" s="179">
        <f t="shared" si="26"/>
        <v>0</v>
      </c>
      <c r="G79" s="189">
        <f t="shared" si="26"/>
        <v>0</v>
      </c>
      <c r="H79" s="161">
        <f t="shared" si="17"/>
        <v>0</v>
      </c>
      <c r="I79" s="161">
        <f t="shared" si="20"/>
        <v>1</v>
      </c>
      <c r="J79" s="170">
        <f t="shared" si="21"/>
        <v>0</v>
      </c>
      <c r="K79" s="170">
        <f t="shared" si="21"/>
        <v>0</v>
      </c>
      <c r="L79" s="170">
        <f t="shared" si="21"/>
        <v>0</v>
      </c>
      <c r="M79" s="179">
        <f t="shared" si="22"/>
        <v>0</v>
      </c>
      <c r="N79" s="179">
        <f t="shared" si="23"/>
        <v>0</v>
      </c>
      <c r="O79" s="161">
        <f t="shared" si="24"/>
        <v>0</v>
      </c>
      <c r="P79" s="185">
        <f t="shared" si="25"/>
        <v>1</v>
      </c>
    </row>
    <row r="80" spans="1:16" s="210" customFormat="1" ht="18" customHeight="1" x14ac:dyDescent="0.2">
      <c r="A80" s="138"/>
      <c r="B80" s="169" t="s">
        <v>140</v>
      </c>
      <c r="C80" s="170">
        <f t="shared" si="18"/>
        <v>0</v>
      </c>
      <c r="D80" s="170">
        <f t="shared" si="18"/>
        <v>0</v>
      </c>
      <c r="E80" s="170">
        <f t="shared" si="19"/>
        <v>0</v>
      </c>
      <c r="F80" s="179">
        <f t="shared" si="26"/>
        <v>0</v>
      </c>
      <c r="G80" s="189">
        <f t="shared" si="26"/>
        <v>0</v>
      </c>
      <c r="H80" s="161">
        <f t="shared" si="17"/>
        <v>0</v>
      </c>
      <c r="I80" s="161">
        <f t="shared" si="20"/>
        <v>1</v>
      </c>
      <c r="J80" s="170">
        <f t="shared" si="21"/>
        <v>0</v>
      </c>
      <c r="K80" s="170">
        <f t="shared" si="21"/>
        <v>0</v>
      </c>
      <c r="L80" s="170">
        <f t="shared" si="21"/>
        <v>0</v>
      </c>
      <c r="M80" s="179">
        <f t="shared" si="22"/>
        <v>0</v>
      </c>
      <c r="N80" s="179">
        <f t="shared" si="23"/>
        <v>0</v>
      </c>
      <c r="O80" s="161">
        <f t="shared" si="24"/>
        <v>0</v>
      </c>
      <c r="P80" s="185">
        <f t="shared" si="25"/>
        <v>1</v>
      </c>
    </row>
    <row r="81" spans="1:16" s="210" customFormat="1" ht="18" customHeight="1" thickBot="1" x14ac:dyDescent="0.25">
      <c r="A81" s="138"/>
      <c r="B81" s="171" t="s">
        <v>15</v>
      </c>
      <c r="C81" s="172">
        <f>SUM(C75:C80)</f>
        <v>0</v>
      </c>
      <c r="D81" s="172">
        <f>SUM(D75:D80)</f>
        <v>0</v>
      </c>
      <c r="E81" s="172">
        <f>D81+C81</f>
        <v>0</v>
      </c>
      <c r="F81" s="173" t="e">
        <f>SUMPRODUCT(E75:E80,F75:F80)/SUM(E75:E80)</f>
        <v>#DIV/0!</v>
      </c>
      <c r="G81" s="186" t="e">
        <f>SUMPRODUCT(E75:E80,G75:G80)/SUM(E75:E80)</f>
        <v>#DIV/0!</v>
      </c>
      <c r="H81" s="187" t="e">
        <f>SUMPRODUCT(E75:E80,H75:H80)/SUM(E75:E80)</f>
        <v>#DIV/0!</v>
      </c>
      <c r="I81" s="187" t="e">
        <f>SUMPRODUCT(I75:I80,E75:E80)/SUM(E75:E80)</f>
        <v>#DIV/0!</v>
      </c>
      <c r="J81" s="172">
        <f>SUM(J75:J80)</f>
        <v>900</v>
      </c>
      <c r="K81" s="173">
        <f>SUM(K75:K80)</f>
        <v>266</v>
      </c>
      <c r="L81" s="172">
        <f>SUM(L75:L80)</f>
        <v>1166</v>
      </c>
      <c r="M81" s="179">
        <f>SUMPRODUCT(L75:L80,M75:M80)/SUM(L75:L80)</f>
        <v>971.24854202401332</v>
      </c>
      <c r="N81" s="173">
        <f>SUMPRODUCT(L75:L80,N75:N80)/SUM(L75:L80)</f>
        <v>0</v>
      </c>
      <c r="O81" s="187">
        <f>SUMPRODUCT(O75:O80,L75:L80)/SUM(L75:L80)</f>
        <v>0</v>
      </c>
      <c r="P81" s="190">
        <f t="shared" si="25"/>
        <v>1</v>
      </c>
    </row>
  </sheetData>
  <sheetProtection algorithmName="SHA-512" hashValue="khrOnHYfjjt2e2BQbWXVmHcHtVsZ77jtlXseyn7S6UzjSYwcvM7R9xBUyZiR3xR+s382xWHLMHYLZ3IJorcnAQ==" saltValue="Ax0wwKkzu4zGsiO7GjFQCg=="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  June 10, 2022&amp;C&amp;"Arial,Regular"&amp;12Page &amp;P of &amp;N</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81"/>
  <sheetViews>
    <sheetView showGridLines="0" zoomScale="75" zoomScaleNormal="75" zoomScalePageLayoutView="60" workbookViewId="0"/>
  </sheetViews>
  <sheetFormatPr defaultColWidth="9.140625" defaultRowHeight="15" x14ac:dyDescent="0.25"/>
  <cols>
    <col min="1" max="1" width="2.7109375" style="24" customWidth="1"/>
    <col min="2" max="2" width="28.7109375" style="24" customWidth="1"/>
    <col min="3" max="12" width="15.7109375" style="24" customWidth="1"/>
    <col min="13" max="13" width="1.7109375" style="24" customWidth="1"/>
    <col min="14" max="14" width="28.7109375" style="24" customWidth="1"/>
    <col min="15" max="19" width="15.7109375" style="24" customWidth="1"/>
    <col min="20" max="20" width="3.42578125" style="24" customWidth="1"/>
    <col min="21" max="21" width="15.7109375" style="207" customWidth="1"/>
    <col min="22" max="25" width="9.140625" style="207"/>
    <col min="26" max="26" width="10.5703125" style="207" customWidth="1"/>
    <col min="27" max="27" width="11.140625" style="207" customWidth="1"/>
    <col min="28" max="31" width="9.140625" style="207"/>
    <col min="32" max="32" width="10.42578125" style="207" customWidth="1"/>
    <col min="33" max="33" width="9.140625" style="207"/>
    <col min="34" max="34" width="3.140625" style="207" customWidth="1"/>
    <col min="35" max="35" width="15.5703125" style="207" customWidth="1"/>
    <col min="36" max="36" width="9.140625" style="207"/>
    <col min="37" max="40" width="11.28515625" style="207" customWidth="1"/>
    <col min="41" max="47" width="9.140625" style="207"/>
    <col min="48" max="48" width="3.140625" style="207" customWidth="1"/>
    <col min="49" max="49" width="16.28515625" style="207" customWidth="1"/>
    <col min="50" max="50" width="9.5703125" style="207" customWidth="1"/>
    <col min="51" max="54" width="11.140625" style="207" customWidth="1"/>
    <col min="55" max="16384" width="9.140625" style="207"/>
  </cols>
  <sheetData>
    <row r="1" spans="1:20" ht="50.1" customHeight="1" x14ac:dyDescent="0.25">
      <c r="B1" s="133"/>
      <c r="C1" s="134"/>
      <c r="D1" s="134"/>
      <c r="E1" s="134"/>
      <c r="F1" s="134"/>
      <c r="G1" s="134"/>
      <c r="H1" s="134"/>
      <c r="I1" s="135" t="str">
        <f>CONCATENATE("The Report Summarizes Rate Activity for the 12 month ending Reporting Year ",General_Info!$C$10)</f>
        <v>The Report Summarizes Rate Activity for the 12 month ending Reporting Year 2022</v>
      </c>
      <c r="J1" s="134"/>
      <c r="K1" s="134"/>
      <c r="L1" s="134"/>
      <c r="M1" s="134"/>
      <c r="N1" s="134"/>
      <c r="O1" s="134"/>
      <c r="P1" s="134"/>
      <c r="Q1" s="134"/>
      <c r="R1" s="134"/>
      <c r="S1" s="134"/>
    </row>
    <row r="2" spans="1:20" ht="15.75" x14ac:dyDescent="0.25">
      <c r="B2" s="40" t="s">
        <v>229</v>
      </c>
      <c r="C2" s="39"/>
      <c r="D2" s="39"/>
      <c r="E2" s="39"/>
      <c r="F2" s="39"/>
      <c r="G2" s="39"/>
      <c r="H2" s="39"/>
      <c r="I2" s="39"/>
    </row>
    <row r="3" spans="1:20" ht="18.75" customHeight="1" x14ac:dyDescent="0.25">
      <c r="B3" s="40"/>
      <c r="C3" s="39"/>
      <c r="D3" s="39"/>
      <c r="E3" s="39"/>
      <c r="F3" s="39"/>
      <c r="G3" s="39"/>
      <c r="H3" s="39"/>
      <c r="I3" s="39"/>
    </row>
    <row r="4" spans="1:20" s="208" customFormat="1" ht="24.75" customHeight="1" thickBot="1" x14ac:dyDescent="0.3">
      <c r="A4" s="138"/>
      <c r="B4" s="138"/>
      <c r="C4" s="138"/>
      <c r="D4" s="138"/>
      <c r="E4" s="138"/>
      <c r="F4" s="138"/>
      <c r="G4" s="138"/>
      <c r="H4" s="138"/>
      <c r="I4" s="138"/>
      <c r="J4" s="138"/>
      <c r="K4" s="138"/>
      <c r="L4" s="138"/>
    </row>
    <row r="5" spans="1:20" s="208" customFormat="1" ht="48" customHeight="1" x14ac:dyDescent="0.25">
      <c r="A5" s="138"/>
      <c r="B5" s="177" t="s">
        <v>43</v>
      </c>
      <c r="C5" s="152"/>
      <c r="D5" s="150"/>
      <c r="E5" s="150" t="s">
        <v>44</v>
      </c>
      <c r="F5" s="150"/>
      <c r="G5" s="151"/>
      <c r="H5" s="152"/>
      <c r="I5" s="150"/>
      <c r="J5" s="150" t="s">
        <v>215</v>
      </c>
      <c r="K5" s="150"/>
      <c r="L5" s="153"/>
      <c r="M5" s="138"/>
      <c r="N5" s="177" t="s">
        <v>54</v>
      </c>
      <c r="O5" s="152"/>
      <c r="P5" s="150"/>
      <c r="Q5" s="150" t="s">
        <v>215</v>
      </c>
      <c r="R5" s="150"/>
      <c r="S5" s="153"/>
      <c r="T5" s="138"/>
    </row>
    <row r="6" spans="1:20" s="208" customFormat="1" ht="95.1" customHeight="1" x14ac:dyDescent="0.25">
      <c r="A6" s="138"/>
      <c r="B6" s="191" t="s">
        <v>164</v>
      </c>
      <c r="C6" s="192">
        <v>0</v>
      </c>
      <c r="D6" s="192" t="s">
        <v>105</v>
      </c>
      <c r="E6" s="192" t="s">
        <v>97</v>
      </c>
      <c r="F6" s="192" t="s">
        <v>66</v>
      </c>
      <c r="G6" s="155" t="s">
        <v>152</v>
      </c>
      <c r="H6" s="192">
        <v>0</v>
      </c>
      <c r="I6" s="192" t="s">
        <v>105</v>
      </c>
      <c r="J6" s="192" t="s">
        <v>97</v>
      </c>
      <c r="K6" s="192" t="s">
        <v>66</v>
      </c>
      <c r="L6" s="156" t="s">
        <v>152</v>
      </c>
      <c r="M6" s="138"/>
      <c r="N6" s="191" t="s">
        <v>164</v>
      </c>
      <c r="O6" s="192">
        <v>0</v>
      </c>
      <c r="P6" s="192" t="s">
        <v>105</v>
      </c>
      <c r="Q6" s="192" t="s">
        <v>97</v>
      </c>
      <c r="R6" s="192" t="s">
        <v>66</v>
      </c>
      <c r="S6" s="156" t="s">
        <v>152</v>
      </c>
      <c r="T6" s="138"/>
    </row>
    <row r="7" spans="1:20" s="208" customFormat="1" ht="18" customHeight="1" x14ac:dyDescent="0.25">
      <c r="A7" s="138"/>
      <c r="B7" s="191" t="s">
        <v>53</v>
      </c>
      <c r="C7" s="175"/>
      <c r="D7" s="193"/>
      <c r="E7" s="194" t="s">
        <v>190</v>
      </c>
      <c r="F7" s="193"/>
      <c r="G7" s="195"/>
      <c r="H7" s="175"/>
      <c r="I7" s="193"/>
      <c r="J7" s="194" t="s">
        <v>190</v>
      </c>
      <c r="K7" s="193"/>
      <c r="L7" s="196"/>
      <c r="M7" s="138"/>
      <c r="N7" s="191" t="s">
        <v>53</v>
      </c>
      <c r="O7" s="175"/>
      <c r="P7" s="193"/>
      <c r="Q7" s="194" t="s">
        <v>190</v>
      </c>
      <c r="R7" s="193"/>
      <c r="S7" s="196"/>
      <c r="T7" s="138"/>
    </row>
    <row r="8" spans="1:20" s="208" customFormat="1" ht="18" customHeight="1" x14ac:dyDescent="0.25">
      <c r="A8" s="138"/>
      <c r="B8" s="197" t="s">
        <v>0</v>
      </c>
      <c r="C8" s="315"/>
      <c r="D8" s="315"/>
      <c r="E8" s="315"/>
      <c r="F8" s="315"/>
      <c r="G8" s="170">
        <f>SUM(C8:F8)</f>
        <v>0</v>
      </c>
      <c r="H8" s="315">
        <v>0</v>
      </c>
      <c r="I8" s="315">
        <v>0</v>
      </c>
      <c r="J8" s="315">
        <v>0</v>
      </c>
      <c r="K8" s="315">
        <v>0</v>
      </c>
      <c r="L8" s="198">
        <f>SUM(H8:K8)</f>
        <v>0</v>
      </c>
      <c r="M8" s="138"/>
      <c r="N8" s="197" t="s">
        <v>0</v>
      </c>
      <c r="O8" s="315"/>
      <c r="P8" s="315"/>
      <c r="Q8" s="315"/>
      <c r="R8" s="315"/>
      <c r="S8" s="198">
        <f>SUM(O8:R8)</f>
        <v>0</v>
      </c>
      <c r="T8" s="138"/>
    </row>
    <row r="9" spans="1:20" s="208" customFormat="1" ht="18" customHeight="1" x14ac:dyDescent="0.25">
      <c r="A9" s="138"/>
      <c r="B9" s="197" t="s">
        <v>1</v>
      </c>
      <c r="C9" s="315"/>
      <c r="D9" s="315"/>
      <c r="E9" s="315"/>
      <c r="F9" s="315"/>
      <c r="G9" s="170">
        <f t="shared" ref="G9:G13" si="0">SUM(C9:F9)</f>
        <v>0</v>
      </c>
      <c r="H9" s="315">
        <v>356</v>
      </c>
      <c r="I9" s="315">
        <v>303</v>
      </c>
      <c r="J9" s="315">
        <v>0</v>
      </c>
      <c r="K9" s="315">
        <v>507</v>
      </c>
      <c r="L9" s="198">
        <f t="shared" ref="L9:L13" si="1">SUM(H9:K9)</f>
        <v>1166</v>
      </c>
      <c r="M9" s="138"/>
      <c r="N9" s="197" t="s">
        <v>1</v>
      </c>
      <c r="O9" s="315"/>
      <c r="P9" s="315"/>
      <c r="Q9" s="315"/>
      <c r="R9" s="315"/>
      <c r="S9" s="198">
        <f t="shared" ref="S9:S13" si="2">SUM(O9:R9)</f>
        <v>0</v>
      </c>
      <c r="T9" s="138"/>
    </row>
    <row r="10" spans="1:20" s="208" customFormat="1" ht="18" customHeight="1" x14ac:dyDescent="0.25">
      <c r="A10" s="138"/>
      <c r="B10" s="197" t="s">
        <v>4</v>
      </c>
      <c r="C10" s="315"/>
      <c r="D10" s="315"/>
      <c r="E10" s="315"/>
      <c r="F10" s="315"/>
      <c r="G10" s="170">
        <f t="shared" si="0"/>
        <v>0</v>
      </c>
      <c r="H10" s="315">
        <v>0</v>
      </c>
      <c r="I10" s="315">
        <v>0</v>
      </c>
      <c r="J10" s="315">
        <v>0</v>
      </c>
      <c r="K10" s="315">
        <v>0</v>
      </c>
      <c r="L10" s="198">
        <f t="shared" si="1"/>
        <v>0</v>
      </c>
      <c r="M10" s="138"/>
      <c r="N10" s="197" t="s">
        <v>4</v>
      </c>
      <c r="O10" s="315"/>
      <c r="P10" s="315"/>
      <c r="Q10" s="315"/>
      <c r="R10" s="315"/>
      <c r="S10" s="198">
        <f t="shared" si="2"/>
        <v>0</v>
      </c>
      <c r="T10" s="138"/>
    </row>
    <row r="11" spans="1:20" s="208" customFormat="1" ht="18" customHeight="1" x14ac:dyDescent="0.25">
      <c r="A11" s="138"/>
      <c r="B11" s="197" t="s">
        <v>2</v>
      </c>
      <c r="C11" s="315"/>
      <c r="D11" s="315"/>
      <c r="E11" s="315"/>
      <c r="F11" s="315"/>
      <c r="G11" s="170">
        <f t="shared" si="0"/>
        <v>0</v>
      </c>
      <c r="H11" s="315">
        <v>0</v>
      </c>
      <c r="I11" s="315">
        <v>0</v>
      </c>
      <c r="J11" s="315">
        <v>0</v>
      </c>
      <c r="K11" s="315">
        <v>0</v>
      </c>
      <c r="L11" s="198">
        <f t="shared" si="1"/>
        <v>0</v>
      </c>
      <c r="M11" s="138"/>
      <c r="N11" s="197" t="s">
        <v>2</v>
      </c>
      <c r="O11" s="315"/>
      <c r="P11" s="315"/>
      <c r="Q11" s="315"/>
      <c r="R11" s="315"/>
      <c r="S11" s="198">
        <f t="shared" si="2"/>
        <v>0</v>
      </c>
      <c r="T11" s="138"/>
    </row>
    <row r="12" spans="1:20" s="208" customFormat="1" ht="18" customHeight="1" x14ac:dyDescent="0.25">
      <c r="A12" s="138"/>
      <c r="B12" s="197" t="s">
        <v>3</v>
      </c>
      <c r="C12" s="315"/>
      <c r="D12" s="315"/>
      <c r="E12" s="315"/>
      <c r="F12" s="315"/>
      <c r="G12" s="170">
        <f t="shared" si="0"/>
        <v>0</v>
      </c>
      <c r="H12" s="315">
        <v>0</v>
      </c>
      <c r="I12" s="315">
        <v>0</v>
      </c>
      <c r="J12" s="315">
        <v>0</v>
      </c>
      <c r="K12" s="315">
        <v>0</v>
      </c>
      <c r="L12" s="198">
        <f t="shared" si="1"/>
        <v>0</v>
      </c>
      <c r="M12" s="138"/>
      <c r="N12" s="197" t="s">
        <v>3</v>
      </c>
      <c r="O12" s="315"/>
      <c r="P12" s="315"/>
      <c r="Q12" s="315"/>
      <c r="R12" s="315"/>
      <c r="S12" s="198">
        <f t="shared" si="2"/>
        <v>0</v>
      </c>
      <c r="T12" s="138"/>
    </row>
    <row r="13" spans="1:20" s="208" customFormat="1" ht="18" customHeight="1" x14ac:dyDescent="0.25">
      <c r="A13" s="138"/>
      <c r="B13" s="199" t="s">
        <v>140</v>
      </c>
      <c r="C13" s="319"/>
      <c r="D13" s="319"/>
      <c r="E13" s="319"/>
      <c r="F13" s="319"/>
      <c r="G13" s="170">
        <f t="shared" si="0"/>
        <v>0</v>
      </c>
      <c r="H13" s="319">
        <v>0</v>
      </c>
      <c r="I13" s="319">
        <v>0</v>
      </c>
      <c r="J13" s="319">
        <v>0</v>
      </c>
      <c r="K13" s="319">
        <v>0</v>
      </c>
      <c r="L13" s="198">
        <f t="shared" si="1"/>
        <v>0</v>
      </c>
      <c r="M13" s="138"/>
      <c r="N13" s="200" t="s">
        <v>140</v>
      </c>
      <c r="O13" s="319"/>
      <c r="P13" s="319"/>
      <c r="Q13" s="319"/>
      <c r="R13" s="319"/>
      <c r="S13" s="198">
        <f t="shared" si="2"/>
        <v>0</v>
      </c>
      <c r="T13" s="138"/>
    </row>
    <row r="14" spans="1:20" s="208" customFormat="1" ht="18" customHeight="1" thickBot="1" x14ac:dyDescent="0.3">
      <c r="A14" s="138"/>
      <c r="B14" s="171" t="s">
        <v>15</v>
      </c>
      <c r="C14" s="163">
        <f t="shared" ref="C14:L14" si="3">SUM(C8:C13)</f>
        <v>0</v>
      </c>
      <c r="D14" s="163">
        <f t="shared" si="3"/>
        <v>0</v>
      </c>
      <c r="E14" s="163">
        <f t="shared" si="3"/>
        <v>0</v>
      </c>
      <c r="F14" s="163">
        <f t="shared" si="3"/>
        <v>0</v>
      </c>
      <c r="G14" s="163">
        <f t="shared" si="3"/>
        <v>0</v>
      </c>
      <c r="H14" s="163">
        <f t="shared" si="3"/>
        <v>356</v>
      </c>
      <c r="I14" s="163">
        <f t="shared" si="3"/>
        <v>303</v>
      </c>
      <c r="J14" s="163">
        <f t="shared" si="3"/>
        <v>0</v>
      </c>
      <c r="K14" s="163">
        <f t="shared" si="3"/>
        <v>507</v>
      </c>
      <c r="L14" s="201">
        <f t="shared" si="3"/>
        <v>1166</v>
      </c>
      <c r="M14" s="138"/>
      <c r="N14" s="171" t="s">
        <v>15</v>
      </c>
      <c r="O14" s="163">
        <f>SUM(O8:O13)</f>
        <v>0</v>
      </c>
      <c r="P14" s="163">
        <f>SUM(P8:P13)</f>
        <v>0</v>
      </c>
      <c r="Q14" s="163">
        <f>SUM(Q8:Q13)</f>
        <v>0</v>
      </c>
      <c r="R14" s="163">
        <f>SUM(R8:R13)</f>
        <v>0</v>
      </c>
      <c r="S14" s="201">
        <f>SUM(S8:S13)</f>
        <v>0</v>
      </c>
      <c r="T14" s="138"/>
    </row>
    <row r="15" spans="1:20" s="208" customFormat="1" ht="8.1" customHeight="1" thickBot="1" x14ac:dyDescent="0.3">
      <c r="A15" s="138"/>
      <c r="B15" s="138"/>
      <c r="C15" s="138"/>
      <c r="D15" s="138"/>
      <c r="E15" s="138"/>
      <c r="F15" s="138"/>
      <c r="G15" s="138"/>
      <c r="H15" s="138"/>
      <c r="I15" s="138"/>
      <c r="J15" s="138"/>
      <c r="K15" s="138"/>
      <c r="L15" s="138"/>
      <c r="T15" s="138"/>
    </row>
    <row r="16" spans="1:20" s="208" customFormat="1" ht="48" customHeight="1" x14ac:dyDescent="0.25">
      <c r="A16" s="138"/>
      <c r="B16" s="177" t="s">
        <v>43</v>
      </c>
      <c r="C16" s="152"/>
      <c r="D16" s="150"/>
      <c r="E16" s="150" t="s">
        <v>44</v>
      </c>
      <c r="F16" s="150"/>
      <c r="G16" s="151"/>
      <c r="H16" s="152"/>
      <c r="I16" s="150"/>
      <c r="J16" s="150" t="s">
        <v>215</v>
      </c>
      <c r="K16" s="150"/>
      <c r="L16" s="153"/>
      <c r="M16" s="138"/>
      <c r="N16" s="177" t="s">
        <v>54</v>
      </c>
      <c r="O16" s="152"/>
      <c r="P16" s="150"/>
      <c r="Q16" s="150" t="s">
        <v>215</v>
      </c>
      <c r="R16" s="150"/>
      <c r="S16" s="153"/>
      <c r="T16" s="138"/>
    </row>
    <row r="17" spans="1:20" s="208" customFormat="1" ht="95.1" customHeight="1" x14ac:dyDescent="0.25">
      <c r="A17" s="138"/>
      <c r="B17" s="191" t="s">
        <v>170</v>
      </c>
      <c r="C17" s="202">
        <v>0</v>
      </c>
      <c r="D17" s="192" t="s">
        <v>103</v>
      </c>
      <c r="E17" s="192" t="s">
        <v>104</v>
      </c>
      <c r="F17" s="192" t="s">
        <v>71</v>
      </c>
      <c r="G17" s="155" t="s">
        <v>152</v>
      </c>
      <c r="H17" s="202">
        <v>0</v>
      </c>
      <c r="I17" s="192" t="s">
        <v>103</v>
      </c>
      <c r="J17" s="192" t="s">
        <v>104</v>
      </c>
      <c r="K17" s="192" t="s">
        <v>71</v>
      </c>
      <c r="L17" s="156" t="s">
        <v>152</v>
      </c>
      <c r="M17" s="138"/>
      <c r="N17" s="191" t="s">
        <v>170</v>
      </c>
      <c r="O17" s="202">
        <v>0</v>
      </c>
      <c r="P17" s="192" t="s">
        <v>103</v>
      </c>
      <c r="Q17" s="192" t="s">
        <v>104</v>
      </c>
      <c r="R17" s="192" t="s">
        <v>71</v>
      </c>
      <c r="S17" s="156" t="s">
        <v>152</v>
      </c>
      <c r="T17" s="138"/>
    </row>
    <row r="18" spans="1:20" s="208" customFormat="1" ht="18" customHeight="1" x14ac:dyDescent="0.25">
      <c r="A18" s="138"/>
      <c r="B18" s="191" t="s">
        <v>53</v>
      </c>
      <c r="C18" s="175"/>
      <c r="D18" s="193"/>
      <c r="E18" s="194" t="s">
        <v>190</v>
      </c>
      <c r="F18" s="193"/>
      <c r="G18" s="195"/>
      <c r="H18" s="175"/>
      <c r="I18" s="193"/>
      <c r="J18" s="194" t="s">
        <v>190</v>
      </c>
      <c r="K18" s="193"/>
      <c r="L18" s="196"/>
      <c r="M18" s="138"/>
      <c r="N18" s="191" t="s">
        <v>53</v>
      </c>
      <c r="O18" s="175"/>
      <c r="P18" s="193"/>
      <c r="Q18" s="194" t="s">
        <v>190</v>
      </c>
      <c r="R18" s="193"/>
      <c r="S18" s="196"/>
      <c r="T18" s="138"/>
    </row>
    <row r="19" spans="1:20" s="208" customFormat="1" ht="18" customHeight="1" x14ac:dyDescent="0.25">
      <c r="A19" s="138"/>
      <c r="B19" s="197" t="s">
        <v>0</v>
      </c>
      <c r="C19" s="315"/>
      <c r="D19" s="315"/>
      <c r="E19" s="315"/>
      <c r="F19" s="315"/>
      <c r="G19" s="170">
        <f>SUM(C19:F19)</f>
        <v>0</v>
      </c>
      <c r="H19" s="315">
        <v>0</v>
      </c>
      <c r="I19" s="315">
        <v>0</v>
      </c>
      <c r="J19" s="315">
        <v>0</v>
      </c>
      <c r="K19" s="315">
        <v>0</v>
      </c>
      <c r="L19" s="198">
        <f>SUM(H19:K19)</f>
        <v>0</v>
      </c>
      <c r="M19" s="138"/>
      <c r="N19" s="197" t="s">
        <v>0</v>
      </c>
      <c r="O19" s="315"/>
      <c r="P19" s="315"/>
      <c r="Q19" s="315"/>
      <c r="R19" s="315"/>
      <c r="S19" s="198">
        <f>SUM(O19:R19)</f>
        <v>0</v>
      </c>
      <c r="T19" s="138"/>
    </row>
    <row r="20" spans="1:20" s="208" customFormat="1" ht="18" customHeight="1" x14ac:dyDescent="0.25">
      <c r="A20" s="138"/>
      <c r="B20" s="197" t="s">
        <v>1</v>
      </c>
      <c r="C20" s="315"/>
      <c r="D20" s="315"/>
      <c r="E20" s="315"/>
      <c r="F20" s="315"/>
      <c r="G20" s="170">
        <f t="shared" ref="G20:G24" si="4">SUM(C20:F20)</f>
        <v>0</v>
      </c>
      <c r="H20" s="315">
        <v>0</v>
      </c>
      <c r="I20" s="315">
        <v>0</v>
      </c>
      <c r="J20" s="315">
        <v>356</v>
      </c>
      <c r="K20" s="315">
        <v>810</v>
      </c>
      <c r="L20" s="198">
        <f t="shared" ref="L20:L24" si="5">SUM(H20:K20)</f>
        <v>1166</v>
      </c>
      <c r="M20" s="138"/>
      <c r="N20" s="197" t="s">
        <v>1</v>
      </c>
      <c r="O20" s="315"/>
      <c r="P20" s="315"/>
      <c r="Q20" s="315"/>
      <c r="R20" s="315"/>
      <c r="S20" s="198">
        <f t="shared" ref="S20:S24" si="6">SUM(O20:R20)</f>
        <v>0</v>
      </c>
      <c r="T20" s="138"/>
    </row>
    <row r="21" spans="1:20" s="208" customFormat="1" ht="18" customHeight="1" x14ac:dyDescent="0.25">
      <c r="A21" s="138"/>
      <c r="B21" s="197" t="s">
        <v>4</v>
      </c>
      <c r="C21" s="315"/>
      <c r="D21" s="315"/>
      <c r="E21" s="315"/>
      <c r="F21" s="315"/>
      <c r="G21" s="170">
        <f t="shared" si="4"/>
        <v>0</v>
      </c>
      <c r="H21" s="315">
        <v>0</v>
      </c>
      <c r="I21" s="315">
        <v>0</v>
      </c>
      <c r="J21" s="315">
        <v>0</v>
      </c>
      <c r="K21" s="315">
        <v>0</v>
      </c>
      <c r="L21" s="198">
        <f t="shared" si="5"/>
        <v>0</v>
      </c>
      <c r="M21" s="138"/>
      <c r="N21" s="197" t="s">
        <v>4</v>
      </c>
      <c r="O21" s="315"/>
      <c r="P21" s="315"/>
      <c r="Q21" s="315"/>
      <c r="R21" s="315"/>
      <c r="S21" s="198">
        <f t="shared" si="6"/>
        <v>0</v>
      </c>
      <c r="T21" s="138"/>
    </row>
    <row r="22" spans="1:20" s="208" customFormat="1" ht="18" customHeight="1" x14ac:dyDescent="0.25">
      <c r="A22" s="138"/>
      <c r="B22" s="197" t="s">
        <v>2</v>
      </c>
      <c r="C22" s="315"/>
      <c r="D22" s="315"/>
      <c r="E22" s="315"/>
      <c r="F22" s="315"/>
      <c r="G22" s="170">
        <f t="shared" si="4"/>
        <v>0</v>
      </c>
      <c r="H22" s="315">
        <v>0</v>
      </c>
      <c r="I22" s="315">
        <v>0</v>
      </c>
      <c r="J22" s="315">
        <v>0</v>
      </c>
      <c r="K22" s="315">
        <v>0</v>
      </c>
      <c r="L22" s="198">
        <f t="shared" si="5"/>
        <v>0</v>
      </c>
      <c r="M22" s="138"/>
      <c r="N22" s="197" t="s">
        <v>2</v>
      </c>
      <c r="O22" s="315"/>
      <c r="P22" s="315"/>
      <c r="Q22" s="315"/>
      <c r="R22" s="315"/>
      <c r="S22" s="198">
        <f t="shared" si="6"/>
        <v>0</v>
      </c>
      <c r="T22" s="138"/>
    </row>
    <row r="23" spans="1:20" s="208" customFormat="1" ht="18" customHeight="1" x14ac:dyDescent="0.25">
      <c r="A23" s="138"/>
      <c r="B23" s="197" t="s">
        <v>3</v>
      </c>
      <c r="C23" s="315"/>
      <c r="D23" s="315"/>
      <c r="E23" s="315"/>
      <c r="F23" s="315"/>
      <c r="G23" s="170">
        <f t="shared" si="4"/>
        <v>0</v>
      </c>
      <c r="H23" s="315">
        <v>0</v>
      </c>
      <c r="I23" s="315">
        <v>0</v>
      </c>
      <c r="J23" s="315">
        <v>0</v>
      </c>
      <c r="K23" s="315">
        <v>0</v>
      </c>
      <c r="L23" s="198">
        <f t="shared" si="5"/>
        <v>0</v>
      </c>
      <c r="M23" s="138"/>
      <c r="N23" s="197" t="s">
        <v>3</v>
      </c>
      <c r="O23" s="315"/>
      <c r="P23" s="315"/>
      <c r="Q23" s="315"/>
      <c r="R23" s="315"/>
      <c r="S23" s="198">
        <f t="shared" si="6"/>
        <v>0</v>
      </c>
      <c r="T23" s="138"/>
    </row>
    <row r="24" spans="1:20" s="208" customFormat="1" ht="18" customHeight="1" x14ac:dyDescent="0.25">
      <c r="A24" s="138"/>
      <c r="B24" s="200" t="s">
        <v>140</v>
      </c>
      <c r="C24" s="319"/>
      <c r="D24" s="319"/>
      <c r="E24" s="319"/>
      <c r="F24" s="319"/>
      <c r="G24" s="170">
        <f t="shared" si="4"/>
        <v>0</v>
      </c>
      <c r="H24" s="319">
        <v>0</v>
      </c>
      <c r="I24" s="319">
        <v>0</v>
      </c>
      <c r="J24" s="319">
        <v>0</v>
      </c>
      <c r="K24" s="319">
        <v>0</v>
      </c>
      <c r="L24" s="198">
        <f t="shared" si="5"/>
        <v>0</v>
      </c>
      <c r="M24" s="138"/>
      <c r="N24" s="200" t="s">
        <v>140</v>
      </c>
      <c r="O24" s="319"/>
      <c r="P24" s="319"/>
      <c r="Q24" s="319"/>
      <c r="R24" s="319"/>
      <c r="S24" s="198">
        <f t="shared" si="6"/>
        <v>0</v>
      </c>
      <c r="T24" s="138"/>
    </row>
    <row r="25" spans="1:20" s="208" customFormat="1" ht="18" customHeight="1" thickBot="1" x14ac:dyDescent="0.3">
      <c r="A25" s="138"/>
      <c r="B25" s="171" t="s">
        <v>15</v>
      </c>
      <c r="C25" s="163">
        <f t="shared" ref="C25:L25" si="7">SUM(C19:C24)</f>
        <v>0</v>
      </c>
      <c r="D25" s="163">
        <f t="shared" si="7"/>
        <v>0</v>
      </c>
      <c r="E25" s="163">
        <f t="shared" si="7"/>
        <v>0</v>
      </c>
      <c r="F25" s="163">
        <f t="shared" si="7"/>
        <v>0</v>
      </c>
      <c r="G25" s="163">
        <f t="shared" si="7"/>
        <v>0</v>
      </c>
      <c r="H25" s="163">
        <f t="shared" si="7"/>
        <v>0</v>
      </c>
      <c r="I25" s="163">
        <f t="shared" si="7"/>
        <v>0</v>
      </c>
      <c r="J25" s="163">
        <f t="shared" si="7"/>
        <v>356</v>
      </c>
      <c r="K25" s="163">
        <f t="shared" si="7"/>
        <v>810</v>
      </c>
      <c r="L25" s="201">
        <f t="shared" si="7"/>
        <v>1166</v>
      </c>
      <c r="M25" s="138"/>
      <c r="N25" s="171" t="s">
        <v>15</v>
      </c>
      <c r="O25" s="163">
        <f>SUM(O19:O24)</f>
        <v>0</v>
      </c>
      <c r="P25" s="163">
        <f>SUM(P19:P24)</f>
        <v>0</v>
      </c>
      <c r="Q25" s="163">
        <f>SUM(Q19:Q24)</f>
        <v>0</v>
      </c>
      <c r="R25" s="163">
        <f>SUM(R19:R24)</f>
        <v>0</v>
      </c>
      <c r="S25" s="201">
        <f>SUM(S19:S24)</f>
        <v>0</v>
      </c>
      <c r="T25" s="138"/>
    </row>
    <row r="26" spans="1:20" s="208" customFormat="1" ht="8.1" customHeight="1" thickBot="1" x14ac:dyDescent="0.3">
      <c r="A26" s="138"/>
      <c r="B26" s="138"/>
      <c r="C26" s="138"/>
      <c r="D26" s="138"/>
      <c r="E26" s="138"/>
      <c r="F26" s="138"/>
      <c r="G26" s="138"/>
      <c r="H26" s="138"/>
      <c r="I26" s="138"/>
      <c r="J26" s="138"/>
      <c r="K26" s="138"/>
      <c r="L26" s="138"/>
      <c r="T26" s="138"/>
    </row>
    <row r="27" spans="1:20" s="208" customFormat="1" ht="48" customHeight="1" x14ac:dyDescent="0.25">
      <c r="A27" s="138"/>
      <c r="B27" s="177" t="s">
        <v>43</v>
      </c>
      <c r="C27" s="152"/>
      <c r="D27" s="150"/>
      <c r="E27" s="150" t="s">
        <v>44</v>
      </c>
      <c r="F27" s="150"/>
      <c r="G27" s="151"/>
      <c r="H27" s="152"/>
      <c r="I27" s="150"/>
      <c r="J27" s="150" t="s">
        <v>215</v>
      </c>
      <c r="K27" s="150"/>
      <c r="L27" s="153"/>
      <c r="M27" s="138"/>
      <c r="N27" s="177" t="s">
        <v>54</v>
      </c>
      <c r="O27" s="152"/>
      <c r="P27" s="150"/>
      <c r="Q27" s="150" t="s">
        <v>215</v>
      </c>
      <c r="R27" s="150"/>
      <c r="S27" s="153"/>
      <c r="T27" s="138"/>
    </row>
    <row r="28" spans="1:20" s="208" customFormat="1" ht="95.1" customHeight="1" x14ac:dyDescent="0.25">
      <c r="A28" s="138"/>
      <c r="B28" s="191" t="s">
        <v>168</v>
      </c>
      <c r="C28" s="202">
        <v>0</v>
      </c>
      <c r="D28" s="192" t="s">
        <v>165</v>
      </c>
      <c r="E28" s="192" t="s">
        <v>166</v>
      </c>
      <c r="F28" s="192" t="s">
        <v>167</v>
      </c>
      <c r="G28" s="155" t="s">
        <v>152</v>
      </c>
      <c r="H28" s="202">
        <v>0</v>
      </c>
      <c r="I28" s="192" t="s">
        <v>165</v>
      </c>
      <c r="J28" s="192" t="s">
        <v>166</v>
      </c>
      <c r="K28" s="192" t="s">
        <v>167</v>
      </c>
      <c r="L28" s="156" t="s">
        <v>152</v>
      </c>
      <c r="M28" s="138"/>
      <c r="N28" s="191" t="s">
        <v>168</v>
      </c>
      <c r="O28" s="202">
        <v>0</v>
      </c>
      <c r="P28" s="192" t="s">
        <v>165</v>
      </c>
      <c r="Q28" s="192" t="s">
        <v>166</v>
      </c>
      <c r="R28" s="192" t="s">
        <v>167</v>
      </c>
      <c r="S28" s="156" t="s">
        <v>152</v>
      </c>
      <c r="T28" s="138"/>
    </row>
    <row r="29" spans="1:20" s="208" customFormat="1" ht="18" customHeight="1" x14ac:dyDescent="0.25">
      <c r="A29" s="138"/>
      <c r="B29" s="191" t="s">
        <v>53</v>
      </c>
      <c r="C29" s="175"/>
      <c r="D29" s="193"/>
      <c r="E29" s="194" t="s">
        <v>190</v>
      </c>
      <c r="F29" s="193"/>
      <c r="G29" s="195"/>
      <c r="H29" s="175"/>
      <c r="I29" s="175"/>
      <c r="J29" s="194" t="s">
        <v>190</v>
      </c>
      <c r="K29" s="193"/>
      <c r="L29" s="196"/>
      <c r="M29" s="138"/>
      <c r="N29" s="191" t="s">
        <v>53</v>
      </c>
      <c r="O29" s="175"/>
      <c r="P29" s="193"/>
      <c r="Q29" s="194" t="s">
        <v>190</v>
      </c>
      <c r="R29" s="193"/>
      <c r="S29" s="196"/>
      <c r="T29" s="138"/>
    </row>
    <row r="30" spans="1:20" s="208" customFormat="1" ht="18" customHeight="1" x14ac:dyDescent="0.25">
      <c r="A30" s="138"/>
      <c r="B30" s="197" t="s">
        <v>0</v>
      </c>
      <c r="C30" s="315"/>
      <c r="D30" s="315"/>
      <c r="E30" s="315"/>
      <c r="F30" s="315"/>
      <c r="G30" s="170">
        <f>SUM(C30:F30)</f>
        <v>0</v>
      </c>
      <c r="H30" s="315">
        <v>0</v>
      </c>
      <c r="I30" s="315">
        <v>0</v>
      </c>
      <c r="J30" s="315">
        <v>0</v>
      </c>
      <c r="K30" s="315">
        <v>0</v>
      </c>
      <c r="L30" s="198">
        <f>SUM(H30:K30)</f>
        <v>0</v>
      </c>
      <c r="M30" s="138"/>
      <c r="N30" s="197" t="s">
        <v>0</v>
      </c>
      <c r="O30" s="315"/>
      <c r="P30" s="315"/>
      <c r="Q30" s="315"/>
      <c r="R30" s="315"/>
      <c r="S30" s="198">
        <f>SUM(O30:R30)</f>
        <v>0</v>
      </c>
      <c r="T30" s="138"/>
    </row>
    <row r="31" spans="1:20" s="208" customFormat="1" ht="18" customHeight="1" x14ac:dyDescent="0.25">
      <c r="A31" s="138"/>
      <c r="B31" s="197" t="s">
        <v>1</v>
      </c>
      <c r="C31" s="315"/>
      <c r="D31" s="315"/>
      <c r="E31" s="315"/>
      <c r="F31" s="315"/>
      <c r="G31" s="170">
        <f t="shared" ref="G31:G35" si="8">SUM(C31:F31)</f>
        <v>0</v>
      </c>
      <c r="H31" s="315">
        <v>0</v>
      </c>
      <c r="I31" s="315">
        <v>356</v>
      </c>
      <c r="J31" s="315">
        <v>637</v>
      </c>
      <c r="K31" s="315">
        <v>173</v>
      </c>
      <c r="L31" s="198">
        <f t="shared" ref="L31:L35" si="9">SUM(H31:K31)</f>
        <v>1166</v>
      </c>
      <c r="M31" s="138"/>
      <c r="N31" s="197" t="s">
        <v>1</v>
      </c>
      <c r="O31" s="315"/>
      <c r="P31" s="315"/>
      <c r="Q31" s="315"/>
      <c r="R31" s="315"/>
      <c r="S31" s="198">
        <f t="shared" ref="S31:S35" si="10">SUM(O31:R31)</f>
        <v>0</v>
      </c>
      <c r="T31" s="138"/>
    </row>
    <row r="32" spans="1:20" s="208" customFormat="1" ht="18" customHeight="1" x14ac:dyDescent="0.25">
      <c r="A32" s="138"/>
      <c r="B32" s="197" t="s">
        <v>4</v>
      </c>
      <c r="C32" s="315"/>
      <c r="D32" s="315"/>
      <c r="E32" s="315"/>
      <c r="F32" s="315"/>
      <c r="G32" s="170">
        <f t="shared" si="8"/>
        <v>0</v>
      </c>
      <c r="H32" s="315">
        <v>0</v>
      </c>
      <c r="I32" s="315">
        <v>0</v>
      </c>
      <c r="J32" s="315">
        <v>0</v>
      </c>
      <c r="K32" s="315">
        <v>0</v>
      </c>
      <c r="L32" s="198">
        <f t="shared" si="9"/>
        <v>0</v>
      </c>
      <c r="M32" s="138"/>
      <c r="N32" s="197" t="s">
        <v>4</v>
      </c>
      <c r="O32" s="315"/>
      <c r="P32" s="315"/>
      <c r="Q32" s="315"/>
      <c r="R32" s="315"/>
      <c r="S32" s="198">
        <f t="shared" si="10"/>
        <v>0</v>
      </c>
      <c r="T32" s="138"/>
    </row>
    <row r="33" spans="1:20" s="208" customFormat="1" ht="18" customHeight="1" x14ac:dyDescent="0.25">
      <c r="A33" s="138"/>
      <c r="B33" s="197" t="s">
        <v>2</v>
      </c>
      <c r="C33" s="315"/>
      <c r="D33" s="315"/>
      <c r="E33" s="315"/>
      <c r="F33" s="315"/>
      <c r="G33" s="170">
        <f t="shared" si="8"/>
        <v>0</v>
      </c>
      <c r="H33" s="315">
        <v>0</v>
      </c>
      <c r="I33" s="315">
        <v>0</v>
      </c>
      <c r="J33" s="315">
        <v>0</v>
      </c>
      <c r="K33" s="315">
        <v>0</v>
      </c>
      <c r="L33" s="198">
        <f t="shared" si="9"/>
        <v>0</v>
      </c>
      <c r="M33" s="138"/>
      <c r="N33" s="197" t="s">
        <v>2</v>
      </c>
      <c r="O33" s="315"/>
      <c r="P33" s="315"/>
      <c r="Q33" s="315"/>
      <c r="R33" s="315"/>
      <c r="S33" s="198">
        <f t="shared" si="10"/>
        <v>0</v>
      </c>
      <c r="T33" s="138"/>
    </row>
    <row r="34" spans="1:20" s="208" customFormat="1" ht="18" customHeight="1" x14ac:dyDescent="0.25">
      <c r="A34" s="138"/>
      <c r="B34" s="197" t="s">
        <v>3</v>
      </c>
      <c r="C34" s="315"/>
      <c r="D34" s="315"/>
      <c r="E34" s="315"/>
      <c r="F34" s="315"/>
      <c r="G34" s="170">
        <f t="shared" si="8"/>
        <v>0</v>
      </c>
      <c r="H34" s="315">
        <v>0</v>
      </c>
      <c r="I34" s="315">
        <v>0</v>
      </c>
      <c r="J34" s="315">
        <v>0</v>
      </c>
      <c r="K34" s="315">
        <v>0</v>
      </c>
      <c r="L34" s="198">
        <f t="shared" si="9"/>
        <v>0</v>
      </c>
      <c r="M34" s="138"/>
      <c r="N34" s="197" t="s">
        <v>3</v>
      </c>
      <c r="O34" s="315"/>
      <c r="P34" s="315"/>
      <c r="Q34" s="315"/>
      <c r="R34" s="315"/>
      <c r="S34" s="198">
        <f t="shared" si="10"/>
        <v>0</v>
      </c>
      <c r="T34" s="138"/>
    </row>
    <row r="35" spans="1:20" s="208" customFormat="1" ht="18" customHeight="1" x14ac:dyDescent="0.25">
      <c r="A35" s="138"/>
      <c r="B35" s="200" t="s">
        <v>140</v>
      </c>
      <c r="C35" s="319"/>
      <c r="D35" s="319"/>
      <c r="E35" s="319"/>
      <c r="F35" s="319"/>
      <c r="G35" s="170">
        <f t="shared" si="8"/>
        <v>0</v>
      </c>
      <c r="H35" s="319">
        <v>0</v>
      </c>
      <c r="I35" s="319">
        <v>0</v>
      </c>
      <c r="J35" s="319">
        <v>0</v>
      </c>
      <c r="K35" s="319">
        <v>0</v>
      </c>
      <c r="L35" s="198">
        <f t="shared" si="9"/>
        <v>0</v>
      </c>
      <c r="M35" s="138"/>
      <c r="N35" s="200" t="s">
        <v>140</v>
      </c>
      <c r="O35" s="319"/>
      <c r="P35" s="319"/>
      <c r="Q35" s="319"/>
      <c r="R35" s="319"/>
      <c r="S35" s="198">
        <f t="shared" si="10"/>
        <v>0</v>
      </c>
      <c r="T35" s="138"/>
    </row>
    <row r="36" spans="1:20" s="208" customFormat="1" ht="18" customHeight="1" thickBot="1" x14ac:dyDescent="0.3">
      <c r="A36" s="138"/>
      <c r="B36" s="171" t="s">
        <v>15</v>
      </c>
      <c r="C36" s="163">
        <f t="shared" ref="C36:L36" si="11">SUM(C30:C35)</f>
        <v>0</v>
      </c>
      <c r="D36" s="163">
        <f t="shared" si="11"/>
        <v>0</v>
      </c>
      <c r="E36" s="163">
        <f t="shared" si="11"/>
        <v>0</v>
      </c>
      <c r="F36" s="163">
        <f t="shared" si="11"/>
        <v>0</v>
      </c>
      <c r="G36" s="163">
        <f t="shared" si="11"/>
        <v>0</v>
      </c>
      <c r="H36" s="163">
        <f t="shared" si="11"/>
        <v>0</v>
      </c>
      <c r="I36" s="163">
        <f t="shared" si="11"/>
        <v>356</v>
      </c>
      <c r="J36" s="163">
        <f t="shared" si="11"/>
        <v>637</v>
      </c>
      <c r="K36" s="163">
        <f t="shared" si="11"/>
        <v>173</v>
      </c>
      <c r="L36" s="201">
        <f t="shared" si="11"/>
        <v>1166</v>
      </c>
      <c r="M36" s="138"/>
      <c r="N36" s="171" t="s">
        <v>15</v>
      </c>
      <c r="O36" s="163">
        <f>SUM(O30:O35)</f>
        <v>0</v>
      </c>
      <c r="P36" s="163">
        <f>SUM(P30:P35)</f>
        <v>0</v>
      </c>
      <c r="Q36" s="163">
        <f>SUM(Q30:Q35)</f>
        <v>0</v>
      </c>
      <c r="R36" s="163">
        <f>SUM(R30:R35)</f>
        <v>0</v>
      </c>
      <c r="S36" s="201">
        <f>SUM(S30:S35)</f>
        <v>0</v>
      </c>
      <c r="T36" s="138"/>
    </row>
    <row r="37" spans="1:20" s="208" customFormat="1" ht="8.1" customHeight="1" thickBot="1" x14ac:dyDescent="0.3">
      <c r="A37" s="138"/>
      <c r="B37" s="138"/>
      <c r="C37" s="138"/>
      <c r="D37" s="138"/>
      <c r="E37" s="138"/>
      <c r="F37" s="138"/>
      <c r="G37" s="138"/>
      <c r="H37" s="138"/>
      <c r="I37" s="138"/>
      <c r="J37" s="138"/>
      <c r="K37" s="138"/>
      <c r="L37" s="138"/>
      <c r="T37" s="138"/>
    </row>
    <row r="38" spans="1:20" s="208" customFormat="1" ht="48" customHeight="1" x14ac:dyDescent="0.25">
      <c r="A38" s="138"/>
      <c r="B38" s="177" t="s">
        <v>43</v>
      </c>
      <c r="C38" s="152"/>
      <c r="D38" s="248" t="s">
        <v>44</v>
      </c>
      <c r="E38" s="150"/>
      <c r="F38" s="151"/>
      <c r="G38" s="152"/>
      <c r="H38" s="248" t="s">
        <v>215</v>
      </c>
      <c r="I38" s="150"/>
      <c r="J38" s="153"/>
      <c r="K38" s="138"/>
      <c r="M38" s="138"/>
      <c r="N38" s="177" t="s">
        <v>54</v>
      </c>
      <c r="O38" s="152"/>
      <c r="P38" s="248" t="s">
        <v>215</v>
      </c>
      <c r="Q38" s="150"/>
      <c r="R38" s="153"/>
      <c r="T38" s="138"/>
    </row>
    <row r="39" spans="1:20" s="208" customFormat="1" ht="95.1" customHeight="1" x14ac:dyDescent="0.25">
      <c r="A39" s="138"/>
      <c r="B39" s="191" t="s">
        <v>169</v>
      </c>
      <c r="C39" s="202" t="s">
        <v>106</v>
      </c>
      <c r="D39" s="192" t="s">
        <v>107</v>
      </c>
      <c r="E39" s="192" t="s">
        <v>67</v>
      </c>
      <c r="F39" s="155" t="s">
        <v>152</v>
      </c>
      <c r="G39" s="202" t="s">
        <v>106</v>
      </c>
      <c r="H39" s="192" t="s">
        <v>107</v>
      </c>
      <c r="I39" s="192" t="s">
        <v>67</v>
      </c>
      <c r="J39" s="156" t="s">
        <v>152</v>
      </c>
      <c r="K39" s="138"/>
      <c r="M39" s="138"/>
      <c r="N39" s="191" t="s">
        <v>169</v>
      </c>
      <c r="O39" s="202" t="s">
        <v>106</v>
      </c>
      <c r="P39" s="192" t="s">
        <v>107</v>
      </c>
      <c r="Q39" s="192" t="s">
        <v>67</v>
      </c>
      <c r="R39" s="156" t="s">
        <v>152</v>
      </c>
      <c r="T39" s="138"/>
    </row>
    <row r="40" spans="1:20" s="208" customFormat="1" ht="18" customHeight="1" x14ac:dyDescent="0.25">
      <c r="A40" s="138"/>
      <c r="B40" s="191" t="s">
        <v>53</v>
      </c>
      <c r="C40" s="138"/>
      <c r="D40" s="194" t="s">
        <v>190</v>
      </c>
      <c r="E40" s="193"/>
      <c r="F40" s="195"/>
      <c r="G40" s="138"/>
      <c r="H40" s="194" t="s">
        <v>190</v>
      </c>
      <c r="I40" s="193"/>
      <c r="J40" s="196"/>
      <c r="K40" s="138"/>
      <c r="M40" s="138"/>
      <c r="N40" s="191" t="s">
        <v>53</v>
      </c>
      <c r="O40" s="138"/>
      <c r="P40" s="194" t="s">
        <v>190</v>
      </c>
      <c r="Q40" s="193"/>
      <c r="R40" s="196"/>
      <c r="T40" s="138"/>
    </row>
    <row r="41" spans="1:20" s="208" customFormat="1" ht="18" customHeight="1" x14ac:dyDescent="0.25">
      <c r="A41" s="138"/>
      <c r="B41" s="197" t="s">
        <v>0</v>
      </c>
      <c r="C41" s="315"/>
      <c r="D41" s="315"/>
      <c r="E41" s="315"/>
      <c r="F41" s="170">
        <f>SUM(C41:E41)</f>
        <v>0</v>
      </c>
      <c r="G41" s="315">
        <v>0</v>
      </c>
      <c r="H41" s="315">
        <v>0</v>
      </c>
      <c r="I41" s="315">
        <v>0</v>
      </c>
      <c r="J41" s="198">
        <f>SUM(G41:I41)</f>
        <v>0</v>
      </c>
      <c r="K41" s="138"/>
      <c r="M41" s="138"/>
      <c r="N41" s="197" t="s">
        <v>0</v>
      </c>
      <c r="O41" s="315"/>
      <c r="P41" s="315"/>
      <c r="Q41" s="315"/>
      <c r="R41" s="198">
        <f t="shared" ref="R41:R46" si="12">SUM(O41:Q41)</f>
        <v>0</v>
      </c>
      <c r="T41" s="138"/>
    </row>
    <row r="42" spans="1:20" s="208" customFormat="1" ht="18" customHeight="1" x14ac:dyDescent="0.25">
      <c r="A42" s="138"/>
      <c r="B42" s="197" t="s">
        <v>1</v>
      </c>
      <c r="C42" s="315"/>
      <c r="D42" s="315"/>
      <c r="E42" s="315"/>
      <c r="F42" s="170">
        <f t="shared" ref="F42:F46" si="13">SUM(C42:E42)</f>
        <v>0</v>
      </c>
      <c r="G42" s="315">
        <v>659</v>
      </c>
      <c r="H42" s="315">
        <v>507</v>
      </c>
      <c r="I42" s="315">
        <v>0</v>
      </c>
      <c r="J42" s="198">
        <f t="shared" ref="J42:J46" si="14">SUM(G42:I42)</f>
        <v>1166</v>
      </c>
      <c r="K42" s="138"/>
      <c r="M42" s="138"/>
      <c r="N42" s="197" t="s">
        <v>1</v>
      </c>
      <c r="O42" s="315"/>
      <c r="P42" s="315"/>
      <c r="Q42" s="315"/>
      <c r="R42" s="198">
        <f t="shared" si="12"/>
        <v>0</v>
      </c>
      <c r="T42" s="138"/>
    </row>
    <row r="43" spans="1:20" s="208" customFormat="1" ht="18" customHeight="1" x14ac:dyDescent="0.25">
      <c r="A43" s="138"/>
      <c r="B43" s="197" t="s">
        <v>4</v>
      </c>
      <c r="C43" s="315"/>
      <c r="D43" s="315"/>
      <c r="E43" s="315"/>
      <c r="F43" s="170">
        <f t="shared" si="13"/>
        <v>0</v>
      </c>
      <c r="G43" s="315">
        <v>0</v>
      </c>
      <c r="H43" s="315">
        <v>0</v>
      </c>
      <c r="I43" s="315">
        <v>0</v>
      </c>
      <c r="J43" s="198">
        <f t="shared" si="14"/>
        <v>0</v>
      </c>
      <c r="K43" s="138"/>
      <c r="M43" s="138"/>
      <c r="N43" s="197" t="s">
        <v>4</v>
      </c>
      <c r="O43" s="315"/>
      <c r="P43" s="315"/>
      <c r="Q43" s="315"/>
      <c r="R43" s="198">
        <f t="shared" si="12"/>
        <v>0</v>
      </c>
      <c r="T43" s="138"/>
    </row>
    <row r="44" spans="1:20" s="208" customFormat="1" ht="18" customHeight="1" x14ac:dyDescent="0.25">
      <c r="A44" s="138"/>
      <c r="B44" s="197" t="s">
        <v>2</v>
      </c>
      <c r="C44" s="315"/>
      <c r="D44" s="315"/>
      <c r="E44" s="315"/>
      <c r="F44" s="170">
        <f t="shared" si="13"/>
        <v>0</v>
      </c>
      <c r="G44" s="315">
        <v>0</v>
      </c>
      <c r="H44" s="315">
        <v>0</v>
      </c>
      <c r="I44" s="315">
        <v>0</v>
      </c>
      <c r="J44" s="198">
        <f t="shared" si="14"/>
        <v>0</v>
      </c>
      <c r="K44" s="138"/>
      <c r="M44" s="138"/>
      <c r="N44" s="197" t="s">
        <v>2</v>
      </c>
      <c r="O44" s="315"/>
      <c r="P44" s="315"/>
      <c r="Q44" s="315"/>
      <c r="R44" s="198">
        <f t="shared" si="12"/>
        <v>0</v>
      </c>
      <c r="T44" s="138"/>
    </row>
    <row r="45" spans="1:20" s="208" customFormat="1" ht="18" customHeight="1" x14ac:dyDescent="0.25">
      <c r="A45" s="138"/>
      <c r="B45" s="197" t="s">
        <v>3</v>
      </c>
      <c r="C45" s="315"/>
      <c r="D45" s="315"/>
      <c r="E45" s="315"/>
      <c r="F45" s="170">
        <f t="shared" si="13"/>
        <v>0</v>
      </c>
      <c r="G45" s="315">
        <v>0</v>
      </c>
      <c r="H45" s="315">
        <v>0</v>
      </c>
      <c r="I45" s="315">
        <v>0</v>
      </c>
      <c r="J45" s="198">
        <f t="shared" si="14"/>
        <v>0</v>
      </c>
      <c r="K45" s="138"/>
      <c r="M45" s="138"/>
      <c r="N45" s="197" t="s">
        <v>3</v>
      </c>
      <c r="O45" s="315"/>
      <c r="P45" s="315"/>
      <c r="Q45" s="315"/>
      <c r="R45" s="198">
        <f t="shared" si="12"/>
        <v>0</v>
      </c>
      <c r="T45" s="138"/>
    </row>
    <row r="46" spans="1:20" s="208" customFormat="1" ht="18" customHeight="1" x14ac:dyDescent="0.25">
      <c r="A46" s="138"/>
      <c r="B46" s="200" t="s">
        <v>140</v>
      </c>
      <c r="C46" s="319"/>
      <c r="D46" s="319"/>
      <c r="E46" s="319"/>
      <c r="F46" s="170">
        <f t="shared" si="13"/>
        <v>0</v>
      </c>
      <c r="G46" s="319">
        <v>0</v>
      </c>
      <c r="H46" s="319">
        <v>0</v>
      </c>
      <c r="I46" s="319">
        <v>0</v>
      </c>
      <c r="J46" s="198">
        <f t="shared" si="14"/>
        <v>0</v>
      </c>
      <c r="K46" s="138"/>
      <c r="M46" s="138"/>
      <c r="N46" s="200" t="s">
        <v>140</v>
      </c>
      <c r="O46" s="319"/>
      <c r="P46" s="319"/>
      <c r="Q46" s="319"/>
      <c r="R46" s="198">
        <f t="shared" si="12"/>
        <v>0</v>
      </c>
      <c r="T46" s="138"/>
    </row>
    <row r="47" spans="1:20" s="208" customFormat="1" ht="18" customHeight="1" thickBot="1" x14ac:dyDescent="0.3">
      <c r="A47" s="138"/>
      <c r="B47" s="171" t="s">
        <v>15</v>
      </c>
      <c r="C47" s="163">
        <f>SUM(C41:C46)</f>
        <v>0</v>
      </c>
      <c r="D47" s="163">
        <f>SUM(D41:D46)</f>
        <v>0</v>
      </c>
      <c r="E47" s="163">
        <f>SUM(E41:E46)</f>
        <v>0</v>
      </c>
      <c r="F47" s="163">
        <f>SUM(F41:F46)</f>
        <v>0</v>
      </c>
      <c r="G47" s="163">
        <f t="shared" ref="G47:J47" si="15">SUM(G41:G46)</f>
        <v>659</v>
      </c>
      <c r="H47" s="163">
        <f t="shared" si="15"/>
        <v>507</v>
      </c>
      <c r="I47" s="163">
        <f t="shared" si="15"/>
        <v>0</v>
      </c>
      <c r="J47" s="201">
        <f t="shared" si="15"/>
        <v>1166</v>
      </c>
      <c r="K47" s="138"/>
      <c r="M47" s="138"/>
      <c r="N47" s="171" t="s">
        <v>15</v>
      </c>
      <c r="O47" s="163">
        <f>SUM(O41:O46)</f>
        <v>0</v>
      </c>
      <c r="P47" s="163">
        <f t="shared" ref="P47:R47" si="16">SUM(P41:P46)</f>
        <v>0</v>
      </c>
      <c r="Q47" s="163">
        <f t="shared" si="16"/>
        <v>0</v>
      </c>
      <c r="R47" s="201">
        <f t="shared" si="16"/>
        <v>0</v>
      </c>
      <c r="T47" s="138"/>
    </row>
    <row r="48" spans="1:20" s="208" customFormat="1" ht="8.1" customHeight="1" thickBot="1" x14ac:dyDescent="0.3">
      <c r="A48" s="138"/>
      <c r="B48" s="138"/>
      <c r="C48" s="138"/>
      <c r="D48" s="138"/>
      <c r="E48" s="138"/>
      <c r="F48" s="138"/>
      <c r="G48" s="138"/>
      <c r="H48" s="138"/>
      <c r="I48" s="138"/>
      <c r="J48" s="138"/>
      <c r="K48" s="138"/>
      <c r="T48" s="138"/>
    </row>
    <row r="49" spans="1:20" s="208" customFormat="1" ht="48" customHeight="1" x14ac:dyDescent="0.25">
      <c r="A49" s="138"/>
      <c r="B49" s="177" t="s">
        <v>43</v>
      </c>
      <c r="C49" s="152"/>
      <c r="D49" s="248" t="s">
        <v>44</v>
      </c>
      <c r="E49" s="150"/>
      <c r="F49" s="151"/>
      <c r="G49" s="152"/>
      <c r="H49" s="248" t="s">
        <v>215</v>
      </c>
      <c r="I49" s="150"/>
      <c r="J49" s="153"/>
      <c r="K49" s="138"/>
      <c r="M49" s="138"/>
      <c r="N49" s="177" t="s">
        <v>54</v>
      </c>
      <c r="O49" s="152"/>
      <c r="P49" s="248" t="s">
        <v>215</v>
      </c>
      <c r="Q49" s="150"/>
      <c r="R49" s="153"/>
      <c r="T49" s="138"/>
    </row>
    <row r="50" spans="1:20" s="208" customFormat="1" ht="95.1" customHeight="1" x14ac:dyDescent="0.25">
      <c r="A50" s="138"/>
      <c r="B50" s="191" t="s">
        <v>228</v>
      </c>
      <c r="C50" s="202" t="s">
        <v>106</v>
      </c>
      <c r="D50" s="192" t="s">
        <v>107</v>
      </c>
      <c r="E50" s="192" t="s">
        <v>67</v>
      </c>
      <c r="F50" s="155" t="s">
        <v>152</v>
      </c>
      <c r="G50" s="202" t="s">
        <v>106</v>
      </c>
      <c r="H50" s="192" t="s">
        <v>107</v>
      </c>
      <c r="I50" s="192" t="s">
        <v>67</v>
      </c>
      <c r="J50" s="156" t="s">
        <v>152</v>
      </c>
      <c r="K50" s="138"/>
      <c r="M50" s="138"/>
      <c r="N50" s="191" t="s">
        <v>228</v>
      </c>
      <c r="O50" s="202" t="s">
        <v>106</v>
      </c>
      <c r="P50" s="192" t="s">
        <v>107</v>
      </c>
      <c r="Q50" s="192" t="s">
        <v>67</v>
      </c>
      <c r="R50" s="156" t="s">
        <v>152</v>
      </c>
      <c r="T50" s="138"/>
    </row>
    <row r="51" spans="1:20" s="208" customFormat="1" ht="18" customHeight="1" x14ac:dyDescent="0.25">
      <c r="A51" s="138"/>
      <c r="B51" s="191" t="s">
        <v>53</v>
      </c>
      <c r="C51" s="138"/>
      <c r="D51" s="194" t="s">
        <v>190</v>
      </c>
      <c r="E51" s="193"/>
      <c r="F51" s="195"/>
      <c r="G51" s="138"/>
      <c r="H51" s="194" t="s">
        <v>190</v>
      </c>
      <c r="I51" s="193"/>
      <c r="J51" s="196"/>
      <c r="K51" s="138"/>
      <c r="M51" s="138"/>
      <c r="N51" s="191" t="s">
        <v>53</v>
      </c>
      <c r="O51" s="138"/>
      <c r="P51" s="194" t="s">
        <v>190</v>
      </c>
      <c r="Q51" s="193"/>
      <c r="R51" s="196"/>
      <c r="T51" s="138"/>
    </row>
    <row r="52" spans="1:20" s="208" customFormat="1" ht="18" customHeight="1" x14ac:dyDescent="0.25">
      <c r="A52" s="138"/>
      <c r="B52" s="197" t="s">
        <v>0</v>
      </c>
      <c r="C52" s="315"/>
      <c r="D52" s="315"/>
      <c r="E52" s="315"/>
      <c r="F52" s="170">
        <f>SUM(B52:E52)</f>
        <v>0</v>
      </c>
      <c r="G52" s="315">
        <v>0</v>
      </c>
      <c r="H52" s="315">
        <v>0</v>
      </c>
      <c r="I52" s="315">
        <v>0</v>
      </c>
      <c r="J52" s="198">
        <f t="shared" ref="J52:J57" si="17">SUM(G52:I52)</f>
        <v>0</v>
      </c>
      <c r="K52" s="138"/>
      <c r="M52" s="138"/>
      <c r="N52" s="197" t="s">
        <v>0</v>
      </c>
      <c r="O52" s="315"/>
      <c r="P52" s="315"/>
      <c r="Q52" s="315"/>
      <c r="R52" s="198">
        <f t="shared" ref="R52:R57" si="18">SUM(O52:Q52)</f>
        <v>0</v>
      </c>
      <c r="T52" s="138"/>
    </row>
    <row r="53" spans="1:20" s="208" customFormat="1" ht="18" customHeight="1" x14ac:dyDescent="0.25">
      <c r="A53" s="138"/>
      <c r="B53" s="197" t="s">
        <v>1</v>
      </c>
      <c r="C53" s="315"/>
      <c r="D53" s="315"/>
      <c r="E53" s="315"/>
      <c r="F53" s="170">
        <f t="shared" ref="F53:F57" si="19">SUM(B53:E53)</f>
        <v>0</v>
      </c>
      <c r="G53" s="315">
        <v>659</v>
      </c>
      <c r="H53" s="315">
        <v>334</v>
      </c>
      <c r="I53" s="315">
        <v>173</v>
      </c>
      <c r="J53" s="198">
        <f t="shared" si="17"/>
        <v>1166</v>
      </c>
      <c r="K53" s="138"/>
      <c r="M53" s="138"/>
      <c r="N53" s="197" t="s">
        <v>1</v>
      </c>
      <c r="O53" s="315"/>
      <c r="P53" s="315"/>
      <c r="Q53" s="315"/>
      <c r="R53" s="198">
        <f t="shared" si="18"/>
        <v>0</v>
      </c>
      <c r="T53" s="138"/>
    </row>
    <row r="54" spans="1:20" s="208" customFormat="1" ht="18" customHeight="1" x14ac:dyDescent="0.25">
      <c r="A54" s="138"/>
      <c r="B54" s="197" t="s">
        <v>4</v>
      </c>
      <c r="C54" s="315"/>
      <c r="D54" s="315"/>
      <c r="E54" s="315"/>
      <c r="F54" s="170">
        <f t="shared" si="19"/>
        <v>0</v>
      </c>
      <c r="G54" s="315">
        <v>0</v>
      </c>
      <c r="H54" s="315">
        <v>0</v>
      </c>
      <c r="I54" s="315">
        <v>0</v>
      </c>
      <c r="J54" s="198">
        <f t="shared" si="17"/>
        <v>0</v>
      </c>
      <c r="K54" s="138"/>
      <c r="M54" s="138"/>
      <c r="N54" s="197" t="s">
        <v>4</v>
      </c>
      <c r="O54" s="315"/>
      <c r="P54" s="315"/>
      <c r="Q54" s="315"/>
      <c r="R54" s="198">
        <f t="shared" si="18"/>
        <v>0</v>
      </c>
      <c r="T54" s="138"/>
    </row>
    <row r="55" spans="1:20" s="208" customFormat="1" ht="18" customHeight="1" x14ac:dyDescent="0.25">
      <c r="A55" s="138"/>
      <c r="B55" s="197" t="s">
        <v>2</v>
      </c>
      <c r="C55" s="315"/>
      <c r="D55" s="315"/>
      <c r="E55" s="315"/>
      <c r="F55" s="170">
        <f t="shared" si="19"/>
        <v>0</v>
      </c>
      <c r="G55" s="315">
        <v>0</v>
      </c>
      <c r="H55" s="315">
        <v>0</v>
      </c>
      <c r="I55" s="315">
        <v>0</v>
      </c>
      <c r="J55" s="198">
        <f t="shared" si="17"/>
        <v>0</v>
      </c>
      <c r="K55" s="138"/>
      <c r="M55" s="138"/>
      <c r="N55" s="197" t="s">
        <v>2</v>
      </c>
      <c r="O55" s="315"/>
      <c r="P55" s="315"/>
      <c r="Q55" s="315"/>
      <c r="R55" s="198">
        <f t="shared" si="18"/>
        <v>0</v>
      </c>
      <c r="T55" s="138"/>
    </row>
    <row r="56" spans="1:20" s="208" customFormat="1" ht="18" customHeight="1" x14ac:dyDescent="0.25">
      <c r="A56" s="138"/>
      <c r="B56" s="197" t="s">
        <v>3</v>
      </c>
      <c r="C56" s="315"/>
      <c r="D56" s="315"/>
      <c r="E56" s="315"/>
      <c r="F56" s="170">
        <f t="shared" si="19"/>
        <v>0</v>
      </c>
      <c r="G56" s="315">
        <v>0</v>
      </c>
      <c r="H56" s="315">
        <v>0</v>
      </c>
      <c r="I56" s="315">
        <v>0</v>
      </c>
      <c r="J56" s="198">
        <f t="shared" si="17"/>
        <v>0</v>
      </c>
      <c r="K56" s="138"/>
      <c r="M56" s="138"/>
      <c r="N56" s="197" t="s">
        <v>3</v>
      </c>
      <c r="O56" s="315"/>
      <c r="P56" s="315"/>
      <c r="Q56" s="315"/>
      <c r="R56" s="198">
        <f t="shared" si="18"/>
        <v>0</v>
      </c>
      <c r="T56" s="138"/>
    </row>
    <row r="57" spans="1:20" s="208" customFormat="1" ht="18" customHeight="1" x14ac:dyDescent="0.25">
      <c r="A57" s="138"/>
      <c r="B57" s="200" t="s">
        <v>140</v>
      </c>
      <c r="C57" s="319"/>
      <c r="D57" s="319"/>
      <c r="E57" s="319"/>
      <c r="F57" s="203">
        <f t="shared" si="19"/>
        <v>0</v>
      </c>
      <c r="G57" s="319">
        <v>0</v>
      </c>
      <c r="H57" s="319">
        <v>0</v>
      </c>
      <c r="I57" s="319">
        <v>0</v>
      </c>
      <c r="J57" s="198">
        <f t="shared" si="17"/>
        <v>0</v>
      </c>
      <c r="K57" s="138"/>
      <c r="M57" s="138"/>
      <c r="N57" s="200" t="s">
        <v>140</v>
      </c>
      <c r="O57" s="319"/>
      <c r="P57" s="319"/>
      <c r="Q57" s="319"/>
      <c r="R57" s="198">
        <f t="shared" si="18"/>
        <v>0</v>
      </c>
      <c r="T57" s="138"/>
    </row>
    <row r="58" spans="1:20" s="208" customFormat="1" ht="18" customHeight="1" thickBot="1" x14ac:dyDescent="0.3">
      <c r="A58" s="138"/>
      <c r="B58" s="171" t="s">
        <v>15</v>
      </c>
      <c r="C58" s="163">
        <f>SUM(C52:C57)</f>
        <v>0</v>
      </c>
      <c r="D58" s="163">
        <f>SUM(D52:D57)</f>
        <v>0</v>
      </c>
      <c r="E58" s="163">
        <f>SUM(E52:E57)</f>
        <v>0</v>
      </c>
      <c r="F58" s="163">
        <f>SUM(F52:F57)</f>
        <v>0</v>
      </c>
      <c r="G58" s="163">
        <f t="shared" ref="G58:J58" si="20">SUM(G52:G57)</f>
        <v>659</v>
      </c>
      <c r="H58" s="163">
        <f t="shared" si="20"/>
        <v>334</v>
      </c>
      <c r="I58" s="163">
        <f t="shared" si="20"/>
        <v>173</v>
      </c>
      <c r="J58" s="201">
        <f t="shared" si="20"/>
        <v>1166</v>
      </c>
      <c r="K58" s="138"/>
      <c r="M58" s="138"/>
      <c r="N58" s="171" t="s">
        <v>15</v>
      </c>
      <c r="O58" s="163">
        <f>SUM(O52:O57)</f>
        <v>0</v>
      </c>
      <c r="P58" s="163">
        <f t="shared" ref="P58:R58" si="21">SUM(P52:P57)</f>
        <v>0</v>
      </c>
      <c r="Q58" s="163">
        <f t="shared" si="21"/>
        <v>0</v>
      </c>
      <c r="R58" s="201">
        <f t="shared" si="21"/>
        <v>0</v>
      </c>
      <c r="T58" s="138"/>
    </row>
    <row r="59" spans="1:20" s="208" customFormat="1" ht="8.1" customHeight="1" thickBot="1" x14ac:dyDescent="0.3">
      <c r="A59" s="138"/>
      <c r="B59" s="138"/>
      <c r="C59" s="138"/>
      <c r="D59" s="138"/>
      <c r="E59" s="138"/>
      <c r="F59" s="138"/>
      <c r="G59" s="138"/>
      <c r="H59" s="138"/>
      <c r="I59" s="138"/>
      <c r="J59" s="138"/>
      <c r="K59" s="138"/>
      <c r="T59" s="138"/>
    </row>
    <row r="60" spans="1:20" s="208" customFormat="1" ht="48" customHeight="1" x14ac:dyDescent="0.25">
      <c r="A60" s="138"/>
      <c r="B60" s="177" t="s">
        <v>43</v>
      </c>
      <c r="C60" s="152"/>
      <c r="D60" s="248" t="s">
        <v>44</v>
      </c>
      <c r="E60" s="150"/>
      <c r="F60" s="151"/>
      <c r="G60" s="152"/>
      <c r="H60" s="248" t="s">
        <v>215</v>
      </c>
      <c r="I60" s="150"/>
      <c r="J60" s="153"/>
      <c r="K60" s="138"/>
      <c r="M60" s="138"/>
      <c r="N60" s="177" t="s">
        <v>54</v>
      </c>
      <c r="O60" s="152"/>
      <c r="P60" s="248" t="s">
        <v>215</v>
      </c>
      <c r="Q60" s="150"/>
      <c r="R60" s="153"/>
      <c r="T60" s="138"/>
    </row>
    <row r="61" spans="1:20" s="208" customFormat="1" ht="95.1" customHeight="1" x14ac:dyDescent="0.25">
      <c r="A61" s="138"/>
      <c r="B61" s="191" t="s">
        <v>171</v>
      </c>
      <c r="C61" s="202" t="s">
        <v>108</v>
      </c>
      <c r="D61" s="192" t="s">
        <v>109</v>
      </c>
      <c r="E61" s="192" t="s">
        <v>68</v>
      </c>
      <c r="F61" s="155" t="s">
        <v>152</v>
      </c>
      <c r="G61" s="202" t="s">
        <v>108</v>
      </c>
      <c r="H61" s="192" t="s">
        <v>109</v>
      </c>
      <c r="I61" s="192" t="s">
        <v>68</v>
      </c>
      <c r="J61" s="156" t="s">
        <v>152</v>
      </c>
      <c r="K61" s="138"/>
      <c r="M61" s="138"/>
      <c r="N61" s="191" t="s">
        <v>171</v>
      </c>
      <c r="O61" s="202" t="s">
        <v>108</v>
      </c>
      <c r="P61" s="192" t="s">
        <v>109</v>
      </c>
      <c r="Q61" s="192" t="s">
        <v>68</v>
      </c>
      <c r="R61" s="156" t="s">
        <v>152</v>
      </c>
      <c r="T61" s="138"/>
    </row>
    <row r="62" spans="1:20" s="208" customFormat="1" ht="18" customHeight="1" x14ac:dyDescent="0.25">
      <c r="A62" s="138"/>
      <c r="B62" s="191" t="s">
        <v>53</v>
      </c>
      <c r="C62" s="138"/>
      <c r="D62" s="194" t="s">
        <v>190</v>
      </c>
      <c r="E62" s="193"/>
      <c r="F62" s="195"/>
      <c r="G62" s="138"/>
      <c r="H62" s="194" t="s">
        <v>190</v>
      </c>
      <c r="I62" s="193"/>
      <c r="J62" s="196"/>
      <c r="K62" s="138"/>
      <c r="M62" s="138"/>
      <c r="N62" s="191" t="s">
        <v>53</v>
      </c>
      <c r="O62" s="138"/>
      <c r="P62" s="194" t="s">
        <v>190</v>
      </c>
      <c r="Q62" s="193"/>
      <c r="R62" s="196"/>
      <c r="T62" s="138"/>
    </row>
    <row r="63" spans="1:20" s="208" customFormat="1" ht="18" customHeight="1" x14ac:dyDescent="0.25">
      <c r="A63" s="138"/>
      <c r="B63" s="197" t="s">
        <v>0</v>
      </c>
      <c r="C63" s="315"/>
      <c r="D63" s="315"/>
      <c r="E63" s="315"/>
      <c r="F63" s="170">
        <f>SUM(B63:E63)</f>
        <v>0</v>
      </c>
      <c r="G63" s="315">
        <v>0</v>
      </c>
      <c r="H63" s="315">
        <v>0</v>
      </c>
      <c r="I63" s="315">
        <v>0</v>
      </c>
      <c r="J63" s="198">
        <f t="shared" ref="J63:J68" si="22">SUM(G63:I63)</f>
        <v>0</v>
      </c>
      <c r="K63" s="138"/>
      <c r="M63" s="138"/>
      <c r="N63" s="197" t="s">
        <v>0</v>
      </c>
      <c r="O63" s="315"/>
      <c r="P63" s="315"/>
      <c r="Q63" s="315"/>
      <c r="R63" s="198">
        <f t="shared" ref="R63:R68" si="23">SUM(O63:Q63)</f>
        <v>0</v>
      </c>
      <c r="T63" s="138"/>
    </row>
    <row r="64" spans="1:20" s="208" customFormat="1" ht="18" customHeight="1" x14ac:dyDescent="0.25">
      <c r="A64" s="138"/>
      <c r="B64" s="197" t="s">
        <v>1</v>
      </c>
      <c r="C64" s="315"/>
      <c r="D64" s="315"/>
      <c r="E64" s="315"/>
      <c r="F64" s="170">
        <f t="shared" ref="F64:F68" si="24">SUM(B64:E64)</f>
        <v>0</v>
      </c>
      <c r="G64" s="315">
        <v>356</v>
      </c>
      <c r="H64" s="315">
        <v>0</v>
      </c>
      <c r="I64" s="315">
        <v>810</v>
      </c>
      <c r="J64" s="198">
        <f t="shared" si="22"/>
        <v>1166</v>
      </c>
      <c r="K64" s="138"/>
      <c r="M64" s="138"/>
      <c r="N64" s="197" t="s">
        <v>1</v>
      </c>
      <c r="O64" s="315"/>
      <c r="P64" s="315"/>
      <c r="Q64" s="315"/>
      <c r="R64" s="198">
        <f t="shared" si="23"/>
        <v>0</v>
      </c>
      <c r="T64" s="138"/>
    </row>
    <row r="65" spans="1:20" s="208" customFormat="1" ht="18" customHeight="1" x14ac:dyDescent="0.25">
      <c r="A65" s="138"/>
      <c r="B65" s="197" t="s">
        <v>4</v>
      </c>
      <c r="C65" s="315"/>
      <c r="D65" s="315"/>
      <c r="E65" s="315"/>
      <c r="F65" s="170">
        <f t="shared" si="24"/>
        <v>0</v>
      </c>
      <c r="G65" s="315">
        <v>0</v>
      </c>
      <c r="H65" s="315">
        <v>0</v>
      </c>
      <c r="I65" s="315">
        <v>0</v>
      </c>
      <c r="J65" s="198">
        <f t="shared" si="22"/>
        <v>0</v>
      </c>
      <c r="K65" s="138"/>
      <c r="M65" s="138"/>
      <c r="N65" s="197" t="s">
        <v>4</v>
      </c>
      <c r="O65" s="315"/>
      <c r="P65" s="315"/>
      <c r="Q65" s="315"/>
      <c r="R65" s="198">
        <f t="shared" si="23"/>
        <v>0</v>
      </c>
      <c r="T65" s="138"/>
    </row>
    <row r="66" spans="1:20" s="208" customFormat="1" ht="18" customHeight="1" x14ac:dyDescent="0.25">
      <c r="A66" s="138"/>
      <c r="B66" s="197" t="s">
        <v>2</v>
      </c>
      <c r="C66" s="315"/>
      <c r="D66" s="315"/>
      <c r="E66" s="315"/>
      <c r="F66" s="170">
        <f t="shared" si="24"/>
        <v>0</v>
      </c>
      <c r="G66" s="315">
        <v>0</v>
      </c>
      <c r="H66" s="315">
        <v>0</v>
      </c>
      <c r="I66" s="315">
        <v>0</v>
      </c>
      <c r="J66" s="198">
        <f t="shared" si="22"/>
        <v>0</v>
      </c>
      <c r="K66" s="138"/>
      <c r="M66" s="138"/>
      <c r="N66" s="197" t="s">
        <v>2</v>
      </c>
      <c r="O66" s="315"/>
      <c r="P66" s="315"/>
      <c r="Q66" s="315"/>
      <c r="R66" s="198">
        <f t="shared" si="23"/>
        <v>0</v>
      </c>
      <c r="T66" s="138"/>
    </row>
    <row r="67" spans="1:20" s="208" customFormat="1" ht="18" customHeight="1" x14ac:dyDescent="0.25">
      <c r="A67" s="138"/>
      <c r="B67" s="197" t="s">
        <v>3</v>
      </c>
      <c r="C67" s="315"/>
      <c r="D67" s="315"/>
      <c r="E67" s="315"/>
      <c r="F67" s="170">
        <f t="shared" si="24"/>
        <v>0</v>
      </c>
      <c r="G67" s="315">
        <v>0</v>
      </c>
      <c r="H67" s="315">
        <v>0</v>
      </c>
      <c r="I67" s="315">
        <v>0</v>
      </c>
      <c r="J67" s="198">
        <f t="shared" si="22"/>
        <v>0</v>
      </c>
      <c r="K67" s="138"/>
      <c r="M67" s="138"/>
      <c r="N67" s="197" t="s">
        <v>3</v>
      </c>
      <c r="O67" s="315"/>
      <c r="P67" s="315"/>
      <c r="Q67" s="315"/>
      <c r="R67" s="198">
        <f t="shared" si="23"/>
        <v>0</v>
      </c>
      <c r="T67" s="138"/>
    </row>
    <row r="68" spans="1:20" s="208" customFormat="1" ht="18" customHeight="1" x14ac:dyDescent="0.25">
      <c r="A68" s="138"/>
      <c r="B68" s="200" t="s">
        <v>140</v>
      </c>
      <c r="C68" s="319"/>
      <c r="D68" s="319"/>
      <c r="E68" s="319"/>
      <c r="F68" s="203">
        <f t="shared" si="24"/>
        <v>0</v>
      </c>
      <c r="G68" s="319">
        <v>0</v>
      </c>
      <c r="H68" s="319">
        <v>0</v>
      </c>
      <c r="I68" s="319">
        <v>0</v>
      </c>
      <c r="J68" s="198">
        <f t="shared" si="22"/>
        <v>0</v>
      </c>
      <c r="K68" s="138"/>
      <c r="M68" s="138"/>
      <c r="N68" s="200" t="s">
        <v>140</v>
      </c>
      <c r="O68" s="319"/>
      <c r="P68" s="319"/>
      <c r="Q68" s="319"/>
      <c r="R68" s="198">
        <f t="shared" si="23"/>
        <v>0</v>
      </c>
      <c r="T68" s="138"/>
    </row>
    <row r="69" spans="1:20" s="208" customFormat="1" ht="18" customHeight="1" thickBot="1" x14ac:dyDescent="0.3">
      <c r="A69" s="138"/>
      <c r="B69" s="171" t="s">
        <v>15</v>
      </c>
      <c r="C69" s="163">
        <f>SUM(C63:C68)</f>
        <v>0</v>
      </c>
      <c r="D69" s="163">
        <f>SUM(D63:D68)</f>
        <v>0</v>
      </c>
      <c r="E69" s="163">
        <f>SUM(E63:E68)</f>
        <v>0</v>
      </c>
      <c r="F69" s="163">
        <f>SUM(F63:F68)</f>
        <v>0</v>
      </c>
      <c r="G69" s="163">
        <f t="shared" ref="G69:H69" si="25">SUM(G63:G68)</f>
        <v>356</v>
      </c>
      <c r="H69" s="163">
        <f t="shared" si="25"/>
        <v>0</v>
      </c>
      <c r="I69" s="163">
        <f t="shared" ref="I69" si="26">SUM(I63:I68)</f>
        <v>810</v>
      </c>
      <c r="J69" s="201">
        <f t="shared" ref="J69" si="27">SUM(J63:J68)</f>
        <v>1166</v>
      </c>
      <c r="K69" s="138"/>
      <c r="M69" s="138"/>
      <c r="N69" s="171" t="s">
        <v>15</v>
      </c>
      <c r="O69" s="163">
        <f>SUM(O63:O68)</f>
        <v>0</v>
      </c>
      <c r="P69" s="163">
        <f t="shared" ref="P69" si="28">SUM(P63:P68)</f>
        <v>0</v>
      </c>
      <c r="Q69" s="163">
        <f t="shared" ref="Q69" si="29">SUM(Q63:Q68)</f>
        <v>0</v>
      </c>
      <c r="R69" s="201">
        <f t="shared" ref="R69" si="30">SUM(R63:R68)</f>
        <v>0</v>
      </c>
      <c r="T69" s="138"/>
    </row>
    <row r="70" spans="1:20" s="208" customFormat="1" ht="8.1" customHeight="1" thickBot="1" x14ac:dyDescent="0.3">
      <c r="A70" s="138"/>
      <c r="B70" s="138"/>
      <c r="C70" s="138"/>
      <c r="D70" s="138"/>
      <c r="E70" s="138"/>
      <c r="F70" s="138"/>
      <c r="G70" s="138"/>
      <c r="H70" s="138"/>
      <c r="I70" s="138"/>
      <c r="J70" s="138"/>
      <c r="K70" s="138"/>
      <c r="T70" s="138"/>
    </row>
    <row r="71" spans="1:20" s="208" customFormat="1" ht="48" customHeight="1" x14ac:dyDescent="0.25">
      <c r="A71" s="138"/>
      <c r="B71" s="177" t="s">
        <v>43</v>
      </c>
      <c r="C71" s="152"/>
      <c r="D71" s="248" t="s">
        <v>44</v>
      </c>
      <c r="E71" s="150"/>
      <c r="F71" s="151"/>
      <c r="G71" s="152"/>
      <c r="H71" s="248" t="s">
        <v>215</v>
      </c>
      <c r="I71" s="150"/>
      <c r="J71" s="153"/>
      <c r="K71" s="138"/>
      <c r="M71" s="138"/>
      <c r="N71" s="177" t="s">
        <v>54</v>
      </c>
      <c r="O71" s="152"/>
      <c r="P71" s="248" t="s">
        <v>215</v>
      </c>
      <c r="Q71" s="150"/>
      <c r="R71" s="153"/>
      <c r="T71" s="138"/>
    </row>
    <row r="72" spans="1:20" s="208" customFormat="1" ht="95.1" customHeight="1" x14ac:dyDescent="0.25">
      <c r="A72" s="138"/>
      <c r="B72" s="191" t="s">
        <v>172</v>
      </c>
      <c r="C72" s="202" t="s">
        <v>110</v>
      </c>
      <c r="D72" s="192" t="s">
        <v>111</v>
      </c>
      <c r="E72" s="192" t="s">
        <v>69</v>
      </c>
      <c r="F72" s="155" t="s">
        <v>152</v>
      </c>
      <c r="G72" s="202" t="s">
        <v>110</v>
      </c>
      <c r="H72" s="192" t="s">
        <v>111</v>
      </c>
      <c r="I72" s="192" t="s">
        <v>69</v>
      </c>
      <c r="J72" s="156" t="s">
        <v>152</v>
      </c>
      <c r="K72" s="138"/>
      <c r="M72" s="138"/>
      <c r="N72" s="191" t="s">
        <v>172</v>
      </c>
      <c r="O72" s="202" t="s">
        <v>110</v>
      </c>
      <c r="P72" s="192" t="s">
        <v>111</v>
      </c>
      <c r="Q72" s="192" t="s">
        <v>69</v>
      </c>
      <c r="R72" s="156" t="s">
        <v>152</v>
      </c>
      <c r="T72" s="138"/>
    </row>
    <row r="73" spans="1:20" s="208" customFormat="1" ht="18" customHeight="1" x14ac:dyDescent="0.25">
      <c r="A73" s="138"/>
      <c r="B73" s="191" t="s">
        <v>53</v>
      </c>
      <c r="C73" s="138"/>
      <c r="D73" s="194" t="s">
        <v>190</v>
      </c>
      <c r="E73" s="193"/>
      <c r="F73" s="195"/>
      <c r="G73" s="138"/>
      <c r="H73" s="194" t="s">
        <v>190</v>
      </c>
      <c r="I73" s="204"/>
      <c r="J73" s="205"/>
      <c r="K73" s="138"/>
      <c r="M73" s="138"/>
      <c r="N73" s="191" t="s">
        <v>53</v>
      </c>
      <c r="O73" s="138"/>
      <c r="P73" s="194" t="s">
        <v>190</v>
      </c>
      <c r="Q73" s="193"/>
      <c r="R73" s="196"/>
      <c r="T73" s="138"/>
    </row>
    <row r="74" spans="1:20" s="208" customFormat="1" ht="18" customHeight="1" x14ac:dyDescent="0.25">
      <c r="A74" s="138"/>
      <c r="B74" s="197" t="s">
        <v>0</v>
      </c>
      <c r="C74" s="315"/>
      <c r="D74" s="315"/>
      <c r="E74" s="315"/>
      <c r="F74" s="170">
        <f>SUM(B74:E74)</f>
        <v>0</v>
      </c>
      <c r="G74" s="315">
        <v>0</v>
      </c>
      <c r="H74" s="315">
        <v>0</v>
      </c>
      <c r="I74" s="315">
        <v>0</v>
      </c>
      <c r="J74" s="198">
        <f t="shared" ref="J74:J79" si="31">SUM(G74:I74)</f>
        <v>0</v>
      </c>
      <c r="K74" s="138"/>
      <c r="M74" s="138"/>
      <c r="N74" s="197" t="s">
        <v>0</v>
      </c>
      <c r="O74" s="315"/>
      <c r="P74" s="315"/>
      <c r="Q74" s="315"/>
      <c r="R74" s="198">
        <f t="shared" ref="R74:R79" si="32">SUM(O74:Q74)</f>
        <v>0</v>
      </c>
      <c r="T74" s="138"/>
    </row>
    <row r="75" spans="1:20" s="208" customFormat="1" ht="18" customHeight="1" x14ac:dyDescent="0.25">
      <c r="A75" s="138"/>
      <c r="B75" s="197" t="s">
        <v>1</v>
      </c>
      <c r="C75" s="315"/>
      <c r="D75" s="315"/>
      <c r="E75" s="315"/>
      <c r="F75" s="170">
        <f t="shared" ref="F75:F79" si="33">SUM(B75:E75)</f>
        <v>0</v>
      </c>
      <c r="G75" s="315">
        <v>356</v>
      </c>
      <c r="H75" s="315">
        <v>0</v>
      </c>
      <c r="I75" s="315">
        <v>810</v>
      </c>
      <c r="J75" s="198">
        <f t="shared" si="31"/>
        <v>1166</v>
      </c>
      <c r="K75" s="138"/>
      <c r="M75" s="138"/>
      <c r="N75" s="197" t="s">
        <v>1</v>
      </c>
      <c r="O75" s="315"/>
      <c r="P75" s="315"/>
      <c r="Q75" s="315"/>
      <c r="R75" s="198">
        <f t="shared" si="32"/>
        <v>0</v>
      </c>
      <c r="T75" s="138"/>
    </row>
    <row r="76" spans="1:20" s="208" customFormat="1" ht="18" customHeight="1" x14ac:dyDescent="0.25">
      <c r="A76" s="138"/>
      <c r="B76" s="197" t="s">
        <v>4</v>
      </c>
      <c r="C76" s="315"/>
      <c r="D76" s="315"/>
      <c r="E76" s="315"/>
      <c r="F76" s="170">
        <f t="shared" si="33"/>
        <v>0</v>
      </c>
      <c r="G76" s="315">
        <v>0</v>
      </c>
      <c r="H76" s="315">
        <v>0</v>
      </c>
      <c r="I76" s="315">
        <v>0</v>
      </c>
      <c r="J76" s="198">
        <f t="shared" si="31"/>
        <v>0</v>
      </c>
      <c r="K76" s="138"/>
      <c r="M76" s="138"/>
      <c r="N76" s="197" t="s">
        <v>4</v>
      </c>
      <c r="O76" s="315"/>
      <c r="P76" s="315"/>
      <c r="Q76" s="315"/>
      <c r="R76" s="198">
        <f t="shared" si="32"/>
        <v>0</v>
      </c>
      <c r="T76" s="138"/>
    </row>
    <row r="77" spans="1:20" s="208" customFormat="1" ht="18" customHeight="1" x14ac:dyDescent="0.25">
      <c r="A77" s="138"/>
      <c r="B77" s="197" t="s">
        <v>2</v>
      </c>
      <c r="C77" s="315"/>
      <c r="D77" s="315"/>
      <c r="E77" s="315"/>
      <c r="F77" s="170">
        <f t="shared" si="33"/>
        <v>0</v>
      </c>
      <c r="G77" s="315">
        <v>0</v>
      </c>
      <c r="H77" s="315">
        <v>0</v>
      </c>
      <c r="I77" s="315">
        <v>0</v>
      </c>
      <c r="J77" s="198">
        <f t="shared" si="31"/>
        <v>0</v>
      </c>
      <c r="K77" s="138"/>
      <c r="M77" s="138"/>
      <c r="N77" s="197" t="s">
        <v>2</v>
      </c>
      <c r="O77" s="315"/>
      <c r="P77" s="315"/>
      <c r="Q77" s="315"/>
      <c r="R77" s="198">
        <f t="shared" si="32"/>
        <v>0</v>
      </c>
      <c r="T77" s="138"/>
    </row>
    <row r="78" spans="1:20" s="208" customFormat="1" ht="18" customHeight="1" x14ac:dyDescent="0.25">
      <c r="A78" s="138"/>
      <c r="B78" s="197" t="s">
        <v>3</v>
      </c>
      <c r="C78" s="315"/>
      <c r="D78" s="315"/>
      <c r="E78" s="315"/>
      <c r="F78" s="170">
        <f t="shared" si="33"/>
        <v>0</v>
      </c>
      <c r="G78" s="315">
        <v>0</v>
      </c>
      <c r="H78" s="315">
        <v>0</v>
      </c>
      <c r="I78" s="315">
        <v>0</v>
      </c>
      <c r="J78" s="198">
        <f t="shared" si="31"/>
        <v>0</v>
      </c>
      <c r="K78" s="138"/>
      <c r="M78" s="138"/>
      <c r="N78" s="197" t="s">
        <v>3</v>
      </c>
      <c r="O78" s="315"/>
      <c r="P78" s="315"/>
      <c r="Q78" s="315"/>
      <c r="R78" s="198">
        <f t="shared" si="32"/>
        <v>0</v>
      </c>
      <c r="T78" s="138"/>
    </row>
    <row r="79" spans="1:20" s="208" customFormat="1" ht="44.25" customHeight="1" x14ac:dyDescent="0.25">
      <c r="A79" s="138"/>
      <c r="B79" s="200" t="s">
        <v>140</v>
      </c>
      <c r="C79" s="319"/>
      <c r="D79" s="319"/>
      <c r="E79" s="319"/>
      <c r="F79" s="203">
        <f t="shared" si="33"/>
        <v>0</v>
      </c>
      <c r="G79" s="319">
        <v>0</v>
      </c>
      <c r="H79" s="319">
        <v>0</v>
      </c>
      <c r="I79" s="319">
        <v>0</v>
      </c>
      <c r="J79" s="198">
        <f t="shared" si="31"/>
        <v>0</v>
      </c>
      <c r="K79" s="138"/>
      <c r="M79" s="138"/>
      <c r="N79" s="200" t="s">
        <v>140</v>
      </c>
      <c r="O79" s="319"/>
      <c r="P79" s="319"/>
      <c r="Q79" s="319"/>
      <c r="R79" s="198">
        <f t="shared" si="32"/>
        <v>0</v>
      </c>
      <c r="T79" s="138"/>
    </row>
    <row r="80" spans="1:20" s="208" customFormat="1" ht="34.5" customHeight="1" thickBot="1" x14ac:dyDescent="0.3">
      <c r="A80" s="138"/>
      <c r="B80" s="171" t="s">
        <v>15</v>
      </c>
      <c r="C80" s="163">
        <f>SUM(C74:C79)</f>
        <v>0</v>
      </c>
      <c r="D80" s="163">
        <f>SUM(D74:D79)</f>
        <v>0</v>
      </c>
      <c r="E80" s="163">
        <f>SUM(E74:E79)</f>
        <v>0</v>
      </c>
      <c r="F80" s="163">
        <f>SUM(F74:F79)</f>
        <v>0</v>
      </c>
      <c r="G80" s="163">
        <f t="shared" ref="G80:H80" si="34">SUM(G74:G79)</f>
        <v>356</v>
      </c>
      <c r="H80" s="163">
        <f t="shared" si="34"/>
        <v>0</v>
      </c>
      <c r="I80" s="163">
        <f t="shared" ref="I80" si="35">SUM(I74:I79)</f>
        <v>810</v>
      </c>
      <c r="J80" s="201">
        <f t="shared" ref="J80" si="36">SUM(J74:J79)</f>
        <v>1166</v>
      </c>
      <c r="K80" s="138"/>
      <c r="M80" s="138"/>
      <c r="N80" s="171" t="s">
        <v>15</v>
      </c>
      <c r="O80" s="163">
        <f>SUM(O74:O79)</f>
        <v>0</v>
      </c>
      <c r="P80" s="163">
        <f t="shared" ref="P80" si="37">SUM(P74:P79)</f>
        <v>0</v>
      </c>
      <c r="Q80" s="163">
        <f t="shared" ref="Q80" si="38">SUM(Q74:Q79)</f>
        <v>0</v>
      </c>
      <c r="R80" s="201">
        <f t="shared" ref="R80" si="39">SUM(R74:R79)</f>
        <v>0</v>
      </c>
      <c r="T80" s="138"/>
    </row>
    <row r="81" ht="27.75" customHeight="1" x14ac:dyDescent="0.25"/>
  </sheetData>
  <sheetProtection algorithmName="SHA-512" hashValue="aUzPOYVvWR+a91e5aYNk+je4c2aVBupdFMXSf1JRSssNUf2RqCZLeMWO8Z9eeub7KAmwS1nsak4OnBNtUVqOsA==" saltValue="gQ7kNCf7JGtInRhy4xxXJw==" spinCount="100000" sheet="1" objects="1" scenarios="1"/>
  <hyperlinks>
    <hyperlink ref="B2" location="Explanation!A1" display="Please document any explanation in the explanation tab" xr:uid="{749E5172-BF12-4BD6-919D-1B89F6C5511C}"/>
  </hyperlinks>
  <pageMargins left="0.25" right="0.25" top="0.75" bottom="0.75" header="0.3" footer="0.3"/>
  <pageSetup scale="23" orientation="landscape" r:id="rId1"/>
  <headerFooter>
    <oddFooter>&amp;L&amp;"Arial,Regular"&amp;12&amp;A
Version Date:  June 10, 2022&amp;C&amp;"Arial,Regular"&amp;12Page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F6A3-A50D-4EF8-AA20-BD81FD3F78BE}">
  <sheetPr>
    <tabColor theme="9" tint="0.39997558519241921"/>
    <pageSetUpPr fitToPage="1"/>
  </sheetPr>
  <dimension ref="B1:J57"/>
  <sheetViews>
    <sheetView showGridLines="0" zoomScale="75" zoomScaleNormal="75" zoomScaleSheetLayoutView="75" zoomScalePageLayoutView="75" workbookViewId="0"/>
  </sheetViews>
  <sheetFormatPr defaultColWidth="9.140625" defaultRowHeight="15" x14ac:dyDescent="0.25"/>
  <cols>
    <col min="1" max="1" width="1.7109375" style="25" customWidth="1"/>
    <col min="2" max="5" width="24.7109375" style="24" customWidth="1"/>
    <col min="6" max="6" width="55.7109375" style="24" customWidth="1"/>
    <col min="7" max="9" width="24.7109375" style="24" customWidth="1"/>
    <col min="10" max="10" width="55.7109375" style="24" customWidth="1"/>
    <col min="11" max="16384" width="9.140625" style="25"/>
  </cols>
  <sheetData>
    <row r="1" spans="2:10" s="207" customFormat="1" ht="50.1" customHeight="1" x14ac:dyDescent="0.25">
      <c r="B1" s="133"/>
      <c r="C1" s="134"/>
      <c r="D1" s="134"/>
      <c r="E1" s="134"/>
      <c r="F1" s="135" t="str">
        <f>CONCATENATE("The Report Summarizes Rate Activity for the 12 month ending Reporting Year ",General_Info!$C$10)</f>
        <v>The Report Summarizes Rate Activity for the 12 month ending Reporting Year 2022</v>
      </c>
      <c r="G1" s="134"/>
      <c r="H1" s="134"/>
      <c r="I1" s="134"/>
      <c r="J1" s="134"/>
    </row>
    <row r="2" spans="2:10" s="207" customFormat="1" ht="15.75" x14ac:dyDescent="0.25">
      <c r="B2" s="40" t="s">
        <v>229</v>
      </c>
      <c r="C2" s="39"/>
      <c r="D2" s="39"/>
      <c r="E2" s="39"/>
      <c r="F2" s="39"/>
      <c r="G2" s="39"/>
    </row>
    <row r="3" spans="2:10" ht="25.5" customHeight="1" thickBot="1" x14ac:dyDescent="0.3">
      <c r="B3" s="25"/>
      <c r="C3" s="25"/>
      <c r="D3" s="25"/>
      <c r="E3" s="25"/>
      <c r="F3" s="25"/>
      <c r="G3" s="25"/>
      <c r="H3" s="25"/>
      <c r="I3" s="25"/>
      <c r="J3" s="25"/>
    </row>
    <row r="4" spans="2:10" s="206" customFormat="1" ht="48" customHeight="1" x14ac:dyDescent="0.25">
      <c r="B4" s="149" t="s">
        <v>43</v>
      </c>
      <c r="C4" s="150"/>
      <c r="D4" s="150"/>
      <c r="E4" s="150" t="s">
        <v>44</v>
      </c>
      <c r="F4" s="151"/>
      <c r="G4" s="152"/>
      <c r="H4" s="150"/>
      <c r="I4" s="150" t="s">
        <v>215</v>
      </c>
      <c r="J4" s="153"/>
    </row>
    <row r="5" spans="2:10" s="206" customFormat="1" ht="95.1" customHeight="1" x14ac:dyDescent="0.25">
      <c r="B5" s="154" t="s">
        <v>205</v>
      </c>
      <c r="C5" s="155" t="s">
        <v>202</v>
      </c>
      <c r="D5" s="155" t="s">
        <v>152</v>
      </c>
      <c r="E5" s="155" t="s">
        <v>204</v>
      </c>
      <c r="F5" s="155" t="s">
        <v>217</v>
      </c>
      <c r="G5" s="155" t="s">
        <v>202</v>
      </c>
      <c r="H5" s="155" t="s">
        <v>152</v>
      </c>
      <c r="I5" s="155" t="s">
        <v>204</v>
      </c>
      <c r="J5" s="156" t="s">
        <v>217</v>
      </c>
    </row>
    <row r="6" spans="2:10" s="206" customFormat="1" ht="18" customHeight="1" x14ac:dyDescent="0.25">
      <c r="B6" s="154" t="s">
        <v>0</v>
      </c>
      <c r="C6" s="157"/>
      <c r="D6" s="157"/>
      <c r="E6" s="158"/>
      <c r="F6" s="157"/>
      <c r="G6" s="157"/>
      <c r="H6" s="157"/>
      <c r="I6" s="157"/>
      <c r="J6" s="159"/>
    </row>
    <row r="7" spans="2:10" s="206" customFormat="1" ht="18" customHeight="1" x14ac:dyDescent="0.25">
      <c r="B7" s="160" t="s">
        <v>87</v>
      </c>
      <c r="C7" s="320"/>
      <c r="D7" s="320"/>
      <c r="E7" s="161" t="e">
        <f>D7/$D$11</f>
        <v>#DIV/0!</v>
      </c>
      <c r="F7" s="317"/>
      <c r="G7" s="320"/>
      <c r="H7" s="320"/>
      <c r="I7" s="161" t="e">
        <f>H7/$H$11</f>
        <v>#DIV/0!</v>
      </c>
      <c r="J7" s="318"/>
    </row>
    <row r="8" spans="2:10" s="206" customFormat="1" ht="18" customHeight="1" x14ac:dyDescent="0.25">
      <c r="B8" s="160" t="s">
        <v>88</v>
      </c>
      <c r="C8" s="320"/>
      <c r="D8" s="320"/>
      <c r="E8" s="161" t="e">
        <f>D8/$D$11</f>
        <v>#DIV/0!</v>
      </c>
      <c r="F8" s="317"/>
      <c r="G8" s="320"/>
      <c r="H8" s="320"/>
      <c r="I8" s="161" t="e">
        <f>H8/$H$11</f>
        <v>#DIV/0!</v>
      </c>
      <c r="J8" s="318"/>
    </row>
    <row r="9" spans="2:10" s="206" customFormat="1" ht="18" customHeight="1" x14ac:dyDescent="0.25">
      <c r="B9" s="160" t="s">
        <v>89</v>
      </c>
      <c r="C9" s="320"/>
      <c r="D9" s="320"/>
      <c r="E9" s="161" t="e">
        <f>D9/$D$11</f>
        <v>#DIV/0!</v>
      </c>
      <c r="F9" s="317"/>
      <c r="G9" s="320"/>
      <c r="H9" s="320"/>
      <c r="I9" s="161" t="e">
        <f>H9/$H$11</f>
        <v>#DIV/0!</v>
      </c>
      <c r="J9" s="318"/>
    </row>
    <row r="10" spans="2:10" s="206" customFormat="1" ht="18" customHeight="1" x14ac:dyDescent="0.25">
      <c r="B10" s="160" t="s">
        <v>90</v>
      </c>
      <c r="C10" s="320"/>
      <c r="D10" s="320"/>
      <c r="E10" s="161" t="e">
        <f>D10/$D$11</f>
        <v>#DIV/0!</v>
      </c>
      <c r="F10" s="317"/>
      <c r="G10" s="320"/>
      <c r="H10" s="320"/>
      <c r="I10" s="161" t="e">
        <f>H10/$H$11</f>
        <v>#DIV/0!</v>
      </c>
      <c r="J10" s="318"/>
    </row>
    <row r="11" spans="2:10" s="206" customFormat="1" ht="18" customHeight="1" thickBot="1" x14ac:dyDescent="0.3">
      <c r="B11" s="162" t="s">
        <v>15</v>
      </c>
      <c r="C11" s="163">
        <f>SUM(C7:C10)</f>
        <v>0</v>
      </c>
      <c r="D11" s="163">
        <f>SUM(D7:D10)</f>
        <v>0</v>
      </c>
      <c r="E11" s="164" t="e">
        <f>SUM(E7:E10)</f>
        <v>#DIV/0!</v>
      </c>
      <c r="F11" s="165"/>
      <c r="G11" s="163">
        <f>SUM(G7:G10)</f>
        <v>0</v>
      </c>
      <c r="H11" s="163">
        <f>SUM(H7:H10)</f>
        <v>0</v>
      </c>
      <c r="I11" s="164" t="e">
        <f>SUM(I7:I10)</f>
        <v>#DIV/0!</v>
      </c>
      <c r="J11" s="166"/>
    </row>
    <row r="12" spans="2:10" s="206" customFormat="1" ht="8.1" customHeight="1" thickBot="1" x14ac:dyDescent="0.3"/>
    <row r="13" spans="2:10" s="206" customFormat="1" ht="48" customHeight="1" x14ac:dyDescent="0.25">
      <c r="B13" s="149" t="s">
        <v>43</v>
      </c>
      <c r="C13" s="150"/>
      <c r="D13" s="150"/>
      <c r="E13" s="150" t="s">
        <v>44</v>
      </c>
      <c r="F13" s="151"/>
      <c r="G13" s="152"/>
      <c r="H13" s="150"/>
      <c r="I13" s="150" t="s">
        <v>215</v>
      </c>
      <c r="J13" s="153"/>
    </row>
    <row r="14" spans="2:10" s="206" customFormat="1" ht="95.1" customHeight="1" x14ac:dyDescent="0.25">
      <c r="B14" s="154" t="s">
        <v>205</v>
      </c>
      <c r="C14" s="155" t="s">
        <v>202</v>
      </c>
      <c r="D14" s="155" t="s">
        <v>152</v>
      </c>
      <c r="E14" s="155" t="s">
        <v>204</v>
      </c>
      <c r="F14" s="155" t="s">
        <v>217</v>
      </c>
      <c r="G14" s="155" t="s">
        <v>202</v>
      </c>
      <c r="H14" s="155" t="s">
        <v>152</v>
      </c>
      <c r="I14" s="155" t="s">
        <v>204</v>
      </c>
      <c r="J14" s="156" t="s">
        <v>217</v>
      </c>
    </row>
    <row r="15" spans="2:10" s="206" customFormat="1" ht="18" customHeight="1" x14ac:dyDescent="0.25">
      <c r="B15" s="154" t="s">
        <v>1</v>
      </c>
      <c r="C15" s="157"/>
      <c r="D15" s="157"/>
      <c r="E15" s="158"/>
      <c r="F15" s="157"/>
      <c r="G15" s="157"/>
      <c r="H15" s="157"/>
      <c r="I15" s="157"/>
      <c r="J15" s="159"/>
    </row>
    <row r="16" spans="2:10" s="206" customFormat="1" ht="18" customHeight="1" x14ac:dyDescent="0.25">
      <c r="B16" s="160" t="s">
        <v>87</v>
      </c>
      <c r="C16" s="320"/>
      <c r="D16" s="320"/>
      <c r="E16" s="161" t="e">
        <f>D16/$D$20</f>
        <v>#DIV/0!</v>
      </c>
      <c r="F16" s="317"/>
      <c r="G16" s="320">
        <v>1</v>
      </c>
      <c r="H16" s="320">
        <v>356</v>
      </c>
      <c r="I16" s="161">
        <f>H16/$H$20</f>
        <v>0.30531732418524871</v>
      </c>
      <c r="J16" s="318" t="s">
        <v>277</v>
      </c>
    </row>
    <row r="17" spans="2:10" s="206" customFormat="1" ht="18" customHeight="1" x14ac:dyDescent="0.25">
      <c r="B17" s="160" t="s">
        <v>88</v>
      </c>
      <c r="C17" s="320"/>
      <c r="D17" s="320"/>
      <c r="E17" s="161" t="e">
        <f>D17/$D$20</f>
        <v>#DIV/0!</v>
      </c>
      <c r="F17" s="317"/>
      <c r="G17" s="320">
        <v>1</v>
      </c>
      <c r="H17" s="320">
        <v>303</v>
      </c>
      <c r="I17" s="161">
        <f>H17/$H$20</f>
        <v>0.25986277873070324</v>
      </c>
      <c r="J17" s="318" t="s">
        <v>278</v>
      </c>
    </row>
    <row r="18" spans="2:10" s="206" customFormat="1" ht="18" customHeight="1" x14ac:dyDescent="0.25">
      <c r="B18" s="160" t="s">
        <v>89</v>
      </c>
      <c r="C18" s="320"/>
      <c r="D18" s="320"/>
      <c r="E18" s="161" t="e">
        <f>D18/$D$20</f>
        <v>#DIV/0!</v>
      </c>
      <c r="F18" s="317"/>
      <c r="G18" s="320">
        <v>2</v>
      </c>
      <c r="H18" s="320">
        <v>334</v>
      </c>
      <c r="I18" s="161">
        <f>H18/$H$20</f>
        <v>0.28644939965694682</v>
      </c>
      <c r="J18" s="318" t="s">
        <v>279</v>
      </c>
    </row>
    <row r="19" spans="2:10" s="206" customFormat="1" ht="18" customHeight="1" x14ac:dyDescent="0.25">
      <c r="B19" s="160" t="s">
        <v>90</v>
      </c>
      <c r="C19" s="320"/>
      <c r="D19" s="320"/>
      <c r="E19" s="161" t="e">
        <f>D19/$D$20</f>
        <v>#DIV/0!</v>
      </c>
      <c r="F19" s="317"/>
      <c r="G19" s="320">
        <v>1</v>
      </c>
      <c r="H19" s="320">
        <v>173</v>
      </c>
      <c r="I19" s="161">
        <f>H19/$H$20</f>
        <v>0.14837049742710121</v>
      </c>
      <c r="J19" s="318" t="s">
        <v>280</v>
      </c>
    </row>
    <row r="20" spans="2:10" s="206" customFormat="1" ht="18" customHeight="1" thickBot="1" x14ac:dyDescent="0.3">
      <c r="B20" s="162" t="s">
        <v>15</v>
      </c>
      <c r="C20" s="163">
        <f>SUM(C16:C19)</f>
        <v>0</v>
      </c>
      <c r="D20" s="163">
        <f>SUM(D16:D19)</f>
        <v>0</v>
      </c>
      <c r="E20" s="164" t="e">
        <f>SUM(E16:E19)</f>
        <v>#DIV/0!</v>
      </c>
      <c r="F20" s="165"/>
      <c r="G20" s="163">
        <f>SUM(G16:G19)</f>
        <v>5</v>
      </c>
      <c r="H20" s="163">
        <f>SUM(H16:H19)</f>
        <v>1166</v>
      </c>
      <c r="I20" s="164">
        <f>SUM(I16:I19)</f>
        <v>1</v>
      </c>
      <c r="J20" s="166"/>
    </row>
    <row r="21" spans="2:10" s="206" customFormat="1" ht="8.1" customHeight="1" thickBot="1" x14ac:dyDescent="0.3">
      <c r="B21" s="138"/>
      <c r="C21" s="138"/>
      <c r="D21" s="138"/>
      <c r="E21" s="138"/>
      <c r="F21" s="138"/>
      <c r="G21" s="138"/>
      <c r="H21" s="138"/>
      <c r="I21" s="138"/>
      <c r="J21" s="138"/>
    </row>
    <row r="22" spans="2:10" s="206" customFormat="1" ht="48" customHeight="1" x14ac:dyDescent="0.25">
      <c r="B22" s="149" t="s">
        <v>43</v>
      </c>
      <c r="C22" s="150"/>
      <c r="D22" s="150"/>
      <c r="E22" s="150" t="s">
        <v>44</v>
      </c>
      <c r="F22" s="151"/>
      <c r="G22" s="152"/>
      <c r="H22" s="150"/>
      <c r="I22" s="150" t="s">
        <v>215</v>
      </c>
      <c r="J22" s="153"/>
    </row>
    <row r="23" spans="2:10" s="206" customFormat="1" ht="95.1" customHeight="1" x14ac:dyDescent="0.25">
      <c r="B23" s="154" t="s">
        <v>205</v>
      </c>
      <c r="C23" s="155" t="s">
        <v>202</v>
      </c>
      <c r="D23" s="155" t="s">
        <v>152</v>
      </c>
      <c r="E23" s="155" t="s">
        <v>204</v>
      </c>
      <c r="F23" s="155" t="s">
        <v>217</v>
      </c>
      <c r="G23" s="155" t="s">
        <v>202</v>
      </c>
      <c r="H23" s="155" t="s">
        <v>152</v>
      </c>
      <c r="I23" s="155" t="s">
        <v>204</v>
      </c>
      <c r="J23" s="156" t="s">
        <v>217</v>
      </c>
    </row>
    <row r="24" spans="2:10" s="206" customFormat="1" ht="18" customHeight="1" x14ac:dyDescent="0.25">
      <c r="B24" s="154" t="s">
        <v>4</v>
      </c>
      <c r="C24" s="157"/>
      <c r="D24" s="157"/>
      <c r="E24" s="158"/>
      <c r="F24" s="157"/>
      <c r="G24" s="157"/>
      <c r="H24" s="157"/>
      <c r="I24" s="157"/>
      <c r="J24" s="159"/>
    </row>
    <row r="25" spans="2:10" s="206" customFormat="1" ht="18" customHeight="1" x14ac:dyDescent="0.25">
      <c r="B25" s="160" t="s">
        <v>87</v>
      </c>
      <c r="C25" s="320"/>
      <c r="D25" s="320"/>
      <c r="E25" s="161" t="e">
        <f>D25/$D$29</f>
        <v>#DIV/0!</v>
      </c>
      <c r="F25" s="317"/>
      <c r="G25" s="320"/>
      <c r="H25" s="320"/>
      <c r="I25" s="161" t="e">
        <f>H25/$H$29</f>
        <v>#DIV/0!</v>
      </c>
      <c r="J25" s="318"/>
    </row>
    <row r="26" spans="2:10" s="206" customFormat="1" ht="18" customHeight="1" x14ac:dyDescent="0.25">
      <c r="B26" s="160" t="s">
        <v>88</v>
      </c>
      <c r="C26" s="320"/>
      <c r="D26" s="320"/>
      <c r="E26" s="161" t="e">
        <f>D26/$D$29</f>
        <v>#DIV/0!</v>
      </c>
      <c r="F26" s="317"/>
      <c r="G26" s="320"/>
      <c r="H26" s="320"/>
      <c r="I26" s="161" t="e">
        <f>H26/$H$29</f>
        <v>#DIV/0!</v>
      </c>
      <c r="J26" s="318"/>
    </row>
    <row r="27" spans="2:10" s="206" customFormat="1" ht="18" customHeight="1" x14ac:dyDescent="0.25">
      <c r="B27" s="160" t="s">
        <v>89</v>
      </c>
      <c r="C27" s="320"/>
      <c r="D27" s="320"/>
      <c r="E27" s="161" t="e">
        <f>D27/$D$29</f>
        <v>#DIV/0!</v>
      </c>
      <c r="F27" s="317"/>
      <c r="G27" s="320"/>
      <c r="H27" s="320"/>
      <c r="I27" s="161" t="e">
        <f>H27/$H$29</f>
        <v>#DIV/0!</v>
      </c>
      <c r="J27" s="318"/>
    </row>
    <row r="28" spans="2:10" s="206" customFormat="1" ht="18" customHeight="1" x14ac:dyDescent="0.25">
      <c r="B28" s="160" t="s">
        <v>90</v>
      </c>
      <c r="C28" s="320"/>
      <c r="D28" s="320"/>
      <c r="E28" s="161" t="e">
        <f>D28/$D$29</f>
        <v>#DIV/0!</v>
      </c>
      <c r="F28" s="317"/>
      <c r="G28" s="320"/>
      <c r="H28" s="320"/>
      <c r="I28" s="161" t="e">
        <f>H28/$H$29</f>
        <v>#DIV/0!</v>
      </c>
      <c r="J28" s="318"/>
    </row>
    <row r="29" spans="2:10" s="206" customFormat="1" ht="18" customHeight="1" thickBot="1" x14ac:dyDescent="0.3">
      <c r="B29" s="162" t="s">
        <v>15</v>
      </c>
      <c r="C29" s="163">
        <f>SUM(C25:C28)</f>
        <v>0</v>
      </c>
      <c r="D29" s="163">
        <f>SUM(D25:D28)</f>
        <v>0</v>
      </c>
      <c r="E29" s="164" t="e">
        <f>SUM(E25:E28)</f>
        <v>#DIV/0!</v>
      </c>
      <c r="F29" s="165"/>
      <c r="G29" s="163">
        <f>SUM(G25:G28)</f>
        <v>0</v>
      </c>
      <c r="H29" s="163">
        <f>SUM(H25:H28)</f>
        <v>0</v>
      </c>
      <c r="I29" s="164" t="e">
        <f>SUM(I25:I28)</f>
        <v>#DIV/0!</v>
      </c>
      <c r="J29" s="166"/>
    </row>
    <row r="30" spans="2:10" s="206" customFormat="1" ht="8.1" customHeight="1" thickBot="1" x14ac:dyDescent="0.3">
      <c r="B30" s="138"/>
      <c r="C30" s="138"/>
      <c r="D30" s="138"/>
      <c r="E30" s="138"/>
      <c r="F30" s="138"/>
      <c r="G30" s="138"/>
      <c r="H30" s="138"/>
      <c r="I30" s="138"/>
      <c r="J30" s="138"/>
    </row>
    <row r="31" spans="2:10" s="206" customFormat="1" ht="48" customHeight="1" x14ac:dyDescent="0.25">
      <c r="B31" s="149" t="s">
        <v>43</v>
      </c>
      <c r="C31" s="150"/>
      <c r="D31" s="150"/>
      <c r="E31" s="150" t="s">
        <v>44</v>
      </c>
      <c r="F31" s="151"/>
      <c r="G31" s="152"/>
      <c r="H31" s="150"/>
      <c r="I31" s="150" t="s">
        <v>215</v>
      </c>
      <c r="J31" s="153"/>
    </row>
    <row r="32" spans="2:10" s="206" customFormat="1" ht="95.1" customHeight="1" x14ac:dyDescent="0.25">
      <c r="B32" s="154" t="s">
        <v>205</v>
      </c>
      <c r="C32" s="155" t="s">
        <v>202</v>
      </c>
      <c r="D32" s="155" t="s">
        <v>152</v>
      </c>
      <c r="E32" s="155" t="s">
        <v>204</v>
      </c>
      <c r="F32" s="155" t="s">
        <v>217</v>
      </c>
      <c r="G32" s="155" t="s">
        <v>202</v>
      </c>
      <c r="H32" s="155" t="s">
        <v>152</v>
      </c>
      <c r="I32" s="155" t="s">
        <v>204</v>
      </c>
      <c r="J32" s="156" t="s">
        <v>217</v>
      </c>
    </row>
    <row r="33" spans="2:10" s="206" customFormat="1" ht="18" customHeight="1" x14ac:dyDescent="0.25">
      <c r="B33" s="154" t="s">
        <v>2</v>
      </c>
      <c r="C33" s="157"/>
      <c r="D33" s="157"/>
      <c r="E33" s="158"/>
      <c r="F33" s="157"/>
      <c r="G33" s="157"/>
      <c r="H33" s="157"/>
      <c r="I33" s="157"/>
      <c r="J33" s="159"/>
    </row>
    <row r="34" spans="2:10" s="206" customFormat="1" ht="18" customHeight="1" x14ac:dyDescent="0.25">
      <c r="B34" s="160" t="s">
        <v>87</v>
      </c>
      <c r="C34" s="320"/>
      <c r="D34" s="320"/>
      <c r="E34" s="161" t="e">
        <f>D34/$D$38</f>
        <v>#DIV/0!</v>
      </c>
      <c r="F34" s="317"/>
      <c r="G34" s="320"/>
      <c r="H34" s="320"/>
      <c r="I34" s="161" t="e">
        <f>H34/$H$38</f>
        <v>#DIV/0!</v>
      </c>
      <c r="J34" s="318"/>
    </row>
    <row r="35" spans="2:10" s="206" customFormat="1" ht="18" customHeight="1" x14ac:dyDescent="0.25">
      <c r="B35" s="160" t="s">
        <v>88</v>
      </c>
      <c r="C35" s="320"/>
      <c r="D35" s="320"/>
      <c r="E35" s="161" t="e">
        <f>D35/$D$38</f>
        <v>#DIV/0!</v>
      </c>
      <c r="F35" s="317"/>
      <c r="G35" s="320"/>
      <c r="H35" s="320"/>
      <c r="I35" s="161" t="e">
        <f>H35/$H$38</f>
        <v>#DIV/0!</v>
      </c>
      <c r="J35" s="318"/>
    </row>
    <row r="36" spans="2:10" s="206" customFormat="1" ht="18" customHeight="1" x14ac:dyDescent="0.25">
      <c r="B36" s="160" t="s">
        <v>89</v>
      </c>
      <c r="C36" s="320"/>
      <c r="D36" s="320"/>
      <c r="E36" s="161" t="e">
        <f>D36/$D$38</f>
        <v>#DIV/0!</v>
      </c>
      <c r="F36" s="317"/>
      <c r="G36" s="320"/>
      <c r="H36" s="320"/>
      <c r="I36" s="161" t="e">
        <f>H36/$H$38</f>
        <v>#DIV/0!</v>
      </c>
      <c r="J36" s="318"/>
    </row>
    <row r="37" spans="2:10" s="206" customFormat="1" ht="18" customHeight="1" x14ac:dyDescent="0.25">
      <c r="B37" s="160" t="s">
        <v>90</v>
      </c>
      <c r="C37" s="320"/>
      <c r="D37" s="320"/>
      <c r="E37" s="161" t="e">
        <f>D37/$D$38</f>
        <v>#DIV/0!</v>
      </c>
      <c r="F37" s="317"/>
      <c r="G37" s="320"/>
      <c r="H37" s="320"/>
      <c r="I37" s="161" t="e">
        <f>H37/$H$38</f>
        <v>#DIV/0!</v>
      </c>
      <c r="J37" s="318"/>
    </row>
    <row r="38" spans="2:10" s="206" customFormat="1" ht="18" customHeight="1" thickBot="1" x14ac:dyDescent="0.3">
      <c r="B38" s="162" t="s">
        <v>15</v>
      </c>
      <c r="C38" s="163">
        <f>SUM(C34:C37)</f>
        <v>0</v>
      </c>
      <c r="D38" s="163">
        <f>SUM(D34:D37)</f>
        <v>0</v>
      </c>
      <c r="E38" s="164" t="e">
        <f>SUM(E34:E37)</f>
        <v>#DIV/0!</v>
      </c>
      <c r="F38" s="165"/>
      <c r="G38" s="163">
        <f>SUM(G34:G37)</f>
        <v>0</v>
      </c>
      <c r="H38" s="163">
        <f>SUM(H34:H37)</f>
        <v>0</v>
      </c>
      <c r="I38" s="164" t="e">
        <f>SUM(I34:I37)</f>
        <v>#DIV/0!</v>
      </c>
      <c r="J38" s="166"/>
    </row>
    <row r="39" spans="2:10" s="206" customFormat="1" ht="8.1" customHeight="1" thickBot="1" x14ac:dyDescent="0.3"/>
    <row r="40" spans="2:10" s="206" customFormat="1" ht="48" customHeight="1" x14ac:dyDescent="0.25">
      <c r="B40" s="149" t="s">
        <v>43</v>
      </c>
      <c r="C40" s="150"/>
      <c r="D40" s="150"/>
      <c r="E40" s="150" t="s">
        <v>44</v>
      </c>
      <c r="F40" s="151"/>
      <c r="G40" s="152"/>
      <c r="H40" s="150"/>
      <c r="I40" s="150" t="s">
        <v>215</v>
      </c>
      <c r="J40" s="153"/>
    </row>
    <row r="41" spans="2:10" s="206" customFormat="1" ht="95.1" customHeight="1" x14ac:dyDescent="0.25">
      <c r="B41" s="154" t="s">
        <v>205</v>
      </c>
      <c r="C41" s="155" t="s">
        <v>202</v>
      </c>
      <c r="D41" s="155" t="s">
        <v>152</v>
      </c>
      <c r="E41" s="155" t="s">
        <v>204</v>
      </c>
      <c r="F41" s="155" t="s">
        <v>217</v>
      </c>
      <c r="G41" s="155" t="s">
        <v>202</v>
      </c>
      <c r="H41" s="155" t="s">
        <v>152</v>
      </c>
      <c r="I41" s="155" t="s">
        <v>204</v>
      </c>
      <c r="J41" s="156" t="s">
        <v>217</v>
      </c>
    </row>
    <row r="42" spans="2:10" s="206" customFormat="1" ht="18" customHeight="1" x14ac:dyDescent="0.25">
      <c r="B42" s="154" t="s">
        <v>3</v>
      </c>
      <c r="C42" s="157"/>
      <c r="D42" s="157"/>
      <c r="E42" s="158"/>
      <c r="F42" s="157"/>
      <c r="G42" s="157"/>
      <c r="H42" s="157"/>
      <c r="I42" s="157"/>
      <c r="J42" s="159"/>
    </row>
    <row r="43" spans="2:10" s="206" customFormat="1" ht="18" customHeight="1" x14ac:dyDescent="0.25">
      <c r="B43" s="160" t="s">
        <v>87</v>
      </c>
      <c r="C43" s="320"/>
      <c r="D43" s="320"/>
      <c r="E43" s="161" t="e">
        <f>D43/$D$47</f>
        <v>#DIV/0!</v>
      </c>
      <c r="F43" s="317"/>
      <c r="G43" s="320"/>
      <c r="H43" s="320"/>
      <c r="I43" s="161" t="e">
        <f>H43/$H$47</f>
        <v>#DIV/0!</v>
      </c>
      <c r="J43" s="318"/>
    </row>
    <row r="44" spans="2:10" s="206" customFormat="1" ht="18" customHeight="1" x14ac:dyDescent="0.25">
      <c r="B44" s="160" t="s">
        <v>88</v>
      </c>
      <c r="C44" s="320"/>
      <c r="D44" s="320"/>
      <c r="E44" s="161" t="e">
        <f>D44/$D$47</f>
        <v>#DIV/0!</v>
      </c>
      <c r="F44" s="317"/>
      <c r="G44" s="320"/>
      <c r="H44" s="320"/>
      <c r="I44" s="161" t="e">
        <f>H44/$H$47</f>
        <v>#DIV/0!</v>
      </c>
      <c r="J44" s="318"/>
    </row>
    <row r="45" spans="2:10" s="206" customFormat="1" ht="18" customHeight="1" x14ac:dyDescent="0.25">
      <c r="B45" s="160" t="s">
        <v>89</v>
      </c>
      <c r="C45" s="320"/>
      <c r="D45" s="320"/>
      <c r="E45" s="161" t="e">
        <f>D45/$D$47</f>
        <v>#DIV/0!</v>
      </c>
      <c r="F45" s="317"/>
      <c r="G45" s="320"/>
      <c r="H45" s="320"/>
      <c r="I45" s="161" t="e">
        <f>H45/$H$47</f>
        <v>#DIV/0!</v>
      </c>
      <c r="J45" s="318"/>
    </row>
    <row r="46" spans="2:10" s="206" customFormat="1" ht="18" customHeight="1" x14ac:dyDescent="0.25">
      <c r="B46" s="160" t="s">
        <v>90</v>
      </c>
      <c r="C46" s="320"/>
      <c r="D46" s="320"/>
      <c r="E46" s="161" t="e">
        <f>D46/$D$47</f>
        <v>#DIV/0!</v>
      </c>
      <c r="F46" s="317"/>
      <c r="G46" s="320"/>
      <c r="H46" s="320"/>
      <c r="I46" s="161" t="e">
        <f>H46/$H$47</f>
        <v>#DIV/0!</v>
      </c>
      <c r="J46" s="318"/>
    </row>
    <row r="47" spans="2:10" s="206" customFormat="1" ht="18" customHeight="1" thickBot="1" x14ac:dyDescent="0.3">
      <c r="B47" s="162" t="s">
        <v>15</v>
      </c>
      <c r="C47" s="163">
        <f>SUM(C43:C46)</f>
        <v>0</v>
      </c>
      <c r="D47" s="163">
        <f>SUM(D43:D46)</f>
        <v>0</v>
      </c>
      <c r="E47" s="164" t="e">
        <f>SUM(E43:E46)</f>
        <v>#DIV/0!</v>
      </c>
      <c r="F47" s="165"/>
      <c r="G47" s="163">
        <f>SUM(G43:G46)</f>
        <v>0</v>
      </c>
      <c r="H47" s="163">
        <f>SUM(H43:H46)</f>
        <v>0</v>
      </c>
      <c r="I47" s="164" t="e">
        <f>SUM(I43:I46)</f>
        <v>#DIV/0!</v>
      </c>
      <c r="J47" s="166"/>
    </row>
    <row r="48" spans="2:10" s="206" customFormat="1" ht="8.1" customHeight="1" thickBot="1" x14ac:dyDescent="0.3"/>
    <row r="49" spans="2:10" s="206" customFormat="1" ht="48" customHeight="1" x14ac:dyDescent="0.25">
      <c r="B49" s="149" t="s">
        <v>43</v>
      </c>
      <c r="C49" s="150"/>
      <c r="D49" s="150"/>
      <c r="E49" s="150" t="s">
        <v>44</v>
      </c>
      <c r="F49" s="151"/>
      <c r="G49" s="152"/>
      <c r="H49" s="150"/>
      <c r="I49" s="150" t="s">
        <v>215</v>
      </c>
      <c r="J49" s="153"/>
    </row>
    <row r="50" spans="2:10" s="206" customFormat="1" ht="95.1" customHeight="1" x14ac:dyDescent="0.25">
      <c r="B50" s="154" t="s">
        <v>205</v>
      </c>
      <c r="C50" s="155" t="s">
        <v>202</v>
      </c>
      <c r="D50" s="155" t="s">
        <v>152</v>
      </c>
      <c r="E50" s="155" t="s">
        <v>204</v>
      </c>
      <c r="F50" s="155" t="s">
        <v>217</v>
      </c>
      <c r="G50" s="155" t="s">
        <v>202</v>
      </c>
      <c r="H50" s="155" t="s">
        <v>152</v>
      </c>
      <c r="I50" s="155" t="s">
        <v>204</v>
      </c>
      <c r="J50" s="156" t="s">
        <v>217</v>
      </c>
    </row>
    <row r="51" spans="2:10" s="206" customFormat="1" ht="18" customHeight="1" x14ac:dyDescent="0.25">
      <c r="B51" s="154" t="s">
        <v>140</v>
      </c>
      <c r="C51" s="157"/>
      <c r="D51" s="157"/>
      <c r="E51" s="158"/>
      <c r="F51" s="157"/>
      <c r="G51" s="157"/>
      <c r="H51" s="157"/>
      <c r="I51" s="157"/>
      <c r="J51" s="159"/>
    </row>
    <row r="52" spans="2:10" s="206" customFormat="1" ht="18" customHeight="1" x14ac:dyDescent="0.25">
      <c r="B52" s="160" t="s">
        <v>87</v>
      </c>
      <c r="C52" s="320"/>
      <c r="D52" s="320"/>
      <c r="E52" s="161" t="e">
        <f>D52/$D$56</f>
        <v>#DIV/0!</v>
      </c>
      <c r="F52" s="317"/>
      <c r="G52" s="320"/>
      <c r="H52" s="320"/>
      <c r="I52" s="161" t="e">
        <f>H52/$H$56</f>
        <v>#DIV/0!</v>
      </c>
      <c r="J52" s="318"/>
    </row>
    <row r="53" spans="2:10" s="206" customFormat="1" ht="18" customHeight="1" x14ac:dyDescent="0.25">
      <c r="B53" s="160" t="s">
        <v>88</v>
      </c>
      <c r="C53" s="320"/>
      <c r="D53" s="320"/>
      <c r="E53" s="161" t="e">
        <f>D53/$D$56</f>
        <v>#DIV/0!</v>
      </c>
      <c r="F53" s="317"/>
      <c r="G53" s="320"/>
      <c r="H53" s="320"/>
      <c r="I53" s="161" t="e">
        <f>H53/$H$56</f>
        <v>#DIV/0!</v>
      </c>
      <c r="J53" s="318"/>
    </row>
    <row r="54" spans="2:10" s="206" customFormat="1" ht="18" customHeight="1" x14ac:dyDescent="0.25">
      <c r="B54" s="160" t="s">
        <v>89</v>
      </c>
      <c r="C54" s="320"/>
      <c r="D54" s="320"/>
      <c r="E54" s="161" t="e">
        <f>D54/$D$56</f>
        <v>#DIV/0!</v>
      </c>
      <c r="F54" s="317"/>
      <c r="G54" s="320"/>
      <c r="H54" s="320"/>
      <c r="I54" s="161" t="e">
        <f>H54/$H$56</f>
        <v>#DIV/0!</v>
      </c>
      <c r="J54" s="318"/>
    </row>
    <row r="55" spans="2:10" s="206" customFormat="1" ht="18" customHeight="1" x14ac:dyDescent="0.25">
      <c r="B55" s="160" t="s">
        <v>90</v>
      </c>
      <c r="C55" s="320"/>
      <c r="D55" s="320"/>
      <c r="E55" s="161" t="e">
        <f>D55/$D$56</f>
        <v>#DIV/0!</v>
      </c>
      <c r="F55" s="317"/>
      <c r="G55" s="320"/>
      <c r="H55" s="320"/>
      <c r="I55" s="161" t="e">
        <f>H55/$H$56</f>
        <v>#DIV/0!</v>
      </c>
      <c r="J55" s="318"/>
    </row>
    <row r="56" spans="2:10" s="206" customFormat="1" ht="18" customHeight="1" thickBot="1" x14ac:dyDescent="0.3">
      <c r="B56" s="162" t="s">
        <v>15</v>
      </c>
      <c r="C56" s="163">
        <f>SUM(C52:C55)</f>
        <v>0</v>
      </c>
      <c r="D56" s="163">
        <f>SUM(D52:D55)</f>
        <v>0</v>
      </c>
      <c r="E56" s="164" t="e">
        <f>SUM(E52:E55)</f>
        <v>#DIV/0!</v>
      </c>
      <c r="F56" s="165"/>
      <c r="G56" s="163">
        <f>SUM(G52:G55)</f>
        <v>0</v>
      </c>
      <c r="H56" s="163">
        <f>SUM(H52:H55)</f>
        <v>0</v>
      </c>
      <c r="I56" s="164" t="e">
        <f>SUM(I52:I55)</f>
        <v>#DIV/0!</v>
      </c>
      <c r="J56" s="166"/>
    </row>
    <row r="57" spans="2:10" s="206" customFormat="1" ht="49.5" customHeight="1" x14ac:dyDescent="0.25"/>
  </sheetData>
  <sheetProtection algorithmName="SHA-512" hashValue="idryxAhZ1WH8hTk2xkyqDYDkmTcIZZuPfZUS8LMklQtTqNRBUmTSNTXXwsRaL/ybcjsv/TgwuYonNQfaUEwJEg==" saltValue="iEvkjlyIAEpeofGdXL4NPw==" spinCount="100000" sheet="1" objects="1" scenarios="1"/>
  <hyperlinks>
    <hyperlink ref="B2" location="Explanation!A1" display="Please document any explanation in the explanation tab" xr:uid="{03F9993C-B6A4-448A-9A88-5D6B336F3A85}"/>
  </hyperlinks>
  <pageMargins left="0.25" right="0.25" top="0.75" bottom="0.75" header="0.3" footer="0.3"/>
  <pageSetup scale="32" orientation="landscape" r:id="rId1"/>
  <headerFooter>
    <oddFooter>&amp;L&amp;"Arial,Regular"&amp;12&amp;A
Version Date:  June 10,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26"/>
  <sheetViews>
    <sheetView showGridLines="0" zoomScale="75" zoomScaleNormal="75" workbookViewId="0"/>
  </sheetViews>
  <sheetFormatPr defaultColWidth="9.140625" defaultRowHeight="15" x14ac:dyDescent="0.25"/>
  <cols>
    <col min="1" max="1" width="1.7109375" style="207" customWidth="1"/>
    <col min="2" max="2" width="15.7109375" style="24" customWidth="1"/>
    <col min="3" max="3" width="35.7109375" style="24" customWidth="1"/>
    <col min="4" max="5" width="24.7109375" style="24" customWidth="1"/>
    <col min="6" max="6" width="1.7109375" style="24" customWidth="1"/>
    <col min="7" max="7" width="24.7109375" style="47" customWidth="1"/>
    <col min="8" max="10" width="24.7109375" style="24" customWidth="1"/>
    <col min="11" max="16384" width="9.140625" style="207"/>
  </cols>
  <sheetData>
    <row r="1" spans="2:10" ht="50.1" customHeight="1" x14ac:dyDescent="0.25">
      <c r="B1" s="133"/>
      <c r="C1" s="134"/>
      <c r="D1" s="134"/>
      <c r="E1" s="134"/>
      <c r="F1" s="135" t="str">
        <f>CONCATENATE("The Report Summarizes Rate Activity for the 12 month ending Reporting Year ",General_Info!$C$10)</f>
        <v>The Report Summarizes Rate Activity for the 12 month ending Reporting Year 2022</v>
      </c>
      <c r="G1" s="134"/>
      <c r="H1" s="134"/>
      <c r="I1" s="134"/>
      <c r="J1" s="134"/>
    </row>
    <row r="2" spans="2:10" s="211" customFormat="1" ht="15.75" x14ac:dyDescent="0.25">
      <c r="B2" s="40" t="s">
        <v>229</v>
      </c>
      <c r="C2" s="24"/>
      <c r="D2" s="39"/>
      <c r="E2" s="39"/>
      <c r="F2" s="39"/>
      <c r="G2" s="39"/>
      <c r="H2" s="39"/>
      <c r="I2" s="39"/>
      <c r="J2" s="39"/>
    </row>
    <row r="3" spans="2:10" s="211" customFormat="1" ht="29.25" customHeight="1" thickBot="1" x14ac:dyDescent="0.3"/>
    <row r="4" spans="2:10" s="211" customFormat="1" ht="95.1" customHeight="1" thickBot="1" x14ac:dyDescent="0.3">
      <c r="B4" s="24"/>
      <c r="C4" s="72" t="s">
        <v>65</v>
      </c>
      <c r="D4" s="249" t="s">
        <v>161</v>
      </c>
      <c r="E4" s="250" t="s">
        <v>163</v>
      </c>
      <c r="F4" s="24"/>
      <c r="G4" s="321" t="s">
        <v>162</v>
      </c>
      <c r="H4" s="43" t="s">
        <v>152</v>
      </c>
      <c r="I4" s="43" t="s">
        <v>133</v>
      </c>
      <c r="J4" s="44" t="s">
        <v>138</v>
      </c>
    </row>
    <row r="5" spans="2:10" s="211" customFormat="1" ht="48" customHeight="1" x14ac:dyDescent="0.25">
      <c r="B5" s="212"/>
      <c r="C5" s="28" t="s">
        <v>18</v>
      </c>
      <c r="D5" s="29" t="s">
        <v>63</v>
      </c>
      <c r="E5" s="30" t="s">
        <v>63</v>
      </c>
      <c r="F5" s="24"/>
      <c r="G5" s="42" t="s">
        <v>63</v>
      </c>
      <c r="H5" s="266">
        <v>356</v>
      </c>
      <c r="I5" s="264">
        <v>1170.7460955056179</v>
      </c>
      <c r="J5" s="265">
        <v>5.2450316088318308E-2</v>
      </c>
    </row>
    <row r="6" spans="2:10" s="211" customFormat="1" ht="95.1" customHeight="1" x14ac:dyDescent="0.25">
      <c r="B6" s="213"/>
      <c r="C6" s="45" t="s">
        <v>55</v>
      </c>
      <c r="D6" s="262" t="s">
        <v>64</v>
      </c>
      <c r="E6" s="81"/>
      <c r="F6" s="24"/>
      <c r="G6" s="322" t="s">
        <v>163</v>
      </c>
      <c r="H6" s="29" t="s">
        <v>152</v>
      </c>
      <c r="I6" s="29" t="s">
        <v>133</v>
      </c>
      <c r="J6" s="30" t="s">
        <v>138</v>
      </c>
    </row>
    <row r="7" spans="2:10" s="211" customFormat="1" ht="48" customHeight="1" thickBot="1" x14ac:dyDescent="0.3">
      <c r="B7" s="213"/>
      <c r="C7" s="45" t="s">
        <v>56</v>
      </c>
      <c r="D7" s="262" t="s">
        <v>64</v>
      </c>
      <c r="E7" s="81"/>
      <c r="F7" s="24"/>
      <c r="G7" s="46" t="s">
        <v>63</v>
      </c>
      <c r="H7" s="269"/>
      <c r="I7" s="270"/>
      <c r="J7" s="271"/>
    </row>
    <row r="8" spans="2:10" s="211" customFormat="1" ht="48" customHeight="1" x14ac:dyDescent="0.25">
      <c r="B8" s="213"/>
      <c r="C8" s="45" t="s">
        <v>57</v>
      </c>
      <c r="D8" s="262" t="s">
        <v>64</v>
      </c>
      <c r="E8" s="81"/>
      <c r="F8" s="24"/>
      <c r="G8" s="34"/>
      <c r="H8" s="74"/>
      <c r="I8" s="75"/>
      <c r="J8" s="76"/>
    </row>
    <row r="9" spans="2:10" s="211" customFormat="1" ht="48" customHeight="1" x14ac:dyDescent="0.25">
      <c r="B9" s="213" t="s">
        <v>91</v>
      </c>
      <c r="C9" s="45" t="s">
        <v>58</v>
      </c>
      <c r="D9" s="262" t="s">
        <v>64</v>
      </c>
      <c r="E9" s="81"/>
      <c r="F9" s="24"/>
      <c r="G9" s="34"/>
      <c r="H9" s="74"/>
      <c r="I9" s="75"/>
      <c r="J9" s="76"/>
    </row>
    <row r="10" spans="2:10" s="211" customFormat="1" ht="48" customHeight="1" x14ac:dyDescent="0.25">
      <c r="B10" s="213"/>
      <c r="C10" s="45" t="s">
        <v>59</v>
      </c>
      <c r="D10" s="262" t="s">
        <v>64</v>
      </c>
      <c r="E10" s="81"/>
      <c r="F10" s="24"/>
      <c r="G10" s="47"/>
      <c r="H10" s="24"/>
      <c r="I10" s="24"/>
      <c r="J10" s="24"/>
    </row>
    <row r="11" spans="2:10" s="211" customFormat="1" ht="48" customHeight="1" x14ac:dyDescent="0.25">
      <c r="B11" s="213"/>
      <c r="C11" s="45" t="s">
        <v>8</v>
      </c>
      <c r="D11" s="262" t="s">
        <v>64</v>
      </c>
      <c r="E11" s="81"/>
      <c r="F11" s="24"/>
      <c r="G11" s="47"/>
      <c r="H11" s="24"/>
      <c r="I11" s="24"/>
      <c r="J11" s="24"/>
    </row>
    <row r="12" spans="2:10" s="211" customFormat="1" ht="48" customHeight="1" x14ac:dyDescent="0.25">
      <c r="B12" s="213"/>
      <c r="C12" s="45" t="s">
        <v>93</v>
      </c>
      <c r="D12" s="262" t="s">
        <v>64</v>
      </c>
      <c r="E12" s="81"/>
      <c r="F12" s="35"/>
      <c r="G12" s="47"/>
      <c r="H12" s="24"/>
      <c r="I12" s="24"/>
      <c r="J12" s="24"/>
    </row>
    <row r="13" spans="2:10" s="211" customFormat="1" ht="48" customHeight="1" x14ac:dyDescent="0.25">
      <c r="B13" s="213"/>
      <c r="C13" s="45" t="s">
        <v>61</v>
      </c>
      <c r="D13" s="262" t="s">
        <v>64</v>
      </c>
      <c r="E13" s="81"/>
      <c r="F13" s="22"/>
      <c r="G13" s="47"/>
      <c r="H13" s="24"/>
      <c r="I13" s="24"/>
      <c r="J13" s="24"/>
    </row>
    <row r="14" spans="2:10" s="211" customFormat="1" ht="48" customHeight="1" x14ac:dyDescent="0.25">
      <c r="B14" s="213"/>
      <c r="C14" s="45" t="s">
        <v>94</v>
      </c>
      <c r="D14" s="262" t="s">
        <v>64</v>
      </c>
      <c r="E14" s="81"/>
      <c r="F14" s="22"/>
      <c r="G14" s="47"/>
      <c r="H14" s="24"/>
      <c r="I14" s="24"/>
      <c r="J14" s="24"/>
    </row>
    <row r="15" spans="2:10" s="211" customFormat="1" ht="48" customHeight="1" thickBot="1" x14ac:dyDescent="0.3">
      <c r="B15" s="213"/>
      <c r="C15" s="276" t="s">
        <v>62</v>
      </c>
      <c r="D15" s="262" t="s">
        <v>64</v>
      </c>
      <c r="E15" s="277"/>
      <c r="F15" s="22"/>
      <c r="G15" s="47"/>
      <c r="H15" s="24"/>
      <c r="I15" s="24"/>
      <c r="J15" s="24"/>
    </row>
    <row r="16" spans="2:10" s="211" customFormat="1" ht="48" customHeight="1" x14ac:dyDescent="0.25">
      <c r="B16" s="353" t="s">
        <v>270</v>
      </c>
      <c r="C16" s="280" t="s">
        <v>264</v>
      </c>
      <c r="D16" s="350" t="s">
        <v>281</v>
      </c>
      <c r="E16" s="279"/>
      <c r="F16" s="22"/>
      <c r="G16" s="47"/>
      <c r="H16" s="24"/>
      <c r="I16" s="24"/>
      <c r="J16" s="24"/>
    </row>
    <row r="17" spans="2:10" s="211" customFormat="1" ht="48" customHeight="1" x14ac:dyDescent="0.25">
      <c r="B17" s="354"/>
      <c r="C17" s="281" t="s">
        <v>265</v>
      </c>
      <c r="D17" s="350" t="s">
        <v>282</v>
      </c>
      <c r="E17" s="81"/>
      <c r="F17" s="22"/>
      <c r="G17" s="47"/>
      <c r="H17" s="24"/>
      <c r="I17" s="24"/>
      <c r="J17" s="24"/>
    </row>
    <row r="18" spans="2:10" s="211" customFormat="1" ht="48" customHeight="1" x14ac:dyDescent="0.25">
      <c r="B18" s="354"/>
      <c r="C18" s="281" t="s">
        <v>266</v>
      </c>
      <c r="D18" s="350" t="s">
        <v>283</v>
      </c>
      <c r="E18" s="81"/>
      <c r="F18" s="22"/>
      <c r="G18" s="47"/>
      <c r="H18" s="24"/>
      <c r="I18" s="24"/>
      <c r="J18" s="24"/>
    </row>
    <row r="19" spans="2:10" s="211" customFormat="1" ht="48" customHeight="1" x14ac:dyDescent="0.25">
      <c r="B19" s="354"/>
      <c r="C19" s="281" t="s">
        <v>267</v>
      </c>
      <c r="D19" s="350"/>
      <c r="E19" s="81"/>
      <c r="F19" s="22"/>
      <c r="G19" s="47"/>
      <c r="H19" s="24"/>
      <c r="I19" s="24"/>
      <c r="J19" s="24"/>
    </row>
    <row r="20" spans="2:10" s="211" customFormat="1" ht="48" customHeight="1" x14ac:dyDescent="0.25">
      <c r="B20" s="354"/>
      <c r="C20" s="281" t="s">
        <v>268</v>
      </c>
      <c r="D20" s="350"/>
      <c r="E20" s="81"/>
      <c r="F20" s="22"/>
      <c r="G20" s="47"/>
      <c r="H20" s="24"/>
      <c r="I20" s="24"/>
      <c r="J20" s="24"/>
    </row>
    <row r="21" spans="2:10" s="211" customFormat="1" ht="48" customHeight="1" thickBot="1" x14ac:dyDescent="0.3">
      <c r="B21" s="355"/>
      <c r="C21" s="282" t="s">
        <v>269</v>
      </c>
      <c r="D21" s="350"/>
      <c r="E21" s="82"/>
      <c r="F21" s="22"/>
      <c r="G21" s="47"/>
      <c r="H21" s="24"/>
      <c r="I21" s="24"/>
      <c r="J21" s="24"/>
    </row>
    <row r="22" spans="2:10" ht="15.75" customHeight="1" x14ac:dyDescent="0.25">
      <c r="G22" s="24"/>
    </row>
    <row r="26" spans="2:10" ht="21.75" customHeight="1" x14ac:dyDescent="0.25"/>
  </sheetData>
  <sheetProtection algorithmName="SHA-512" hashValue="JBYDGhjR3KxLvTRZ81/LDrSqdX3AePaKgSwTs6+2ewygoUp6IuoWQIiwlOkIrnE0lnYp6y8rHD6wpfwUgSjK0g==" saltValue="24XImlRVSaSfu19mX1Cuf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46" orientation="landscape" r:id="rId1"/>
  <headerFooter>
    <oddFooter>&amp;L&amp;"Arial,Regular"&amp;12&amp;A
Version Date:  June 10,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L25"/>
  <sheetViews>
    <sheetView showGridLines="0" zoomScale="75" zoomScaleNormal="75" workbookViewId="0"/>
  </sheetViews>
  <sheetFormatPr defaultColWidth="9.140625" defaultRowHeight="15" x14ac:dyDescent="0.25"/>
  <cols>
    <col min="1" max="1" width="1.7109375" style="24" customWidth="1"/>
    <col min="2" max="2" width="15.7109375" style="24" customWidth="1"/>
    <col min="3" max="3" width="35.7109375" style="24" customWidth="1"/>
    <col min="4" max="7" width="24.7109375" style="24" customWidth="1"/>
    <col min="8" max="8" width="1.7109375" style="24" customWidth="1"/>
    <col min="9" max="9" width="24.7109375" style="47" customWidth="1"/>
    <col min="10" max="12" width="24.7109375" style="24" customWidth="1"/>
    <col min="13" max="15" width="9.140625" style="207"/>
    <col min="16" max="16" width="12.5703125" style="207" customWidth="1"/>
    <col min="17" max="16384" width="9.140625" style="207"/>
  </cols>
  <sheetData>
    <row r="1" spans="1:12" ht="50.1" customHeight="1" x14ac:dyDescent="0.25">
      <c r="C1" s="133"/>
      <c r="D1" s="134"/>
      <c r="E1" s="134"/>
      <c r="F1" s="134"/>
      <c r="G1" s="135" t="str">
        <f>CONCATENATE("The Report Summarizes Rate Activity for the 12 month ending Reporting Year ",General_Info!$C$10)</f>
        <v>The Report Summarizes Rate Activity for the 12 month ending Reporting Year 2022</v>
      </c>
      <c r="H1" s="134"/>
      <c r="I1" s="134"/>
      <c r="J1" s="134"/>
      <c r="K1" s="134"/>
      <c r="L1" s="134"/>
    </row>
    <row r="2" spans="1:12" s="211" customFormat="1" ht="15.75" x14ac:dyDescent="0.25">
      <c r="A2" s="24"/>
      <c r="B2" s="24"/>
      <c r="C2" s="40" t="s">
        <v>229</v>
      </c>
      <c r="D2" s="24"/>
      <c r="E2" s="24"/>
      <c r="F2" s="24"/>
      <c r="G2" s="39"/>
      <c r="H2" s="39"/>
      <c r="I2" s="39"/>
      <c r="J2" s="39"/>
      <c r="K2" s="39"/>
      <c r="L2" s="39"/>
    </row>
    <row r="3" spans="1:12" s="211" customFormat="1" ht="61.5" customHeight="1" thickBot="1" x14ac:dyDescent="0.3"/>
    <row r="4" spans="1:12" s="211" customFormat="1" ht="95.1" customHeight="1" thickBot="1" x14ac:dyDescent="0.3">
      <c r="A4" s="24"/>
      <c r="B4" s="24"/>
      <c r="C4" s="72" t="s">
        <v>65</v>
      </c>
      <c r="D4" s="249" t="s">
        <v>180</v>
      </c>
      <c r="E4" s="249" t="s">
        <v>212</v>
      </c>
      <c r="F4" s="249" t="s">
        <v>234</v>
      </c>
      <c r="G4" s="250" t="s">
        <v>235</v>
      </c>
      <c r="H4" s="24"/>
      <c r="I4" s="321" t="s">
        <v>180</v>
      </c>
      <c r="J4" s="43" t="s">
        <v>152</v>
      </c>
      <c r="K4" s="43" t="s">
        <v>133</v>
      </c>
      <c r="L4" s="44" t="s">
        <v>138</v>
      </c>
    </row>
    <row r="5" spans="1:12" s="211" customFormat="1" ht="48" customHeight="1" x14ac:dyDescent="0.25">
      <c r="A5" s="24"/>
      <c r="B5" s="212"/>
      <c r="C5" s="28" t="s">
        <v>18</v>
      </c>
      <c r="D5" s="29" t="s">
        <v>63</v>
      </c>
      <c r="E5" s="29" t="s">
        <v>63</v>
      </c>
      <c r="F5" s="29" t="s">
        <v>63</v>
      </c>
      <c r="G5" s="30" t="s">
        <v>63</v>
      </c>
      <c r="H5" s="24"/>
      <c r="I5" s="42" t="s">
        <v>63</v>
      </c>
      <c r="J5" s="263"/>
      <c r="K5" s="264"/>
      <c r="L5" s="265"/>
    </row>
    <row r="6" spans="1:12" s="211" customFormat="1" ht="95.1" customHeight="1" x14ac:dyDescent="0.25">
      <c r="A6" s="24"/>
      <c r="B6" s="213"/>
      <c r="C6" s="45" t="s">
        <v>55</v>
      </c>
      <c r="D6" s="262"/>
      <c r="E6" s="262" t="s">
        <v>64</v>
      </c>
      <c r="F6" s="262"/>
      <c r="G6" s="81" t="s">
        <v>64</v>
      </c>
      <c r="H6" s="24"/>
      <c r="I6" s="322" t="s">
        <v>212</v>
      </c>
      <c r="J6" s="29" t="s">
        <v>38</v>
      </c>
      <c r="K6" s="29" t="s">
        <v>133</v>
      </c>
      <c r="L6" s="30" t="s">
        <v>138</v>
      </c>
    </row>
    <row r="7" spans="1:12" s="211" customFormat="1" ht="48" customHeight="1" x14ac:dyDescent="0.25">
      <c r="A7" s="24"/>
      <c r="B7" s="213"/>
      <c r="C7" s="45" t="s">
        <v>56</v>
      </c>
      <c r="D7" s="262"/>
      <c r="E7" s="262" t="s">
        <v>64</v>
      </c>
      <c r="F7" s="262"/>
      <c r="G7" s="81" t="s">
        <v>64</v>
      </c>
      <c r="H7" s="24"/>
      <c r="I7" s="67" t="s">
        <v>63</v>
      </c>
      <c r="J7" s="266">
        <v>356</v>
      </c>
      <c r="K7" s="267">
        <v>1170.7460955056179</v>
      </c>
      <c r="L7" s="268">
        <v>5.2450316088318308E-2</v>
      </c>
    </row>
    <row r="8" spans="1:12" s="211" customFormat="1" ht="95.1" customHeight="1" x14ac:dyDescent="0.25">
      <c r="A8" s="24"/>
      <c r="B8" s="213"/>
      <c r="C8" s="45" t="s">
        <v>57</v>
      </c>
      <c r="D8" s="262"/>
      <c r="E8" s="262" t="s">
        <v>64</v>
      </c>
      <c r="F8" s="262"/>
      <c r="G8" s="81" t="s">
        <v>64</v>
      </c>
      <c r="H8" s="24"/>
      <c r="I8" s="322" t="s">
        <v>213</v>
      </c>
      <c r="J8" s="29" t="s">
        <v>152</v>
      </c>
      <c r="K8" s="29" t="s">
        <v>133</v>
      </c>
      <c r="L8" s="30" t="s">
        <v>138</v>
      </c>
    </row>
    <row r="9" spans="1:12" s="211" customFormat="1" ht="48" customHeight="1" x14ac:dyDescent="0.25">
      <c r="A9" s="24"/>
      <c r="B9" s="213" t="s">
        <v>91</v>
      </c>
      <c r="C9" s="45" t="s">
        <v>58</v>
      </c>
      <c r="D9" s="262"/>
      <c r="E9" s="262" t="s">
        <v>64</v>
      </c>
      <c r="F9" s="262"/>
      <c r="G9" s="81" t="s">
        <v>64</v>
      </c>
      <c r="H9" s="24"/>
      <c r="I9" s="42" t="s">
        <v>63</v>
      </c>
      <c r="J9" s="266"/>
      <c r="K9" s="267"/>
      <c r="L9" s="268"/>
    </row>
    <row r="10" spans="1:12" s="211" customFormat="1" ht="95.1" customHeight="1" x14ac:dyDescent="0.25">
      <c r="A10" s="24"/>
      <c r="B10" s="213"/>
      <c r="C10" s="45" t="s">
        <v>59</v>
      </c>
      <c r="D10" s="262"/>
      <c r="E10" s="262" t="s">
        <v>64</v>
      </c>
      <c r="F10" s="262"/>
      <c r="G10" s="81" t="s">
        <v>64</v>
      </c>
      <c r="H10" s="24"/>
      <c r="I10" s="322" t="s">
        <v>181</v>
      </c>
      <c r="J10" s="29" t="s">
        <v>38</v>
      </c>
      <c r="K10" s="29" t="s">
        <v>133</v>
      </c>
      <c r="L10" s="30" t="s">
        <v>138</v>
      </c>
    </row>
    <row r="11" spans="1:12" s="211" customFormat="1" ht="48" customHeight="1" thickBot="1" x14ac:dyDescent="0.3">
      <c r="A11" s="24"/>
      <c r="B11" s="213"/>
      <c r="C11" s="45" t="s">
        <v>8</v>
      </c>
      <c r="D11" s="262"/>
      <c r="E11" s="262" t="s">
        <v>64</v>
      </c>
      <c r="F11" s="262"/>
      <c r="G11" s="81" t="s">
        <v>64</v>
      </c>
      <c r="H11" s="24"/>
      <c r="I11" s="46" t="s">
        <v>63</v>
      </c>
      <c r="J11" s="269"/>
      <c r="K11" s="270"/>
      <c r="L11" s="271"/>
    </row>
    <row r="12" spans="1:12" s="211" customFormat="1" ht="48" customHeight="1" x14ac:dyDescent="0.25">
      <c r="A12" s="24"/>
      <c r="B12" s="213"/>
      <c r="C12" s="45" t="s">
        <v>60</v>
      </c>
      <c r="D12" s="262"/>
      <c r="E12" s="262" t="s">
        <v>64</v>
      </c>
      <c r="F12" s="262"/>
      <c r="G12" s="81" t="s">
        <v>64</v>
      </c>
      <c r="H12" s="24"/>
      <c r="I12" s="47"/>
      <c r="J12" s="24"/>
      <c r="K12" s="24"/>
      <c r="L12" s="24"/>
    </row>
    <row r="13" spans="1:12" s="211" customFormat="1" ht="48" customHeight="1" x14ac:dyDescent="0.25">
      <c r="A13" s="24"/>
      <c r="B13" s="213"/>
      <c r="C13" s="45" t="s">
        <v>61</v>
      </c>
      <c r="D13" s="262"/>
      <c r="E13" s="262" t="s">
        <v>64</v>
      </c>
      <c r="F13" s="262"/>
      <c r="G13" s="81" t="s">
        <v>64</v>
      </c>
      <c r="H13" s="24"/>
      <c r="I13" s="47"/>
      <c r="J13" s="24"/>
      <c r="K13" s="24"/>
      <c r="L13" s="24"/>
    </row>
    <row r="14" spans="1:12" s="211" customFormat="1" ht="48" customHeight="1" x14ac:dyDescent="0.25">
      <c r="A14" s="24"/>
      <c r="B14" s="213"/>
      <c r="C14" s="45" t="s">
        <v>94</v>
      </c>
      <c r="D14" s="262"/>
      <c r="E14" s="262" t="s">
        <v>64</v>
      </c>
      <c r="F14" s="262"/>
      <c r="G14" s="81" t="s">
        <v>64</v>
      </c>
      <c r="H14" s="24"/>
      <c r="I14" s="47"/>
      <c r="J14" s="24"/>
      <c r="K14" s="24"/>
      <c r="L14" s="24"/>
    </row>
    <row r="15" spans="1:12" s="211" customFormat="1" ht="48" customHeight="1" thickBot="1" x14ac:dyDescent="0.3">
      <c r="A15" s="24"/>
      <c r="B15" s="213"/>
      <c r="C15" s="276" t="s">
        <v>62</v>
      </c>
      <c r="D15" s="262"/>
      <c r="E15" s="262" t="s">
        <v>64</v>
      </c>
      <c r="F15" s="262"/>
      <c r="G15" s="81" t="s">
        <v>64</v>
      </c>
      <c r="H15" s="24"/>
      <c r="I15" s="47"/>
      <c r="J15" s="24"/>
      <c r="K15" s="24"/>
      <c r="L15" s="24"/>
    </row>
    <row r="16" spans="1:12" s="211" customFormat="1" ht="48" customHeight="1" x14ac:dyDescent="0.25">
      <c r="A16" s="24"/>
      <c r="B16" s="353" t="s">
        <v>270</v>
      </c>
      <c r="C16" s="280" t="s">
        <v>264</v>
      </c>
      <c r="D16" s="278"/>
      <c r="E16" s="350" t="s">
        <v>281</v>
      </c>
      <c r="F16" s="278"/>
      <c r="G16" s="350" t="s">
        <v>281</v>
      </c>
      <c r="H16" s="24"/>
      <c r="I16" s="47"/>
      <c r="J16" s="24"/>
      <c r="K16" s="24"/>
      <c r="L16" s="24"/>
    </row>
    <row r="17" spans="1:12" s="211" customFormat="1" ht="48" customHeight="1" x14ac:dyDescent="0.25">
      <c r="A17" s="24"/>
      <c r="B17" s="354"/>
      <c r="C17" s="281" t="s">
        <v>265</v>
      </c>
      <c r="D17" s="79"/>
      <c r="E17" s="350" t="s">
        <v>282</v>
      </c>
      <c r="F17" s="79"/>
      <c r="G17" s="350" t="s">
        <v>282</v>
      </c>
      <c r="H17" s="24"/>
      <c r="I17" s="47"/>
      <c r="J17" s="24"/>
      <c r="K17" s="24"/>
      <c r="L17" s="24"/>
    </row>
    <row r="18" spans="1:12" s="211" customFormat="1" ht="48" customHeight="1" x14ac:dyDescent="0.25">
      <c r="A18" s="24"/>
      <c r="B18" s="354"/>
      <c r="C18" s="281" t="s">
        <v>266</v>
      </c>
      <c r="D18" s="79"/>
      <c r="E18" s="350" t="s">
        <v>283</v>
      </c>
      <c r="F18" s="79"/>
      <c r="G18" s="350" t="s">
        <v>283</v>
      </c>
      <c r="H18" s="24"/>
      <c r="I18" s="47"/>
      <c r="J18" s="24"/>
      <c r="K18" s="24"/>
      <c r="L18" s="24"/>
    </row>
    <row r="19" spans="1:12" s="211" customFormat="1" ht="48" customHeight="1" x14ac:dyDescent="0.25">
      <c r="A19" s="24"/>
      <c r="B19" s="354"/>
      <c r="C19" s="281" t="s">
        <v>267</v>
      </c>
      <c r="D19" s="79"/>
      <c r="E19" s="79"/>
      <c r="F19" s="79"/>
      <c r="G19" s="81"/>
      <c r="H19" s="24"/>
      <c r="I19" s="47"/>
      <c r="J19" s="24"/>
      <c r="K19" s="24"/>
      <c r="L19" s="24"/>
    </row>
    <row r="20" spans="1:12" s="211" customFormat="1" ht="48" customHeight="1" x14ac:dyDescent="0.25">
      <c r="A20" s="24"/>
      <c r="B20" s="354"/>
      <c r="C20" s="281" t="s">
        <v>268</v>
      </c>
      <c r="D20" s="79"/>
      <c r="E20" s="79"/>
      <c r="F20" s="79"/>
      <c r="G20" s="81"/>
      <c r="H20" s="24"/>
      <c r="I20" s="47"/>
      <c r="J20" s="24"/>
      <c r="K20" s="24"/>
      <c r="L20" s="24"/>
    </row>
    <row r="21" spans="1:12" s="211" customFormat="1" ht="48" customHeight="1" thickBot="1" x14ac:dyDescent="0.3">
      <c r="A21" s="24"/>
      <c r="B21" s="355"/>
      <c r="C21" s="282" t="s">
        <v>269</v>
      </c>
      <c r="D21" s="80"/>
      <c r="E21" s="80"/>
      <c r="F21" s="80"/>
      <c r="G21" s="82"/>
      <c r="H21" s="24"/>
      <c r="I21" s="47"/>
      <c r="J21" s="24"/>
      <c r="K21" s="24"/>
      <c r="L21" s="24"/>
    </row>
    <row r="23" spans="1:12" x14ac:dyDescent="0.25">
      <c r="I23" s="24"/>
    </row>
    <row r="24" spans="1:12" x14ac:dyDescent="0.25">
      <c r="I24" s="24"/>
    </row>
    <row r="25" spans="1:12" x14ac:dyDescent="0.25">
      <c r="I25" s="24"/>
    </row>
  </sheetData>
  <sheetProtection algorithmName="SHA-512" hashValue="vjIoqpUbtZYTTABy3cAja7bbXPDN38lWGV8ZRm7MoraPaXP8e5gGrKKLkX9CGI4OcvV8zM9p51XlAtpJrt4Kkw==" saltValue="WvESuJsA0CwS5uuKm9NdMA=="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42" orientation="landscape" r:id="rId1"/>
  <headerFooter>
    <oddFooter>&amp;L&amp;"Arial,Regular"&amp;12&amp;A
Version Date:  June 10,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DAA2-8A8C-4A11-9559-73ECAE7F2F83}">
  <sheetPr>
    <tabColor theme="9" tint="0.39997558519241921"/>
    <pageSetUpPr fitToPage="1"/>
  </sheetPr>
  <dimension ref="B1:AI38"/>
  <sheetViews>
    <sheetView showGridLines="0" zoomScale="54" zoomScaleNormal="54" zoomScaleSheetLayoutView="50" workbookViewId="0"/>
  </sheetViews>
  <sheetFormatPr defaultColWidth="9.140625" defaultRowHeight="15" x14ac:dyDescent="0.25"/>
  <cols>
    <col min="1" max="1" width="1.7109375" style="207" customWidth="1"/>
    <col min="2" max="2" width="24.7109375" style="24" customWidth="1"/>
    <col min="3" max="16" width="15.7109375" style="24" customWidth="1"/>
    <col min="17" max="17" width="1.7109375" style="24" customWidth="1"/>
    <col min="18" max="18" width="24.7109375" style="24" customWidth="1"/>
    <col min="19" max="32" width="15.7109375" style="24" customWidth="1"/>
    <col min="33" max="33" width="9.140625" style="207"/>
    <col min="34" max="34" width="11.42578125" style="207" customWidth="1"/>
    <col min="35" max="16384" width="9.140625" style="207"/>
  </cols>
  <sheetData>
    <row r="1" spans="2:32" ht="50.1" customHeight="1" x14ac:dyDescent="0.25">
      <c r="B1" s="133"/>
      <c r="C1" s="134"/>
      <c r="D1" s="134"/>
      <c r="E1" s="134"/>
      <c r="F1" s="134"/>
      <c r="G1" s="134"/>
      <c r="H1" s="134"/>
      <c r="I1" s="134"/>
      <c r="J1" s="134"/>
      <c r="K1" s="135" t="str">
        <f>CONCATENATE("The Report Summarizes Rate Activity for the 12 month ending Reporting Year ",General_Info!$C$10)</f>
        <v>The Report Summarizes Rate Activity for the 12 month ending Reporting Year 2022</v>
      </c>
      <c r="L1" s="134"/>
      <c r="M1" s="134"/>
      <c r="N1" s="134"/>
      <c r="O1" s="134"/>
      <c r="P1" s="134"/>
      <c r="Q1" s="134"/>
      <c r="R1" s="134"/>
      <c r="S1" s="134"/>
      <c r="T1" s="134"/>
      <c r="U1" s="134"/>
      <c r="V1" s="134"/>
      <c r="W1" s="134"/>
      <c r="X1" s="134"/>
      <c r="Y1" s="134"/>
      <c r="Z1" s="134"/>
      <c r="AA1" s="134"/>
      <c r="AB1" s="134"/>
      <c r="AC1" s="134"/>
      <c r="AD1" s="134"/>
      <c r="AE1" s="134"/>
      <c r="AF1" s="134"/>
    </row>
    <row r="2" spans="2:32" s="206" customFormat="1" ht="15.75" x14ac:dyDescent="0.25">
      <c r="B2" s="214" t="s">
        <v>229</v>
      </c>
      <c r="C2" s="138"/>
      <c r="D2" s="138"/>
      <c r="E2" s="215"/>
      <c r="F2" s="215"/>
      <c r="G2" s="215"/>
      <c r="H2" s="215"/>
      <c r="I2" s="215"/>
      <c r="J2" s="215"/>
    </row>
    <row r="3" spans="2:32" s="206" customFormat="1" ht="34.5" customHeight="1" x14ac:dyDescent="0.25">
      <c r="B3" s="214" t="s">
        <v>232</v>
      </c>
      <c r="C3" s="138"/>
      <c r="D3" s="138"/>
      <c r="E3" s="215"/>
      <c r="F3" s="215"/>
      <c r="G3" s="215"/>
      <c r="H3" s="215"/>
      <c r="I3" s="215"/>
      <c r="J3" s="215"/>
    </row>
    <row r="4" spans="2:32" s="206" customFormat="1" ht="28.5" customHeight="1" thickBot="1" x14ac:dyDescent="0.3">
      <c r="B4" s="138"/>
    </row>
    <row r="5" spans="2:32" s="206" customFormat="1" ht="48" customHeight="1" x14ac:dyDescent="0.25">
      <c r="B5" s="149" t="s">
        <v>43</v>
      </c>
      <c r="C5" s="152"/>
      <c r="D5" s="150"/>
      <c r="E5" s="150"/>
      <c r="F5" s="150" t="s">
        <v>44</v>
      </c>
      <c r="G5" s="150"/>
      <c r="H5" s="150"/>
      <c r="I5" s="151"/>
      <c r="J5" s="152"/>
      <c r="K5" s="150"/>
      <c r="L5" s="150"/>
      <c r="M5" s="150" t="s">
        <v>215</v>
      </c>
      <c r="N5" s="150"/>
      <c r="O5" s="150"/>
      <c r="P5" s="153"/>
      <c r="Q5" s="138"/>
      <c r="R5" s="177" t="s">
        <v>43</v>
      </c>
      <c r="S5" s="152"/>
      <c r="T5" s="150"/>
      <c r="U5" s="150"/>
      <c r="V5" s="150" t="s">
        <v>44</v>
      </c>
      <c r="W5" s="150"/>
      <c r="X5" s="150"/>
      <c r="Y5" s="150"/>
      <c r="Z5" s="152"/>
      <c r="AA5" s="150"/>
      <c r="AB5" s="150"/>
      <c r="AC5" s="150" t="s">
        <v>215</v>
      </c>
      <c r="AD5" s="150"/>
      <c r="AE5" s="150"/>
      <c r="AF5" s="153"/>
    </row>
    <row r="6" spans="2:32" s="206" customFormat="1" ht="95.1" customHeight="1" x14ac:dyDescent="0.25">
      <c r="B6" s="154" t="s">
        <v>205</v>
      </c>
      <c r="C6" s="155" t="s">
        <v>87</v>
      </c>
      <c r="D6" s="155" t="s">
        <v>88</v>
      </c>
      <c r="E6" s="155" t="s">
        <v>89</v>
      </c>
      <c r="F6" s="155" t="s">
        <v>90</v>
      </c>
      <c r="G6" s="155" t="s">
        <v>152</v>
      </c>
      <c r="H6" s="155" t="s">
        <v>133</v>
      </c>
      <c r="I6" s="155" t="s">
        <v>138</v>
      </c>
      <c r="J6" s="155" t="s">
        <v>87</v>
      </c>
      <c r="K6" s="155" t="s">
        <v>88</v>
      </c>
      <c r="L6" s="155" t="s">
        <v>89</v>
      </c>
      <c r="M6" s="155" t="s">
        <v>90</v>
      </c>
      <c r="N6" s="155" t="s">
        <v>152</v>
      </c>
      <c r="O6" s="155" t="s">
        <v>133</v>
      </c>
      <c r="P6" s="156" t="s">
        <v>138</v>
      </c>
      <c r="Q6" s="138"/>
      <c r="R6" s="167" t="s">
        <v>70</v>
      </c>
      <c r="S6" s="155" t="s">
        <v>100</v>
      </c>
      <c r="T6" s="155" t="s">
        <v>101</v>
      </c>
      <c r="U6" s="155" t="s">
        <v>102</v>
      </c>
      <c r="V6" s="155" t="s">
        <v>71</v>
      </c>
      <c r="W6" s="155" t="s">
        <v>152</v>
      </c>
      <c r="X6" s="155" t="s">
        <v>133</v>
      </c>
      <c r="Y6" s="155" t="s">
        <v>138</v>
      </c>
      <c r="Z6" s="155" t="s">
        <v>100</v>
      </c>
      <c r="AA6" s="155" t="s">
        <v>101</v>
      </c>
      <c r="AB6" s="155" t="s">
        <v>102</v>
      </c>
      <c r="AC6" s="155" t="s">
        <v>71</v>
      </c>
      <c r="AD6" s="155" t="s">
        <v>152</v>
      </c>
      <c r="AE6" s="155" t="s">
        <v>133</v>
      </c>
      <c r="AF6" s="156" t="s">
        <v>138</v>
      </c>
    </row>
    <row r="7" spans="2:32" s="206" customFormat="1" ht="18" customHeight="1" x14ac:dyDescent="0.25">
      <c r="B7" s="154" t="s">
        <v>53</v>
      </c>
      <c r="C7" s="138"/>
      <c r="D7" s="216"/>
      <c r="E7" s="217" t="s">
        <v>190</v>
      </c>
      <c r="F7" s="216"/>
      <c r="G7" s="216"/>
      <c r="H7" s="158"/>
      <c r="I7" s="157"/>
      <c r="J7" s="138"/>
      <c r="K7" s="216"/>
      <c r="L7" s="217" t="s">
        <v>190</v>
      </c>
      <c r="M7" s="216"/>
      <c r="N7" s="216"/>
      <c r="O7" s="158"/>
      <c r="P7" s="159"/>
      <c r="Q7" s="138"/>
      <c r="R7" s="167" t="s">
        <v>53</v>
      </c>
      <c r="S7" s="175"/>
      <c r="T7" s="216"/>
      <c r="U7" s="217" t="s">
        <v>190</v>
      </c>
      <c r="V7" s="216"/>
      <c r="W7" s="216"/>
      <c r="X7" s="158"/>
      <c r="Y7" s="158"/>
      <c r="Z7" s="175"/>
      <c r="AA7" s="216"/>
      <c r="AB7" s="217" t="s">
        <v>190</v>
      </c>
      <c r="AC7" s="216"/>
      <c r="AD7" s="216"/>
      <c r="AE7" s="158"/>
      <c r="AF7" s="159"/>
    </row>
    <row r="8" spans="2:32" s="206" customFormat="1" ht="18" customHeight="1" x14ac:dyDescent="0.25">
      <c r="B8" s="160" t="s">
        <v>0</v>
      </c>
      <c r="C8" s="218">
        <f>'(2b) Cost Sharing'!D7</f>
        <v>0</v>
      </c>
      <c r="D8" s="218">
        <f>'(2b) Cost Sharing'!D8</f>
        <v>0</v>
      </c>
      <c r="E8" s="218">
        <f>'(2b) Cost Sharing'!D9</f>
        <v>0</v>
      </c>
      <c r="F8" s="218">
        <f>'(2b) Cost Sharing'!D10</f>
        <v>0</v>
      </c>
      <c r="G8" s="170">
        <f t="shared" ref="G8:G13" si="0">SUM(C8:F8)</f>
        <v>0</v>
      </c>
      <c r="H8" s="316"/>
      <c r="I8" s="317"/>
      <c r="J8" s="218">
        <f>'(2b) Cost Sharing'!H7</f>
        <v>0</v>
      </c>
      <c r="K8" s="218">
        <f>'(2b) Cost Sharing'!H8</f>
        <v>0</v>
      </c>
      <c r="L8" s="218">
        <f>'(2b) Cost Sharing'!H9</f>
        <v>0</v>
      </c>
      <c r="M8" s="218">
        <f>'(2b) Cost Sharing'!H10</f>
        <v>0</v>
      </c>
      <c r="N8" s="170">
        <f t="shared" ref="N8:N13" si="1">SUM(J8:M8)</f>
        <v>0</v>
      </c>
      <c r="O8" s="316"/>
      <c r="P8" s="318"/>
      <c r="Q8" s="138"/>
      <c r="R8" s="169" t="s">
        <v>0</v>
      </c>
      <c r="S8" s="325"/>
      <c r="T8" s="325"/>
      <c r="U8" s="325"/>
      <c r="V8" s="325"/>
      <c r="W8" s="170">
        <f>SUM(S8:V8)</f>
        <v>0</v>
      </c>
      <c r="X8" s="219">
        <f>H8</f>
        <v>0</v>
      </c>
      <c r="Y8" s="180">
        <f>I8</f>
        <v>0</v>
      </c>
      <c r="Z8" s="325"/>
      <c r="AA8" s="325"/>
      <c r="AB8" s="325"/>
      <c r="AC8" s="325"/>
      <c r="AD8" s="170">
        <f>SUM(Z8:AC8)</f>
        <v>0</v>
      </c>
      <c r="AE8" s="220">
        <f>O8</f>
        <v>0</v>
      </c>
      <c r="AF8" s="221">
        <f>P8</f>
        <v>0</v>
      </c>
    </row>
    <row r="9" spans="2:32" s="206" customFormat="1" ht="18" customHeight="1" x14ac:dyDescent="0.25">
      <c r="B9" s="160" t="s">
        <v>1</v>
      </c>
      <c r="C9" s="218">
        <f>'(2b) Cost Sharing'!D16</f>
        <v>0</v>
      </c>
      <c r="D9" s="218">
        <f>'(2b) Cost Sharing'!D17</f>
        <v>0</v>
      </c>
      <c r="E9" s="218">
        <f>'(2b) Cost Sharing'!D18</f>
        <v>0</v>
      </c>
      <c r="F9" s="218">
        <f>'(2b) Cost Sharing'!D19</f>
        <v>0</v>
      </c>
      <c r="G9" s="170">
        <f t="shared" si="0"/>
        <v>0</v>
      </c>
      <c r="H9" s="316"/>
      <c r="I9" s="317"/>
      <c r="J9" s="218">
        <f>'(2b) Cost Sharing'!H16</f>
        <v>356</v>
      </c>
      <c r="K9" s="218">
        <f>'(2b) Cost Sharing'!H17</f>
        <v>303</v>
      </c>
      <c r="L9" s="218">
        <f>'(2b) Cost Sharing'!H18</f>
        <v>334</v>
      </c>
      <c r="M9" s="218">
        <f>'(2b) Cost Sharing'!H19</f>
        <v>173</v>
      </c>
      <c r="N9" s="170">
        <f t="shared" si="1"/>
        <v>1166</v>
      </c>
      <c r="O9" s="316">
        <v>971.24854202401332</v>
      </c>
      <c r="P9" s="318">
        <v>5.0689927532239401E-2</v>
      </c>
      <c r="Q9" s="138"/>
      <c r="R9" s="169" t="s">
        <v>1</v>
      </c>
      <c r="S9" s="325"/>
      <c r="T9" s="325"/>
      <c r="U9" s="325"/>
      <c r="V9" s="325"/>
      <c r="W9" s="170">
        <f t="shared" ref="W9:W13" si="2">SUM(S9:V9)</f>
        <v>0</v>
      </c>
      <c r="X9" s="219">
        <f t="shared" ref="X9:Y13" si="3">H9</f>
        <v>0</v>
      </c>
      <c r="Y9" s="180">
        <f t="shared" si="3"/>
        <v>0</v>
      </c>
      <c r="Z9" s="325"/>
      <c r="AA9" s="325"/>
      <c r="AB9" s="325"/>
      <c r="AC9" s="325"/>
      <c r="AD9" s="170">
        <f t="shared" ref="AD9:AD13" si="4">SUM(Z9:AC9)</f>
        <v>0</v>
      </c>
      <c r="AE9" s="220">
        <f t="shared" ref="AE9:AF13" si="5">O9</f>
        <v>971.24854202401332</v>
      </c>
      <c r="AF9" s="221">
        <f t="shared" si="5"/>
        <v>5.0689927532239401E-2</v>
      </c>
    </row>
    <row r="10" spans="2:32" s="206" customFormat="1" ht="18" customHeight="1" x14ac:dyDescent="0.25">
      <c r="B10" s="160" t="s">
        <v>4</v>
      </c>
      <c r="C10" s="218">
        <f>'(2b) Cost Sharing'!D25</f>
        <v>0</v>
      </c>
      <c r="D10" s="218">
        <f>'(2b) Cost Sharing'!D26</f>
        <v>0</v>
      </c>
      <c r="E10" s="218">
        <f>'(2b) Cost Sharing'!D27</f>
        <v>0</v>
      </c>
      <c r="F10" s="218">
        <f>'(2b) Cost Sharing'!D28</f>
        <v>0</v>
      </c>
      <c r="G10" s="170">
        <f t="shared" si="0"/>
        <v>0</v>
      </c>
      <c r="H10" s="316"/>
      <c r="I10" s="317"/>
      <c r="J10" s="218">
        <f>'(2b) Cost Sharing'!H25</f>
        <v>0</v>
      </c>
      <c r="K10" s="218">
        <f>'(2b) Cost Sharing'!H26</f>
        <v>0</v>
      </c>
      <c r="L10" s="218">
        <f>'(2b) Cost Sharing'!H27</f>
        <v>0</v>
      </c>
      <c r="M10" s="218">
        <f>'(2b) Cost Sharing'!H28</f>
        <v>0</v>
      </c>
      <c r="N10" s="170">
        <f t="shared" si="1"/>
        <v>0</v>
      </c>
      <c r="O10" s="316"/>
      <c r="P10" s="318"/>
      <c r="Q10" s="138"/>
      <c r="R10" s="169" t="s">
        <v>4</v>
      </c>
      <c r="S10" s="325"/>
      <c r="T10" s="325"/>
      <c r="U10" s="325"/>
      <c r="V10" s="325"/>
      <c r="W10" s="170">
        <f t="shared" si="2"/>
        <v>0</v>
      </c>
      <c r="X10" s="219">
        <f t="shared" si="3"/>
        <v>0</v>
      </c>
      <c r="Y10" s="180">
        <f t="shared" si="3"/>
        <v>0</v>
      </c>
      <c r="Z10" s="325"/>
      <c r="AA10" s="325"/>
      <c r="AB10" s="325"/>
      <c r="AC10" s="325"/>
      <c r="AD10" s="170">
        <f t="shared" si="4"/>
        <v>0</v>
      </c>
      <c r="AE10" s="220">
        <f t="shared" si="5"/>
        <v>0</v>
      </c>
      <c r="AF10" s="221">
        <f t="shared" si="5"/>
        <v>0</v>
      </c>
    </row>
    <row r="11" spans="2:32" s="206" customFormat="1" ht="18" customHeight="1" x14ac:dyDescent="0.25">
      <c r="B11" s="160" t="s">
        <v>2</v>
      </c>
      <c r="C11" s="218">
        <f>'(2b) Cost Sharing'!D34</f>
        <v>0</v>
      </c>
      <c r="D11" s="218">
        <f>'(2b) Cost Sharing'!D35</f>
        <v>0</v>
      </c>
      <c r="E11" s="218">
        <f>'(2b) Cost Sharing'!D36</f>
        <v>0</v>
      </c>
      <c r="F11" s="218">
        <f>'(2b) Cost Sharing'!D37</f>
        <v>0</v>
      </c>
      <c r="G11" s="170">
        <f t="shared" si="0"/>
        <v>0</v>
      </c>
      <c r="H11" s="316"/>
      <c r="I11" s="317"/>
      <c r="J11" s="218">
        <f>'(2b) Cost Sharing'!H34</f>
        <v>0</v>
      </c>
      <c r="K11" s="218">
        <f>'(2b) Cost Sharing'!H35</f>
        <v>0</v>
      </c>
      <c r="L11" s="218">
        <f>'(2b) Cost Sharing'!H36</f>
        <v>0</v>
      </c>
      <c r="M11" s="218">
        <f>'(2b) Cost Sharing'!H37</f>
        <v>0</v>
      </c>
      <c r="N11" s="170">
        <f t="shared" si="1"/>
        <v>0</v>
      </c>
      <c r="O11" s="316"/>
      <c r="P11" s="318"/>
      <c r="Q11" s="138"/>
      <c r="R11" s="169" t="s">
        <v>2</v>
      </c>
      <c r="S11" s="325"/>
      <c r="T11" s="325"/>
      <c r="U11" s="325"/>
      <c r="V11" s="325"/>
      <c r="W11" s="170">
        <f t="shared" si="2"/>
        <v>0</v>
      </c>
      <c r="X11" s="219">
        <f t="shared" si="3"/>
        <v>0</v>
      </c>
      <c r="Y11" s="180">
        <f t="shared" si="3"/>
        <v>0</v>
      </c>
      <c r="Z11" s="325"/>
      <c r="AA11" s="325"/>
      <c r="AB11" s="325"/>
      <c r="AC11" s="325"/>
      <c r="AD11" s="170">
        <f t="shared" si="4"/>
        <v>0</v>
      </c>
      <c r="AE11" s="220">
        <f t="shared" si="5"/>
        <v>0</v>
      </c>
      <c r="AF11" s="221">
        <f t="shared" si="5"/>
        <v>0</v>
      </c>
    </row>
    <row r="12" spans="2:32" s="206" customFormat="1" ht="18" customHeight="1" x14ac:dyDescent="0.25">
      <c r="B12" s="160" t="s">
        <v>3</v>
      </c>
      <c r="C12" s="218">
        <f>'(2b) Cost Sharing'!D43</f>
        <v>0</v>
      </c>
      <c r="D12" s="218">
        <f>'(2b) Cost Sharing'!D44</f>
        <v>0</v>
      </c>
      <c r="E12" s="218">
        <f>'(2b) Cost Sharing'!D45</f>
        <v>0</v>
      </c>
      <c r="F12" s="218">
        <f>'(2b) Cost Sharing'!D46</f>
        <v>0</v>
      </c>
      <c r="G12" s="170">
        <f t="shared" si="0"/>
        <v>0</v>
      </c>
      <c r="H12" s="316"/>
      <c r="I12" s="317"/>
      <c r="J12" s="218">
        <f>'(2b) Cost Sharing'!H43</f>
        <v>0</v>
      </c>
      <c r="K12" s="218">
        <f>'(2b) Cost Sharing'!H44</f>
        <v>0</v>
      </c>
      <c r="L12" s="218">
        <f>'(2b) Cost Sharing'!H45</f>
        <v>0</v>
      </c>
      <c r="M12" s="218">
        <f>'(2b) Cost Sharing'!H46</f>
        <v>0</v>
      </c>
      <c r="N12" s="170">
        <f t="shared" si="1"/>
        <v>0</v>
      </c>
      <c r="O12" s="316"/>
      <c r="P12" s="318"/>
      <c r="Q12" s="138"/>
      <c r="R12" s="169" t="s">
        <v>3</v>
      </c>
      <c r="S12" s="325"/>
      <c r="T12" s="325"/>
      <c r="U12" s="325"/>
      <c r="V12" s="325"/>
      <c r="W12" s="170">
        <f t="shared" si="2"/>
        <v>0</v>
      </c>
      <c r="X12" s="219">
        <f t="shared" si="3"/>
        <v>0</v>
      </c>
      <c r="Y12" s="180">
        <f t="shared" si="3"/>
        <v>0</v>
      </c>
      <c r="Z12" s="325"/>
      <c r="AA12" s="325"/>
      <c r="AB12" s="325"/>
      <c r="AC12" s="325"/>
      <c r="AD12" s="170">
        <f t="shared" si="4"/>
        <v>0</v>
      </c>
      <c r="AE12" s="220">
        <f t="shared" si="5"/>
        <v>0</v>
      </c>
      <c r="AF12" s="221">
        <f t="shared" si="5"/>
        <v>0</v>
      </c>
    </row>
    <row r="13" spans="2:32" s="206" customFormat="1" ht="18" customHeight="1" x14ac:dyDescent="0.25">
      <c r="B13" s="222" t="s">
        <v>140</v>
      </c>
      <c r="C13" s="223">
        <f>'(2b) Cost Sharing'!D52</f>
        <v>0</v>
      </c>
      <c r="D13" s="223">
        <f>'(2b) Cost Sharing'!D53</f>
        <v>0</v>
      </c>
      <c r="E13" s="223">
        <f>'(2b) Cost Sharing'!D54</f>
        <v>0</v>
      </c>
      <c r="F13" s="223">
        <f>'(2b) Cost Sharing'!D55</f>
        <v>0</v>
      </c>
      <c r="G13" s="170">
        <f t="shared" si="0"/>
        <v>0</v>
      </c>
      <c r="H13" s="316"/>
      <c r="I13" s="323"/>
      <c r="J13" s="223">
        <f>'(2b) Cost Sharing'!H52</f>
        <v>0</v>
      </c>
      <c r="K13" s="223">
        <f>'(2b) Cost Sharing'!H53</f>
        <v>0</v>
      </c>
      <c r="L13" s="223">
        <f>'(2b) Cost Sharing'!H54</f>
        <v>0</v>
      </c>
      <c r="M13" s="223">
        <f>'(2b) Cost Sharing'!H55</f>
        <v>0</v>
      </c>
      <c r="N13" s="170">
        <f t="shared" si="1"/>
        <v>0</v>
      </c>
      <c r="O13" s="316"/>
      <c r="P13" s="324"/>
      <c r="Q13" s="138"/>
      <c r="R13" s="224" t="s">
        <v>140</v>
      </c>
      <c r="S13" s="326"/>
      <c r="T13" s="326"/>
      <c r="U13" s="326"/>
      <c r="V13" s="326"/>
      <c r="W13" s="170">
        <f t="shared" si="2"/>
        <v>0</v>
      </c>
      <c r="X13" s="219">
        <f t="shared" si="3"/>
        <v>0</v>
      </c>
      <c r="Y13" s="180">
        <f t="shared" si="3"/>
        <v>0</v>
      </c>
      <c r="Z13" s="325"/>
      <c r="AA13" s="326"/>
      <c r="AB13" s="326"/>
      <c r="AC13" s="326"/>
      <c r="AD13" s="170">
        <f t="shared" si="4"/>
        <v>0</v>
      </c>
      <c r="AE13" s="220">
        <f t="shared" si="5"/>
        <v>0</v>
      </c>
      <c r="AF13" s="221">
        <f t="shared" si="5"/>
        <v>0</v>
      </c>
    </row>
    <row r="14" spans="2:32" s="206" customFormat="1" ht="18" customHeight="1" thickBot="1" x14ac:dyDescent="0.3">
      <c r="B14" s="162" t="s">
        <v>15</v>
      </c>
      <c r="C14" s="163">
        <f>SUM(C8:C13)</f>
        <v>0</v>
      </c>
      <c r="D14" s="163">
        <f t="shared" ref="D14:G14" si="6">SUM(D8:D13)</f>
        <v>0</v>
      </c>
      <c r="E14" s="163">
        <f t="shared" si="6"/>
        <v>0</v>
      </c>
      <c r="F14" s="163">
        <f t="shared" si="6"/>
        <v>0</v>
      </c>
      <c r="G14" s="163">
        <f t="shared" si="6"/>
        <v>0</v>
      </c>
      <c r="H14" s="225" t="e">
        <f>SUMPRODUCT(H8:H13,G8:G13)/SUM(G8:G13)</f>
        <v>#DIV/0!</v>
      </c>
      <c r="I14" s="226" t="e">
        <f>SUMPRODUCT(I8:I13,G8:G13)/SUM(G8:G13)</f>
        <v>#DIV/0!</v>
      </c>
      <c r="J14" s="163">
        <f>SUM(J8:J13)</f>
        <v>356</v>
      </c>
      <c r="K14" s="163">
        <f>SUM(K8:K13)</f>
        <v>303</v>
      </c>
      <c r="L14" s="163">
        <f t="shared" ref="L14:N14" si="7">SUM(L8:L13)</f>
        <v>334</v>
      </c>
      <c r="M14" s="163">
        <f t="shared" si="7"/>
        <v>173</v>
      </c>
      <c r="N14" s="163">
        <f t="shared" si="7"/>
        <v>1166</v>
      </c>
      <c r="O14" s="227">
        <f>SUMPRODUCT(O8:O13,N8:N13)/SUM(N8:N13)</f>
        <v>971.24854202401332</v>
      </c>
      <c r="P14" s="228">
        <f>SUMPRODUCT(P8:P13,N8:N13)/SUM(N8:N13)</f>
        <v>5.0689927532239401E-2</v>
      </c>
      <c r="Q14" s="138"/>
      <c r="R14" s="162" t="s">
        <v>15</v>
      </c>
      <c r="S14" s="163">
        <f>SUM(S8:S13)</f>
        <v>0</v>
      </c>
      <c r="T14" s="163">
        <f t="shared" ref="T14:W14" si="8">SUM(T8:T13)</f>
        <v>0</v>
      </c>
      <c r="U14" s="163">
        <f t="shared" si="8"/>
        <v>0</v>
      </c>
      <c r="V14" s="163">
        <f t="shared" si="8"/>
        <v>0</v>
      </c>
      <c r="W14" s="163">
        <f t="shared" si="8"/>
        <v>0</v>
      </c>
      <c r="X14" s="227" t="e">
        <f>SUMPRODUCT(X8:X13,W8:W13)/SUM(W8:W13)</f>
        <v>#DIV/0!</v>
      </c>
      <c r="Y14" s="226" t="e">
        <f>SUMPRODUCT(Y8:Y13,W8:W13)/SUM(W8:W13)</f>
        <v>#DIV/0!</v>
      </c>
      <c r="Z14" s="163">
        <f>SUM(Z8:Z13)</f>
        <v>0</v>
      </c>
      <c r="AA14" s="163">
        <f t="shared" ref="AA14:AD14" si="9">SUM(AA8:AA13)</f>
        <v>0</v>
      </c>
      <c r="AB14" s="163">
        <f t="shared" si="9"/>
        <v>0</v>
      </c>
      <c r="AC14" s="163">
        <f t="shared" si="9"/>
        <v>0</v>
      </c>
      <c r="AD14" s="163">
        <f t="shared" si="9"/>
        <v>0</v>
      </c>
      <c r="AE14" s="225" t="e">
        <f>SUMPRODUCT(AE8:AE13,AD8:AD13)/SUM(AD8:AD13)</f>
        <v>#DIV/0!</v>
      </c>
      <c r="AF14" s="228" t="e">
        <f>SUMPRODUCT(AF8:AF13,AD8:AD13)/SUM(AD8:AD13)</f>
        <v>#DIV/0!</v>
      </c>
    </row>
    <row r="15" spans="2:32" s="206" customFormat="1" ht="8.1" customHeight="1" thickBot="1" x14ac:dyDescent="0.3"/>
    <row r="16" spans="2:32" s="206" customFormat="1" ht="56.25" customHeight="1" x14ac:dyDescent="0.25">
      <c r="B16" s="177" t="s">
        <v>54</v>
      </c>
      <c r="C16" s="152"/>
      <c r="D16" s="150"/>
      <c r="E16" s="150"/>
      <c r="F16" s="150" t="s">
        <v>44</v>
      </c>
      <c r="G16" s="150"/>
      <c r="H16" s="150"/>
      <c r="I16" s="151"/>
      <c r="J16" s="152"/>
      <c r="K16" s="150"/>
      <c r="L16" s="150"/>
      <c r="M16" s="150" t="s">
        <v>215</v>
      </c>
      <c r="N16" s="150"/>
      <c r="O16" s="150"/>
      <c r="P16" s="153"/>
      <c r="Q16" s="138"/>
      <c r="R16" s="177" t="s">
        <v>54</v>
      </c>
      <c r="S16" s="152"/>
      <c r="T16" s="150"/>
      <c r="U16" s="150"/>
      <c r="V16" s="150" t="s">
        <v>44</v>
      </c>
      <c r="W16" s="150"/>
      <c r="X16" s="150"/>
      <c r="Y16" s="150"/>
      <c r="Z16" s="152"/>
      <c r="AA16" s="150"/>
      <c r="AB16" s="150"/>
      <c r="AC16" s="150" t="s">
        <v>215</v>
      </c>
      <c r="AD16" s="150"/>
      <c r="AE16" s="150"/>
      <c r="AF16" s="153"/>
    </row>
    <row r="17" spans="2:35" s="206" customFormat="1" ht="95.1" customHeight="1" x14ac:dyDescent="0.25">
      <c r="B17" s="154" t="s">
        <v>205</v>
      </c>
      <c r="C17" s="155" t="s">
        <v>87</v>
      </c>
      <c r="D17" s="155" t="s">
        <v>88</v>
      </c>
      <c r="E17" s="155" t="s">
        <v>89</v>
      </c>
      <c r="F17" s="155" t="s">
        <v>90</v>
      </c>
      <c r="G17" s="155" t="s">
        <v>152</v>
      </c>
      <c r="H17" s="155" t="s">
        <v>133</v>
      </c>
      <c r="I17" s="155" t="s">
        <v>138</v>
      </c>
      <c r="J17" s="155" t="s">
        <v>87</v>
      </c>
      <c r="K17" s="155" t="s">
        <v>88</v>
      </c>
      <c r="L17" s="155" t="s">
        <v>89</v>
      </c>
      <c r="M17" s="155" t="s">
        <v>90</v>
      </c>
      <c r="N17" s="155" t="s">
        <v>152</v>
      </c>
      <c r="O17" s="155" t="s">
        <v>133</v>
      </c>
      <c r="P17" s="156" t="s">
        <v>138</v>
      </c>
      <c r="Q17" s="138"/>
      <c r="R17" s="167" t="s">
        <v>70</v>
      </c>
      <c r="S17" s="155" t="s">
        <v>100</v>
      </c>
      <c r="T17" s="155" t="s">
        <v>101</v>
      </c>
      <c r="U17" s="155" t="s">
        <v>102</v>
      </c>
      <c r="V17" s="155" t="s">
        <v>71</v>
      </c>
      <c r="W17" s="155" t="s">
        <v>152</v>
      </c>
      <c r="X17" s="155" t="s">
        <v>133</v>
      </c>
      <c r="Y17" s="155" t="s">
        <v>138</v>
      </c>
      <c r="Z17" s="155" t="s">
        <v>100</v>
      </c>
      <c r="AA17" s="155" t="s">
        <v>101</v>
      </c>
      <c r="AB17" s="155" t="s">
        <v>102</v>
      </c>
      <c r="AC17" s="155" t="s">
        <v>71</v>
      </c>
      <c r="AD17" s="155" t="s">
        <v>152</v>
      </c>
      <c r="AE17" s="155" t="s">
        <v>133</v>
      </c>
      <c r="AF17" s="156" t="s">
        <v>138</v>
      </c>
    </row>
    <row r="18" spans="2:35" s="206" customFormat="1" ht="18" customHeight="1" x14ac:dyDescent="0.25">
      <c r="B18" s="167" t="s">
        <v>53</v>
      </c>
      <c r="C18" s="110"/>
      <c r="D18" s="111"/>
      <c r="E18" s="111"/>
      <c r="F18" s="111"/>
      <c r="G18" s="111"/>
      <c r="H18" s="111"/>
      <c r="I18" s="112"/>
      <c r="J18" s="138"/>
      <c r="K18" s="216"/>
      <c r="L18" s="217" t="s">
        <v>190</v>
      </c>
      <c r="M18" s="216"/>
      <c r="N18" s="216"/>
      <c r="O18" s="158"/>
      <c r="P18" s="159"/>
      <c r="Q18" s="138"/>
      <c r="R18" s="167" t="s">
        <v>53</v>
      </c>
      <c r="S18" s="99"/>
      <c r="T18" s="100"/>
      <c r="U18" s="100"/>
      <c r="V18" s="100"/>
      <c r="W18" s="100"/>
      <c r="X18" s="100"/>
      <c r="Y18" s="101"/>
      <c r="Z18" s="138"/>
      <c r="AA18" s="216"/>
      <c r="AB18" s="217" t="s">
        <v>190</v>
      </c>
      <c r="AC18" s="216"/>
      <c r="AD18" s="216"/>
      <c r="AE18" s="158"/>
      <c r="AF18" s="159"/>
    </row>
    <row r="19" spans="2:35" s="206" customFormat="1" ht="18" customHeight="1" x14ac:dyDescent="0.25">
      <c r="B19" s="169" t="s">
        <v>0</v>
      </c>
      <c r="C19" s="113"/>
      <c r="D19" s="114"/>
      <c r="E19" s="114"/>
      <c r="F19" s="114"/>
      <c r="G19" s="114"/>
      <c r="H19" s="114"/>
      <c r="I19" s="115"/>
      <c r="J19" s="229"/>
      <c r="K19" s="230"/>
      <c r="L19" s="230"/>
      <c r="M19" s="231"/>
      <c r="N19" s="327"/>
      <c r="O19" s="328"/>
      <c r="P19" s="318"/>
      <c r="Q19" s="138"/>
      <c r="R19" s="169" t="s">
        <v>0</v>
      </c>
      <c r="S19" s="102"/>
      <c r="T19" s="103"/>
      <c r="U19" s="103"/>
      <c r="V19" s="103"/>
      <c r="W19" s="103"/>
      <c r="X19" s="103"/>
      <c r="Y19" s="104"/>
      <c r="Z19" s="325"/>
      <c r="AA19" s="325"/>
      <c r="AB19" s="325"/>
      <c r="AC19" s="325"/>
      <c r="AD19" s="170">
        <f>SUM(Z19:AC19)</f>
        <v>0</v>
      </c>
      <c r="AE19" s="220">
        <f>O19</f>
        <v>0</v>
      </c>
      <c r="AF19" s="221">
        <f>P19</f>
        <v>0</v>
      </c>
    </row>
    <row r="20" spans="2:35" s="206" customFormat="1" ht="18" customHeight="1" x14ac:dyDescent="0.25">
      <c r="B20" s="169" t="s">
        <v>1</v>
      </c>
      <c r="C20" s="113"/>
      <c r="D20" s="114"/>
      <c r="E20" s="114"/>
      <c r="F20" s="114"/>
      <c r="G20" s="114"/>
      <c r="H20" s="114"/>
      <c r="I20" s="115"/>
      <c r="J20" s="232"/>
      <c r="K20" s="233"/>
      <c r="L20" s="233"/>
      <c r="M20" s="234"/>
      <c r="N20" s="327"/>
      <c r="O20" s="328"/>
      <c r="P20" s="318"/>
      <c r="Q20" s="138"/>
      <c r="R20" s="169" t="s">
        <v>1</v>
      </c>
      <c r="S20" s="102"/>
      <c r="T20" s="103"/>
      <c r="U20" s="103"/>
      <c r="V20" s="103"/>
      <c r="W20" s="103"/>
      <c r="X20" s="103"/>
      <c r="Y20" s="104"/>
      <c r="Z20" s="325"/>
      <c r="AA20" s="325"/>
      <c r="AB20" s="325"/>
      <c r="AC20" s="325"/>
      <c r="AD20" s="170">
        <f t="shared" ref="AD20:AD24" si="10">SUM(Z20:AC20)</f>
        <v>0</v>
      </c>
      <c r="AE20" s="220">
        <f t="shared" ref="AE20:AF24" si="11">O20</f>
        <v>0</v>
      </c>
      <c r="AF20" s="221">
        <f t="shared" si="11"/>
        <v>0</v>
      </c>
    </row>
    <row r="21" spans="2:35" s="206" customFormat="1" ht="18" customHeight="1" x14ac:dyDescent="0.25">
      <c r="B21" s="169" t="s">
        <v>4</v>
      </c>
      <c r="C21" s="113"/>
      <c r="D21" s="114"/>
      <c r="E21" s="114"/>
      <c r="F21" s="114"/>
      <c r="G21" s="114"/>
      <c r="H21" s="114"/>
      <c r="I21" s="115"/>
      <c r="J21" s="232"/>
      <c r="K21" s="233"/>
      <c r="L21" s="233"/>
      <c r="M21" s="234"/>
      <c r="N21" s="327"/>
      <c r="O21" s="328"/>
      <c r="P21" s="318"/>
      <c r="Q21" s="138"/>
      <c r="R21" s="169" t="s">
        <v>4</v>
      </c>
      <c r="S21" s="102"/>
      <c r="T21" s="103"/>
      <c r="U21" s="103"/>
      <c r="V21" s="103"/>
      <c r="W21" s="103"/>
      <c r="X21" s="103"/>
      <c r="Y21" s="104"/>
      <c r="Z21" s="325"/>
      <c r="AA21" s="325"/>
      <c r="AB21" s="325"/>
      <c r="AC21" s="325"/>
      <c r="AD21" s="170">
        <f t="shared" si="10"/>
        <v>0</v>
      </c>
      <c r="AE21" s="220">
        <f t="shared" si="11"/>
        <v>0</v>
      </c>
      <c r="AF21" s="221">
        <f t="shared" si="11"/>
        <v>0</v>
      </c>
    </row>
    <row r="22" spans="2:35" s="206" customFormat="1" ht="18" customHeight="1" x14ac:dyDescent="0.25">
      <c r="B22" s="169" t="s">
        <v>2</v>
      </c>
      <c r="C22" s="113"/>
      <c r="D22" s="114"/>
      <c r="E22" s="114"/>
      <c r="F22" s="114"/>
      <c r="G22" s="114"/>
      <c r="H22" s="114"/>
      <c r="I22" s="115"/>
      <c r="J22" s="232"/>
      <c r="K22" s="233"/>
      <c r="L22" s="233"/>
      <c r="M22" s="234"/>
      <c r="N22" s="327"/>
      <c r="O22" s="328"/>
      <c r="P22" s="318"/>
      <c r="Q22" s="138"/>
      <c r="R22" s="169" t="s">
        <v>2</v>
      </c>
      <c r="S22" s="102"/>
      <c r="T22" s="103"/>
      <c r="U22" s="103"/>
      <c r="V22" s="103"/>
      <c r="W22" s="103"/>
      <c r="X22" s="103"/>
      <c r="Y22" s="104"/>
      <c r="Z22" s="325"/>
      <c r="AA22" s="325"/>
      <c r="AB22" s="325"/>
      <c r="AC22" s="325"/>
      <c r="AD22" s="170">
        <f t="shared" si="10"/>
        <v>0</v>
      </c>
      <c r="AE22" s="220">
        <f t="shared" si="11"/>
        <v>0</v>
      </c>
      <c r="AF22" s="221">
        <f t="shared" si="11"/>
        <v>0</v>
      </c>
    </row>
    <row r="23" spans="2:35" s="206" customFormat="1" ht="18" customHeight="1" x14ac:dyDescent="0.25">
      <c r="B23" s="169" t="s">
        <v>3</v>
      </c>
      <c r="C23" s="113"/>
      <c r="D23" s="114"/>
      <c r="E23" s="114"/>
      <c r="F23" s="114"/>
      <c r="G23" s="114"/>
      <c r="H23" s="114"/>
      <c r="I23" s="115"/>
      <c r="J23" s="232"/>
      <c r="K23" s="233"/>
      <c r="L23" s="233"/>
      <c r="M23" s="234"/>
      <c r="N23" s="327"/>
      <c r="O23" s="328"/>
      <c r="P23" s="318"/>
      <c r="Q23" s="138"/>
      <c r="R23" s="169" t="s">
        <v>3</v>
      </c>
      <c r="S23" s="102"/>
      <c r="T23" s="103"/>
      <c r="U23" s="103"/>
      <c r="V23" s="103"/>
      <c r="W23" s="103"/>
      <c r="X23" s="103"/>
      <c r="Y23" s="104"/>
      <c r="Z23" s="325"/>
      <c r="AA23" s="325"/>
      <c r="AB23" s="325"/>
      <c r="AC23" s="325"/>
      <c r="AD23" s="170">
        <f t="shared" si="10"/>
        <v>0</v>
      </c>
      <c r="AE23" s="220">
        <f t="shared" si="11"/>
        <v>0</v>
      </c>
      <c r="AF23" s="221">
        <f t="shared" si="11"/>
        <v>0</v>
      </c>
    </row>
    <row r="24" spans="2:35" s="206" customFormat="1" ht="18" customHeight="1" x14ac:dyDescent="0.25">
      <c r="B24" s="224" t="s">
        <v>140</v>
      </c>
      <c r="C24" s="113"/>
      <c r="D24" s="114"/>
      <c r="E24" s="114"/>
      <c r="F24" s="114"/>
      <c r="G24" s="114"/>
      <c r="H24" s="114"/>
      <c r="I24" s="115"/>
      <c r="J24" s="232"/>
      <c r="K24" s="233"/>
      <c r="L24" s="233"/>
      <c r="M24" s="234"/>
      <c r="N24" s="329"/>
      <c r="O24" s="330"/>
      <c r="P24" s="324"/>
      <c r="Q24" s="138"/>
      <c r="R24" s="224" t="s">
        <v>140</v>
      </c>
      <c r="S24" s="102"/>
      <c r="T24" s="103"/>
      <c r="U24" s="103"/>
      <c r="V24" s="103"/>
      <c r="W24" s="103"/>
      <c r="X24" s="103"/>
      <c r="Y24" s="104"/>
      <c r="Z24" s="326"/>
      <c r="AA24" s="326"/>
      <c r="AB24" s="326"/>
      <c r="AC24" s="326"/>
      <c r="AD24" s="170">
        <f t="shared" si="10"/>
        <v>0</v>
      </c>
      <c r="AE24" s="220">
        <f t="shared" si="11"/>
        <v>0</v>
      </c>
      <c r="AF24" s="221">
        <f t="shared" si="11"/>
        <v>0</v>
      </c>
    </row>
    <row r="25" spans="2:35" s="206" customFormat="1" ht="18" customHeight="1" thickBot="1" x14ac:dyDescent="0.3">
      <c r="B25" s="171" t="s">
        <v>15</v>
      </c>
      <c r="C25" s="116"/>
      <c r="D25" s="117"/>
      <c r="E25" s="117"/>
      <c r="F25" s="117"/>
      <c r="G25" s="117"/>
      <c r="H25" s="117"/>
      <c r="I25" s="118"/>
      <c r="J25" s="235"/>
      <c r="K25" s="236"/>
      <c r="L25" s="236"/>
      <c r="M25" s="237"/>
      <c r="N25" s="163">
        <f t="shared" ref="N25" si="12">SUM(N19:N24)</f>
        <v>0</v>
      </c>
      <c r="O25" s="227" t="e">
        <f>SUMPRODUCT(O19:O24,N19:N24)/SUM(N19:N24)</f>
        <v>#DIV/0!</v>
      </c>
      <c r="P25" s="228" t="e">
        <f>SUMPRODUCT(P19:P24,N19:N24)/SUM(N19:N24)</f>
        <v>#DIV/0!</v>
      </c>
      <c r="Q25" s="138"/>
      <c r="R25" s="171" t="s">
        <v>15</v>
      </c>
      <c r="S25" s="105"/>
      <c r="T25" s="106"/>
      <c r="U25" s="106"/>
      <c r="V25" s="106"/>
      <c r="W25" s="106"/>
      <c r="X25" s="106"/>
      <c r="Y25" s="107"/>
      <c r="Z25" s="163">
        <f>SUM(Z19:Z24)</f>
        <v>0</v>
      </c>
      <c r="AA25" s="163">
        <f t="shared" ref="AA25:AD25" si="13">SUM(AA19:AA24)</f>
        <v>0</v>
      </c>
      <c r="AB25" s="163">
        <f t="shared" si="13"/>
        <v>0</v>
      </c>
      <c r="AC25" s="163">
        <f t="shared" si="13"/>
        <v>0</v>
      </c>
      <c r="AD25" s="163">
        <f t="shared" si="13"/>
        <v>0</v>
      </c>
      <c r="AE25" s="225" t="e">
        <f>SUMPRODUCT(AE19:AE24,AD19:AD24)/SUM(AD19:AD24)</f>
        <v>#DIV/0!</v>
      </c>
      <c r="AF25" s="228" t="e">
        <f>SUMPRODUCT(AF19:AF24,AD19:AD24)/SUM(AD19:AD24)</f>
        <v>#DIV/0!</v>
      </c>
    </row>
    <row r="26" spans="2:35" s="206" customFormat="1" ht="8.1" customHeight="1" thickBot="1" x14ac:dyDescent="0.3"/>
    <row r="27" spans="2:35" s="206" customFormat="1" ht="56.25" customHeight="1" x14ac:dyDescent="0.25">
      <c r="B27" s="177" t="s">
        <v>112</v>
      </c>
      <c r="C27" s="152"/>
      <c r="D27" s="150"/>
      <c r="E27" s="150"/>
      <c r="F27" s="150" t="s">
        <v>44</v>
      </c>
      <c r="G27" s="150"/>
      <c r="H27" s="150"/>
      <c r="I27" s="151"/>
      <c r="J27" s="152"/>
      <c r="K27" s="150"/>
      <c r="L27" s="150"/>
      <c r="M27" s="150" t="s">
        <v>215</v>
      </c>
      <c r="N27" s="150"/>
      <c r="O27" s="150"/>
      <c r="P27" s="153"/>
      <c r="Q27" s="138"/>
      <c r="R27" s="177" t="s">
        <v>112</v>
      </c>
      <c r="S27" s="152"/>
      <c r="T27" s="150"/>
      <c r="U27" s="150"/>
      <c r="V27" s="150" t="s">
        <v>44</v>
      </c>
      <c r="W27" s="150"/>
      <c r="X27" s="150"/>
      <c r="Y27" s="150"/>
      <c r="Z27" s="152"/>
      <c r="AA27" s="150"/>
      <c r="AB27" s="150"/>
      <c r="AC27" s="150" t="s">
        <v>215</v>
      </c>
      <c r="AD27" s="150"/>
      <c r="AE27" s="150"/>
      <c r="AF27" s="153"/>
    </row>
    <row r="28" spans="2:35" s="206" customFormat="1" ht="95.1" customHeight="1" x14ac:dyDescent="0.25">
      <c r="B28" s="154" t="s">
        <v>205</v>
      </c>
      <c r="C28" s="155" t="s">
        <v>87</v>
      </c>
      <c r="D28" s="155" t="s">
        <v>88</v>
      </c>
      <c r="E28" s="155" t="s">
        <v>89</v>
      </c>
      <c r="F28" s="155" t="s">
        <v>90</v>
      </c>
      <c r="G28" s="155" t="s">
        <v>152</v>
      </c>
      <c r="H28" s="155" t="s">
        <v>133</v>
      </c>
      <c r="I28" s="155" t="s">
        <v>138</v>
      </c>
      <c r="J28" s="155" t="s">
        <v>87</v>
      </c>
      <c r="K28" s="155" t="s">
        <v>88</v>
      </c>
      <c r="L28" s="155" t="s">
        <v>89</v>
      </c>
      <c r="M28" s="155" t="s">
        <v>90</v>
      </c>
      <c r="N28" s="155" t="s">
        <v>152</v>
      </c>
      <c r="O28" s="155" t="s">
        <v>133</v>
      </c>
      <c r="P28" s="156" t="s">
        <v>138</v>
      </c>
      <c r="Q28" s="138"/>
      <c r="R28" s="167" t="s">
        <v>70</v>
      </c>
      <c r="S28" s="155" t="s">
        <v>100</v>
      </c>
      <c r="T28" s="155" t="s">
        <v>101</v>
      </c>
      <c r="U28" s="155" t="s">
        <v>102</v>
      </c>
      <c r="V28" s="155" t="s">
        <v>71</v>
      </c>
      <c r="W28" s="155" t="s">
        <v>152</v>
      </c>
      <c r="X28" s="155" t="s">
        <v>133</v>
      </c>
      <c r="Y28" s="155" t="s">
        <v>138</v>
      </c>
      <c r="Z28" s="155" t="s">
        <v>100</v>
      </c>
      <c r="AA28" s="155" t="s">
        <v>101</v>
      </c>
      <c r="AB28" s="155" t="s">
        <v>102</v>
      </c>
      <c r="AC28" s="155" t="s">
        <v>71</v>
      </c>
      <c r="AD28" s="155" t="s">
        <v>152</v>
      </c>
      <c r="AE28" s="155" t="s">
        <v>133</v>
      </c>
      <c r="AF28" s="156" t="s">
        <v>138</v>
      </c>
    </row>
    <row r="29" spans="2:35" s="206" customFormat="1" ht="18" customHeight="1" x14ac:dyDescent="0.25">
      <c r="B29" s="167" t="s">
        <v>53</v>
      </c>
      <c r="C29" s="138"/>
      <c r="D29" s="216"/>
      <c r="E29" s="217" t="s">
        <v>190</v>
      </c>
      <c r="F29" s="216"/>
      <c r="G29" s="216"/>
      <c r="H29" s="158"/>
      <c r="I29" s="157"/>
      <c r="J29" s="138"/>
      <c r="K29" s="216"/>
      <c r="L29" s="217" t="s">
        <v>190</v>
      </c>
      <c r="M29" s="216"/>
      <c r="N29" s="216"/>
      <c r="O29" s="158"/>
      <c r="P29" s="159"/>
      <c r="Q29" s="138"/>
      <c r="R29" s="167" t="s">
        <v>53</v>
      </c>
      <c r="S29" s="138"/>
      <c r="T29" s="216"/>
      <c r="U29" s="217" t="s">
        <v>190</v>
      </c>
      <c r="V29" s="216"/>
      <c r="W29" s="216"/>
      <c r="X29" s="158"/>
      <c r="Y29" s="157"/>
      <c r="Z29" s="138"/>
      <c r="AA29" s="216"/>
      <c r="AB29" s="217" t="s">
        <v>190</v>
      </c>
      <c r="AC29" s="216"/>
      <c r="AD29" s="216"/>
      <c r="AE29" s="158"/>
      <c r="AF29" s="159"/>
    </row>
    <row r="30" spans="2:35" s="206" customFormat="1" ht="18" customHeight="1" x14ac:dyDescent="0.25">
      <c r="B30" s="169" t="s">
        <v>0</v>
      </c>
      <c r="C30" s="170">
        <f>C8</f>
        <v>0</v>
      </c>
      <c r="D30" s="170">
        <f>D8</f>
        <v>0</v>
      </c>
      <c r="E30" s="170">
        <f t="shared" ref="E30:F30" si="14">E8</f>
        <v>0</v>
      </c>
      <c r="F30" s="170">
        <f t="shared" si="14"/>
        <v>0</v>
      </c>
      <c r="G30" s="170">
        <f>G8</f>
        <v>0</v>
      </c>
      <c r="H30" s="238">
        <f>H8</f>
        <v>0</v>
      </c>
      <c r="I30" s="239">
        <f>I8</f>
        <v>0</v>
      </c>
      <c r="J30" s="229"/>
      <c r="K30" s="230"/>
      <c r="L30" s="230"/>
      <c r="M30" s="231"/>
      <c r="N30" s="170">
        <f t="shared" ref="N30:N35" si="15">(N19+N8)</f>
        <v>0</v>
      </c>
      <c r="O30" s="240">
        <f>IF(N30=0,0,O8*(N8/N30)+O19*(N19/N30))</f>
        <v>0</v>
      </c>
      <c r="P30" s="182">
        <f t="shared" ref="P30:P35" si="16">IF(N30=0,0,P8*(N8/N30)+P19*(N19/N30))</f>
        <v>0</v>
      </c>
      <c r="Q30" s="138"/>
      <c r="R30" s="169" t="s">
        <v>0</v>
      </c>
      <c r="S30" s="170">
        <f>S8</f>
        <v>0</v>
      </c>
      <c r="T30" s="170">
        <f>T8</f>
        <v>0</v>
      </c>
      <c r="U30" s="170">
        <f t="shared" ref="U30:W30" si="17">U8</f>
        <v>0</v>
      </c>
      <c r="V30" s="170">
        <f t="shared" si="17"/>
        <v>0</v>
      </c>
      <c r="W30" s="170">
        <f t="shared" si="17"/>
        <v>0</v>
      </c>
      <c r="X30" s="241">
        <f>X8</f>
        <v>0</v>
      </c>
      <c r="Y30" s="180">
        <f>Y8</f>
        <v>0</v>
      </c>
      <c r="Z30" s="242">
        <f t="shared" ref="Z30:Z35" si="18">Z8+Z19</f>
        <v>0</v>
      </c>
      <c r="AA30" s="242">
        <f>AA19+AA8</f>
        <v>0</v>
      </c>
      <c r="AB30" s="242">
        <f t="shared" ref="AB30:AD30" si="19">AB19+AB8</f>
        <v>0</v>
      </c>
      <c r="AC30" s="242">
        <f t="shared" si="19"/>
        <v>0</v>
      </c>
      <c r="AD30" s="242">
        <f t="shared" si="19"/>
        <v>0</v>
      </c>
      <c r="AE30" s="240">
        <f t="shared" ref="AE30:AE35" si="20">IF(AD30=0,0,AE8*(AD8/AD30)+AE19*(AD19/AD30))</f>
        <v>0</v>
      </c>
      <c r="AF30" s="182">
        <f t="shared" ref="AF30:AF35" si="21">IF(AD30=0,0,AF8*(AD8/AD30)+AF19*(AD19/AD30))</f>
        <v>0</v>
      </c>
      <c r="AH30" s="283"/>
      <c r="AI30" s="284"/>
    </row>
    <row r="31" spans="2:35" s="206" customFormat="1" ht="18" customHeight="1" x14ac:dyDescent="0.25">
      <c r="B31" s="169" t="s">
        <v>1</v>
      </c>
      <c r="C31" s="170">
        <f t="shared" ref="C31:H35" si="22">C9</f>
        <v>0</v>
      </c>
      <c r="D31" s="170">
        <f t="shared" si="22"/>
        <v>0</v>
      </c>
      <c r="E31" s="170">
        <f t="shared" si="22"/>
        <v>0</v>
      </c>
      <c r="F31" s="170">
        <f t="shared" si="22"/>
        <v>0</v>
      </c>
      <c r="G31" s="170">
        <f>G9</f>
        <v>0</v>
      </c>
      <c r="H31" s="238">
        <f t="shared" si="22"/>
        <v>0</v>
      </c>
      <c r="I31" s="239">
        <f>I9</f>
        <v>0</v>
      </c>
      <c r="J31" s="232"/>
      <c r="K31" s="233"/>
      <c r="L31" s="233"/>
      <c r="M31" s="234"/>
      <c r="N31" s="170">
        <f t="shared" si="15"/>
        <v>1166</v>
      </c>
      <c r="O31" s="240">
        <f t="shared" ref="O31:O35" si="23">IF(N31=0,0,O9*(N9/N31)+O20*(N20/N31))</f>
        <v>971.24854202401332</v>
      </c>
      <c r="P31" s="182">
        <f t="shared" si="16"/>
        <v>5.0689927532239401E-2</v>
      </c>
      <c r="Q31" s="138"/>
      <c r="R31" s="169" t="s">
        <v>1</v>
      </c>
      <c r="S31" s="170">
        <f t="shared" ref="S31:Y35" si="24">S9</f>
        <v>0</v>
      </c>
      <c r="T31" s="170">
        <f t="shared" si="24"/>
        <v>0</v>
      </c>
      <c r="U31" s="170">
        <f t="shared" si="24"/>
        <v>0</v>
      </c>
      <c r="V31" s="170">
        <f t="shared" si="24"/>
        <v>0</v>
      </c>
      <c r="W31" s="170">
        <f t="shared" si="24"/>
        <v>0</v>
      </c>
      <c r="X31" s="241">
        <f t="shared" si="24"/>
        <v>0</v>
      </c>
      <c r="Y31" s="180">
        <f t="shared" si="24"/>
        <v>0</v>
      </c>
      <c r="Z31" s="242">
        <f t="shared" si="18"/>
        <v>0</v>
      </c>
      <c r="AA31" s="242">
        <f t="shared" ref="AA31:AD35" si="25">AA20+AA9</f>
        <v>0</v>
      </c>
      <c r="AB31" s="242">
        <f t="shared" si="25"/>
        <v>0</v>
      </c>
      <c r="AC31" s="242">
        <f t="shared" si="25"/>
        <v>0</v>
      </c>
      <c r="AD31" s="242">
        <f t="shared" si="25"/>
        <v>0</v>
      </c>
      <c r="AE31" s="240">
        <f t="shared" si="20"/>
        <v>0</v>
      </c>
      <c r="AF31" s="182">
        <f t="shared" si="21"/>
        <v>0</v>
      </c>
      <c r="AH31" s="283"/>
      <c r="AI31" s="284"/>
    </row>
    <row r="32" spans="2:35" s="206" customFormat="1" ht="18" customHeight="1" x14ac:dyDescent="0.25">
      <c r="B32" s="169" t="s">
        <v>4</v>
      </c>
      <c r="C32" s="170">
        <f t="shared" si="22"/>
        <v>0</v>
      </c>
      <c r="D32" s="170">
        <f t="shared" si="22"/>
        <v>0</v>
      </c>
      <c r="E32" s="170">
        <f t="shared" si="22"/>
        <v>0</v>
      </c>
      <c r="F32" s="170">
        <f t="shared" si="22"/>
        <v>0</v>
      </c>
      <c r="G32" s="170">
        <f>G10</f>
        <v>0</v>
      </c>
      <c r="H32" s="238">
        <f t="shared" si="22"/>
        <v>0</v>
      </c>
      <c r="I32" s="239">
        <f>I10</f>
        <v>0</v>
      </c>
      <c r="J32" s="232"/>
      <c r="K32" s="233"/>
      <c r="L32" s="233"/>
      <c r="M32" s="234"/>
      <c r="N32" s="170">
        <f t="shared" si="15"/>
        <v>0</v>
      </c>
      <c r="O32" s="240">
        <f t="shared" si="23"/>
        <v>0</v>
      </c>
      <c r="P32" s="182">
        <f t="shared" si="16"/>
        <v>0</v>
      </c>
      <c r="Q32" s="138"/>
      <c r="R32" s="169" t="s">
        <v>4</v>
      </c>
      <c r="S32" s="170">
        <f t="shared" si="24"/>
        <v>0</v>
      </c>
      <c r="T32" s="170">
        <f t="shared" si="24"/>
        <v>0</v>
      </c>
      <c r="U32" s="170">
        <f t="shared" si="24"/>
        <v>0</v>
      </c>
      <c r="V32" s="170">
        <f t="shared" si="24"/>
        <v>0</v>
      </c>
      <c r="W32" s="170">
        <f t="shared" si="24"/>
        <v>0</v>
      </c>
      <c r="X32" s="241">
        <f t="shared" si="24"/>
        <v>0</v>
      </c>
      <c r="Y32" s="180">
        <f t="shared" si="24"/>
        <v>0</v>
      </c>
      <c r="Z32" s="242">
        <f t="shared" si="18"/>
        <v>0</v>
      </c>
      <c r="AA32" s="242">
        <f t="shared" si="25"/>
        <v>0</v>
      </c>
      <c r="AB32" s="242">
        <f t="shared" si="25"/>
        <v>0</v>
      </c>
      <c r="AC32" s="242">
        <f t="shared" si="25"/>
        <v>0</v>
      </c>
      <c r="AD32" s="242">
        <f t="shared" si="25"/>
        <v>0</v>
      </c>
      <c r="AE32" s="240">
        <f t="shared" si="20"/>
        <v>0</v>
      </c>
      <c r="AF32" s="182">
        <f t="shared" si="21"/>
        <v>0</v>
      </c>
      <c r="AH32" s="283"/>
      <c r="AI32" s="284"/>
    </row>
    <row r="33" spans="2:35" s="206" customFormat="1" ht="18" customHeight="1" x14ac:dyDescent="0.25">
      <c r="B33" s="169" t="s">
        <v>2</v>
      </c>
      <c r="C33" s="170">
        <f t="shared" si="22"/>
        <v>0</v>
      </c>
      <c r="D33" s="170">
        <f t="shared" si="22"/>
        <v>0</v>
      </c>
      <c r="E33" s="170">
        <f t="shared" si="22"/>
        <v>0</v>
      </c>
      <c r="F33" s="170">
        <f t="shared" si="22"/>
        <v>0</v>
      </c>
      <c r="G33" s="170">
        <f>G11</f>
        <v>0</v>
      </c>
      <c r="H33" s="238">
        <f t="shared" si="22"/>
        <v>0</v>
      </c>
      <c r="I33" s="239">
        <f>I11</f>
        <v>0</v>
      </c>
      <c r="J33" s="232"/>
      <c r="K33" s="233"/>
      <c r="L33" s="233"/>
      <c r="M33" s="234"/>
      <c r="N33" s="170">
        <f t="shared" si="15"/>
        <v>0</v>
      </c>
      <c r="O33" s="240">
        <f t="shared" si="23"/>
        <v>0</v>
      </c>
      <c r="P33" s="182">
        <f t="shared" si="16"/>
        <v>0</v>
      </c>
      <c r="Q33" s="138"/>
      <c r="R33" s="169" t="s">
        <v>2</v>
      </c>
      <c r="S33" s="170">
        <f t="shared" si="24"/>
        <v>0</v>
      </c>
      <c r="T33" s="170">
        <f t="shared" si="24"/>
        <v>0</v>
      </c>
      <c r="U33" s="170">
        <f t="shared" si="24"/>
        <v>0</v>
      </c>
      <c r="V33" s="170">
        <f t="shared" si="24"/>
        <v>0</v>
      </c>
      <c r="W33" s="170">
        <f t="shared" si="24"/>
        <v>0</v>
      </c>
      <c r="X33" s="241">
        <f t="shared" si="24"/>
        <v>0</v>
      </c>
      <c r="Y33" s="180">
        <f t="shared" si="24"/>
        <v>0</v>
      </c>
      <c r="Z33" s="242">
        <f t="shared" si="18"/>
        <v>0</v>
      </c>
      <c r="AA33" s="242">
        <f t="shared" si="25"/>
        <v>0</v>
      </c>
      <c r="AB33" s="242">
        <f t="shared" si="25"/>
        <v>0</v>
      </c>
      <c r="AC33" s="242">
        <f t="shared" si="25"/>
        <v>0</v>
      </c>
      <c r="AD33" s="242">
        <f t="shared" si="25"/>
        <v>0</v>
      </c>
      <c r="AE33" s="240">
        <f t="shared" si="20"/>
        <v>0</v>
      </c>
      <c r="AF33" s="182">
        <f t="shared" si="21"/>
        <v>0</v>
      </c>
      <c r="AH33" s="283"/>
      <c r="AI33" s="284"/>
    </row>
    <row r="34" spans="2:35" s="206" customFormat="1" ht="18" customHeight="1" x14ac:dyDescent="0.25">
      <c r="B34" s="169" t="s">
        <v>3</v>
      </c>
      <c r="C34" s="170">
        <f t="shared" si="22"/>
        <v>0</v>
      </c>
      <c r="D34" s="170">
        <f t="shared" si="22"/>
        <v>0</v>
      </c>
      <c r="E34" s="170">
        <f t="shared" si="22"/>
        <v>0</v>
      </c>
      <c r="F34" s="170">
        <f t="shared" si="22"/>
        <v>0</v>
      </c>
      <c r="G34" s="170">
        <f>G12</f>
        <v>0</v>
      </c>
      <c r="H34" s="238">
        <f t="shared" si="22"/>
        <v>0</v>
      </c>
      <c r="I34" s="239">
        <f>I12</f>
        <v>0</v>
      </c>
      <c r="J34" s="232"/>
      <c r="K34" s="233"/>
      <c r="L34" s="233"/>
      <c r="M34" s="234"/>
      <c r="N34" s="170">
        <f t="shared" si="15"/>
        <v>0</v>
      </c>
      <c r="O34" s="240">
        <f t="shared" si="23"/>
        <v>0</v>
      </c>
      <c r="P34" s="182">
        <f t="shared" si="16"/>
        <v>0</v>
      </c>
      <c r="Q34" s="138"/>
      <c r="R34" s="169" t="s">
        <v>3</v>
      </c>
      <c r="S34" s="170">
        <f t="shared" si="24"/>
        <v>0</v>
      </c>
      <c r="T34" s="170">
        <f t="shared" si="24"/>
        <v>0</v>
      </c>
      <c r="U34" s="170">
        <f t="shared" si="24"/>
        <v>0</v>
      </c>
      <c r="V34" s="170">
        <f t="shared" si="24"/>
        <v>0</v>
      </c>
      <c r="W34" s="170">
        <f t="shared" si="24"/>
        <v>0</v>
      </c>
      <c r="X34" s="241">
        <f t="shared" si="24"/>
        <v>0</v>
      </c>
      <c r="Y34" s="180">
        <f t="shared" si="24"/>
        <v>0</v>
      </c>
      <c r="Z34" s="242">
        <f t="shared" si="18"/>
        <v>0</v>
      </c>
      <c r="AA34" s="242">
        <f t="shared" si="25"/>
        <v>0</v>
      </c>
      <c r="AB34" s="242">
        <f t="shared" si="25"/>
        <v>0</v>
      </c>
      <c r="AC34" s="242">
        <f t="shared" si="25"/>
        <v>0</v>
      </c>
      <c r="AD34" s="242">
        <f t="shared" si="25"/>
        <v>0</v>
      </c>
      <c r="AE34" s="240">
        <f t="shared" si="20"/>
        <v>0</v>
      </c>
      <c r="AF34" s="182">
        <f t="shared" si="21"/>
        <v>0</v>
      </c>
      <c r="AH34" s="283"/>
      <c r="AI34" s="284"/>
    </row>
    <row r="35" spans="2:35" s="206" customFormat="1" ht="18" customHeight="1" x14ac:dyDescent="0.25">
      <c r="B35" s="224" t="s">
        <v>140</v>
      </c>
      <c r="C35" s="170">
        <f t="shared" si="22"/>
        <v>0</v>
      </c>
      <c r="D35" s="170">
        <f t="shared" si="22"/>
        <v>0</v>
      </c>
      <c r="E35" s="170">
        <f t="shared" si="22"/>
        <v>0</v>
      </c>
      <c r="F35" s="170">
        <f t="shared" si="22"/>
        <v>0</v>
      </c>
      <c r="G35" s="170">
        <f>G13</f>
        <v>0</v>
      </c>
      <c r="H35" s="238">
        <f t="shared" si="22"/>
        <v>0</v>
      </c>
      <c r="I35" s="239">
        <f>I13</f>
        <v>0</v>
      </c>
      <c r="J35" s="232"/>
      <c r="K35" s="233"/>
      <c r="L35" s="233"/>
      <c r="M35" s="234"/>
      <c r="N35" s="170">
        <f t="shared" si="15"/>
        <v>0</v>
      </c>
      <c r="O35" s="240">
        <f t="shared" si="23"/>
        <v>0</v>
      </c>
      <c r="P35" s="182">
        <f t="shared" si="16"/>
        <v>0</v>
      </c>
      <c r="Q35" s="138"/>
      <c r="R35" s="224" t="s">
        <v>140</v>
      </c>
      <c r="S35" s="170">
        <f t="shared" si="24"/>
        <v>0</v>
      </c>
      <c r="T35" s="170">
        <f t="shared" si="24"/>
        <v>0</v>
      </c>
      <c r="U35" s="170">
        <f t="shared" si="24"/>
        <v>0</v>
      </c>
      <c r="V35" s="170">
        <f t="shared" si="24"/>
        <v>0</v>
      </c>
      <c r="W35" s="170">
        <f t="shared" si="24"/>
        <v>0</v>
      </c>
      <c r="X35" s="241">
        <f t="shared" si="24"/>
        <v>0</v>
      </c>
      <c r="Y35" s="180">
        <f t="shared" si="24"/>
        <v>0</v>
      </c>
      <c r="Z35" s="242">
        <f t="shared" si="18"/>
        <v>0</v>
      </c>
      <c r="AA35" s="242">
        <f t="shared" si="25"/>
        <v>0</v>
      </c>
      <c r="AB35" s="242">
        <f t="shared" si="25"/>
        <v>0</v>
      </c>
      <c r="AC35" s="242">
        <f t="shared" si="25"/>
        <v>0</v>
      </c>
      <c r="AD35" s="242">
        <f t="shared" si="25"/>
        <v>0</v>
      </c>
      <c r="AE35" s="240">
        <f t="shared" si="20"/>
        <v>0</v>
      </c>
      <c r="AF35" s="182">
        <f t="shared" si="21"/>
        <v>0</v>
      </c>
      <c r="AH35" s="283"/>
      <c r="AI35" s="284"/>
    </row>
    <row r="36" spans="2:35" s="206" customFormat="1" ht="18" customHeight="1" thickBot="1" x14ac:dyDescent="0.3">
      <c r="B36" s="162" t="s">
        <v>15</v>
      </c>
      <c r="C36" s="163">
        <f>SUM(C30:C35)</f>
        <v>0</v>
      </c>
      <c r="D36" s="163">
        <f t="shared" ref="D36:G36" si="26">SUM(D30:D35)</f>
        <v>0</v>
      </c>
      <c r="E36" s="163">
        <f t="shared" si="26"/>
        <v>0</v>
      </c>
      <c r="F36" s="163">
        <f t="shared" si="26"/>
        <v>0</v>
      </c>
      <c r="G36" s="163">
        <f t="shared" si="26"/>
        <v>0</v>
      </c>
      <c r="H36" s="225" t="e">
        <f>SUMPRODUCT(H30:H35,G30:G35)/SUM(G30:G35)</f>
        <v>#DIV/0!</v>
      </c>
      <c r="I36" s="226" t="e">
        <f>SUMPRODUCT(I30:I35,G30:G35)/SUM(G30:G35)</f>
        <v>#DIV/0!</v>
      </c>
      <c r="J36" s="235"/>
      <c r="K36" s="236"/>
      <c r="L36" s="236"/>
      <c r="M36" s="237"/>
      <c r="N36" s="163">
        <f t="shared" ref="N36" si="27">SUM(N30:N35)</f>
        <v>1166</v>
      </c>
      <c r="O36" s="225">
        <f>SUMPRODUCT(O30:O35,N30:N35)/SUM(N30:N35)</f>
        <v>971.24854202401332</v>
      </c>
      <c r="P36" s="228">
        <f>SUMPRODUCT(P30:P35,N30:N35)/SUM(N30:N35)</f>
        <v>5.0689927532239401E-2</v>
      </c>
      <c r="Q36" s="138"/>
      <c r="R36" s="162" t="s">
        <v>15</v>
      </c>
      <c r="S36" s="163">
        <f>SUM(S30:S35)</f>
        <v>0</v>
      </c>
      <c r="T36" s="163">
        <f t="shared" ref="T36:W36" si="28">SUM(T30:T35)</f>
        <v>0</v>
      </c>
      <c r="U36" s="163">
        <f t="shared" si="28"/>
        <v>0</v>
      </c>
      <c r="V36" s="163">
        <f t="shared" si="28"/>
        <v>0</v>
      </c>
      <c r="W36" s="163">
        <f t="shared" si="28"/>
        <v>0</v>
      </c>
      <c r="X36" s="227" t="e">
        <f>SUMPRODUCT(X30:X35,W30:W35)/SUM(W30:W35)</f>
        <v>#DIV/0!</v>
      </c>
      <c r="Y36" s="226" t="e">
        <f>SUMPRODUCT(Y30:Y35,W30:W35)/SUM(W30:W35)</f>
        <v>#DIV/0!</v>
      </c>
      <c r="Z36" s="243">
        <f>SUM(Z30:Z35)</f>
        <v>0</v>
      </c>
      <c r="AA36" s="243">
        <f t="shared" ref="AA36:AD36" si="29">SUM(AA30:AA35)</f>
        <v>0</v>
      </c>
      <c r="AB36" s="243">
        <f t="shared" si="29"/>
        <v>0</v>
      </c>
      <c r="AC36" s="243">
        <f t="shared" si="29"/>
        <v>0</v>
      </c>
      <c r="AD36" s="243">
        <f t="shared" si="29"/>
        <v>0</v>
      </c>
      <c r="AE36" s="225" t="e">
        <f>SUMPRODUCT(AE30:AE35,AD30:AD35)/SUM(AD30:AD35)</f>
        <v>#DIV/0!</v>
      </c>
      <c r="AF36" s="244" t="e">
        <f>SUMPRODUCT(AF30:AF35,AD30:AD35)/SUM(AD30:AD35)</f>
        <v>#DIV/0!</v>
      </c>
      <c r="AH36" s="283"/>
      <c r="AI36" s="284"/>
    </row>
    <row r="37" spans="2:35" s="211" customFormat="1" x14ac:dyDescent="0.25">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2:35" x14ac:dyDescent="0.25">
      <c r="N38" s="91"/>
      <c r="AD38" s="91"/>
    </row>
  </sheetData>
  <sheetProtection algorithmName="SHA-512" hashValue="4F0J8nUMq/F4ZhJk7eZTq9lCcRbVQzUU/Alyvcw1iOq+tFXUZRbXjVuiYxG3dhiBqc1aTg/QsJeVZ2HjN0qmgw==" saltValue="So/HZoG/OSueGGsMbUgKUw==" spinCount="100000" sheet="1" objects="1" scenarios="1"/>
  <hyperlinks>
    <hyperlink ref="B2" location="Explanation!A1" display="Please document any explanation in the explanation tab" xr:uid="{B8C07A91-72A1-4413-91F2-9BEBC555DB14}"/>
  </hyperlinks>
  <pageMargins left="0.25" right="0.25" top="0.75" bottom="0.75" header="0.3" footer="0.3"/>
  <pageSetup scale="26" orientation="landscape" r:id="rId1"/>
  <headerFooter>
    <oddFooter>&amp;L&amp;"Arial,Regular"&amp;12&amp;A
Version Date:  June 10,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Q38"/>
  <sheetViews>
    <sheetView showGridLines="0" zoomScale="75" zoomScaleNormal="75" zoomScaleSheetLayoutView="50" workbookViewId="0"/>
  </sheetViews>
  <sheetFormatPr defaultColWidth="9.140625" defaultRowHeight="15" x14ac:dyDescent="0.25"/>
  <cols>
    <col min="1" max="1" width="1.7109375" style="25" customWidth="1"/>
    <col min="2" max="2" width="24.7109375" style="24" customWidth="1"/>
    <col min="3" max="16" width="15.7109375" style="24" customWidth="1"/>
    <col min="17" max="17" width="1.7109375" style="24" customWidth="1"/>
    <col min="18" max="16384" width="9.140625" style="25"/>
  </cols>
  <sheetData>
    <row r="1" spans="2:17" ht="50.1" customHeight="1" x14ac:dyDescent="0.25">
      <c r="B1" s="133"/>
      <c r="C1" s="134"/>
      <c r="D1" s="134"/>
      <c r="E1" s="134"/>
      <c r="F1" s="134"/>
      <c r="G1" s="134"/>
      <c r="H1" s="135" t="str">
        <f>CONCATENATE("The Report Summarizes Rate Activity for the 12 month ending Reporting Year ",General_Info!$C$10)</f>
        <v>The Report Summarizes Rate Activity for the 12 month ending Reporting Year 2022</v>
      </c>
      <c r="I1" s="134"/>
      <c r="J1" s="134"/>
      <c r="K1" s="134"/>
      <c r="L1" s="134"/>
      <c r="M1" s="134"/>
      <c r="N1" s="134"/>
      <c r="O1" s="134"/>
      <c r="P1" s="134"/>
      <c r="Q1" s="132"/>
    </row>
    <row r="2" spans="2:17" s="211" customFormat="1" ht="15.75" x14ac:dyDescent="0.25">
      <c r="B2" s="40" t="s">
        <v>229</v>
      </c>
      <c r="C2" s="24"/>
      <c r="D2" s="24"/>
      <c r="E2" s="39"/>
      <c r="F2" s="39"/>
      <c r="G2" s="39"/>
      <c r="H2" s="39"/>
      <c r="I2" s="39"/>
      <c r="J2" s="39"/>
    </row>
    <row r="3" spans="2:17" s="211" customFormat="1" ht="16.5" customHeight="1" x14ac:dyDescent="0.25">
      <c r="B3" s="40"/>
      <c r="C3" s="24"/>
      <c r="D3" s="24"/>
      <c r="E3" s="39"/>
      <c r="F3" s="39"/>
      <c r="G3" s="39"/>
      <c r="H3" s="39"/>
      <c r="I3" s="39"/>
      <c r="J3" s="39"/>
    </row>
    <row r="4" spans="2:17" s="211" customFormat="1" ht="17.25" customHeight="1" thickBot="1" x14ac:dyDescent="0.3"/>
    <row r="5" spans="2:17" s="211" customFormat="1" ht="48" customHeight="1" x14ac:dyDescent="0.25">
      <c r="B5" s="73" t="s">
        <v>43</v>
      </c>
      <c r="C5" s="251"/>
      <c r="D5" s="252"/>
      <c r="E5" s="252"/>
      <c r="F5" s="252" t="s">
        <v>44</v>
      </c>
      <c r="G5" s="252"/>
      <c r="H5" s="252"/>
      <c r="I5" s="253"/>
      <c r="J5" s="251"/>
      <c r="K5" s="252"/>
      <c r="L5" s="252"/>
      <c r="M5" s="252" t="s">
        <v>215</v>
      </c>
      <c r="N5" s="252"/>
      <c r="O5" s="252"/>
      <c r="P5" s="254"/>
      <c r="Q5" s="24"/>
    </row>
    <row r="6" spans="2:17" s="211" customFormat="1" ht="95.1" customHeight="1" x14ac:dyDescent="0.25">
      <c r="B6" s="49" t="s">
        <v>205</v>
      </c>
      <c r="C6" s="29" t="s">
        <v>87</v>
      </c>
      <c r="D6" s="29" t="s">
        <v>88</v>
      </c>
      <c r="E6" s="29" t="s">
        <v>89</v>
      </c>
      <c r="F6" s="29" t="s">
        <v>90</v>
      </c>
      <c r="G6" s="29" t="s">
        <v>152</v>
      </c>
      <c r="H6" s="29" t="s">
        <v>133</v>
      </c>
      <c r="I6" s="29" t="s">
        <v>138</v>
      </c>
      <c r="J6" s="29" t="s">
        <v>87</v>
      </c>
      <c r="K6" s="29" t="s">
        <v>88</v>
      </c>
      <c r="L6" s="29" t="s">
        <v>89</v>
      </c>
      <c r="M6" s="29" t="s">
        <v>90</v>
      </c>
      <c r="N6" s="29" t="s">
        <v>152</v>
      </c>
      <c r="O6" s="29" t="s">
        <v>133</v>
      </c>
      <c r="P6" s="30" t="s">
        <v>138</v>
      </c>
      <c r="Q6" s="24"/>
    </row>
    <row r="7" spans="2:17" s="211" customFormat="1" ht="18" customHeight="1" x14ac:dyDescent="0.25">
      <c r="B7" s="49" t="s">
        <v>53</v>
      </c>
      <c r="C7" s="24"/>
      <c r="D7" s="109"/>
      <c r="E7" s="108" t="s">
        <v>133</v>
      </c>
      <c r="F7" s="109"/>
      <c r="G7" s="109"/>
      <c r="H7" s="83"/>
      <c r="I7" s="18"/>
      <c r="J7" s="24"/>
      <c r="K7" s="109"/>
      <c r="L7" s="108" t="s">
        <v>133</v>
      </c>
      <c r="M7" s="109"/>
      <c r="N7" s="109"/>
      <c r="O7" s="83"/>
      <c r="P7" s="17"/>
      <c r="Q7" s="24"/>
    </row>
    <row r="8" spans="2:17" s="211" customFormat="1" ht="18" customHeight="1" x14ac:dyDescent="0.25">
      <c r="B8" s="50" t="s">
        <v>0</v>
      </c>
      <c r="C8" s="331"/>
      <c r="D8" s="331"/>
      <c r="E8" s="331"/>
      <c r="F8" s="331"/>
      <c r="G8" s="36">
        <f>'(5a) Enrollment'!G8</f>
        <v>0</v>
      </c>
      <c r="H8" s="37">
        <f>'(5a) Enrollment'!H8</f>
        <v>0</v>
      </c>
      <c r="I8" s="38">
        <f>'(5a) Enrollment'!I8</f>
        <v>0</v>
      </c>
      <c r="J8" s="331"/>
      <c r="K8" s="331"/>
      <c r="L8" s="331"/>
      <c r="M8" s="331"/>
      <c r="N8" s="36">
        <f>'(5a) Enrollment'!N8</f>
        <v>0</v>
      </c>
      <c r="O8" s="37">
        <f>'(5a) Enrollment'!O8</f>
        <v>0</v>
      </c>
      <c r="P8" s="41">
        <f>'(5a) Enrollment'!P8</f>
        <v>0</v>
      </c>
      <c r="Q8" s="24"/>
    </row>
    <row r="9" spans="2:17" s="211" customFormat="1" ht="18" customHeight="1" x14ac:dyDescent="0.25">
      <c r="B9" s="50" t="s">
        <v>1</v>
      </c>
      <c r="C9" s="331"/>
      <c r="D9" s="331"/>
      <c r="E9" s="331"/>
      <c r="F9" s="331"/>
      <c r="G9" s="36">
        <f>'(5a) Enrollment'!G9</f>
        <v>0</v>
      </c>
      <c r="H9" s="37">
        <f>'(5a) Enrollment'!H9</f>
        <v>0</v>
      </c>
      <c r="I9" s="38">
        <f>'(5a) Enrollment'!I9</f>
        <v>0</v>
      </c>
      <c r="J9" s="331">
        <v>1170.7460955056179</v>
      </c>
      <c r="K9" s="331">
        <v>1011.6332343234335</v>
      </c>
      <c r="L9" s="331">
        <v>866.14625748502931</v>
      </c>
      <c r="M9" s="331">
        <v>692.90445086705233</v>
      </c>
      <c r="N9" s="36">
        <f>'(5a) Enrollment'!N9</f>
        <v>1166</v>
      </c>
      <c r="O9" s="37">
        <f>'(5a) Enrollment'!O9</f>
        <v>971.24854202401332</v>
      </c>
      <c r="P9" s="41">
        <f>'(5a) Enrollment'!P9</f>
        <v>5.0689927532239401E-2</v>
      </c>
      <c r="Q9" s="24"/>
    </row>
    <row r="10" spans="2:17" s="211" customFormat="1" ht="18" customHeight="1" x14ac:dyDescent="0.25">
      <c r="B10" s="50" t="s">
        <v>4</v>
      </c>
      <c r="C10" s="331"/>
      <c r="D10" s="331"/>
      <c r="E10" s="331"/>
      <c r="F10" s="331"/>
      <c r="G10" s="36">
        <f>'(5a) Enrollment'!G10</f>
        <v>0</v>
      </c>
      <c r="H10" s="37">
        <f>'(5a) Enrollment'!H10</f>
        <v>0</v>
      </c>
      <c r="I10" s="38">
        <f>'(5a) Enrollment'!I10</f>
        <v>0</v>
      </c>
      <c r="J10" s="331"/>
      <c r="K10" s="331"/>
      <c r="L10" s="331"/>
      <c r="M10" s="331"/>
      <c r="N10" s="36">
        <f>'(5a) Enrollment'!N10</f>
        <v>0</v>
      </c>
      <c r="O10" s="37">
        <f>'(5a) Enrollment'!O10</f>
        <v>0</v>
      </c>
      <c r="P10" s="41">
        <f>'(5a) Enrollment'!P10</f>
        <v>0</v>
      </c>
      <c r="Q10" s="24"/>
    </row>
    <row r="11" spans="2:17" s="211" customFormat="1" ht="18" customHeight="1" x14ac:dyDescent="0.25">
      <c r="B11" s="50" t="s">
        <v>2</v>
      </c>
      <c r="C11" s="331"/>
      <c r="D11" s="331"/>
      <c r="E11" s="331"/>
      <c r="F11" s="331"/>
      <c r="G11" s="36">
        <f>'(5a) Enrollment'!G11</f>
        <v>0</v>
      </c>
      <c r="H11" s="37">
        <f>'(5a) Enrollment'!H11</f>
        <v>0</v>
      </c>
      <c r="I11" s="38">
        <f>'(5a) Enrollment'!I11</f>
        <v>0</v>
      </c>
      <c r="J11" s="331"/>
      <c r="K11" s="331"/>
      <c r="L11" s="331"/>
      <c r="M11" s="331"/>
      <c r="N11" s="36">
        <f>'(5a) Enrollment'!N11</f>
        <v>0</v>
      </c>
      <c r="O11" s="37">
        <f>'(5a) Enrollment'!O11</f>
        <v>0</v>
      </c>
      <c r="P11" s="41">
        <f>'(5a) Enrollment'!P11</f>
        <v>0</v>
      </c>
      <c r="Q11" s="24"/>
    </row>
    <row r="12" spans="2:17" s="211" customFormat="1" ht="18" customHeight="1" x14ac:dyDescent="0.25">
      <c r="B12" s="50" t="s">
        <v>3</v>
      </c>
      <c r="C12" s="331"/>
      <c r="D12" s="331"/>
      <c r="E12" s="331"/>
      <c r="F12" s="331"/>
      <c r="G12" s="36">
        <f>'(5a) Enrollment'!G12</f>
        <v>0</v>
      </c>
      <c r="H12" s="37">
        <f>'(5a) Enrollment'!H12</f>
        <v>0</v>
      </c>
      <c r="I12" s="38">
        <f>'(5a) Enrollment'!I12</f>
        <v>0</v>
      </c>
      <c r="J12" s="331"/>
      <c r="K12" s="331"/>
      <c r="L12" s="331"/>
      <c r="M12" s="331"/>
      <c r="N12" s="36">
        <f>'(5a) Enrollment'!N12</f>
        <v>0</v>
      </c>
      <c r="O12" s="37">
        <f>'(5a) Enrollment'!O12</f>
        <v>0</v>
      </c>
      <c r="P12" s="41">
        <f>'(5a) Enrollment'!P12</f>
        <v>0</v>
      </c>
      <c r="Q12" s="24"/>
    </row>
    <row r="13" spans="2:17" s="211" customFormat="1" ht="18" customHeight="1" x14ac:dyDescent="0.25">
      <c r="B13" s="68" t="s">
        <v>140</v>
      </c>
      <c r="C13" s="332"/>
      <c r="D13" s="332"/>
      <c r="E13" s="332"/>
      <c r="F13" s="332"/>
      <c r="G13" s="36">
        <f>'(5a) Enrollment'!G13</f>
        <v>0</v>
      </c>
      <c r="H13" s="37">
        <f>'(5a) Enrollment'!H13</f>
        <v>0</v>
      </c>
      <c r="I13" s="38">
        <f>'(5a) Enrollment'!I13</f>
        <v>0</v>
      </c>
      <c r="J13" s="332"/>
      <c r="K13" s="332"/>
      <c r="L13" s="332"/>
      <c r="M13" s="332"/>
      <c r="N13" s="36">
        <f>'(5a) Enrollment'!N13</f>
        <v>0</v>
      </c>
      <c r="O13" s="37">
        <f>'(5a) Enrollment'!O13</f>
        <v>0</v>
      </c>
      <c r="P13" s="41">
        <f>'(5a) Enrollment'!P13</f>
        <v>0</v>
      </c>
      <c r="Q13" s="24"/>
    </row>
    <row r="14" spans="2:17" s="211" customFormat="1" ht="18" customHeight="1" thickBot="1" x14ac:dyDescent="0.3">
      <c r="B14" s="51" t="s">
        <v>15</v>
      </c>
      <c r="C14" s="128"/>
      <c r="D14" s="129"/>
      <c r="E14" s="129"/>
      <c r="F14" s="130"/>
      <c r="G14" s="33">
        <f t="shared" ref="G14" si="0">SUM(G8:G13)</f>
        <v>0</v>
      </c>
      <c r="H14" s="89" t="e">
        <f>SUMPRODUCT(H8:H13,G8:G13)/SUM(G8:G13)</f>
        <v>#DIV/0!</v>
      </c>
      <c r="I14" s="86" t="e">
        <f>SUMPRODUCT(I8:I13,G8:G13)/SUM(G8:G13)</f>
        <v>#DIV/0!</v>
      </c>
      <c r="J14" s="128"/>
      <c r="K14" s="129"/>
      <c r="L14" s="129"/>
      <c r="M14" s="130"/>
      <c r="N14" s="33">
        <f t="shared" ref="N14" si="1">SUM(N8:N13)</f>
        <v>1166</v>
      </c>
      <c r="O14" s="89">
        <f>SUMPRODUCT(O8:O13,N8:N13)/SUM(N8:N13)</f>
        <v>971.24854202401332</v>
      </c>
      <c r="P14" s="87">
        <f>SUMPRODUCT(P8:P13,N8:N13)/SUM(N8:N13)</f>
        <v>5.0689927532239401E-2</v>
      </c>
      <c r="Q14" s="24"/>
    </row>
    <row r="15" spans="2:17" s="211" customFormat="1" ht="8.1" customHeight="1" thickBot="1" x14ac:dyDescent="0.3"/>
    <row r="16" spans="2:17" s="211" customFormat="1" ht="56.25" customHeight="1" x14ac:dyDescent="0.25">
      <c r="B16" s="72" t="s">
        <v>54</v>
      </c>
      <c r="C16" s="251"/>
      <c r="D16" s="252"/>
      <c r="E16" s="252"/>
      <c r="F16" s="252" t="s">
        <v>44</v>
      </c>
      <c r="G16" s="252"/>
      <c r="H16" s="252"/>
      <c r="I16" s="253"/>
      <c r="J16" s="251"/>
      <c r="K16" s="252"/>
      <c r="L16" s="252"/>
      <c r="M16" s="252" t="s">
        <v>215</v>
      </c>
      <c r="N16" s="252"/>
      <c r="O16" s="252"/>
      <c r="P16" s="254"/>
      <c r="Q16" s="24"/>
    </row>
    <row r="17" spans="2:17" s="211" customFormat="1" ht="95.1" customHeight="1" x14ac:dyDescent="0.25">
      <c r="B17" s="49" t="s">
        <v>205</v>
      </c>
      <c r="C17" s="29" t="s">
        <v>87</v>
      </c>
      <c r="D17" s="29" t="s">
        <v>88</v>
      </c>
      <c r="E17" s="29" t="s">
        <v>89</v>
      </c>
      <c r="F17" s="29" t="s">
        <v>90</v>
      </c>
      <c r="G17" s="29" t="s">
        <v>152</v>
      </c>
      <c r="H17" s="29" t="s">
        <v>133</v>
      </c>
      <c r="I17" s="29" t="s">
        <v>138</v>
      </c>
      <c r="J17" s="29" t="s">
        <v>87</v>
      </c>
      <c r="K17" s="29" t="s">
        <v>88</v>
      </c>
      <c r="L17" s="29" t="s">
        <v>89</v>
      </c>
      <c r="M17" s="29" t="s">
        <v>90</v>
      </c>
      <c r="N17" s="29" t="s">
        <v>152</v>
      </c>
      <c r="O17" s="29" t="s">
        <v>133</v>
      </c>
      <c r="P17" s="30" t="s">
        <v>138</v>
      </c>
      <c r="Q17" s="24"/>
    </row>
    <row r="18" spans="2:17" s="211" customFormat="1" ht="18" customHeight="1" x14ac:dyDescent="0.25">
      <c r="B18" s="28" t="s">
        <v>53</v>
      </c>
      <c r="C18" s="110"/>
      <c r="D18" s="111"/>
      <c r="E18" s="111"/>
      <c r="F18" s="111"/>
      <c r="G18" s="111"/>
      <c r="H18" s="111"/>
      <c r="I18" s="112"/>
      <c r="J18" s="24"/>
      <c r="K18" s="109"/>
      <c r="L18" s="108" t="s">
        <v>133</v>
      </c>
      <c r="M18" s="109"/>
      <c r="N18" s="109"/>
      <c r="O18" s="83"/>
      <c r="P18" s="17"/>
      <c r="Q18" s="24"/>
    </row>
    <row r="19" spans="2:17" s="211" customFormat="1" ht="18" customHeight="1" x14ac:dyDescent="0.25">
      <c r="B19" s="31" t="s">
        <v>0</v>
      </c>
      <c r="C19" s="113"/>
      <c r="D19" s="114"/>
      <c r="E19" s="114"/>
      <c r="F19" s="114"/>
      <c r="G19" s="114"/>
      <c r="H19" s="114"/>
      <c r="I19" s="115"/>
      <c r="J19" s="119"/>
      <c r="K19" s="120"/>
      <c r="L19" s="120"/>
      <c r="M19" s="121"/>
      <c r="N19" s="95">
        <f>'(5a) Enrollment'!N19</f>
        <v>0</v>
      </c>
      <c r="O19" s="94">
        <f>'(5a) Enrollment'!O19</f>
        <v>0</v>
      </c>
      <c r="P19" s="41">
        <f>'(5a) Enrollment'!P19</f>
        <v>0</v>
      </c>
      <c r="Q19" s="24"/>
    </row>
    <row r="20" spans="2:17" s="211" customFormat="1" ht="18" customHeight="1" x14ac:dyDescent="0.25">
      <c r="B20" s="31" t="s">
        <v>1</v>
      </c>
      <c r="C20" s="113"/>
      <c r="D20" s="114"/>
      <c r="E20" s="114"/>
      <c r="F20" s="114"/>
      <c r="G20" s="114"/>
      <c r="H20" s="114"/>
      <c r="I20" s="115"/>
      <c r="J20" s="122"/>
      <c r="K20" s="123"/>
      <c r="L20" s="123"/>
      <c r="M20" s="124"/>
      <c r="N20" s="95">
        <f>'(5a) Enrollment'!N20</f>
        <v>0</v>
      </c>
      <c r="O20" s="94">
        <f>'(5a) Enrollment'!O20</f>
        <v>0</v>
      </c>
      <c r="P20" s="41">
        <f>'(5a) Enrollment'!P20</f>
        <v>0</v>
      </c>
      <c r="Q20" s="24"/>
    </row>
    <row r="21" spans="2:17" s="211" customFormat="1" ht="18" customHeight="1" x14ac:dyDescent="0.25">
      <c r="B21" s="31" t="s">
        <v>4</v>
      </c>
      <c r="C21" s="113"/>
      <c r="D21" s="114"/>
      <c r="E21" s="114"/>
      <c r="F21" s="114"/>
      <c r="G21" s="114"/>
      <c r="H21" s="114"/>
      <c r="I21" s="115"/>
      <c r="J21" s="122"/>
      <c r="K21" s="123"/>
      <c r="L21" s="123"/>
      <c r="M21" s="124"/>
      <c r="N21" s="95">
        <f>'(5a) Enrollment'!N21</f>
        <v>0</v>
      </c>
      <c r="O21" s="94">
        <f>'(5a) Enrollment'!O21</f>
        <v>0</v>
      </c>
      <c r="P21" s="41">
        <f>'(5a) Enrollment'!P21</f>
        <v>0</v>
      </c>
      <c r="Q21" s="24"/>
    </row>
    <row r="22" spans="2:17" s="211" customFormat="1" ht="18" customHeight="1" x14ac:dyDescent="0.25">
      <c r="B22" s="31" t="s">
        <v>2</v>
      </c>
      <c r="C22" s="113"/>
      <c r="D22" s="114"/>
      <c r="E22" s="114"/>
      <c r="F22" s="114"/>
      <c r="G22" s="114"/>
      <c r="H22" s="114"/>
      <c r="I22" s="115"/>
      <c r="J22" s="122"/>
      <c r="K22" s="123"/>
      <c r="L22" s="123"/>
      <c r="M22" s="124"/>
      <c r="N22" s="95">
        <f>'(5a) Enrollment'!N22</f>
        <v>0</v>
      </c>
      <c r="O22" s="94">
        <f>'(5a) Enrollment'!O22</f>
        <v>0</v>
      </c>
      <c r="P22" s="41">
        <f>'(5a) Enrollment'!P22</f>
        <v>0</v>
      </c>
      <c r="Q22" s="24"/>
    </row>
    <row r="23" spans="2:17" s="211" customFormat="1" ht="18" customHeight="1" x14ac:dyDescent="0.25">
      <c r="B23" s="31" t="s">
        <v>3</v>
      </c>
      <c r="C23" s="113"/>
      <c r="D23" s="114"/>
      <c r="E23" s="114"/>
      <c r="F23" s="114"/>
      <c r="G23" s="114"/>
      <c r="H23" s="114"/>
      <c r="I23" s="115"/>
      <c r="J23" s="122"/>
      <c r="K23" s="123"/>
      <c r="L23" s="123"/>
      <c r="M23" s="124"/>
      <c r="N23" s="95">
        <f>'(5a) Enrollment'!N23</f>
        <v>0</v>
      </c>
      <c r="O23" s="94">
        <f>'(5a) Enrollment'!O23</f>
        <v>0</v>
      </c>
      <c r="P23" s="41">
        <f>'(5a) Enrollment'!P23</f>
        <v>0</v>
      </c>
      <c r="Q23" s="24"/>
    </row>
    <row r="24" spans="2:17" s="211" customFormat="1" ht="18" customHeight="1" x14ac:dyDescent="0.25">
      <c r="B24" s="69" t="s">
        <v>140</v>
      </c>
      <c r="C24" s="113"/>
      <c r="D24" s="114"/>
      <c r="E24" s="114"/>
      <c r="F24" s="114"/>
      <c r="G24" s="114"/>
      <c r="H24" s="114"/>
      <c r="I24" s="115"/>
      <c r="J24" s="122"/>
      <c r="K24" s="123"/>
      <c r="L24" s="123"/>
      <c r="M24" s="124"/>
      <c r="N24" s="95">
        <f>'(5a) Enrollment'!N24</f>
        <v>0</v>
      </c>
      <c r="O24" s="94">
        <f>'(5a) Enrollment'!O24</f>
        <v>0</v>
      </c>
      <c r="P24" s="41">
        <f>'(5a) Enrollment'!P24</f>
        <v>0</v>
      </c>
      <c r="Q24" s="24"/>
    </row>
    <row r="25" spans="2:17" s="211" customFormat="1" ht="18" customHeight="1" thickBot="1" x14ac:dyDescent="0.3">
      <c r="B25" s="32" t="s">
        <v>15</v>
      </c>
      <c r="C25" s="116"/>
      <c r="D25" s="117"/>
      <c r="E25" s="117"/>
      <c r="F25" s="117"/>
      <c r="G25" s="117"/>
      <c r="H25" s="117"/>
      <c r="I25" s="118"/>
      <c r="J25" s="125"/>
      <c r="K25" s="126"/>
      <c r="L25" s="126"/>
      <c r="M25" s="127"/>
      <c r="N25" s="33">
        <f t="shared" ref="N25" si="2">SUM(N19:N24)</f>
        <v>0</v>
      </c>
      <c r="O25" s="89" t="e">
        <f>SUMPRODUCT(O19:O24,N19:N24)/SUM(N19:N24)</f>
        <v>#DIV/0!</v>
      </c>
      <c r="P25" s="87" t="e">
        <f>SUMPRODUCT(P19:P24,N19:N24)/SUM(N19:N24)</f>
        <v>#DIV/0!</v>
      </c>
      <c r="Q25" s="24"/>
    </row>
    <row r="26" spans="2:17" s="211" customFormat="1" ht="8.1" customHeight="1" thickBot="1" x14ac:dyDescent="0.3"/>
    <row r="27" spans="2:17" s="211" customFormat="1" ht="56.25" customHeight="1" x14ac:dyDescent="0.25">
      <c r="B27" s="72" t="s">
        <v>112</v>
      </c>
      <c r="C27" s="251"/>
      <c r="D27" s="252"/>
      <c r="E27" s="252"/>
      <c r="F27" s="252" t="s">
        <v>44</v>
      </c>
      <c r="G27" s="252"/>
      <c r="H27" s="252"/>
      <c r="I27" s="253"/>
      <c r="J27" s="251"/>
      <c r="K27" s="252"/>
      <c r="L27" s="252"/>
      <c r="M27" s="252" t="s">
        <v>215</v>
      </c>
      <c r="N27" s="252"/>
      <c r="O27" s="252"/>
      <c r="P27" s="254"/>
      <c r="Q27" s="24"/>
    </row>
    <row r="28" spans="2:17" s="211" customFormat="1" ht="95.1" customHeight="1" x14ac:dyDescent="0.25">
      <c r="B28" s="49" t="s">
        <v>205</v>
      </c>
      <c r="C28" s="29" t="s">
        <v>87</v>
      </c>
      <c r="D28" s="29" t="s">
        <v>88</v>
      </c>
      <c r="E28" s="29" t="s">
        <v>89</v>
      </c>
      <c r="F28" s="29" t="s">
        <v>90</v>
      </c>
      <c r="G28" s="29" t="s">
        <v>152</v>
      </c>
      <c r="H28" s="29" t="s">
        <v>133</v>
      </c>
      <c r="I28" s="29" t="s">
        <v>138</v>
      </c>
      <c r="J28" s="29" t="s">
        <v>87</v>
      </c>
      <c r="K28" s="29" t="s">
        <v>88</v>
      </c>
      <c r="L28" s="29" t="s">
        <v>89</v>
      </c>
      <c r="M28" s="29" t="s">
        <v>90</v>
      </c>
      <c r="N28" s="29" t="s">
        <v>152</v>
      </c>
      <c r="O28" s="29" t="s">
        <v>133</v>
      </c>
      <c r="P28" s="30" t="s">
        <v>138</v>
      </c>
      <c r="Q28" s="24"/>
    </row>
    <row r="29" spans="2:17" s="211" customFormat="1" ht="18" customHeight="1" x14ac:dyDescent="0.25">
      <c r="B29" s="28" t="s">
        <v>53</v>
      </c>
      <c r="C29" s="24"/>
      <c r="D29" s="109"/>
      <c r="E29" s="108" t="s">
        <v>133</v>
      </c>
      <c r="F29" s="109"/>
      <c r="G29" s="109"/>
      <c r="H29" s="83"/>
      <c r="I29" s="18"/>
      <c r="J29" s="24"/>
      <c r="K29" s="109"/>
      <c r="L29" s="108" t="s">
        <v>133</v>
      </c>
      <c r="M29" s="109"/>
      <c r="N29" s="109"/>
      <c r="O29" s="83"/>
      <c r="P29" s="17"/>
      <c r="Q29" s="24"/>
    </row>
    <row r="30" spans="2:17" s="211" customFormat="1" ht="18" customHeight="1" x14ac:dyDescent="0.25">
      <c r="B30" s="31" t="s">
        <v>0</v>
      </c>
      <c r="C30" s="92">
        <f>C8</f>
        <v>0</v>
      </c>
      <c r="D30" s="92">
        <f>D8</f>
        <v>0</v>
      </c>
      <c r="E30" s="92">
        <f t="shared" ref="E30:G30" si="3">E8</f>
        <v>0</v>
      </c>
      <c r="F30" s="92">
        <f t="shared" si="3"/>
        <v>0</v>
      </c>
      <c r="G30" s="36">
        <f t="shared" si="3"/>
        <v>0</v>
      </c>
      <c r="H30" s="92">
        <f>H8</f>
        <v>0</v>
      </c>
      <c r="I30" s="93">
        <f>I8</f>
        <v>0</v>
      </c>
      <c r="J30" s="119"/>
      <c r="K30" s="120"/>
      <c r="L30" s="120"/>
      <c r="M30" s="121"/>
      <c r="N30" s="36">
        <f t="shared" ref="N30" si="4">N19+N8</f>
        <v>0</v>
      </c>
      <c r="O30" s="90">
        <f>IF(N30=0,0,O8*(N8/N30)+O19*(N19/N30))</f>
        <v>0</v>
      </c>
      <c r="P30" s="88">
        <f>IF(N30=0,0,P8*(N8/N30)+P19*(N19/N30))</f>
        <v>0</v>
      </c>
      <c r="Q30" s="24"/>
    </row>
    <row r="31" spans="2:17" s="211" customFormat="1" ht="18" customHeight="1" x14ac:dyDescent="0.25">
      <c r="B31" s="31" t="s">
        <v>1</v>
      </c>
      <c r="C31" s="92">
        <f t="shared" ref="C31:I31" si="5">C9</f>
        <v>0</v>
      </c>
      <c r="D31" s="92">
        <f t="shared" si="5"/>
        <v>0</v>
      </c>
      <c r="E31" s="92">
        <f t="shared" si="5"/>
        <v>0</v>
      </c>
      <c r="F31" s="92">
        <f t="shared" si="5"/>
        <v>0</v>
      </c>
      <c r="G31" s="36">
        <f t="shared" si="5"/>
        <v>0</v>
      </c>
      <c r="H31" s="92">
        <f t="shared" si="5"/>
        <v>0</v>
      </c>
      <c r="I31" s="93">
        <f t="shared" si="5"/>
        <v>0</v>
      </c>
      <c r="J31" s="122"/>
      <c r="K31" s="123"/>
      <c r="L31" s="123"/>
      <c r="M31" s="124"/>
      <c r="N31" s="36">
        <f t="shared" ref="N31" si="6">N20+N9</f>
        <v>1166</v>
      </c>
      <c r="O31" s="90">
        <f t="shared" ref="O31:O35" si="7">IF(N31=0,0,O9*(N9/N31)+O20*(N20/N31))</f>
        <v>971.24854202401332</v>
      </c>
      <c r="P31" s="88">
        <f t="shared" ref="P31:P35" si="8">IF(N31=0,0,P9*(N9/N31)+P20*(N20/N31))</f>
        <v>5.0689927532239401E-2</v>
      </c>
      <c r="Q31" s="24"/>
    </row>
    <row r="32" spans="2:17" s="211" customFormat="1" ht="18" customHeight="1" x14ac:dyDescent="0.25">
      <c r="B32" s="31" t="s">
        <v>4</v>
      </c>
      <c r="C32" s="92">
        <f t="shared" ref="C32:I32" si="9">C10</f>
        <v>0</v>
      </c>
      <c r="D32" s="92">
        <f t="shared" si="9"/>
        <v>0</v>
      </c>
      <c r="E32" s="92">
        <f t="shared" si="9"/>
        <v>0</v>
      </c>
      <c r="F32" s="92">
        <f t="shared" si="9"/>
        <v>0</v>
      </c>
      <c r="G32" s="36">
        <f t="shared" si="9"/>
        <v>0</v>
      </c>
      <c r="H32" s="92">
        <f t="shared" si="9"/>
        <v>0</v>
      </c>
      <c r="I32" s="93">
        <f t="shared" si="9"/>
        <v>0</v>
      </c>
      <c r="J32" s="122"/>
      <c r="K32" s="123"/>
      <c r="L32" s="123"/>
      <c r="M32" s="124"/>
      <c r="N32" s="36">
        <f t="shared" ref="N32" si="10">N21+N10</f>
        <v>0</v>
      </c>
      <c r="O32" s="90">
        <f t="shared" si="7"/>
        <v>0</v>
      </c>
      <c r="P32" s="88">
        <f t="shared" si="8"/>
        <v>0</v>
      </c>
      <c r="Q32" s="24"/>
    </row>
    <row r="33" spans="2:17" s="211" customFormat="1" ht="18" customHeight="1" x14ac:dyDescent="0.25">
      <c r="B33" s="31" t="s">
        <v>2</v>
      </c>
      <c r="C33" s="92">
        <f t="shared" ref="C33:I33" si="11">C11</f>
        <v>0</v>
      </c>
      <c r="D33" s="92">
        <f t="shared" si="11"/>
        <v>0</v>
      </c>
      <c r="E33" s="92">
        <f t="shared" si="11"/>
        <v>0</v>
      </c>
      <c r="F33" s="92">
        <f t="shared" si="11"/>
        <v>0</v>
      </c>
      <c r="G33" s="36">
        <f t="shared" si="11"/>
        <v>0</v>
      </c>
      <c r="H33" s="92">
        <f t="shared" si="11"/>
        <v>0</v>
      </c>
      <c r="I33" s="93">
        <f t="shared" si="11"/>
        <v>0</v>
      </c>
      <c r="J33" s="122"/>
      <c r="K33" s="123"/>
      <c r="L33" s="123"/>
      <c r="M33" s="124"/>
      <c r="N33" s="36">
        <f t="shared" ref="N33" si="12">N22+N11</f>
        <v>0</v>
      </c>
      <c r="O33" s="90">
        <f t="shared" si="7"/>
        <v>0</v>
      </c>
      <c r="P33" s="88">
        <f t="shared" si="8"/>
        <v>0</v>
      </c>
      <c r="Q33" s="24"/>
    </row>
    <row r="34" spans="2:17" s="211" customFormat="1" ht="18" customHeight="1" x14ac:dyDescent="0.25">
      <c r="B34" s="31" t="s">
        <v>3</v>
      </c>
      <c r="C34" s="92">
        <f t="shared" ref="C34:I35" si="13">C12</f>
        <v>0</v>
      </c>
      <c r="D34" s="92">
        <f t="shared" si="13"/>
        <v>0</v>
      </c>
      <c r="E34" s="92">
        <f t="shared" si="13"/>
        <v>0</v>
      </c>
      <c r="F34" s="92">
        <f t="shared" si="13"/>
        <v>0</v>
      </c>
      <c r="G34" s="36">
        <f t="shared" si="13"/>
        <v>0</v>
      </c>
      <c r="H34" s="92">
        <f t="shared" si="13"/>
        <v>0</v>
      </c>
      <c r="I34" s="93">
        <f t="shared" si="13"/>
        <v>0</v>
      </c>
      <c r="J34" s="122"/>
      <c r="K34" s="123"/>
      <c r="L34" s="123"/>
      <c r="M34" s="124"/>
      <c r="N34" s="36">
        <f t="shared" ref="N34:N35" si="14">N23+N12</f>
        <v>0</v>
      </c>
      <c r="O34" s="90">
        <f t="shared" si="7"/>
        <v>0</v>
      </c>
      <c r="P34" s="88">
        <f t="shared" si="8"/>
        <v>0</v>
      </c>
      <c r="Q34" s="24"/>
    </row>
    <row r="35" spans="2:17" s="211" customFormat="1" ht="18" customHeight="1" x14ac:dyDescent="0.25">
      <c r="B35" s="69" t="s">
        <v>140</v>
      </c>
      <c r="C35" s="92">
        <f t="shared" si="13"/>
        <v>0</v>
      </c>
      <c r="D35" s="92">
        <f t="shared" si="13"/>
        <v>0</v>
      </c>
      <c r="E35" s="92">
        <f t="shared" si="13"/>
        <v>0</v>
      </c>
      <c r="F35" s="92">
        <f t="shared" si="13"/>
        <v>0</v>
      </c>
      <c r="G35" s="36">
        <f t="shared" si="13"/>
        <v>0</v>
      </c>
      <c r="H35" s="92">
        <f t="shared" si="13"/>
        <v>0</v>
      </c>
      <c r="I35" s="93">
        <f t="shared" si="13"/>
        <v>0</v>
      </c>
      <c r="J35" s="122"/>
      <c r="K35" s="123"/>
      <c r="L35" s="123"/>
      <c r="M35" s="124"/>
      <c r="N35" s="36">
        <f t="shared" si="14"/>
        <v>0</v>
      </c>
      <c r="O35" s="90">
        <f t="shared" si="7"/>
        <v>0</v>
      </c>
      <c r="P35" s="88">
        <f t="shared" si="8"/>
        <v>0</v>
      </c>
      <c r="Q35" s="24"/>
    </row>
    <row r="36" spans="2:17" s="211" customFormat="1" ht="18" customHeight="1" thickBot="1" x14ac:dyDescent="0.3">
      <c r="B36" s="51" t="s">
        <v>15</v>
      </c>
      <c r="C36" s="128"/>
      <c r="D36" s="129"/>
      <c r="E36" s="129"/>
      <c r="F36" s="130"/>
      <c r="G36" s="33">
        <f t="shared" ref="G36" si="15">SUM(G30:G35)</f>
        <v>0</v>
      </c>
      <c r="H36" s="89" t="e">
        <f>SUMPRODUCT(H30:H35,G30:G35)/SUM(G30:G35)</f>
        <v>#DIV/0!</v>
      </c>
      <c r="I36" s="86" t="e">
        <f>SUMPRODUCT(I30:I35,G30:G35)/SUM(G30:G35)</f>
        <v>#DIV/0!</v>
      </c>
      <c r="J36" s="125"/>
      <c r="K36" s="126"/>
      <c r="L36" s="126"/>
      <c r="M36" s="127"/>
      <c r="N36" s="33">
        <f t="shared" ref="N36" si="16">SUM(N30:N35)</f>
        <v>1166</v>
      </c>
      <c r="O36" s="89">
        <f>SUMPRODUCT(O30:O35,N30:N35)/SUM(N30:N35)</f>
        <v>971.24854202401332</v>
      </c>
      <c r="P36" s="87">
        <f>SUMPRODUCT(P30:P35,N30:N35)/SUM(N30:N35)</f>
        <v>5.0689927532239401E-2</v>
      </c>
      <c r="Q36" s="24"/>
    </row>
    <row r="38" spans="2:17" x14ac:dyDescent="0.25">
      <c r="N38" s="91"/>
    </row>
  </sheetData>
  <sheetProtection algorithmName="SHA-512" hashValue="hCF2mCXnMMUgG1Vad22WXGtopEbdPhM9lF59AowPkgoXfU4VHAPeSjAZeDvUD/PJKQI6dOQj6ugkHIOsRAdUJA==" saltValue="GKb8V4UtWtKwyFlDIgpDAA==" spinCount="100000" sheet="1" objects="1" scenarios="1"/>
  <hyperlinks>
    <hyperlink ref="B2" location="Explanation!A1" display="Please document any explanation in the explanation tab" xr:uid="{78F21696-C1DF-4FBD-A1D3-594B5E7D618F}"/>
  </hyperlinks>
  <pageMargins left="0.25" right="0.25" top="0.75" bottom="0.75" header="0.3" footer="0.3"/>
  <pageSetup scale="50" orientation="landscape" r:id="rId1"/>
  <headerFooter>
    <oddFooter>&amp;L&amp;"Arial,Regular"&amp;12&amp;A
Version Date:  June 10,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AR32"/>
  <sheetViews>
    <sheetView showGridLines="0" zoomScale="75" zoomScaleNormal="75" workbookViewId="0"/>
  </sheetViews>
  <sheetFormatPr defaultColWidth="9.140625" defaultRowHeight="15" x14ac:dyDescent="0.25"/>
  <cols>
    <col min="1" max="1" width="1.7109375" style="24" customWidth="1"/>
    <col min="2" max="2" width="33.140625" style="24" customWidth="1"/>
    <col min="3" max="7" width="24.7109375" style="24" customWidth="1"/>
    <col min="8" max="35" width="9.140625" style="24"/>
    <col min="36" max="36" width="9.140625" style="24" customWidth="1"/>
    <col min="37" max="44" width="9.140625" style="24" hidden="1" customWidth="1"/>
    <col min="45" max="16384" width="9.140625" style="24"/>
  </cols>
  <sheetData>
    <row r="1" spans="2:37" ht="50.1" customHeight="1" x14ac:dyDescent="0.25">
      <c r="B1" s="131"/>
      <c r="C1" s="132"/>
      <c r="D1" s="135" t="str">
        <f>CONCATENATE("The Report Summarizes Rate Activity for the 12 month ending Reporting Year ",General_Info!$C$10)</f>
        <v>The Report Summarizes Rate Activity for the 12 month ending Reporting Year 2022</v>
      </c>
      <c r="E1" s="132"/>
      <c r="F1" s="132"/>
      <c r="G1" s="132"/>
    </row>
    <row r="2" spans="2:37" ht="15.75" x14ac:dyDescent="0.25">
      <c r="B2" s="40" t="s">
        <v>229</v>
      </c>
      <c r="D2" s="39"/>
      <c r="E2" s="39"/>
      <c r="F2" s="39"/>
      <c r="G2" s="39"/>
      <c r="AK2" s="24" t="s">
        <v>187</v>
      </c>
    </row>
    <row r="3" spans="2:37" customFormat="1" ht="42.75" customHeight="1" thickBot="1" x14ac:dyDescent="0.3">
      <c r="AK3" t="s">
        <v>188</v>
      </c>
    </row>
    <row r="4" spans="2:37" ht="48" customHeight="1" x14ac:dyDescent="0.25">
      <c r="B4" s="27" t="s">
        <v>19</v>
      </c>
      <c r="C4" s="251"/>
      <c r="D4" s="252"/>
      <c r="E4" s="252" t="s">
        <v>5</v>
      </c>
      <c r="F4" s="252"/>
      <c r="G4" s="254"/>
      <c r="AK4" s="24" t="s">
        <v>189</v>
      </c>
    </row>
    <row r="5" spans="2:37" ht="95.1" customHeight="1" x14ac:dyDescent="0.25">
      <c r="B5" s="77" t="s">
        <v>193</v>
      </c>
      <c r="G5" s="136" t="s">
        <v>188</v>
      </c>
    </row>
    <row r="6" spans="2:37" ht="48" customHeight="1" x14ac:dyDescent="0.25">
      <c r="B6" s="52" t="s">
        <v>18</v>
      </c>
      <c r="C6" s="84" t="s">
        <v>118</v>
      </c>
      <c r="D6" s="84" t="s">
        <v>16</v>
      </c>
      <c r="E6" s="84" t="s">
        <v>135</v>
      </c>
      <c r="F6" s="84" t="s">
        <v>17</v>
      </c>
      <c r="G6" s="85" t="s">
        <v>116</v>
      </c>
    </row>
    <row r="7" spans="2:37" ht="36" customHeight="1" x14ac:dyDescent="0.25">
      <c r="B7" s="48" t="s">
        <v>6</v>
      </c>
      <c r="C7" s="333">
        <v>273.15289901481674</v>
      </c>
      <c r="D7" s="334">
        <v>3.0000000000000027E-2</v>
      </c>
      <c r="E7" s="334">
        <v>3.0000000000000027E-2</v>
      </c>
      <c r="F7" s="334">
        <v>0</v>
      </c>
      <c r="G7" s="41">
        <f>(1+D7)*(1+E7)*(1+F7)-1</f>
        <v>6.0899999999999954E-2</v>
      </c>
    </row>
    <row r="8" spans="2:37" ht="36" customHeight="1" x14ac:dyDescent="0.25">
      <c r="B8" s="48" t="s">
        <v>7</v>
      </c>
      <c r="C8" s="333">
        <v>123.45737689161093</v>
      </c>
      <c r="D8" s="334">
        <v>2.9999999999999805E-2</v>
      </c>
      <c r="E8" s="334">
        <v>0.10000000000000031</v>
      </c>
      <c r="F8" s="334">
        <v>0</v>
      </c>
      <c r="G8" s="41">
        <f t="shared" ref="G8:G16" si="0">(1+D8)*(1+E8)*(1+F8)-1</f>
        <v>0.13300000000000001</v>
      </c>
    </row>
    <row r="9" spans="2:37" ht="36" customHeight="1" x14ac:dyDescent="0.25">
      <c r="B9" s="48" t="s">
        <v>95</v>
      </c>
      <c r="C9" s="333">
        <v>211.70235117458606</v>
      </c>
      <c r="D9" s="334">
        <v>1.0000000000000231E-2</v>
      </c>
      <c r="E9" s="334">
        <v>4.9999999999999378E-2</v>
      </c>
      <c r="F9" s="334">
        <v>0</v>
      </c>
      <c r="G9" s="41">
        <f t="shared" si="0"/>
        <v>6.0499999999999554E-2</v>
      </c>
    </row>
    <row r="10" spans="2:37" ht="36" customHeight="1" x14ac:dyDescent="0.25">
      <c r="B10" s="48" t="s">
        <v>8</v>
      </c>
      <c r="C10" s="333">
        <v>135.99256575139009</v>
      </c>
      <c r="D10" s="334">
        <v>1.4000000000000012E-2</v>
      </c>
      <c r="E10" s="334">
        <v>3.4999999999999698E-2</v>
      </c>
      <c r="F10" s="334">
        <v>0</v>
      </c>
      <c r="G10" s="41">
        <f t="shared" si="0"/>
        <v>4.9489999999999812E-2</v>
      </c>
    </row>
    <row r="11" spans="2:37" ht="36" customHeight="1" x14ac:dyDescent="0.25">
      <c r="B11" s="48" t="s">
        <v>9</v>
      </c>
      <c r="C11" s="333">
        <v>40.676861234131017</v>
      </c>
      <c r="D11" s="334">
        <v>1.0000000000000009E-2</v>
      </c>
      <c r="E11" s="334">
        <v>5.0000000000000266E-2</v>
      </c>
      <c r="F11" s="334">
        <v>0</v>
      </c>
      <c r="G11" s="41">
        <f t="shared" si="0"/>
        <v>6.050000000000022E-2</v>
      </c>
    </row>
    <row r="12" spans="2:37" ht="36" customHeight="1" x14ac:dyDescent="0.25">
      <c r="B12" s="48" t="s">
        <v>10</v>
      </c>
      <c r="C12" s="333">
        <v>63.659041952664417</v>
      </c>
      <c r="D12" s="334">
        <v>1.0000000000000009E-2</v>
      </c>
      <c r="E12" s="334">
        <v>5.0000000000000044E-2</v>
      </c>
      <c r="F12" s="334">
        <v>0</v>
      </c>
      <c r="G12" s="41">
        <f t="shared" si="0"/>
        <v>6.0499999999999998E-2</v>
      </c>
    </row>
    <row r="13" spans="2:37" ht="36" customHeight="1" x14ac:dyDescent="0.25">
      <c r="B13" s="48" t="s">
        <v>11</v>
      </c>
      <c r="C13" s="333"/>
      <c r="D13" s="334"/>
      <c r="E13" s="334"/>
      <c r="F13" s="334"/>
      <c r="G13" s="41">
        <f t="shared" si="0"/>
        <v>0</v>
      </c>
    </row>
    <row r="14" spans="2:37" ht="36" customHeight="1" x14ac:dyDescent="0.25">
      <c r="B14" s="48" t="s">
        <v>12</v>
      </c>
      <c r="C14" s="333"/>
      <c r="D14" s="334"/>
      <c r="E14" s="334"/>
      <c r="F14" s="334"/>
      <c r="G14" s="41">
        <f t="shared" si="0"/>
        <v>0</v>
      </c>
    </row>
    <row r="15" spans="2:37" ht="36" customHeight="1" x14ac:dyDescent="0.25">
      <c r="B15" s="48" t="s">
        <v>13</v>
      </c>
      <c r="C15" s="333"/>
      <c r="D15" s="334"/>
      <c r="E15" s="334"/>
      <c r="F15" s="334"/>
      <c r="G15" s="41">
        <f t="shared" si="0"/>
        <v>0</v>
      </c>
    </row>
    <row r="16" spans="2:37" ht="36" customHeight="1" x14ac:dyDescent="0.25">
      <c r="B16" s="48" t="s">
        <v>14</v>
      </c>
      <c r="C16" s="333">
        <v>1.3146911915396755</v>
      </c>
      <c r="D16" s="334">
        <v>9.9999999999997868E-3</v>
      </c>
      <c r="E16" s="334">
        <v>5.0000000000000044E-2</v>
      </c>
      <c r="F16" s="334">
        <v>0</v>
      </c>
      <c r="G16" s="41">
        <f t="shared" si="0"/>
        <v>6.0499999999999776E-2</v>
      </c>
    </row>
    <row r="17" spans="2:7" ht="36" customHeight="1" thickBot="1" x14ac:dyDescent="0.3">
      <c r="B17" s="53" t="s">
        <v>15</v>
      </c>
      <c r="C17" s="16">
        <f>SUM(C7:C16)</f>
        <v>849.95578721073889</v>
      </c>
      <c r="D17" s="86">
        <f>SUMPRODUCT(D7:D16,C7:C16)/SUM(C7:C16)</f>
        <v>1.9972490226756415E-2</v>
      </c>
      <c r="E17" s="86">
        <f>SUMPRODUCT(E7:E16,C7:C16)/SUM(C7:C16)</f>
        <v>4.8435121400430013E-2</v>
      </c>
      <c r="F17" s="86">
        <f>SUMPRODUCT(F7:F16,C7:C16)/SUM(C7:C16)</f>
        <v>0</v>
      </c>
      <c r="G17" s="87">
        <f>(1+D17)*(1+E17)*(1+F17)-1</f>
        <v>6.9374981615988096E-2</v>
      </c>
    </row>
    <row r="18" spans="2:7" customFormat="1" ht="8.1" customHeight="1" thickBot="1" x14ac:dyDescent="0.3"/>
    <row r="19" spans="2:7" ht="48" customHeight="1" x14ac:dyDescent="0.25">
      <c r="B19" s="27" t="s">
        <v>42</v>
      </c>
      <c r="C19" s="251"/>
      <c r="D19" s="252"/>
      <c r="E19" s="252" t="s">
        <v>5</v>
      </c>
      <c r="F19" s="252"/>
      <c r="G19" s="254"/>
    </row>
    <row r="20" spans="2:7" ht="95.1" customHeight="1" x14ac:dyDescent="0.25">
      <c r="B20" s="77" t="s">
        <v>194</v>
      </c>
      <c r="F20" s="137"/>
      <c r="G20" s="136" t="s">
        <v>188</v>
      </c>
    </row>
    <row r="21" spans="2:7" ht="48" customHeight="1" x14ac:dyDescent="0.25">
      <c r="B21" s="52" t="s">
        <v>18</v>
      </c>
      <c r="C21" s="84" t="s">
        <v>118</v>
      </c>
      <c r="D21" s="84" t="s">
        <v>16</v>
      </c>
      <c r="E21" s="84" t="s">
        <v>135</v>
      </c>
      <c r="F21" s="84" t="s">
        <v>17</v>
      </c>
      <c r="G21" s="85" t="s">
        <v>116</v>
      </c>
    </row>
    <row r="22" spans="2:7" ht="36" customHeight="1" x14ac:dyDescent="0.25">
      <c r="B22" s="48" t="s">
        <v>6</v>
      </c>
      <c r="C22" s="333">
        <v>273.15289901481674</v>
      </c>
      <c r="D22" s="334">
        <v>3.0000000000000027E-2</v>
      </c>
      <c r="E22" s="334">
        <v>2.9999999999999805E-2</v>
      </c>
      <c r="F22" s="334">
        <v>0</v>
      </c>
      <c r="G22" s="41">
        <f>(1+D22)*(1+E22)*(1+F22)-1</f>
        <v>6.0899999999999732E-2</v>
      </c>
    </row>
    <row r="23" spans="2:7" ht="36" customHeight="1" x14ac:dyDescent="0.25">
      <c r="B23" s="48" t="s">
        <v>7</v>
      </c>
      <c r="C23" s="333">
        <v>123.45737689161093</v>
      </c>
      <c r="D23" s="334">
        <v>3.0000000000000249E-2</v>
      </c>
      <c r="E23" s="334">
        <v>9.9999999999999867E-2</v>
      </c>
      <c r="F23" s="334">
        <v>0</v>
      </c>
      <c r="G23" s="41">
        <f t="shared" ref="G23:G31" si="1">(1+D23)*(1+E23)*(1+F23)-1</f>
        <v>0.13300000000000023</v>
      </c>
    </row>
    <row r="24" spans="2:7" ht="36" customHeight="1" x14ac:dyDescent="0.25">
      <c r="B24" s="48" t="s">
        <v>95</v>
      </c>
      <c r="C24" s="333">
        <v>211.70235117458606</v>
      </c>
      <c r="D24" s="334">
        <v>9.9999999999997868E-3</v>
      </c>
      <c r="E24" s="334">
        <v>5.0000000000000488E-2</v>
      </c>
      <c r="F24" s="334">
        <v>0</v>
      </c>
      <c r="G24" s="41">
        <f t="shared" si="1"/>
        <v>6.050000000000022E-2</v>
      </c>
    </row>
    <row r="25" spans="2:7" ht="36" customHeight="1" x14ac:dyDescent="0.25">
      <c r="B25" s="48" t="s">
        <v>8</v>
      </c>
      <c r="C25" s="333">
        <v>135.99256575139009</v>
      </c>
      <c r="D25" s="334">
        <v>1.4000000000000012E-2</v>
      </c>
      <c r="E25" s="334">
        <v>3.5000000000000364E-2</v>
      </c>
      <c r="F25" s="334">
        <v>0</v>
      </c>
      <c r="G25" s="41">
        <f t="shared" si="1"/>
        <v>4.9490000000000478E-2</v>
      </c>
    </row>
    <row r="26" spans="2:7" ht="36" customHeight="1" x14ac:dyDescent="0.25">
      <c r="B26" s="48" t="s">
        <v>9</v>
      </c>
      <c r="C26" s="333">
        <v>40.676861234131017</v>
      </c>
      <c r="D26" s="334">
        <v>1.0000000000000009E-2</v>
      </c>
      <c r="E26" s="334">
        <v>5.0000000000000044E-2</v>
      </c>
      <c r="F26" s="334">
        <v>0</v>
      </c>
      <c r="G26" s="41">
        <f t="shared" si="1"/>
        <v>6.0499999999999998E-2</v>
      </c>
    </row>
    <row r="27" spans="2:7" ht="36" customHeight="1" x14ac:dyDescent="0.25">
      <c r="B27" s="48" t="s">
        <v>10</v>
      </c>
      <c r="C27" s="333">
        <v>63.659041952664417</v>
      </c>
      <c r="D27" s="334">
        <v>9.9999999999997868E-3</v>
      </c>
      <c r="E27" s="334">
        <v>5.0000000000000266E-2</v>
      </c>
      <c r="F27" s="334">
        <v>0</v>
      </c>
      <c r="G27" s="41">
        <f t="shared" si="1"/>
        <v>6.0499999999999998E-2</v>
      </c>
    </row>
    <row r="28" spans="2:7" ht="36" customHeight="1" x14ac:dyDescent="0.25">
      <c r="B28" s="48" t="s">
        <v>11</v>
      </c>
      <c r="C28" s="333"/>
      <c r="D28" s="334"/>
      <c r="E28" s="334"/>
      <c r="F28" s="334"/>
      <c r="G28" s="41">
        <f t="shared" si="1"/>
        <v>0</v>
      </c>
    </row>
    <row r="29" spans="2:7" ht="36" customHeight="1" x14ac:dyDescent="0.25">
      <c r="B29" s="48" t="s">
        <v>12</v>
      </c>
      <c r="C29" s="333"/>
      <c r="D29" s="334"/>
      <c r="E29" s="334"/>
      <c r="F29" s="334"/>
      <c r="G29" s="41">
        <f t="shared" si="1"/>
        <v>0</v>
      </c>
    </row>
    <row r="30" spans="2:7" ht="36" customHeight="1" x14ac:dyDescent="0.25">
      <c r="B30" s="48" t="s">
        <v>13</v>
      </c>
      <c r="C30" s="333"/>
      <c r="D30" s="334"/>
      <c r="E30" s="334"/>
      <c r="F30" s="334"/>
      <c r="G30" s="41">
        <f t="shared" si="1"/>
        <v>0</v>
      </c>
    </row>
    <row r="31" spans="2:7" ht="36" customHeight="1" x14ac:dyDescent="0.25">
      <c r="B31" s="48" t="s">
        <v>14</v>
      </c>
      <c r="C31" s="333">
        <v>1.3146911915396755</v>
      </c>
      <c r="D31" s="334">
        <v>1.0000000000000231E-2</v>
      </c>
      <c r="E31" s="334">
        <v>4.9999999999999822E-2</v>
      </c>
      <c r="F31" s="334">
        <v>0</v>
      </c>
      <c r="G31" s="41">
        <f t="shared" si="1"/>
        <v>6.0499999999999998E-2</v>
      </c>
    </row>
    <row r="32" spans="2:7" ht="36" customHeight="1" thickBot="1" x14ac:dyDescent="0.3">
      <c r="B32" s="53" t="s">
        <v>15</v>
      </c>
      <c r="C32" s="16">
        <f>SUM(C22:C31)</f>
        <v>849.95578721073889</v>
      </c>
      <c r="D32" s="86">
        <f>SUMPRODUCT(D22:D31,C22:C31)/SUM(C22:C31)</f>
        <v>1.9972490226756352E-2</v>
      </c>
      <c r="E32" s="86">
        <f>SUMPRODUCT(E22:E31,C22:C31)/SUM(C22:C31)</f>
        <v>4.8435121400430263E-2</v>
      </c>
      <c r="F32" s="86">
        <f>SUMPRODUCT(F22:F31,C22:C31)/SUM(C22:C31)</f>
        <v>0</v>
      </c>
      <c r="G32" s="87">
        <f>(1+D32)*(1+E32)*(1+F32)-1</f>
        <v>6.9374981615988318E-2</v>
      </c>
    </row>
  </sheetData>
  <sheetProtection algorithmName="SHA-512" hashValue="ES/5GsgmRLp5vlW9qDhSvE9VDoZUQsrh71esJW5sfA1nKjbZUVb4XoDHvd+LWZndF49aANhlrEccRea6eXysgw==" saltValue="U5gzh+mX57W7xpwvlOk+qw==" spinCount="100000" sheet="1" objects="1" scenarios="1"/>
  <dataValidations disablePrompts="1" count="1">
    <dataValidation type="list" operator="lessThanOrEqual" allowBlank="1" showInputMessage="1" showErrorMessage="1" errorTitle="Too Many Characters" error="The maximum number of characters that can be entered is 105." sqref="G5 G20" xr:uid="{C6910311-76DA-4A6F-90CF-585112D4E9FF}">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&amp;L&amp;"Arial,Regular"&amp;12&amp;A
Version Date:  June 10,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5208-42D8-4AE2-9768-CE7CCF3D2415}">
  <sheetPr>
    <tabColor theme="9" tint="0.39997558519241921"/>
  </sheetPr>
  <dimension ref="A1:G60"/>
  <sheetViews>
    <sheetView view="pageBreakPreview" zoomScale="93" zoomScaleNormal="75" zoomScaleSheetLayoutView="93" workbookViewId="0"/>
  </sheetViews>
  <sheetFormatPr defaultColWidth="11.42578125" defaultRowHeight="15" x14ac:dyDescent="0.25"/>
  <cols>
    <col min="1" max="1" width="8.140625" style="290" customWidth="1"/>
    <col min="2" max="2" width="76.7109375" style="290" customWidth="1"/>
    <col min="3" max="3" width="24.7109375" style="290" customWidth="1"/>
    <col min="4" max="4" width="14.140625" style="290" customWidth="1"/>
    <col min="5" max="5" width="15.42578125" style="290" customWidth="1"/>
    <col min="6" max="6" width="13" style="290" customWidth="1"/>
    <col min="7" max="7" width="12" style="290" customWidth="1"/>
    <col min="8" max="16384" width="11.42578125" style="290"/>
  </cols>
  <sheetData>
    <row r="1" spans="1:7" ht="15.75" x14ac:dyDescent="0.25">
      <c r="A1" s="288" t="s">
        <v>246</v>
      </c>
      <c r="B1" s="289"/>
    </row>
    <row r="2" spans="1:7" ht="15.75" x14ac:dyDescent="0.25">
      <c r="A2" s="289" t="s">
        <v>184</v>
      </c>
      <c r="B2" s="289"/>
    </row>
    <row r="3" spans="1:7" ht="15.75" x14ac:dyDescent="0.25">
      <c r="A3" s="289" t="s">
        <v>185</v>
      </c>
      <c r="B3" s="289"/>
    </row>
    <row r="4" spans="1:7" ht="15.75" thickBot="1" x14ac:dyDescent="0.3"/>
    <row r="5" spans="1:7" ht="30" customHeight="1" x14ac:dyDescent="0.25">
      <c r="A5" s="291">
        <v>1</v>
      </c>
      <c r="B5" s="292" t="s">
        <v>259</v>
      </c>
      <c r="C5" s="293" t="str">
        <f>General_Info!C10</f>
        <v>2022</v>
      </c>
    </row>
    <row r="6" spans="1:7" ht="33.75" customHeight="1" x14ac:dyDescent="0.25">
      <c r="A6" s="294">
        <f>A5+1</f>
        <v>2</v>
      </c>
      <c r="B6" s="295" t="s">
        <v>260</v>
      </c>
      <c r="C6" s="296">
        <f>C18</f>
        <v>1</v>
      </c>
    </row>
    <row r="7" spans="1:7" ht="27.75" customHeight="1" x14ac:dyDescent="0.25">
      <c r="A7" s="294">
        <v>3</v>
      </c>
      <c r="B7" s="297" t="s">
        <v>245</v>
      </c>
      <c r="C7" s="296">
        <f>E18</f>
        <v>336</v>
      </c>
    </row>
    <row r="8" spans="1:7" ht="27.75" customHeight="1" x14ac:dyDescent="0.25">
      <c r="A8" s="294">
        <v>4</v>
      </c>
      <c r="B8" s="346" t="s">
        <v>242</v>
      </c>
      <c r="C8" s="296">
        <f>F18</f>
        <v>1166</v>
      </c>
    </row>
    <row r="9" spans="1:7" ht="27.75" customHeight="1" thickBot="1" x14ac:dyDescent="0.3">
      <c r="A9" s="344">
        <v>5</v>
      </c>
      <c r="B9" s="298" t="s">
        <v>273</v>
      </c>
      <c r="C9" s="345">
        <f>G18</f>
        <v>5.0689927532239401E-2</v>
      </c>
    </row>
    <row r="10" spans="1:7" ht="15.75" thickBot="1" x14ac:dyDescent="0.3">
      <c r="A10" s="299"/>
      <c r="B10" s="299"/>
      <c r="C10" s="299"/>
      <c r="D10" s="299"/>
    </row>
    <row r="11" spans="1:7" ht="78.75" x14ac:dyDescent="0.25">
      <c r="A11" s="300" t="s">
        <v>262</v>
      </c>
      <c r="B11" s="301" t="s">
        <v>243</v>
      </c>
      <c r="C11" s="302" t="s">
        <v>274</v>
      </c>
      <c r="D11" s="303" t="s">
        <v>241</v>
      </c>
      <c r="E11" s="304" t="s">
        <v>245</v>
      </c>
      <c r="F11" s="304" t="s">
        <v>242</v>
      </c>
      <c r="G11" s="305" t="s">
        <v>273</v>
      </c>
    </row>
    <row r="12" spans="1:7" x14ac:dyDescent="0.25">
      <c r="A12" s="306"/>
      <c r="B12" s="287" t="s">
        <v>0</v>
      </c>
      <c r="C12" s="285"/>
      <c r="D12" s="307">
        <f t="shared" ref="D12:D17" si="0">IF(C12=0,0%,C12/SUM($C$12:$C$17))</f>
        <v>0</v>
      </c>
      <c r="E12" s="286"/>
      <c r="F12" s="308">
        <f>('(5a) Enrollment'!G30+'(5a) Enrollment'!N30)</f>
        <v>0</v>
      </c>
      <c r="G12" s="309" t="e">
        <f>('(5a) Enrollment'!G30/('(5a) Enrollment'!G30+'(5a) Enrollment'!N30))*'(5a) Enrollment'!I30+('(5a) Enrollment'!N30/('(5a) Enrollment'!G30+'(5a) Enrollment'!N30))*'(5a) Enrollment'!P30</f>
        <v>#DIV/0!</v>
      </c>
    </row>
    <row r="13" spans="1:7" x14ac:dyDescent="0.25">
      <c r="A13" s="306"/>
      <c r="B13" s="287" t="s">
        <v>1</v>
      </c>
      <c r="C13" s="285">
        <v>1</v>
      </c>
      <c r="D13" s="307">
        <f t="shared" si="0"/>
        <v>1</v>
      </c>
      <c r="E13" s="286">
        <v>336</v>
      </c>
      <c r="F13" s="308">
        <f>('(5a) Enrollment'!G31+'(5a) Enrollment'!N31)</f>
        <v>1166</v>
      </c>
      <c r="G13" s="309">
        <f>('(5a) Enrollment'!G31/('(5a) Enrollment'!G31+'(5a) Enrollment'!N31))*'(5a) Enrollment'!I31+('(5a) Enrollment'!N31/('(5a) Enrollment'!G31+'(5a) Enrollment'!N31))*'(5a) Enrollment'!P31</f>
        <v>5.0689927532239401E-2</v>
      </c>
    </row>
    <row r="14" spans="1:7" x14ac:dyDescent="0.25">
      <c r="A14" s="306"/>
      <c r="B14" s="287" t="s">
        <v>4</v>
      </c>
      <c r="C14" s="285">
        <v>0</v>
      </c>
      <c r="D14" s="307">
        <f t="shared" si="0"/>
        <v>0</v>
      </c>
      <c r="E14" s="286">
        <v>0</v>
      </c>
      <c r="F14" s="308">
        <f>('(5a) Enrollment'!G32+'(5a) Enrollment'!N32)</f>
        <v>0</v>
      </c>
      <c r="G14" s="309" t="e">
        <f>('(5a) Enrollment'!G32/('(5a) Enrollment'!G32+'(5a) Enrollment'!N32))*'(5a) Enrollment'!I32+('(5a) Enrollment'!N32/('(5a) Enrollment'!G32+'(5a) Enrollment'!N32))*'(5a) Enrollment'!P32</f>
        <v>#DIV/0!</v>
      </c>
    </row>
    <row r="15" spans="1:7" x14ac:dyDescent="0.25">
      <c r="A15" s="306"/>
      <c r="B15" s="287" t="s">
        <v>2</v>
      </c>
      <c r="C15" s="285">
        <v>0</v>
      </c>
      <c r="D15" s="307">
        <f t="shared" si="0"/>
        <v>0</v>
      </c>
      <c r="E15" s="286">
        <v>0</v>
      </c>
      <c r="F15" s="308">
        <f>('(5a) Enrollment'!G33+'(5a) Enrollment'!N33)</f>
        <v>0</v>
      </c>
      <c r="G15" s="309" t="e">
        <f>('(5a) Enrollment'!G33/('(5a) Enrollment'!G33+'(5a) Enrollment'!N33))*'(5a) Enrollment'!I33+('(5a) Enrollment'!N33/('(5a) Enrollment'!G33+'(5a) Enrollment'!N33))*'(5a) Enrollment'!P33</f>
        <v>#DIV/0!</v>
      </c>
    </row>
    <row r="16" spans="1:7" x14ac:dyDescent="0.25">
      <c r="A16" s="306"/>
      <c r="B16" s="287" t="s">
        <v>3</v>
      </c>
      <c r="C16" s="285">
        <v>0</v>
      </c>
      <c r="D16" s="307">
        <f t="shared" si="0"/>
        <v>0</v>
      </c>
      <c r="E16" s="286">
        <v>0</v>
      </c>
      <c r="F16" s="308">
        <f>('(5a) Enrollment'!G34+'(5a) Enrollment'!N34)</f>
        <v>0</v>
      </c>
      <c r="G16" s="309" t="e">
        <f>('(5a) Enrollment'!G34/('(5a) Enrollment'!G34+'(5a) Enrollment'!N34))*'(5a) Enrollment'!I34+('(5a) Enrollment'!N34/('(5a) Enrollment'!G34+'(5a) Enrollment'!N34))*'(5a) Enrollment'!P34</f>
        <v>#DIV/0!</v>
      </c>
    </row>
    <row r="17" spans="1:7" x14ac:dyDescent="0.25">
      <c r="A17" s="306"/>
      <c r="B17" s="287" t="s">
        <v>250</v>
      </c>
      <c r="C17" s="285">
        <v>0</v>
      </c>
      <c r="D17" s="307">
        <f t="shared" si="0"/>
        <v>0</v>
      </c>
      <c r="E17" s="286">
        <v>0</v>
      </c>
      <c r="F17" s="308">
        <f>('(5a) Enrollment'!G35+'(5a) Enrollment'!N35)</f>
        <v>0</v>
      </c>
      <c r="G17" s="309" t="e">
        <f>('(5a) Enrollment'!G35/('(5a) Enrollment'!G35+'(5a) Enrollment'!N35))*'(5a) Enrollment'!I35+('(5a) Enrollment'!N35/('(5a) Enrollment'!G35+'(5a) Enrollment'!N35))*'(5a) Enrollment'!P35</f>
        <v>#DIV/0!</v>
      </c>
    </row>
    <row r="18" spans="1:7" ht="15.75" thickBot="1" x14ac:dyDescent="0.3">
      <c r="A18" s="310"/>
      <c r="B18" s="311" t="s">
        <v>261</v>
      </c>
      <c r="C18" s="312">
        <f>SUM(C12:C17)</f>
        <v>1</v>
      </c>
      <c r="D18" s="313">
        <f>SUM(D12:D17)</f>
        <v>1</v>
      </c>
      <c r="E18" s="312">
        <f>SUM(E12:E17)</f>
        <v>336</v>
      </c>
      <c r="F18" s="312">
        <f>SUM(F12:F17)</f>
        <v>1166</v>
      </c>
      <c r="G18" s="314">
        <f>G13</f>
        <v>5.0689927532239401E-2</v>
      </c>
    </row>
    <row r="19" spans="1:7" ht="15.75" thickBot="1" x14ac:dyDescent="0.3">
      <c r="A19" s="299"/>
      <c r="B19" s="299"/>
      <c r="C19" s="299"/>
      <c r="D19" s="299"/>
    </row>
    <row r="20" spans="1:7" ht="15.75" thickBot="1" x14ac:dyDescent="0.3">
      <c r="A20" s="343" t="s">
        <v>263</v>
      </c>
      <c r="B20" s="367" t="s">
        <v>244</v>
      </c>
      <c r="C20" s="368"/>
    </row>
    <row r="21" spans="1:7" ht="15.75" thickBot="1" x14ac:dyDescent="0.3"/>
    <row r="22" spans="1:7" x14ac:dyDescent="0.25">
      <c r="A22" s="356"/>
      <c r="B22" s="357"/>
      <c r="C22" s="357"/>
      <c r="D22" s="357"/>
      <c r="E22" s="357"/>
      <c r="F22" s="357"/>
      <c r="G22" s="358"/>
    </row>
    <row r="23" spans="1:7" x14ac:dyDescent="0.25">
      <c r="A23" s="359"/>
      <c r="B23" s="360"/>
      <c r="C23" s="360"/>
      <c r="D23" s="360"/>
      <c r="E23" s="360"/>
      <c r="F23" s="360"/>
      <c r="G23" s="361"/>
    </row>
    <row r="24" spans="1:7" x14ac:dyDescent="0.25">
      <c r="A24" s="359"/>
      <c r="B24" s="360"/>
      <c r="C24" s="360"/>
      <c r="D24" s="360"/>
      <c r="E24" s="360"/>
      <c r="F24" s="360"/>
      <c r="G24" s="361"/>
    </row>
    <row r="25" spans="1:7" x14ac:dyDescent="0.25">
      <c r="A25" s="359"/>
      <c r="B25" s="360"/>
      <c r="C25" s="360"/>
      <c r="D25" s="360"/>
      <c r="E25" s="360"/>
      <c r="F25" s="360"/>
      <c r="G25" s="361"/>
    </row>
    <row r="26" spans="1:7" x14ac:dyDescent="0.25">
      <c r="A26" s="359"/>
      <c r="B26" s="360"/>
      <c r="C26" s="360"/>
      <c r="D26" s="360"/>
      <c r="E26" s="360"/>
      <c r="F26" s="360"/>
      <c r="G26" s="361"/>
    </row>
    <row r="27" spans="1:7" ht="15.75" thickBot="1" x14ac:dyDescent="0.3">
      <c r="A27" s="362"/>
      <c r="B27" s="363"/>
      <c r="C27" s="363"/>
      <c r="D27" s="363"/>
      <c r="E27" s="363"/>
      <c r="F27" s="363"/>
      <c r="G27" s="364"/>
    </row>
    <row r="28" spans="1:7" ht="15.75" thickBot="1" x14ac:dyDescent="0.3"/>
    <row r="29" spans="1:7" ht="123" customHeight="1" thickBot="1" x14ac:dyDescent="0.3">
      <c r="A29" s="343">
        <v>7</v>
      </c>
      <c r="B29" s="365" t="s">
        <v>271</v>
      </c>
      <c r="C29" s="366"/>
    </row>
    <row r="30" spans="1:7" ht="15.75" thickBot="1" x14ac:dyDescent="0.3"/>
    <row r="31" spans="1:7" s="60" customFormat="1" ht="15" customHeight="1" x14ac:dyDescent="0.25">
      <c r="A31" s="335"/>
      <c r="B31" s="351"/>
      <c r="C31" s="351"/>
      <c r="D31" s="351"/>
      <c r="E31" s="351"/>
      <c r="F31" s="351"/>
      <c r="G31" s="336"/>
    </row>
    <row r="32" spans="1:7" s="60" customFormat="1" x14ac:dyDescent="0.25">
      <c r="A32" s="337"/>
      <c r="B32" s="352"/>
      <c r="C32" s="352"/>
      <c r="D32" s="352"/>
      <c r="E32" s="352"/>
      <c r="F32" s="352"/>
      <c r="G32" s="339"/>
    </row>
    <row r="33" spans="1:7" s="60" customFormat="1" ht="264.95" customHeight="1" x14ac:dyDescent="0.25">
      <c r="A33" s="337"/>
      <c r="B33" s="369" t="s">
        <v>284</v>
      </c>
      <c r="C33" s="370"/>
      <c r="D33" s="370"/>
      <c r="E33" s="370"/>
      <c r="F33" s="370"/>
      <c r="G33" s="339"/>
    </row>
    <row r="34" spans="1:7" s="60" customFormat="1" x14ac:dyDescent="0.25">
      <c r="A34" s="337"/>
      <c r="B34" s="352"/>
      <c r="C34" s="352"/>
      <c r="D34" s="352"/>
      <c r="E34" s="352"/>
      <c r="F34" s="352"/>
      <c r="G34" s="339"/>
    </row>
    <row r="35" spans="1:7" x14ac:dyDescent="0.25">
      <c r="A35" s="337"/>
      <c r="B35" s="338"/>
      <c r="C35" s="338"/>
      <c r="D35" s="338"/>
      <c r="E35" s="338"/>
      <c r="F35" s="338"/>
      <c r="G35" s="339"/>
    </row>
    <row r="36" spans="1:7" x14ac:dyDescent="0.25">
      <c r="A36" s="337"/>
      <c r="B36" s="338"/>
      <c r="C36" s="338"/>
      <c r="D36" s="338"/>
      <c r="E36" s="338"/>
      <c r="F36" s="338"/>
      <c r="G36" s="339"/>
    </row>
    <row r="37" spans="1:7" x14ac:dyDescent="0.25">
      <c r="A37" s="337"/>
      <c r="B37" s="338"/>
      <c r="C37" s="338"/>
      <c r="D37" s="338"/>
      <c r="E37" s="338"/>
      <c r="F37" s="338"/>
      <c r="G37" s="339"/>
    </row>
    <row r="38" spans="1:7" x14ac:dyDescent="0.25">
      <c r="A38" s="337"/>
      <c r="B38" s="338"/>
      <c r="C38" s="338"/>
      <c r="D38" s="338"/>
      <c r="E38" s="338"/>
      <c r="F38" s="338"/>
      <c r="G38" s="339"/>
    </row>
    <row r="39" spans="1:7" x14ac:dyDescent="0.25">
      <c r="A39" s="337"/>
      <c r="B39" s="338"/>
      <c r="C39" s="338"/>
      <c r="D39" s="338"/>
      <c r="E39" s="338"/>
      <c r="F39" s="338"/>
      <c r="G39" s="339"/>
    </row>
    <row r="40" spans="1:7" x14ac:dyDescent="0.25">
      <c r="A40" s="337"/>
      <c r="B40" s="338"/>
      <c r="C40" s="338"/>
      <c r="D40" s="338"/>
      <c r="E40" s="338"/>
      <c r="F40" s="338"/>
      <c r="G40" s="339"/>
    </row>
    <row r="41" spans="1:7" x14ac:dyDescent="0.25">
      <c r="A41" s="337"/>
      <c r="B41" s="338"/>
      <c r="C41" s="338"/>
      <c r="D41" s="338"/>
      <c r="E41" s="338"/>
      <c r="F41" s="338"/>
      <c r="G41" s="339"/>
    </row>
    <row r="42" spans="1:7" x14ac:dyDescent="0.25">
      <c r="A42" s="337"/>
      <c r="B42" s="338"/>
      <c r="C42" s="338"/>
      <c r="D42" s="338"/>
      <c r="E42" s="338"/>
      <c r="F42" s="338"/>
      <c r="G42" s="339"/>
    </row>
    <row r="43" spans="1:7" x14ac:dyDescent="0.25">
      <c r="A43" s="337"/>
      <c r="B43" s="338"/>
      <c r="C43" s="338"/>
      <c r="D43" s="338"/>
      <c r="E43" s="338"/>
      <c r="F43" s="338"/>
      <c r="G43" s="339"/>
    </row>
    <row r="44" spans="1:7" x14ac:dyDescent="0.25">
      <c r="A44" s="337"/>
      <c r="B44" s="338"/>
      <c r="C44" s="338"/>
      <c r="D44" s="338"/>
      <c r="E44" s="338"/>
      <c r="F44" s="338"/>
      <c r="G44" s="339"/>
    </row>
    <row r="45" spans="1:7" x14ac:dyDescent="0.25">
      <c r="A45" s="337"/>
      <c r="B45" s="338"/>
      <c r="C45" s="338"/>
      <c r="D45" s="338"/>
      <c r="E45" s="338"/>
      <c r="F45" s="338"/>
      <c r="G45" s="339"/>
    </row>
    <row r="46" spans="1:7" x14ac:dyDescent="0.25">
      <c r="A46" s="337"/>
      <c r="B46" s="338"/>
      <c r="C46" s="338"/>
      <c r="D46" s="338"/>
      <c r="E46" s="338"/>
      <c r="F46" s="338"/>
      <c r="G46" s="339"/>
    </row>
    <row r="47" spans="1:7" x14ac:dyDescent="0.25">
      <c r="A47" s="337"/>
      <c r="B47" s="338"/>
      <c r="C47" s="338"/>
      <c r="D47" s="338"/>
      <c r="E47" s="338"/>
      <c r="F47" s="338"/>
      <c r="G47" s="339"/>
    </row>
    <row r="48" spans="1:7" x14ac:dyDescent="0.25">
      <c r="A48" s="337"/>
      <c r="B48" s="338"/>
      <c r="C48" s="338"/>
      <c r="D48" s="338"/>
      <c r="E48" s="338"/>
      <c r="F48" s="338"/>
      <c r="G48" s="339"/>
    </row>
    <row r="49" spans="1:7" x14ac:dyDescent="0.25">
      <c r="A49" s="337"/>
      <c r="B49" s="338"/>
      <c r="C49" s="338"/>
      <c r="D49" s="338"/>
      <c r="E49" s="338"/>
      <c r="F49" s="338"/>
      <c r="G49" s="339"/>
    </row>
    <row r="50" spans="1:7" x14ac:dyDescent="0.25">
      <c r="A50" s="337"/>
      <c r="B50" s="338"/>
      <c r="C50" s="338"/>
      <c r="D50" s="338"/>
      <c r="E50" s="338"/>
      <c r="F50" s="338"/>
      <c r="G50" s="339"/>
    </row>
    <row r="51" spans="1:7" x14ac:dyDescent="0.25">
      <c r="A51" s="337"/>
      <c r="B51" s="338"/>
      <c r="C51" s="338"/>
      <c r="D51" s="338"/>
      <c r="E51" s="338"/>
      <c r="F51" s="338"/>
      <c r="G51" s="339"/>
    </row>
    <row r="52" spans="1:7" x14ac:dyDescent="0.25">
      <c r="A52" s="337"/>
      <c r="B52" s="338"/>
      <c r="C52" s="338"/>
      <c r="D52" s="338"/>
      <c r="E52" s="338"/>
      <c r="F52" s="338"/>
      <c r="G52" s="339"/>
    </row>
    <row r="53" spans="1:7" x14ac:dyDescent="0.25">
      <c r="A53" s="337"/>
      <c r="B53" s="338"/>
      <c r="C53" s="338"/>
      <c r="D53" s="338"/>
      <c r="E53" s="338"/>
      <c r="F53" s="338"/>
      <c r="G53" s="339"/>
    </row>
    <row r="54" spans="1:7" x14ac:dyDescent="0.25">
      <c r="A54" s="337"/>
      <c r="B54" s="338"/>
      <c r="C54" s="338"/>
      <c r="D54" s="338"/>
      <c r="E54" s="338"/>
      <c r="F54" s="338"/>
      <c r="G54" s="339"/>
    </row>
    <row r="55" spans="1:7" x14ac:dyDescent="0.25">
      <c r="A55" s="337"/>
      <c r="B55" s="338"/>
      <c r="C55" s="338"/>
      <c r="D55" s="338"/>
      <c r="E55" s="338"/>
      <c r="F55" s="338"/>
      <c r="G55" s="339"/>
    </row>
    <row r="56" spans="1:7" x14ac:dyDescent="0.25">
      <c r="A56" s="337"/>
      <c r="B56" s="338"/>
      <c r="C56" s="338"/>
      <c r="D56" s="338"/>
      <c r="E56" s="338"/>
      <c r="F56" s="338"/>
      <c r="G56" s="339"/>
    </row>
    <row r="57" spans="1:7" x14ac:dyDescent="0.25">
      <c r="A57" s="337"/>
      <c r="B57" s="338"/>
      <c r="C57" s="338"/>
      <c r="D57" s="338"/>
      <c r="E57" s="338"/>
      <c r="F57" s="338"/>
      <c r="G57" s="339"/>
    </row>
    <row r="58" spans="1:7" x14ac:dyDescent="0.25">
      <c r="A58" s="337"/>
      <c r="B58" s="338"/>
      <c r="C58" s="338"/>
      <c r="D58" s="338"/>
      <c r="E58" s="338"/>
      <c r="F58" s="338"/>
      <c r="G58" s="339"/>
    </row>
    <row r="59" spans="1:7" x14ac:dyDescent="0.25">
      <c r="A59" s="337"/>
      <c r="B59" s="338"/>
      <c r="C59" s="338"/>
      <c r="D59" s="338"/>
      <c r="E59" s="338"/>
      <c r="F59" s="338"/>
      <c r="G59" s="339"/>
    </row>
    <row r="60" spans="1:7" ht="15.75" thickBot="1" x14ac:dyDescent="0.3">
      <c r="A60" s="340"/>
      <c r="B60" s="341"/>
      <c r="C60" s="341"/>
      <c r="D60" s="341"/>
      <c r="E60" s="341"/>
      <c r="F60" s="341"/>
      <c r="G60" s="342"/>
    </row>
  </sheetData>
  <mergeCells count="4">
    <mergeCell ref="A22:G27"/>
    <mergeCell ref="B29:C29"/>
    <mergeCell ref="B20:C20"/>
    <mergeCell ref="B33:F33"/>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F747036A-A4CB-4E50-B160-543F40CCE4BC}">
      <formula1>150</formula1>
    </dataValidation>
  </dataValidations>
  <pageMargins left="0.7" right="0.7" top="0.75" bottom="0.75" header="0.3" footer="0.3"/>
  <pageSetup scale="55" orientation="portrait" r:id="rId1"/>
  <headerFooter>
    <oddFooter>&amp;L&amp;"Arial,Regular"&amp;12&amp;A
Version Date: June 10,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4"/>
  <sheetViews>
    <sheetView zoomScale="75" zoomScaleNormal="75" workbookViewId="0">
      <selection activeCell="B28" sqref="B28"/>
    </sheetView>
  </sheetViews>
  <sheetFormatPr defaultColWidth="9.140625" defaultRowHeight="15" x14ac:dyDescent="0.25"/>
  <cols>
    <col min="1" max="1" width="1.7109375" style="24" customWidth="1"/>
    <col min="2" max="4" width="55.7109375" style="24" customWidth="1"/>
    <col min="5" max="16384" width="9.140625" style="24"/>
  </cols>
  <sheetData>
    <row r="1" spans="2:4" ht="8.1" customHeight="1" thickBot="1" x14ac:dyDescent="0.3"/>
    <row r="2" spans="2:4" ht="48" customHeight="1" x14ac:dyDescent="0.25">
      <c r="B2" s="143"/>
      <c r="C2" s="144" t="s">
        <v>34</v>
      </c>
      <c r="D2" s="145"/>
    </row>
    <row r="3" spans="2:4" ht="23.25" customHeight="1" x14ac:dyDescent="0.25">
      <c r="B3" s="255" t="s">
        <v>227</v>
      </c>
      <c r="C3" s="256"/>
      <c r="D3" s="257"/>
    </row>
    <row r="4" spans="2:4" ht="23.25" customHeight="1" x14ac:dyDescent="0.25">
      <c r="B4" s="255" t="s">
        <v>230</v>
      </c>
      <c r="C4" s="256"/>
      <c r="D4" s="257"/>
    </row>
    <row r="5" spans="2:4" ht="48" customHeight="1" x14ac:dyDescent="0.25">
      <c r="B5" s="146" t="s">
        <v>32</v>
      </c>
      <c r="C5" s="147" t="s">
        <v>33</v>
      </c>
      <c r="D5" s="148" t="s">
        <v>41</v>
      </c>
    </row>
    <row r="6" spans="2:4" ht="48" customHeight="1" x14ac:dyDescent="0.25">
      <c r="B6" s="70" t="s">
        <v>130</v>
      </c>
      <c r="C6" s="63"/>
      <c r="D6" s="64"/>
    </row>
    <row r="7" spans="2:4" ht="48" customHeight="1" x14ac:dyDescent="0.25">
      <c r="B7" s="70" t="s">
        <v>220</v>
      </c>
      <c r="C7" s="63"/>
      <c r="D7" s="64"/>
    </row>
    <row r="8" spans="2:4" ht="48" customHeight="1" x14ac:dyDescent="0.25">
      <c r="B8" s="70" t="s">
        <v>221</v>
      </c>
      <c r="C8" s="63"/>
      <c r="D8" s="64"/>
    </row>
    <row r="9" spans="2:4" ht="48" customHeight="1" x14ac:dyDescent="0.25">
      <c r="B9" s="70" t="s">
        <v>131</v>
      </c>
      <c r="C9" s="63"/>
      <c r="D9" s="64"/>
    </row>
    <row r="10" spans="2:4" ht="48" customHeight="1" x14ac:dyDescent="0.25">
      <c r="B10" s="70" t="s">
        <v>132</v>
      </c>
      <c r="C10" s="63"/>
      <c r="D10" s="64"/>
    </row>
    <row r="11" spans="2:4" ht="48" customHeight="1" x14ac:dyDescent="0.25">
      <c r="B11" s="70" t="s">
        <v>222</v>
      </c>
      <c r="C11" s="63"/>
      <c r="D11" s="64"/>
    </row>
    <row r="12" spans="2:4" ht="48" customHeight="1" x14ac:dyDescent="0.25">
      <c r="B12" s="70" t="s">
        <v>223</v>
      </c>
      <c r="C12" s="97"/>
      <c r="D12" s="98"/>
    </row>
    <row r="13" spans="2:4" ht="48" customHeight="1" x14ac:dyDescent="0.25">
      <c r="B13" s="70" t="s">
        <v>136</v>
      </c>
      <c r="C13" s="97"/>
      <c r="D13" s="98"/>
    </row>
    <row r="14" spans="2:4" ht="48" customHeight="1" thickBot="1" x14ac:dyDescent="0.3">
      <c r="B14" s="71" t="s">
        <v>258</v>
      </c>
      <c r="C14" s="65"/>
      <c r="D14" s="66"/>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4" location="'(7) CA Aggregate Form'!A1" display="'(7) CA Aggregate Form'!A1" xr:uid="{00000000-0004-0000-0900-000004000000}"/>
    <hyperlink ref="B10" location="'(4) Benefit Design '!A1" display="Tab (4). Benefit Design" xr:uid="{00000000-0004-0000-0900-000005000000}"/>
    <hyperlink ref="B12" location="'(5b) Enrollment'!A1" display="'(5b) Enrollment'!A1" xr:uid="{FBFDFB17-C5DD-4C4A-A86F-9E09E3947ADA}"/>
    <hyperlink ref="B8" location="'(2b) Cost Sharing'!A1" display="Tab (2b). Cost Sharing" xr:uid="{6DB6B7D6-C401-42AF-9385-F6B22C1CDDD7}"/>
    <hyperlink ref="B13" location="'(6) Trend'!A1" display="'(6) Trend'!A1" xr:uid="{D2AB0053-016A-4FE9-AF12-5E43A0BAC61B}"/>
  </hyperlinks>
  <pageMargins left="0.7" right="0.7" top="0.75" bottom="0.75" header="0.3" footer="0.3"/>
  <pageSetup scale="72" orientation="landscape" r:id="rId1"/>
  <headerFooter>
    <oddFooter>&amp;L&amp;"Arial,Regular"&amp;12&amp;A
Version Date: June 10, 2022&amp;C&amp;"Arial,Regular"&amp;12Page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5"/>
  <sheetViews>
    <sheetView zoomScale="75" zoomScaleNormal="75" zoomScaleSheetLayoutView="80" workbookViewId="0">
      <selection activeCell="B8" sqref="B8"/>
    </sheetView>
  </sheetViews>
  <sheetFormatPr defaultColWidth="9.140625" defaultRowHeight="15" x14ac:dyDescent="0.25"/>
  <cols>
    <col min="1" max="1" width="1.7109375" style="138" customWidth="1"/>
    <col min="2" max="2" width="45" style="138" customWidth="1"/>
    <col min="3" max="3" width="208.7109375" style="138" customWidth="1"/>
    <col min="4" max="16384" width="9.140625" style="138"/>
  </cols>
  <sheetData>
    <row r="1" spans="2:3" ht="48" customHeight="1" x14ac:dyDescent="0.25">
      <c r="B1" s="245" t="s">
        <v>35</v>
      </c>
      <c r="C1" s="245" t="s">
        <v>182</v>
      </c>
    </row>
    <row r="2" spans="2:3" ht="48" customHeight="1" x14ac:dyDescent="0.25">
      <c r="B2" s="139" t="s">
        <v>228</v>
      </c>
      <c r="C2" s="140" t="s">
        <v>224</v>
      </c>
    </row>
    <row r="3" spans="2:3" ht="48" customHeight="1" x14ac:dyDescent="0.25">
      <c r="B3" s="139" t="s">
        <v>82</v>
      </c>
      <c r="C3" s="140" t="s">
        <v>236</v>
      </c>
    </row>
    <row r="4" spans="2:3" ht="42" customHeight="1" x14ac:dyDescent="0.25">
      <c r="B4" s="139" t="s">
        <v>36</v>
      </c>
      <c r="C4" s="141" t="s">
        <v>149</v>
      </c>
    </row>
    <row r="5" spans="2:3" ht="48" customHeight="1" x14ac:dyDescent="0.25">
      <c r="B5" s="139" t="s">
        <v>37</v>
      </c>
      <c r="C5" s="140" t="s">
        <v>144</v>
      </c>
    </row>
    <row r="6" spans="2:3" ht="48" customHeight="1" x14ac:dyDescent="0.25">
      <c r="B6" s="139" t="s">
        <v>83</v>
      </c>
      <c r="C6" s="142" t="s">
        <v>150</v>
      </c>
    </row>
    <row r="7" spans="2:3" ht="48" customHeight="1" x14ac:dyDescent="0.25">
      <c r="B7" s="349" t="s">
        <v>169</v>
      </c>
      <c r="C7" s="258" t="s">
        <v>272</v>
      </c>
    </row>
    <row r="8" spans="2:3" ht="48" customHeight="1" x14ac:dyDescent="0.25">
      <c r="B8" s="139" t="s">
        <v>143</v>
      </c>
      <c r="C8" s="258" t="s">
        <v>145</v>
      </c>
    </row>
    <row r="9" spans="2:3" ht="48" customHeight="1" x14ac:dyDescent="0.25">
      <c r="B9" s="139" t="s">
        <v>96</v>
      </c>
      <c r="C9" s="140" t="s">
        <v>191</v>
      </c>
    </row>
    <row r="10" spans="2:3" ht="48" customHeight="1" x14ac:dyDescent="0.25">
      <c r="B10" s="139" t="s">
        <v>142</v>
      </c>
      <c r="C10" s="140" t="s">
        <v>177</v>
      </c>
    </row>
    <row r="11" spans="2:3" ht="48" customHeight="1" x14ac:dyDescent="0.25">
      <c r="B11" s="139" t="s">
        <v>141</v>
      </c>
      <c r="C11" s="142" t="s">
        <v>173</v>
      </c>
    </row>
    <row r="12" spans="2:3" ht="48" customHeight="1" x14ac:dyDescent="0.25">
      <c r="B12" s="139" t="s">
        <v>86</v>
      </c>
      <c r="C12" s="140" t="s">
        <v>151</v>
      </c>
    </row>
    <row r="13" spans="2:3" ht="48" customHeight="1" x14ac:dyDescent="0.25">
      <c r="B13" s="139" t="s">
        <v>84</v>
      </c>
      <c r="C13" s="140" t="s">
        <v>154</v>
      </c>
    </row>
    <row r="14" spans="2:3" ht="48" customHeight="1" x14ac:dyDescent="0.25">
      <c r="B14" s="139" t="s">
        <v>231</v>
      </c>
      <c r="C14" s="140" t="s">
        <v>178</v>
      </c>
    </row>
    <row r="15" spans="2:3" ht="48" customHeight="1" x14ac:dyDescent="0.25">
      <c r="B15" s="139" t="s">
        <v>38</v>
      </c>
      <c r="C15" s="140" t="s">
        <v>155</v>
      </c>
    </row>
    <row r="16" spans="2:3" ht="56.25" customHeight="1" x14ac:dyDescent="0.25">
      <c r="B16" s="139" t="s">
        <v>160</v>
      </c>
      <c r="C16" s="140" t="s">
        <v>159</v>
      </c>
    </row>
    <row r="17" spans="2:3" ht="48" customHeight="1" x14ac:dyDescent="0.25">
      <c r="B17" s="139" t="s">
        <v>176</v>
      </c>
      <c r="C17" s="140" t="s">
        <v>175</v>
      </c>
    </row>
    <row r="18" spans="2:3" ht="48.75" customHeight="1" x14ac:dyDescent="0.25">
      <c r="B18" s="139" t="s">
        <v>174</v>
      </c>
      <c r="C18" s="140" t="s">
        <v>179</v>
      </c>
    </row>
    <row r="19" spans="2:3" ht="48" customHeight="1" x14ac:dyDescent="0.25">
      <c r="B19" s="139" t="s">
        <v>39</v>
      </c>
      <c r="C19" s="140" t="s">
        <v>186</v>
      </c>
    </row>
    <row r="20" spans="2:3" ht="48" customHeight="1" x14ac:dyDescent="0.25">
      <c r="B20" s="139" t="s">
        <v>40</v>
      </c>
      <c r="C20" s="140" t="s">
        <v>158</v>
      </c>
    </row>
    <row r="21" spans="2:3" ht="48" customHeight="1" x14ac:dyDescent="0.25">
      <c r="B21" s="139" t="s">
        <v>156</v>
      </c>
      <c r="C21" s="140" t="s">
        <v>157</v>
      </c>
    </row>
    <row r="22" spans="2:3" ht="48.75" customHeight="1" x14ac:dyDescent="0.25">
      <c r="B22" s="139" t="s">
        <v>85</v>
      </c>
      <c r="C22" s="140" t="s">
        <v>153</v>
      </c>
    </row>
    <row r="23" spans="2:3" ht="48" customHeight="1" x14ac:dyDescent="0.25">
      <c r="B23" s="139" t="s">
        <v>192</v>
      </c>
      <c r="C23" s="140" t="s">
        <v>239</v>
      </c>
    </row>
    <row r="24" spans="2:3" ht="48" customHeight="1" x14ac:dyDescent="0.25">
      <c r="B24" s="139" t="s">
        <v>138</v>
      </c>
      <c r="C24" s="140" t="s">
        <v>214</v>
      </c>
    </row>
    <row r="25" spans="2:3" ht="48" customHeight="1" x14ac:dyDescent="0.25"/>
  </sheetData>
  <pageMargins left="0.25" right="0.25" top="0.75" bottom="0.75" header="0.3" footer="0.3"/>
  <pageSetup scale="43" orientation="landscape" r:id="rId1"/>
  <headerFooter>
    <oddFooter>&amp;L&amp;"Arial,Regular"&amp;12&amp;A
Version Date:  June 10,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2022-09-30T22:44:16Z</dcterms:modified>
</cp:coreProperties>
</file>