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filterPrivacy="1" codeName="ThisWorkbook" defaultThemeVersion="124226"/>
  <xr:revisionPtr revIDLastSave="0" documentId="13_ncr:1_{3E4DEAC2-342C-46FA-9B30-E6AB79F6BD81}" xr6:coauthVersionLast="47" xr6:coauthVersionMax="47" xr10:uidLastSave="{00000000-0000-0000-0000-000000000000}"/>
  <bookViews>
    <workbookView xWindow="3900" yWindow="3900" windowWidth="34950" windowHeight="16515" tabRatio="832" xr2:uid="{00000000-000D-0000-FFFF-FFFF00000000}"/>
  </bookViews>
  <sheets>
    <sheet name="Cover page" sheetId="21" r:id="rId1"/>
    <sheet name="PharmPctPrem" sheetId="8" r:id="rId2"/>
    <sheet name="YoYTotalPlanSpnd" sheetId="18" r:id="rId3"/>
    <sheet name="YoYcompofPrem" sheetId="9" r:id="rId4"/>
    <sheet name="SpecTierForm" sheetId="7" r:id="rId5"/>
    <sheet name="PharmDocOff" sheetId="20" r:id="rId6"/>
    <sheet name="PharmBenMgr" sheetId="19" r:id="rId7"/>
  </sheets>
  <externalReferences>
    <externalReference r:id="rId8"/>
  </externalReferences>
  <definedNames>
    <definedName name="_xlnm.Print_Area" localSheetId="6">PharmBenMgr!$A$1:$E$26</definedName>
    <definedName name="_xlnm.Print_Area" localSheetId="1">PharmPctPrem!$A$1:$C$22</definedName>
    <definedName name="_xlnm.Print_Area" localSheetId="3">YoYcompofPrem!$A$1:$D$33</definedName>
    <definedName name="_xlnm.Print_Titles" localSheetId="6">PharmBenMgr!$2:$26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6" i="8" l="1"/>
  <c r="C7" i="21"/>
  <c r="C16" i="18" l="1"/>
  <c r="B16" i="18"/>
  <c r="B13" i="20" l="1"/>
  <c r="A3" i="20"/>
  <c r="A2" i="20"/>
  <c r="A1" i="20"/>
  <c r="A3" i="7"/>
  <c r="A2" i="7"/>
  <c r="A1" i="7"/>
  <c r="A3" i="9"/>
  <c r="A2" i="9"/>
  <c r="A1" i="9"/>
  <c r="A3" i="18"/>
  <c r="A2" i="18"/>
  <c r="A1" i="18"/>
  <c r="A3" i="8"/>
  <c r="A2" i="8"/>
  <c r="A1" i="8"/>
  <c r="A10" i="18"/>
  <c r="A1" i="19" l="1"/>
  <c r="B18" i="21" l="1"/>
  <c r="B10" i="20" l="1"/>
  <c r="B11" i="8"/>
  <c r="C29" i="9" l="1"/>
  <c r="C11" i="18"/>
  <c r="C19" i="18" l="1"/>
  <c r="C30" i="9" s="1"/>
  <c r="B29" i="9"/>
  <c r="B11" i="18"/>
  <c r="B11" i="20"/>
  <c r="B19" i="8" l="1"/>
  <c r="B30" i="9" s="1"/>
  <c r="A8" i="19"/>
  <c r="A7" i="19"/>
  <c r="A3" i="19"/>
  <c r="A2" i="19"/>
  <c r="A15" i="20"/>
  <c r="A8" i="20"/>
  <c r="A7" i="20"/>
  <c r="A8" i="7"/>
  <c r="B31" i="9"/>
  <c r="C31" i="9" s="1"/>
  <c r="D27" i="9"/>
  <c r="D25" i="9"/>
  <c r="D23" i="9"/>
  <c r="D21" i="9"/>
  <c r="D19" i="9"/>
  <c r="D17" i="9"/>
  <c r="D15" i="9"/>
  <c r="D13" i="9"/>
  <c r="D11" i="9"/>
  <c r="C10" i="9"/>
  <c r="B10" i="9"/>
  <c r="A10" i="9"/>
  <c r="A8" i="9"/>
  <c r="A7" i="9"/>
  <c r="A19" i="18"/>
  <c r="B18" i="18"/>
  <c r="C18" i="18" s="1"/>
  <c r="D16" i="18"/>
  <c r="C15" i="18"/>
  <c r="B15" i="18"/>
  <c r="D14" i="18"/>
  <c r="D13" i="18"/>
  <c r="D12" i="18"/>
  <c r="A8" i="18"/>
  <c r="A7" i="18"/>
  <c r="B18" i="8"/>
  <c r="B15" i="8"/>
  <c r="A8" i="8"/>
  <c r="A7" i="8"/>
  <c r="B24" i="21"/>
  <c r="B22" i="21"/>
  <c r="B20" i="21"/>
  <c r="B16" i="21"/>
  <c r="B14" i="21"/>
  <c r="B19" i="18" l="1"/>
  <c r="D19" i="18" s="1"/>
  <c r="D15" i="18"/>
  <c r="C13" i="8"/>
  <c r="C16" i="8"/>
  <c r="C14" i="8"/>
  <c r="B15" i="20"/>
  <c r="C13" i="20" s="1"/>
  <c r="D29" i="9"/>
  <c r="C12" i="8"/>
  <c r="C15" i="8"/>
  <c r="C11" i="20"/>
</calcChain>
</file>

<file path=xl/sharedStrings.xml><?xml version="1.0" encoding="utf-8"?>
<sst xmlns="http://schemas.openxmlformats.org/spreadsheetml/2006/main" count="800" uniqueCount="475">
  <si>
    <t>California Department of Managed Health Care/Department of Insurance</t>
  </si>
  <si>
    <t>1.</t>
  </si>
  <si>
    <t>Reporting Year</t>
  </si>
  <si>
    <t>2.</t>
  </si>
  <si>
    <t>3.</t>
  </si>
  <si>
    <t>Legal Name</t>
  </si>
  <si>
    <t>4.</t>
  </si>
  <si>
    <t>DBA</t>
  </si>
  <si>
    <t>Percent of Premium Attributable to Prescription Drug Costs</t>
  </si>
  <si>
    <t>Specialty Tier Formulary List</t>
  </si>
  <si>
    <t>DMHC Health Plan ID/CDI NAIC No.</t>
  </si>
  <si>
    <t>Includes Plan Pharmacy, Network Pharmacy, and Mail Order Pharmacy for Outpatient Use</t>
  </si>
  <si>
    <t>Covered Prescription Drug Categories</t>
  </si>
  <si>
    <t>Benefits Categories</t>
  </si>
  <si>
    <t>Prescription Drug Name</t>
  </si>
  <si>
    <t>Percent of Paid Premium
 Attributable to Prescriptions Drug Costs</t>
  </si>
  <si>
    <t>(2) Total Medical/Pharmacy Benefits</t>
  </si>
  <si>
    <t>Tab Name</t>
  </si>
  <si>
    <t>Worksheet</t>
  </si>
  <si>
    <t xml:space="preserve">* Cells highlighted in light blue are formula. </t>
  </si>
  <si>
    <t>Health Plan/Insurer Uses of Prescription Drug Benefit Manager</t>
  </si>
  <si>
    <t>YoYTotalPlanSpnd</t>
  </si>
  <si>
    <t>PharmPctPrem</t>
  </si>
  <si>
    <t>SpecTierForm</t>
  </si>
  <si>
    <t>PharmDocOff</t>
  </si>
  <si>
    <t>PharmBenMgr</t>
  </si>
  <si>
    <t>Therapy Class</t>
  </si>
  <si>
    <t>YoYCompofPrem</t>
  </si>
  <si>
    <t xml:space="preserve">If yes, please provide responses to the remaining questions on this page. </t>
  </si>
  <si>
    <t>Utilization management</t>
  </si>
  <si>
    <t>Enrollee grievances</t>
  </si>
  <si>
    <t>Name(s) of PBM(s)</t>
  </si>
  <si>
    <t xml:space="preserve">Yes </t>
  </si>
  <si>
    <t>No</t>
  </si>
  <si>
    <t xml:space="preserve">    (ii) Please provide the name(s) of the PBM(s) utilized by the health plan and select the functions delegated to the PBM(s).</t>
  </si>
  <si>
    <t>A. (i) Does the health plan utilize a pharmacy benefit manager (PBM) to prescription drug services to its enrollees?</t>
  </si>
  <si>
    <t>Total Member Months</t>
  </si>
  <si>
    <t xml:space="preserve">    Prescription Drugs Coverage</t>
  </si>
  <si>
    <t>Functions Delegated to PBM(s)</t>
  </si>
  <si>
    <t>Year-Over-Year Increase
 (%)</t>
  </si>
  <si>
    <t>Pharmacy Manufacturer Rebate Amount (negative)</t>
  </si>
  <si>
    <t>(Subsection (c)(4)(A)(i))</t>
  </si>
  <si>
    <t>(Subsection (c)(4)(A)(ii))</t>
  </si>
  <si>
    <t>(Subsection (c)(4)(A)(iii))</t>
  </si>
  <si>
    <t>(Subsection (c)(4)(A)(iv))</t>
  </si>
  <si>
    <t>(Subsection (c)(4)(B))</t>
  </si>
  <si>
    <t>(Subsection (c)(4)(C)(I) &amp; (c)(4)(C)(ii))</t>
  </si>
  <si>
    <t>Total ( = 1+2+3)</t>
  </si>
  <si>
    <t>6)  Total Commission Expenses</t>
  </si>
  <si>
    <t>7)  Taxes and Fees</t>
  </si>
  <si>
    <t>Percent of Premium Attributable To Drugs Administered in a Doctor's Office</t>
  </si>
  <si>
    <t>3)  Pharmacy Manufacturer Rebate (Negative)</t>
  </si>
  <si>
    <t>Percent of Paid Premium</t>
  </si>
  <si>
    <t>Total Health Care Paid Premiums with pharmacy benefits carve-in (PMPM)</t>
  </si>
  <si>
    <t>4. Pharmacy Manufacturer Rebate Amount (negative)</t>
  </si>
  <si>
    <t>Total  = (1+2+3)</t>
  </si>
  <si>
    <t>1. Generic Drugs
    - Excluding Specialty Generic Drugs</t>
  </si>
  <si>
    <t>2. Brand Name Drugs
    - Excluding Specialty Brand Name Drugs</t>
  </si>
  <si>
    <r>
      <t>3. Generic and Brand Name Specialty Drugs</t>
    </r>
    <r>
      <rPr>
        <b/>
        <sz val="12"/>
        <color theme="1"/>
        <rFont val="Arial"/>
        <family val="2"/>
      </rPr>
      <t xml:space="preserve">
</t>
    </r>
  </si>
  <si>
    <t>1. Generic Drugs
    - Excluding Specialty Generic 
      Drugs</t>
  </si>
  <si>
    <t>2. Brand Name Drugs
    - Excluding Specialty Brand 
      Name Drugs</t>
  </si>
  <si>
    <t>1)  Paid Plan Cost - Prescription Drugs
(dispensed at pharmacy)</t>
  </si>
  <si>
    <t>2)  Paid Plan Cost - Prescription Drugs, if available
(administered in doctor's office)</t>
  </si>
  <si>
    <t>4)  Paid Plan Cost - Medical Benefits Excludes
Prescription Drugs above (1) &amp; (2)</t>
  </si>
  <si>
    <t xml:space="preserve">    Medical Coverage (regardless of pharmacy benefits carve-in coverage)</t>
  </si>
  <si>
    <t>For policies subject to CHSC 1385.045 or CIC 10181.45</t>
  </si>
  <si>
    <t>SB 17 - Large Group Prescription Drug Cost Reporting Form</t>
  </si>
  <si>
    <t>Year-Over-Year Increase, as a Percentage, in Per Member Per Month, Total Health Plan Spending</t>
  </si>
  <si>
    <t>(1)  Drug Benefits Covered as Part of Medical Benefits         Administered in Doctor's Office, if available</t>
  </si>
  <si>
    <t xml:space="preserve">5)  Administration Cost Excluding Total Commission Expenses </t>
  </si>
  <si>
    <t>8)  Profit</t>
  </si>
  <si>
    <t>9)  Other</t>
  </si>
  <si>
    <t xml:space="preserve"> Claim processing</t>
  </si>
  <si>
    <t>Provider dispute resolutions</t>
  </si>
  <si>
    <t xml:space="preserve">10) Total Health Care Premium with pharmacy benefits carve-in </t>
  </si>
  <si>
    <t xml:space="preserve">Year-Over-Year Increase (PMPM) </t>
  </si>
  <si>
    <t>Year-Over-Year Increase (%) in Total Annual Plan Spending (i.e., Allowed Dollar Amount)</t>
  </si>
  <si>
    <t>Year-Over-Year Increase in Per Member Per Month Costs for Drug Prices Compared  to Other Components of Health Care Premium</t>
  </si>
  <si>
    <t>Healthnet Of California</t>
  </si>
  <si>
    <t>DROXIDOPA</t>
  </si>
  <si>
    <t>ADRENERGICS</t>
  </si>
  <si>
    <t>LUCEMYRA</t>
  </si>
  <si>
    <t>ANTI-ADDICTION/SUBSTANCE ABUSE TREATMENT AGENTS</t>
  </si>
  <si>
    <t>ARIKAYCE</t>
  </si>
  <si>
    <t>ANTIBACTERIALS</t>
  </si>
  <si>
    <t>NUZYRA</t>
  </si>
  <si>
    <t>SEYSARA</t>
  </si>
  <si>
    <t>XENLETA</t>
  </si>
  <si>
    <t>BANZEL</t>
  </si>
  <si>
    <t>ANTICONVULSANTS</t>
  </si>
  <si>
    <t>DIACOMIT</t>
  </si>
  <si>
    <t>EPIDIOLEX</t>
  </si>
  <si>
    <t>FINTEPLA</t>
  </si>
  <si>
    <t>RUFINAMIDE</t>
  </si>
  <si>
    <t>SABRIL</t>
  </si>
  <si>
    <t>SYMPAZAN</t>
  </si>
  <si>
    <t>VALTOCO</t>
  </si>
  <si>
    <t>VIGABATRIN</t>
  </si>
  <si>
    <t>VIGADRONE</t>
  </si>
  <si>
    <t>XCOPRI</t>
  </si>
  <si>
    <t>SPRAVATO</t>
  </si>
  <si>
    <t>ANTIDEPRESSANTS</t>
  </si>
  <si>
    <t>AKYNZEO</t>
  </si>
  <si>
    <t>ANTIEMETICS</t>
  </si>
  <si>
    <t>DIHYDROERGOT</t>
  </si>
  <si>
    <t>ANTIMIGRAINE AGENTS</t>
  </si>
  <si>
    <t>EMGALITY</t>
  </si>
  <si>
    <t>IMITREX</t>
  </si>
  <si>
    <t>MIGRANAL</t>
  </si>
  <si>
    <t>NURTEC</t>
  </si>
  <si>
    <t>REYVOW</t>
  </si>
  <si>
    <t>SUMATRIPTAN</t>
  </si>
  <si>
    <t>UBRELVY</t>
  </si>
  <si>
    <t>SIRTURO</t>
  </si>
  <si>
    <t>ANTIMYCOBACTERIALS</t>
  </si>
  <si>
    <t>ABIRATERONE</t>
  </si>
  <si>
    <t>ANTINEOPLASTICS</t>
  </si>
  <si>
    <t>AFINITOR</t>
  </si>
  <si>
    <t>AFINITOR DIS</t>
  </si>
  <si>
    <t>BALVERSA</t>
  </si>
  <si>
    <t>BEXAROTENE</t>
  </si>
  <si>
    <t>BRAFTOVI</t>
  </si>
  <si>
    <t>CAPECITABINE</t>
  </si>
  <si>
    <t>COPIKTRA</t>
  </si>
  <si>
    <t>COTELLIC</t>
  </si>
  <si>
    <t>DAURISMO</t>
  </si>
  <si>
    <t>EMCYT</t>
  </si>
  <si>
    <t>ERIVEDGE</t>
  </si>
  <si>
    <t>ERLEADA</t>
  </si>
  <si>
    <t>ETOPOSIDE</t>
  </si>
  <si>
    <t>EVEROLIMUS</t>
  </si>
  <si>
    <t>EVOMELA</t>
  </si>
  <si>
    <t>FARYDAK</t>
  </si>
  <si>
    <t>GLEOSTINE</t>
  </si>
  <si>
    <t>HYCAMTIN</t>
  </si>
  <si>
    <t>IBRANCE</t>
  </si>
  <si>
    <t>IDHIFA</t>
  </si>
  <si>
    <t>INQOVI</t>
  </si>
  <si>
    <t>INREBIC</t>
  </si>
  <si>
    <t>JAKAFI</t>
  </si>
  <si>
    <t>KESIMPTA</t>
  </si>
  <si>
    <t>KOSELUGO</t>
  </si>
  <si>
    <t>LENALIDOMIDE</t>
  </si>
  <si>
    <t>LONSURF</t>
  </si>
  <si>
    <t>MATULANE</t>
  </si>
  <si>
    <t>MEKINIST</t>
  </si>
  <si>
    <t>MEKTOVI</t>
  </si>
  <si>
    <t>MESNEX</t>
  </si>
  <si>
    <t>NEXAVAR</t>
  </si>
  <si>
    <t>NINLARO</t>
  </si>
  <si>
    <t>NUBEQA</t>
  </si>
  <si>
    <t>ODOMZO</t>
  </si>
  <si>
    <t>ONUREG</t>
  </si>
  <si>
    <t>PEMAZYRE</t>
  </si>
  <si>
    <t>PIQRAY 200MG</t>
  </si>
  <si>
    <t>PIQRAY 250MG</t>
  </si>
  <si>
    <t>PIQRAY 300MG</t>
  </si>
  <si>
    <t>POMALYST</t>
  </si>
  <si>
    <t>REVLIMID</t>
  </si>
  <si>
    <t>ROZLYTREK</t>
  </si>
  <si>
    <t>RUBRACA</t>
  </si>
  <si>
    <t>RYDAPT</t>
  </si>
  <si>
    <t>SORAFENIB</t>
  </si>
  <si>
    <t>STIVARGA</t>
  </si>
  <si>
    <t>SUNITINIB</t>
  </si>
  <si>
    <t>SUTENT</t>
  </si>
  <si>
    <t>TAFINLAR</t>
  </si>
  <si>
    <t>TALZENNA</t>
  </si>
  <si>
    <t>TARGRETIN</t>
  </si>
  <si>
    <t>TAZVERIK</t>
  </si>
  <si>
    <t>TEMODAR</t>
  </si>
  <si>
    <t>TEMOZOLOMIDE</t>
  </si>
  <si>
    <t>THALOMID</t>
  </si>
  <si>
    <t>TIBSOVO</t>
  </si>
  <si>
    <t>TRETINOIN</t>
  </si>
  <si>
    <t>UKONIQ</t>
  </si>
  <si>
    <t>VENCLEXTA</t>
  </si>
  <si>
    <t>VERZENIO</t>
  </si>
  <si>
    <t>VITRAKVI</t>
  </si>
  <si>
    <t>XELODA</t>
  </si>
  <si>
    <t>XPOVIO</t>
  </si>
  <si>
    <t>XTANDI</t>
  </si>
  <si>
    <t>YONSA</t>
  </si>
  <si>
    <t>ZEJULA</t>
  </si>
  <si>
    <t>ZELBORAF</t>
  </si>
  <si>
    <t>ZOLINZA</t>
  </si>
  <si>
    <t>ZYDELIG</t>
  </si>
  <si>
    <t>ZYTIGA</t>
  </si>
  <si>
    <t>XATMEP</t>
  </si>
  <si>
    <t>ANTINEOPLASTICS, IMMUNOLOGICAL AGENTS</t>
  </si>
  <si>
    <t>SAXENDA</t>
  </si>
  <si>
    <t>ANTI-OBESITY AGENTS</t>
  </si>
  <si>
    <t>IMPAVIDO</t>
  </si>
  <si>
    <t>ANTIPARASITICS</t>
  </si>
  <si>
    <t>GOCOVRI</t>
  </si>
  <si>
    <t>ANTIPARKINSON AGENTS</t>
  </si>
  <si>
    <t>NOURIANZ</t>
  </si>
  <si>
    <t>ONGENTYS</t>
  </si>
  <si>
    <t>XADAGO</t>
  </si>
  <si>
    <t>CAPLYTA</t>
  </si>
  <si>
    <t>ANTIPSYCHOTICS</t>
  </si>
  <si>
    <t>NUPLAZID</t>
  </si>
  <si>
    <t>VRAYLAR</t>
  </si>
  <si>
    <t>ADEFOV DIPIV</t>
  </si>
  <si>
    <t>ANTIVIRALS</t>
  </si>
  <si>
    <t>BARACLUDE</t>
  </si>
  <si>
    <t>EPCLUSA</t>
  </si>
  <si>
    <t>HARVONI</t>
  </si>
  <si>
    <t>HEPSERA</t>
  </si>
  <si>
    <t>LEDIP-SOFOSB</t>
  </si>
  <si>
    <t>MAVYRET</t>
  </si>
  <si>
    <t>PREVYMIS</t>
  </si>
  <si>
    <t>RUKOBIA</t>
  </si>
  <si>
    <t>SITAVIG</t>
  </si>
  <si>
    <t>SOFOS/VELPAT</t>
  </si>
  <si>
    <t>SOVALDI</t>
  </si>
  <si>
    <t>VEMLIDY</t>
  </si>
  <si>
    <t>VIEKIRA PAK</t>
  </si>
  <si>
    <t>VOCABRIA</t>
  </si>
  <si>
    <t>ZEPATIER</t>
  </si>
  <si>
    <t>OZEMPIC</t>
  </si>
  <si>
    <t>BLOOD GLUCOSE REGULATORS</t>
  </si>
  <si>
    <t>RYBELSUS</t>
  </si>
  <si>
    <t>SOLIQUA</t>
  </si>
  <si>
    <t>SYMLINPEN 60</t>
  </si>
  <si>
    <t>SYMLNPEN 120</t>
  </si>
  <si>
    <t>TRULICITY</t>
  </si>
  <si>
    <t>VICTOZA</t>
  </si>
  <si>
    <t>ALPHANINE SD</t>
  </si>
  <si>
    <t>BLOOD PRODUCTS AND MODIFIERS</t>
  </si>
  <si>
    <t>AMICAR</t>
  </si>
  <si>
    <t>AMINOCAPR AC</t>
  </si>
  <si>
    <t>AMINOCAPROIC</t>
  </si>
  <si>
    <t>DOPTELET</t>
  </si>
  <si>
    <t>EPOGEN</t>
  </si>
  <si>
    <t>ESPEROCT</t>
  </si>
  <si>
    <t>FIBRYGA</t>
  </si>
  <si>
    <t>HEMOFIL M</t>
  </si>
  <si>
    <t>IXINITY</t>
  </si>
  <si>
    <t>JIVI</t>
  </si>
  <si>
    <t>KCENTRA</t>
  </si>
  <si>
    <t>KOATE</t>
  </si>
  <si>
    <t>KOATE-DVI</t>
  </si>
  <si>
    <t>KOGENATE FS</t>
  </si>
  <si>
    <t>MIRCERA</t>
  </si>
  <si>
    <t>MONONINE</t>
  </si>
  <si>
    <t>OBIZUR</t>
  </si>
  <si>
    <t>PROCRIT</t>
  </si>
  <si>
    <t>PROFILNINE</t>
  </si>
  <si>
    <t>PROMACTA</t>
  </si>
  <si>
    <t>REBINYN</t>
  </si>
  <si>
    <t>REBLOZYL</t>
  </si>
  <si>
    <t>RECOMBINATE</t>
  </si>
  <si>
    <t>RETACRIT</t>
  </si>
  <si>
    <t>RIASTAP</t>
  </si>
  <si>
    <t>RIXUBIS</t>
  </si>
  <si>
    <t>TAVALISSE</t>
  </si>
  <si>
    <t>THROMBAT III</t>
  </si>
  <si>
    <t>TRETTEN</t>
  </si>
  <si>
    <t>VONVENDI</t>
  </si>
  <si>
    <t>WILATE</t>
  </si>
  <si>
    <t>XYNTHA</t>
  </si>
  <si>
    <t>XYNTHA SOLOF</t>
  </si>
  <si>
    <t>JUXTAPID</t>
  </si>
  <si>
    <t>CARDIOVASCULAR AGENTS</t>
  </si>
  <si>
    <t>NORTHERA</t>
  </si>
  <si>
    <t>PRALUENT</t>
  </si>
  <si>
    <t>REPATHA</t>
  </si>
  <si>
    <t>REPATHA PUSH</t>
  </si>
  <si>
    <t>REPATHA SURE</t>
  </si>
  <si>
    <t>VECAMYL</t>
  </si>
  <si>
    <t>VERQUVO</t>
  </si>
  <si>
    <t>AMPYRA</t>
  </si>
  <si>
    <t>CENTRAL NERVOUS SYSTEM AGENTS</t>
  </si>
  <si>
    <t>AUBAGIO</t>
  </si>
  <si>
    <t>AUSTEDO</t>
  </si>
  <si>
    <t>BAFIERTAM</t>
  </si>
  <si>
    <t>COPAXONE</t>
  </si>
  <si>
    <t>DALFAMPRIDIN</t>
  </si>
  <si>
    <t>DIMETHYL FUM</t>
  </si>
  <si>
    <t>FIRDAPSE</t>
  </si>
  <si>
    <t>GILENYA</t>
  </si>
  <si>
    <t>GLATIRAMER</t>
  </si>
  <si>
    <t>GLATOPA</t>
  </si>
  <si>
    <t>INGREZZA</t>
  </si>
  <si>
    <t>MAVENCLAD</t>
  </si>
  <si>
    <t>MAYZENT</t>
  </si>
  <si>
    <t>PLEGRIDY</t>
  </si>
  <si>
    <t>PLEGRIDY PEN</t>
  </si>
  <si>
    <t>PONVORY</t>
  </si>
  <si>
    <t>REBIF</t>
  </si>
  <si>
    <t>REBIF REBIDO</t>
  </si>
  <si>
    <t>REBIF TITRTN</t>
  </si>
  <si>
    <t>RUZURGI</t>
  </si>
  <si>
    <t>TECFIDERA</t>
  </si>
  <si>
    <t>TETRABENAZIN</t>
  </si>
  <si>
    <t>VUMERITY</t>
  </si>
  <si>
    <t>XENAZINE</t>
  </si>
  <si>
    <t>ZEPOSIA</t>
  </si>
  <si>
    <t>ZEPOSIA 7DAY</t>
  </si>
  <si>
    <t>KLISYRI</t>
  </si>
  <si>
    <t>DERMATOLOGICAL AGENTS</t>
  </si>
  <si>
    <t>OTEZLA</t>
  </si>
  <si>
    <t>VALCHLOR</t>
  </si>
  <si>
    <t>KORLYM</t>
  </si>
  <si>
    <t>DIABETIC THERAPY</t>
  </si>
  <si>
    <t>CLOVIQUE</t>
  </si>
  <si>
    <t>ELECTROLYTES/MINERALS/METALS/VITAMINS</t>
  </si>
  <si>
    <t>DEFERASIROX</t>
  </si>
  <si>
    <t>DEFERIPRONE</t>
  </si>
  <si>
    <t>EXJADE</t>
  </si>
  <si>
    <t>FERPRX 2-DAY</t>
  </si>
  <si>
    <t>FERRIPROX</t>
  </si>
  <si>
    <t>JADENU</t>
  </si>
  <si>
    <t>JYNARQUE</t>
  </si>
  <si>
    <t>SAMSCA</t>
  </si>
  <si>
    <t>SYPRINE</t>
  </si>
  <si>
    <t>TOLVAPTAN</t>
  </si>
  <si>
    <t>TRIENTINE</t>
  </si>
  <si>
    <t>MOTEGRITY</t>
  </si>
  <si>
    <t>GASTROINTESTINAL AGENTS</t>
  </si>
  <si>
    <t>MYALEPT</t>
  </si>
  <si>
    <t>RELISTOR</t>
  </si>
  <si>
    <t>XERMELO</t>
  </si>
  <si>
    <t>SEROSTIM</t>
  </si>
  <si>
    <t>GASTROINTESTINAL AGENTS, HORMONAL AGENTS, STIMULANT/REPLACEMENT/MODIFYING (PITUITARY)</t>
  </si>
  <si>
    <t>BUPHENYL</t>
  </si>
  <si>
    <t>GENETIC, ENZYME, OR PROTEIN DISORDER: REPLACEMENT, MODIFIERS, TREATMENT</t>
  </si>
  <si>
    <t>CERDELGA</t>
  </si>
  <si>
    <t>CHOLBAM</t>
  </si>
  <si>
    <t>CYSTADANE</t>
  </si>
  <si>
    <t>CYSTAGON</t>
  </si>
  <si>
    <t>CYSTARAN</t>
  </si>
  <si>
    <t>DOJOLVI</t>
  </si>
  <si>
    <t>ENDARI</t>
  </si>
  <si>
    <t>EVRYSDI</t>
  </si>
  <si>
    <t>KEVEYIS</t>
  </si>
  <si>
    <t>KUVAN</t>
  </si>
  <si>
    <t>MIGLUSTAT</t>
  </si>
  <si>
    <t>NITISINONE</t>
  </si>
  <si>
    <t>NITYR</t>
  </si>
  <si>
    <t>OCALIVA</t>
  </si>
  <si>
    <t>ORFADIN</t>
  </si>
  <si>
    <t>OXBRYTA</t>
  </si>
  <si>
    <t>PALYNZIQ</t>
  </si>
  <si>
    <t>PHENYLBUTYRA</t>
  </si>
  <si>
    <t>PROCYSBI</t>
  </si>
  <si>
    <t>RAVICTI</t>
  </si>
  <si>
    <t>SAPROPTERIN</t>
  </si>
  <si>
    <t>SIKLOS</t>
  </si>
  <si>
    <t>SODIUM PHENY</t>
  </si>
  <si>
    <t>STRENSIQ</t>
  </si>
  <si>
    <t>VYNDAMAX</t>
  </si>
  <si>
    <t>VYNDAQEL</t>
  </si>
  <si>
    <t>ZAVESCA</t>
  </si>
  <si>
    <t>ZOKINVY</t>
  </si>
  <si>
    <t>THIOLA</t>
  </si>
  <si>
    <t>GENITOURINARY AGENTS</t>
  </si>
  <si>
    <t>TIOPRONIN</t>
  </si>
  <si>
    <t>EMFLAZA</t>
  </si>
  <si>
    <t>HORMONAL AGENTS, STIMULANT/REPLACEMENT/MODIFYING (ADRENAL)</t>
  </si>
  <si>
    <t>ORTIKOS</t>
  </si>
  <si>
    <t>HORMONAL AGENTS, STIMULANT/REPLACEMENT/MODIFYING (ADRENAL), INFLAMMATORY BOWEL DISEASE AGENTS</t>
  </si>
  <si>
    <t>ISTURISA</t>
  </si>
  <si>
    <t>HORMONAL AGENTS, STIMULANT/REPLACEMENT/MODIFYING (PITUITARY)</t>
  </si>
  <si>
    <t>OMNITROPE</t>
  </si>
  <si>
    <t>SAIZEN</t>
  </si>
  <si>
    <t>SAIZENPREP</t>
  </si>
  <si>
    <t>ZOMACTON</t>
  </si>
  <si>
    <t>ZORBTIVE</t>
  </si>
  <si>
    <t>LYSODREN</t>
  </si>
  <si>
    <t>HORMONAL AGENTS, SUPPRESSANT (ADRENAL)</t>
  </si>
  <si>
    <t>BYNFEZIA PEN</t>
  </si>
  <si>
    <t>HORMONAL AGENTS, SUPPRESSANT (PITUITARY)</t>
  </si>
  <si>
    <t>ELIGARD</t>
  </si>
  <si>
    <t>LEUPROLIDE</t>
  </si>
  <si>
    <t>MYCAPSSA</t>
  </si>
  <si>
    <t>OCTREOTIDE</t>
  </si>
  <si>
    <t>ORGOVYX</t>
  </si>
  <si>
    <t>SANDOSTATIN</t>
  </si>
  <si>
    <t>SIGNIFOR</t>
  </si>
  <si>
    <t>SOMATULINE</t>
  </si>
  <si>
    <t>SOMAVERT</t>
  </si>
  <si>
    <t>DUPIXENT</t>
  </si>
  <si>
    <t>IMMUNOLOGICAL AGENTS</t>
  </si>
  <si>
    <t>ENBREL</t>
  </si>
  <si>
    <t>KEVZARA</t>
  </si>
  <si>
    <t>KINERET</t>
  </si>
  <si>
    <t>LEUKINE</t>
  </si>
  <si>
    <t>LUPKYNIS</t>
  </si>
  <si>
    <t>NEULASTA</t>
  </si>
  <si>
    <t>NEUPOGEN</t>
  </si>
  <si>
    <t>NIVESTYM</t>
  </si>
  <si>
    <t>NYVEPRIA</t>
  </si>
  <si>
    <t>OLUMIANT</t>
  </si>
  <si>
    <t>ORENCIA</t>
  </si>
  <si>
    <t>ORENCIA CLCK</t>
  </si>
  <si>
    <t>ORLADEYO</t>
  </si>
  <si>
    <t>OTREXUP</t>
  </si>
  <si>
    <t>PEGASYS</t>
  </si>
  <si>
    <t>PEGINTRON</t>
  </si>
  <si>
    <t>RASUVO</t>
  </si>
  <si>
    <t>RINVOQ</t>
  </si>
  <si>
    <t>SILIQ</t>
  </si>
  <si>
    <t>SIMPONI</t>
  </si>
  <si>
    <t>SKYRIZI</t>
  </si>
  <si>
    <t>STELARA</t>
  </si>
  <si>
    <t>TAKHZYRO</t>
  </si>
  <si>
    <t>TALTZ</t>
  </si>
  <si>
    <t>TREMFYA</t>
  </si>
  <si>
    <t>UDENYCA</t>
  </si>
  <si>
    <t>XELJANZ</t>
  </si>
  <si>
    <t>XELJANZ XR</t>
  </si>
  <si>
    <t>XOLAIR</t>
  </si>
  <si>
    <t>ZARXIO</t>
  </si>
  <si>
    <t>ZIEXTENZO</t>
  </si>
  <si>
    <t>CALCITONIN</t>
  </si>
  <si>
    <t>METABOLIC BONE DISEASE AGENTS</t>
  </si>
  <si>
    <t>CINACALCET</t>
  </si>
  <si>
    <t>MIACALCIN</t>
  </si>
  <si>
    <t>NATPARA</t>
  </si>
  <si>
    <t>SENSIPAR</t>
  </si>
  <si>
    <t>TYMLOS</t>
  </si>
  <si>
    <t>BETAINE ANHY</t>
  </si>
  <si>
    <t>MISCELLANEOUS</t>
  </si>
  <si>
    <t>GALAFOLD</t>
  </si>
  <si>
    <t>NOVOSEVEN RT</t>
  </si>
  <si>
    <t>NUWIQ</t>
  </si>
  <si>
    <t>PIRFENIDONE</t>
  </si>
  <si>
    <t>TEGSEDI</t>
  </si>
  <si>
    <t>OXERVATE</t>
  </si>
  <si>
    <t>OPHTHALMIC AGENTS</t>
  </si>
  <si>
    <t>DEMSER</t>
  </si>
  <si>
    <t>OTHER ANTIHYPERTENSIVES</t>
  </si>
  <si>
    <t>METYROSINE</t>
  </si>
  <si>
    <t>LANREOTIDE</t>
  </si>
  <si>
    <t>OTHER HORMONES</t>
  </si>
  <si>
    <t>ADCIRCA</t>
  </si>
  <si>
    <t>RESPIRATORY TRACT/PULMONARY AGENTS</t>
  </si>
  <si>
    <t>ADEMPAS</t>
  </si>
  <si>
    <t>ALYQ</t>
  </si>
  <si>
    <t>AMBRISENTAN</t>
  </si>
  <si>
    <t>BOSENTAN</t>
  </si>
  <si>
    <t>CAYSTON</t>
  </si>
  <si>
    <t>DUAKLIR</t>
  </si>
  <si>
    <t>ESBRIET</t>
  </si>
  <si>
    <t>KALYDECO</t>
  </si>
  <si>
    <t>LETAIRIS</t>
  </si>
  <si>
    <t>NUCALA</t>
  </si>
  <si>
    <t>OFEV</t>
  </si>
  <si>
    <t>OPSUMIT</t>
  </si>
  <si>
    <t>ORENITRAM</t>
  </si>
  <si>
    <t>ORKAMBI</t>
  </si>
  <si>
    <t>PULMOZYME</t>
  </si>
  <si>
    <t>REVATIO</t>
  </si>
  <si>
    <t>SILDENAFIL</t>
  </si>
  <si>
    <t>SYMDEKO</t>
  </si>
  <si>
    <t>SYMJEPI</t>
  </si>
  <si>
    <t>TADALAFIL</t>
  </si>
  <si>
    <t>TRACLEER</t>
  </si>
  <si>
    <t>TRIKAFTA</t>
  </si>
  <si>
    <t>TYVASO</t>
  </si>
  <si>
    <t>TYVASO REFIL</t>
  </si>
  <si>
    <t>TYVASO START</t>
  </si>
  <si>
    <t>UPTRAVI</t>
  </si>
  <si>
    <t>UPTRAVI PACK</t>
  </si>
  <si>
    <t>VENTAVIS</t>
  </si>
  <si>
    <t>HETLIOZ</t>
  </si>
  <si>
    <t>SLEEP DISORDER AGENTS</t>
  </si>
  <si>
    <t>HETLIOZ LQ</t>
  </si>
  <si>
    <t>WAKIX</t>
  </si>
  <si>
    <t>XYREM</t>
  </si>
  <si>
    <t>XYWAV</t>
  </si>
  <si>
    <t>TB PREPARATIONS</t>
  </si>
  <si>
    <t>Caremark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</si>
</sst>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&quot;$&quot;#,##0.00"/>
    <numFmt numFmtId="166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rgb="FFFF0000"/>
      <name val="Arial"/>
      <family val="2"/>
    </font>
    <font>
      <b/>
      <sz val="12"/>
      <color theme="1"/>
      <name val="Arial"/>
      <family val="2"/>
    </font>
    <font>
      <sz val="12"/>
      <color rgb="FF000000"/>
      <name val="Arial"/>
      <family val="2"/>
    </font>
    <font>
      <sz val="8"/>
      <color rgb="FF000000"/>
      <name val="Tahoma"/>
      <family val="2"/>
    </font>
    <font>
      <sz val="12"/>
      <name val="Arial"/>
      <family val="2"/>
    </font>
    <font>
      <b/>
      <sz val="12"/>
      <color rgb="FFC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128">
    <xf numFmtId="0" fontId="0" fillId="0" borderId="0" xfId="0"/>
    <xf numFmtId="0" fontId="4" fillId="0" borderId="0" xfId="0" applyFont="1"/>
    <xf numFmtId="0" fontId="6" fillId="0" borderId="0" xfId="0" applyFont="1"/>
    <xf numFmtId="49" fontId="3" fillId="0" borderId="0" xfId="0" applyNumberFormat="1" applyFont="1" applyAlignment="1" applyProtection="1">
      <alignment horizontal="left"/>
    </xf>
    <xf numFmtId="49" fontId="4" fillId="0" borderId="0" xfId="0" applyNumberFormat="1" applyFont="1"/>
    <xf numFmtId="0" fontId="6" fillId="0" borderId="1" xfId="0" applyFont="1" applyBorder="1" applyAlignment="1">
      <alignment horizontal="left" wrapText="1"/>
    </xf>
    <xf numFmtId="164" fontId="4" fillId="0" borderId="1" xfId="2" applyNumberFormat="1" applyFont="1" applyBorder="1"/>
    <xf numFmtId="0" fontId="4" fillId="0" borderId="0" xfId="0" applyFont="1" applyBorder="1"/>
    <xf numFmtId="49" fontId="3" fillId="0" borderId="1" xfId="0" applyNumberFormat="1" applyFont="1" applyBorder="1" applyAlignment="1" applyProtection="1">
      <alignment horizontal="center"/>
    </xf>
    <xf numFmtId="0" fontId="4" fillId="0" borderId="0" xfId="0" applyFont="1" applyBorder="1" applyAlignment="1">
      <alignment wrapText="1"/>
    </xf>
    <xf numFmtId="165" fontId="4" fillId="0" borderId="0" xfId="0" applyNumberFormat="1" applyFont="1" applyBorder="1" applyAlignment="1">
      <alignment horizontal="center"/>
    </xf>
    <xf numFmtId="164" fontId="4" fillId="0" borderId="0" xfId="2" applyNumberFormat="1" applyFont="1" applyBorder="1" applyAlignment="1">
      <alignment horizontal="center"/>
    </xf>
    <xf numFmtId="0" fontId="6" fillId="0" borderId="1" xfId="0" applyFont="1" applyBorder="1" applyAlignment="1">
      <alignment wrapText="1"/>
    </xf>
    <xf numFmtId="44" fontId="4" fillId="0" borderId="0" xfId="0" applyNumberFormat="1" applyFont="1"/>
    <xf numFmtId="0" fontId="6" fillId="0" borderId="1" xfId="0" applyFont="1" applyBorder="1" applyAlignment="1">
      <alignment horizontal="center"/>
    </xf>
    <xf numFmtId="0" fontId="3" fillId="0" borderId="0" xfId="0" applyFont="1" applyAlignment="1" applyProtection="1"/>
    <xf numFmtId="0" fontId="5" fillId="0" borderId="0" xfId="0" applyFont="1" applyAlignment="1" applyProtection="1"/>
    <xf numFmtId="0" fontId="4" fillId="0" borderId="0" xfId="0" applyFont="1" applyProtection="1">
      <protection locked="0"/>
    </xf>
    <xf numFmtId="7" fontId="4" fillId="0" borderId="1" xfId="3" applyNumberFormat="1" applyFont="1" applyBorder="1"/>
    <xf numFmtId="0" fontId="4" fillId="0" borderId="1" xfId="0" applyFont="1" applyBorder="1" applyAlignment="1">
      <alignment horizontal="left"/>
    </xf>
    <xf numFmtId="0" fontId="6" fillId="0" borderId="1" xfId="0" applyFont="1" applyBorder="1" applyAlignment="1">
      <alignment horizontal="right" wrapText="1"/>
    </xf>
    <xf numFmtId="164" fontId="4" fillId="3" borderId="1" xfId="2" applyNumberFormat="1" applyFont="1" applyFill="1" applyBorder="1"/>
    <xf numFmtId="7" fontId="4" fillId="0" borderId="0" xfId="0" applyNumberFormat="1" applyFont="1"/>
    <xf numFmtId="0" fontId="6" fillId="4" borderId="1" xfId="0" applyFont="1" applyFill="1" applyBorder="1" applyAlignment="1">
      <alignment wrapText="1"/>
    </xf>
    <xf numFmtId="0" fontId="6" fillId="4" borderId="1" xfId="0" applyFont="1" applyFill="1" applyBorder="1" applyAlignment="1">
      <alignment horizontal="right" wrapText="1"/>
    </xf>
    <xf numFmtId="164" fontId="4" fillId="5" borderId="1" xfId="2" applyNumberFormat="1" applyFont="1" applyFill="1" applyBorder="1" applyAlignment="1">
      <alignment horizontal="center"/>
    </xf>
    <xf numFmtId="165" fontId="4" fillId="5" borderId="1" xfId="0" applyNumberFormat="1" applyFont="1" applyFill="1" applyBorder="1" applyAlignment="1">
      <alignment horizontal="center"/>
    </xf>
    <xf numFmtId="165" fontId="4" fillId="0" borderId="0" xfId="3" applyNumberFormat="1" applyFont="1"/>
    <xf numFmtId="165" fontId="4" fillId="0" borderId="1" xfId="4" applyNumberFormat="1" applyFont="1" applyBorder="1"/>
    <xf numFmtId="164" fontId="4" fillId="5" borderId="1" xfId="2" applyNumberFormat="1" applyFont="1" applyFill="1" applyBorder="1"/>
    <xf numFmtId="165" fontId="4" fillId="5" borderId="1" xfId="4" applyNumberFormat="1" applyFont="1" applyFill="1" applyBorder="1"/>
    <xf numFmtId="165" fontId="4" fillId="0" borderId="1" xfId="4" applyNumberFormat="1" applyFont="1" applyFill="1" applyBorder="1"/>
    <xf numFmtId="165" fontId="4" fillId="0" borderId="1" xfId="0" applyNumberFormat="1" applyFont="1" applyBorder="1"/>
    <xf numFmtId="165" fontId="4" fillId="0" borderId="1" xfId="0" applyNumberFormat="1" applyFont="1" applyFill="1" applyBorder="1"/>
    <xf numFmtId="165" fontId="4" fillId="5" borderId="1" xfId="0" applyNumberFormat="1" applyFont="1" applyFill="1" applyBorder="1"/>
    <xf numFmtId="7" fontId="4" fillId="5" borderId="1" xfId="3" applyNumberFormat="1" applyFont="1" applyFill="1" applyBorder="1"/>
    <xf numFmtId="49" fontId="3" fillId="0" borderId="1" xfId="0" applyNumberFormat="1" applyFont="1" applyBorder="1" applyAlignment="1" applyProtection="1">
      <alignment horizontal="center" wrapText="1"/>
    </xf>
    <xf numFmtId="165" fontId="4" fillId="5" borderId="1" xfId="4" applyNumberFormat="1" applyFont="1" applyFill="1" applyBorder="1" applyAlignment="1">
      <alignment horizontal="center"/>
    </xf>
    <xf numFmtId="165" fontId="4" fillId="5" borderId="0" xfId="4" applyNumberFormat="1" applyFont="1" applyFill="1" applyBorder="1"/>
    <xf numFmtId="0" fontId="6" fillId="5" borderId="1" xfId="4" applyNumberFormat="1" applyFont="1" applyFill="1" applyBorder="1" applyAlignment="1">
      <alignment horizontal="right"/>
    </xf>
    <xf numFmtId="0" fontId="6" fillId="0" borderId="2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6" fillId="0" borderId="13" xfId="0" applyFont="1" applyBorder="1" applyAlignment="1">
      <alignment horizontal="left"/>
    </xf>
    <xf numFmtId="0" fontId="7" fillId="0" borderId="14" xfId="0" applyFont="1" applyBorder="1" applyAlignment="1">
      <alignment horizontal="left" vertical="center" wrapText="1"/>
    </xf>
    <xf numFmtId="0" fontId="5" fillId="0" borderId="0" xfId="0" applyFont="1" applyAlignment="1" applyProtection="1">
      <alignment horizontal="center"/>
    </xf>
    <xf numFmtId="0" fontId="3" fillId="0" borderId="0" xfId="0" applyFont="1" applyAlignment="1" applyProtection="1">
      <alignment horizontal="center"/>
    </xf>
    <xf numFmtId="0" fontId="6" fillId="0" borderId="0" xfId="0" applyFont="1" applyBorder="1" applyAlignment="1">
      <alignment wrapText="1"/>
    </xf>
    <xf numFmtId="0" fontId="6" fillId="0" borderId="1" xfId="0" applyFont="1" applyBorder="1" applyAlignment="1">
      <alignment horizontal="center" vertical="center" wrapText="1"/>
    </xf>
    <xf numFmtId="0" fontId="9" fillId="2" borderId="2" xfId="1" applyFont="1" applyFill="1" applyBorder="1" applyProtection="1"/>
    <xf numFmtId="0" fontId="9" fillId="2" borderId="3" xfId="1" applyFont="1" applyFill="1" applyBorder="1" applyProtection="1"/>
    <xf numFmtId="0" fontId="9" fillId="2" borderId="6" xfId="1" applyFont="1" applyFill="1" applyBorder="1" applyAlignment="1" applyProtection="1">
      <alignment horizontal="center"/>
      <protection locked="0"/>
    </xf>
    <xf numFmtId="0" fontId="3" fillId="0" borderId="7" xfId="1" quotePrefix="1" applyFont="1" applyBorder="1" applyAlignment="1" applyProtection="1">
      <alignment horizontal="left" vertical="center"/>
    </xf>
    <xf numFmtId="0" fontId="3" fillId="0" borderId="1" xfId="1" applyFont="1" applyBorder="1" applyAlignment="1" applyProtection="1">
      <alignment vertical="center"/>
    </xf>
    <xf numFmtId="0" fontId="3" fillId="0" borderId="8" xfId="1" applyFont="1" applyBorder="1" applyAlignment="1" applyProtection="1">
      <alignment horizontal="left" vertical="center"/>
      <protection locked="0"/>
    </xf>
    <xf numFmtId="0" fontId="3" fillId="0" borderId="9" xfId="1" quotePrefix="1" applyFont="1" applyBorder="1" applyAlignment="1" applyProtection="1">
      <alignment horizontal="left" vertical="center"/>
    </xf>
    <xf numFmtId="0" fontId="3" fillId="0" borderId="10" xfId="1" applyFont="1" applyBorder="1" applyAlignment="1" applyProtection="1">
      <alignment vertical="center"/>
    </xf>
    <xf numFmtId="49" fontId="3" fillId="0" borderId="11" xfId="1" applyNumberFormat="1" applyFont="1" applyBorder="1" applyAlignment="1" applyProtection="1">
      <alignment horizontal="left" vertical="center"/>
      <protection locked="0"/>
    </xf>
    <xf numFmtId="0" fontId="3" fillId="0" borderId="0" xfId="0" applyFont="1" applyProtection="1"/>
    <xf numFmtId="0" fontId="4" fillId="0" borderId="0" xfId="0" applyFont="1" applyAlignment="1" applyProtection="1">
      <alignment horizontal="left" vertical="center"/>
      <protection locked="0"/>
    </xf>
    <xf numFmtId="0" fontId="9" fillId="0" borderId="0" xfId="0" applyFont="1" applyAlignment="1" applyProtection="1">
      <alignment horizontal="left" vertical="center"/>
    </xf>
    <xf numFmtId="0" fontId="6" fillId="0" borderId="0" xfId="0" applyFont="1" applyAlignment="1"/>
    <xf numFmtId="9" fontId="4" fillId="0" borderId="0" xfId="0" applyNumberFormat="1" applyFont="1" applyBorder="1" applyAlignment="1">
      <alignment horizontal="center"/>
    </xf>
    <xf numFmtId="1" fontId="3" fillId="0" borderId="1" xfId="0" applyNumberFormat="1" applyFont="1" applyBorder="1" applyAlignment="1" applyProtection="1">
      <alignment horizontal="center"/>
    </xf>
    <xf numFmtId="0" fontId="4" fillId="0" borderId="0" xfId="0" applyFont="1" applyAlignment="1">
      <alignment horizontal="center"/>
    </xf>
    <xf numFmtId="0" fontId="4" fillId="0" borderId="7" xfId="0" applyFont="1" applyBorder="1" applyAlignment="1">
      <alignment vertical="center" wrapText="1"/>
    </xf>
    <xf numFmtId="0" fontId="6" fillId="0" borderId="15" xfId="0" applyFont="1" applyBorder="1" applyAlignment="1">
      <alignment wrapText="1"/>
    </xf>
    <xf numFmtId="0" fontId="6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8" fontId="4" fillId="5" borderId="1" xfId="4" applyNumberFormat="1" applyFont="1" applyFill="1" applyBorder="1"/>
    <xf numFmtId="49" fontId="3" fillId="0" borderId="0" xfId="0" applyNumberFormat="1" applyFont="1" applyFill="1" applyAlignment="1" applyProtection="1">
      <alignment horizontal="left"/>
    </xf>
    <xf numFmtId="0" fontId="3" fillId="0" borderId="0" xfId="0" applyFont="1" applyFill="1" applyAlignment="1" applyProtection="1">
      <alignment horizontal="center"/>
    </xf>
    <xf numFmtId="49" fontId="3" fillId="0" borderId="8" xfId="1" applyNumberFormat="1" applyFont="1" applyFill="1" applyBorder="1" applyAlignment="1" applyProtection="1">
      <alignment horizontal="right" vertical="center"/>
      <protection locked="0"/>
    </xf>
    <xf numFmtId="0" fontId="6" fillId="0" borderId="0" xfId="0" applyFont="1" applyFill="1" applyAlignment="1"/>
    <xf numFmtId="0" fontId="6" fillId="0" borderId="0" xfId="0" applyFont="1" applyFill="1"/>
    <xf numFmtId="0" fontId="4" fillId="0" borderId="0" xfId="0" applyFont="1" applyFill="1"/>
    <xf numFmtId="165" fontId="4" fillId="0" borderId="1" xfId="0" applyNumberFormat="1" applyFont="1" applyBorder="1" applyAlignment="1" applyProtection="1">
      <alignment horizontal="center"/>
      <protection locked="0"/>
    </xf>
    <xf numFmtId="8" fontId="9" fillId="4" borderId="1" xfId="4" applyNumberFormat="1" applyFont="1" applyFill="1" applyBorder="1" applyAlignment="1" applyProtection="1">
      <alignment horizontal="center"/>
      <protection locked="0"/>
    </xf>
    <xf numFmtId="165" fontId="4" fillId="0" borderId="1" xfId="4" applyNumberFormat="1" applyFont="1" applyBorder="1" applyAlignment="1" applyProtection="1">
      <alignment horizontal="center"/>
      <protection locked="0"/>
    </xf>
    <xf numFmtId="165" fontId="4" fillId="0" borderId="1" xfId="4" applyNumberFormat="1" applyFont="1" applyBorder="1" applyProtection="1">
      <protection locked="0"/>
    </xf>
    <xf numFmtId="165" fontId="4" fillId="0" borderId="1" xfId="0" applyNumberFormat="1" applyFont="1" applyBorder="1" applyProtection="1">
      <protection locked="0"/>
    </xf>
    <xf numFmtId="166" fontId="4" fillId="4" borderId="1" xfId="3" applyNumberFormat="1" applyFont="1" applyFill="1" applyBorder="1" applyProtection="1">
      <protection locked="0"/>
    </xf>
    <xf numFmtId="0" fontId="5" fillId="0" borderId="0" xfId="0" applyFont="1" applyAlignment="1" applyProtection="1">
      <alignment horizontal="center"/>
    </xf>
    <xf numFmtId="0" fontId="6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Border="1" applyAlignment="1">
      <alignment wrapText="1"/>
    </xf>
    <xf numFmtId="0" fontId="4" fillId="0" borderId="0" xfId="0" applyFont="1" applyBorder="1" applyAlignment="1">
      <alignment wrapText="1"/>
    </xf>
    <xf numFmtId="165" fontId="4" fillId="5" borderId="1" xfId="4" applyNumberFormat="1" applyFont="1" applyFill="1" applyBorder="1" applyAlignment="1" applyProtection="1">
      <alignment horizontal="center"/>
      <protection locked="0"/>
    </xf>
    <xf numFmtId="165" fontId="4" fillId="0" borderId="1" xfId="0" applyNumberFormat="1" applyFont="1" applyFill="1" applyBorder="1" applyAlignment="1" applyProtection="1">
      <alignment horizontal="center"/>
      <protection locked="0"/>
    </xf>
    <xf numFmtId="165" fontId="4" fillId="0" borderId="0" xfId="0" applyNumberFormat="1" applyFont="1"/>
    <xf numFmtId="7" fontId="4" fillId="5" borderId="1" xfId="3" applyNumberFormat="1" applyFont="1" applyFill="1" applyBorder="1" applyProtection="1"/>
    <xf numFmtId="0" fontId="3" fillId="0" borderId="8" xfId="1" applyNumberFormat="1" applyFont="1" applyBorder="1" applyAlignment="1" applyProtection="1">
      <alignment horizontal="right" vertical="center"/>
      <protection locked="0"/>
    </xf>
    <xf numFmtId="0" fontId="3" fillId="0" borderId="0" xfId="0" applyFont="1" applyFill="1" applyAlignment="1" applyProtection="1">
      <alignment horizontal="center"/>
    </xf>
    <xf numFmtId="0" fontId="3" fillId="0" borderId="0" xfId="0" applyFont="1" applyAlignment="1" applyProtection="1">
      <alignment horizontal="center"/>
    </xf>
    <xf numFmtId="0" fontId="4" fillId="0" borderId="0" xfId="0" applyFont="1" applyAlignment="1">
      <alignment wrapText="1"/>
    </xf>
    <xf numFmtId="0" fontId="3" fillId="0" borderId="0" xfId="0" applyFont="1" applyFill="1" applyAlignment="1" applyProtection="1"/>
    <xf numFmtId="0" fontId="4" fillId="0" borderId="0" xfId="0" applyFont="1" applyAlignment="1" applyProtection="1">
      <alignment vertical="center"/>
      <protection locked="0"/>
    </xf>
    <xf numFmtId="0" fontId="9" fillId="0" borderId="0" xfId="0" applyFont="1" applyAlignment="1" applyProtection="1">
      <alignment vertical="center" wrapText="1"/>
    </xf>
    <xf numFmtId="0" fontId="9" fillId="0" borderId="0" xfId="0" applyFont="1" applyAlignment="1" applyProtection="1">
      <alignment vertical="center"/>
    </xf>
    <xf numFmtId="0" fontId="10" fillId="0" borderId="0" xfId="0" applyFont="1" applyAlignment="1" applyProtection="1"/>
    <xf numFmtId="0" fontId="10" fillId="0" borderId="0" xfId="0" applyFont="1" applyAlignment="1" applyProtection="1">
      <alignment horizontal="right"/>
    </xf>
    <xf numFmtId="0" fontId="3" fillId="0" borderId="0" xfId="0" applyFont="1" applyAlignment="1" applyProtection="1">
      <alignment horizontal="right"/>
    </xf>
    <xf numFmtId="0" fontId="3" fillId="0" borderId="0" xfId="0" applyFont="1" applyFill="1" applyAlignment="1" applyProtection="1">
      <alignment horizontal="right"/>
    </xf>
    <xf numFmtId="0" fontId="6" fillId="0" borderId="4" xfId="0" applyFont="1" applyBorder="1" applyAlignment="1">
      <alignment horizontal="left"/>
    </xf>
    <xf numFmtId="0" fontId="6" fillId="0" borderId="12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4" fillId="0" borderId="0" xfId="0" applyFont="1" applyAlignment="1"/>
    <xf numFmtId="0" fontId="4" fillId="0" borderId="0" xfId="0" applyFont="1" applyAlignment="1">
      <alignment vertical="top" wrapText="1"/>
    </xf>
    <xf numFmtId="0" fontId="3" fillId="0" borderId="0" xfId="0" applyFont="1" applyAlignment="1" applyProtection="1">
      <alignment horizontal="center"/>
    </xf>
    <xf numFmtId="0" fontId="3" fillId="0" borderId="0" xfId="0" applyFont="1" applyFill="1" applyAlignment="1" applyProtection="1">
      <alignment horizontal="center"/>
    </xf>
    <xf numFmtId="0" fontId="4" fillId="0" borderId="0" xfId="0" applyFont="1" applyBorder="1" applyAlignment="1">
      <alignment wrapText="1"/>
    </xf>
    <xf numFmtId="0" fontId="10" fillId="0" borderId="0" xfId="0" applyFont="1" applyAlignment="1" applyProtection="1">
      <alignment horizontal="center"/>
    </xf>
    <xf numFmtId="0" fontId="3" fillId="0" borderId="0" xfId="0" applyFont="1" applyFill="1" applyAlignment="1" applyProtection="1">
      <alignment horizontal="left"/>
    </xf>
    <xf numFmtId="0" fontId="10" fillId="0" borderId="0" xfId="0" applyFont="1" applyAlignment="1" applyProtection="1">
      <alignment horizontal="left"/>
    </xf>
    <xf numFmtId="0" fontId="3" fillId="0" borderId="0" xfId="0" applyFont="1" applyAlignment="1" applyProtection="1">
      <alignment horizontal="left"/>
    </xf>
    <xf numFmtId="0" fontId="6" fillId="0" borderId="1" xfId="0" applyFont="1" applyBorder="1" applyAlignment="1"/>
    <xf numFmtId="0" fontId="6" fillId="0" borderId="4" xfId="0" applyFont="1" applyBorder="1" applyAlignment="1"/>
    <xf numFmtId="0" fontId="6" fillId="0" borderId="12" xfId="0" applyFont="1" applyBorder="1" applyAlignment="1"/>
    <xf numFmtId="0" fontId="5" fillId="0" borderId="0" xfId="0" applyFont="1" applyAlignment="1" applyProtection="1">
      <alignment horizontal="right"/>
    </xf>
    <xf numFmtId="0" fontId="6" fillId="0" borderId="4" xfId="0" applyFont="1" applyBorder="1" applyAlignment="1">
      <alignment vertical="center" wrapText="1"/>
    </xf>
    <xf numFmtId="0" fontId="4" fillId="0" borderId="12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6" fillId="0" borderId="12" xfId="0" applyFont="1" applyBorder="1" applyAlignment="1">
      <alignment horizontal="right" vertical="center"/>
    </xf>
    <xf numFmtId="0" fontId="4" fillId="0" borderId="18" xfId="0" applyFont="1" applyBorder="1" applyAlignment="1">
      <alignment vertical="center"/>
    </xf>
    <xf numFmtId="0" fontId="6" fillId="0" borderId="17" xfId="0" applyFont="1" applyBorder="1" applyAlignment="1"/>
    <xf numFmtId="0" fontId="6" fillId="0" borderId="0" xfId="0" applyFont="1" applyBorder="1" applyAlignment="1"/>
    <xf numFmtId="0" fontId="6" fillId="0" borderId="0" xfId="0" applyFont="1" applyAlignment="1" applyProtection="1">
      <alignment vertical="center"/>
      <protection locked="0"/>
    </xf>
  </cellXfs>
  <cellStyles count="5">
    <cellStyle name="Comma" xfId="3" builtinId="3"/>
    <cellStyle name="Currency" xfId="4" builtinId="4"/>
    <cellStyle name="Normal" xfId="0" builtinId="0"/>
    <cellStyle name="Normal_cover 10'01" xfId="1" xr:uid="{00000000-0005-0000-0000-000003000000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981075</xdr:colOff>
          <xdr:row>10</xdr:row>
          <xdr:rowOff>0</xdr:rowOff>
        </xdr:from>
        <xdr:to>
          <xdr:col>0</xdr:col>
          <xdr:colOff>1352550</xdr:colOff>
          <xdr:row>11</xdr:row>
          <xdr:rowOff>38100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6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1743075</xdr:colOff>
          <xdr:row>10</xdr:row>
          <xdr:rowOff>19050</xdr:rowOff>
        </xdr:from>
        <xdr:to>
          <xdr:col>0</xdr:col>
          <xdr:colOff>2190750</xdr:colOff>
          <xdr:row>11</xdr:row>
          <xdr:rowOff>28575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6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ctuary/Rating/2021/Large%20Group%20Adhoc/Large%20Group%20Aggregate%20Rate%20Filing/2021/SB17/Templates%20from%20Latha%202021-09-23/ORIGINAL%20EMAILS%20(BEFORE%20FEE%20FIX)/SB%2017%20Large%20Group%20Prescription%20Drug%20Reporting%20Form%20CDI%20-%20FILE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page"/>
      <sheetName val="PharmPctPrem"/>
      <sheetName val="YoYTotalPlanSpnd"/>
      <sheetName val="YoYcompofPrem"/>
      <sheetName val="SpecTierForm"/>
      <sheetName val="PharmDocOff"/>
      <sheetName val="PharmBenMgr"/>
    </sheetNames>
    <sheetDataSet>
      <sheetData sheetId="0">
        <row r="7">
          <cell r="C7">
            <v>66141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FF00"/>
    <pageSetUpPr fitToPage="1"/>
  </sheetPr>
  <dimension ref="A1:C26"/>
  <sheetViews>
    <sheetView tabSelected="1" zoomScaleNormal="100" zoomScaleSheetLayoutView="100" zoomScalePageLayoutView="115" workbookViewId="0">
      <selection activeCell="H16" sqref="H16"/>
    </sheetView>
  </sheetViews>
  <sheetFormatPr defaultColWidth="9.140625" defaultRowHeight="15" x14ac:dyDescent="0.2"/>
  <cols>
    <col min="1" max="1" width="23" style="17" customWidth="1"/>
    <col min="2" max="2" width="55" style="17" customWidth="1"/>
    <col min="3" max="3" width="45.85546875" style="17" customWidth="1"/>
    <col min="4" max="16384" width="9.140625" style="17"/>
  </cols>
  <sheetData>
    <row r="1" spans="1:3" ht="16.5" customHeight="1" x14ac:dyDescent="0.25">
      <c r="A1" s="96" t="s">
        <v>0</v>
      </c>
      <c r="B1" s="93"/>
      <c r="C1" s="96"/>
    </row>
    <row r="2" spans="1:3" ht="16.5" customHeight="1" x14ac:dyDescent="0.25">
      <c r="A2" s="15" t="s">
        <v>66</v>
      </c>
      <c r="B2" s="94"/>
      <c r="C2" s="15"/>
    </row>
    <row r="3" spans="1:3" ht="16.5" customHeight="1" x14ac:dyDescent="0.25">
      <c r="A3" s="96" t="s">
        <v>65</v>
      </c>
      <c r="B3" s="93"/>
      <c r="C3" s="96"/>
    </row>
    <row r="4" spans="1:3" ht="16.5" customHeight="1" thickBot="1" x14ac:dyDescent="0.25"/>
    <row r="5" spans="1:3" x14ac:dyDescent="0.2">
      <c r="A5" s="48"/>
      <c r="B5" s="49"/>
      <c r="C5" s="50"/>
    </row>
    <row r="6" spans="1:3" ht="15.75" x14ac:dyDescent="0.2">
      <c r="A6" s="51" t="s">
        <v>1</v>
      </c>
      <c r="B6" s="52" t="s">
        <v>2</v>
      </c>
      <c r="C6" s="92">
        <v>2022</v>
      </c>
    </row>
    <row r="7" spans="1:3" ht="15.75" x14ac:dyDescent="0.2">
      <c r="A7" s="51" t="s">
        <v>3</v>
      </c>
      <c r="B7" s="52" t="s">
        <v>10</v>
      </c>
      <c r="C7" s="53">
        <f>'[1]Cover page'!$C$7</f>
        <v>66141</v>
      </c>
    </row>
    <row r="8" spans="1:3" ht="15.75" x14ac:dyDescent="0.2">
      <c r="A8" s="51" t="s">
        <v>4</v>
      </c>
      <c r="B8" s="52" t="s">
        <v>5</v>
      </c>
      <c r="C8" s="73" t="s">
        <v>78</v>
      </c>
    </row>
    <row r="9" spans="1:3" ht="16.5" thickBot="1" x14ac:dyDescent="0.25">
      <c r="A9" s="54" t="s">
        <v>6</v>
      </c>
      <c r="B9" s="55" t="s">
        <v>7</v>
      </c>
      <c r="C9" s="56"/>
    </row>
    <row r="10" spans="1:3" x14ac:dyDescent="0.2">
      <c r="A10" s="97" t="s">
        <v>19</v>
      </c>
    </row>
    <row r="13" spans="1:3" ht="15.75" x14ac:dyDescent="0.25">
      <c r="A13" s="127" t="s">
        <v>17</v>
      </c>
      <c r="B13" s="57" t="s">
        <v>18</v>
      </c>
    </row>
    <row r="14" spans="1:3" ht="20.25" customHeight="1" x14ac:dyDescent="0.2">
      <c r="A14" s="97" t="s">
        <v>22</v>
      </c>
      <c r="B14" s="97" t="str">
        <f>PharmPctPrem!A4</f>
        <v>Percent of Premium Attributable to Prescription Drug Costs</v>
      </c>
      <c r="C14" s="97"/>
    </row>
    <row r="15" spans="1:3" ht="20.25" customHeight="1" x14ac:dyDescent="0.2">
      <c r="B15" s="58"/>
      <c r="C15" s="58"/>
    </row>
    <row r="16" spans="1:3" ht="21.75" customHeight="1" x14ac:dyDescent="0.2">
      <c r="A16" s="97" t="s">
        <v>21</v>
      </c>
      <c r="B16" s="97" t="str">
        <f>YoYTotalPlanSpnd!A4</f>
        <v>Year-Over-Year Increase, as a Percentage, in Per Member Per Month, Total Health Plan Spending</v>
      </c>
      <c r="C16" s="97"/>
    </row>
    <row r="17" spans="1:3" ht="20.25" customHeight="1" x14ac:dyDescent="0.2">
      <c r="B17" s="58"/>
      <c r="C17" s="58"/>
    </row>
    <row r="18" spans="1:3" ht="45" x14ac:dyDescent="0.2">
      <c r="A18" s="97" t="s">
        <v>27</v>
      </c>
      <c r="B18" s="98" t="str">
        <f>YoYcompofPrem!A4</f>
        <v>Year-Over-Year Increase in Per Member Per Month Costs for Drug Prices Compared  to Other Components of Health Care Premium</v>
      </c>
      <c r="C18" s="99"/>
    </row>
    <row r="19" spans="1:3" ht="20.25" customHeight="1" x14ac:dyDescent="0.2">
      <c r="B19" s="59"/>
      <c r="C19" s="58"/>
    </row>
    <row r="20" spans="1:3" ht="20.25" customHeight="1" x14ac:dyDescent="0.2">
      <c r="A20" s="97" t="s">
        <v>23</v>
      </c>
      <c r="B20" s="97" t="str">
        <f>SpecTierForm!A4</f>
        <v>Specialty Tier Formulary List</v>
      </c>
      <c r="C20" s="97"/>
    </row>
    <row r="21" spans="1:3" ht="20.25" customHeight="1" x14ac:dyDescent="0.2">
      <c r="B21" s="58"/>
      <c r="C21" s="58"/>
    </row>
    <row r="22" spans="1:3" ht="20.25" customHeight="1" x14ac:dyDescent="0.2">
      <c r="A22" s="97" t="s">
        <v>24</v>
      </c>
      <c r="B22" s="97" t="str">
        <f>PharmDocOff!A4</f>
        <v>Percent of Premium Attributable To Drugs Administered in a Doctor's Office</v>
      </c>
      <c r="C22" s="97"/>
    </row>
    <row r="23" spans="1:3" ht="20.25" customHeight="1" x14ac:dyDescent="0.2">
      <c r="B23" s="58"/>
      <c r="C23" s="58"/>
    </row>
    <row r="24" spans="1:3" ht="20.25" customHeight="1" x14ac:dyDescent="0.2">
      <c r="A24" s="97" t="s">
        <v>25</v>
      </c>
      <c r="B24" s="97" t="str">
        <f>PharmBenMgr!A4</f>
        <v>Health Plan/Insurer Uses of Prescription Drug Benefit Manager</v>
      </c>
      <c r="C24" s="97"/>
    </row>
    <row r="25" spans="1:3" ht="20.25" customHeight="1" x14ac:dyDescent="0.2">
      <c r="B25" s="58"/>
      <c r="C25" s="58"/>
    </row>
    <row r="26" spans="1:3" ht="20.25" customHeight="1" x14ac:dyDescent="0.2">
      <c r="B26" s="97"/>
      <c r="C26" s="97"/>
    </row>
  </sheetData>
  <sheetProtection algorithmName="SHA-512" hashValue="f8d85DGV+pM7giIJUsD4RvWV6W9DS1UkmMuyuzU3g3/5oxXdYSCdcno1nQL4xfgAHfMMSylzjr+mMJJEbz0AMQ==" saltValue="orxuo6ja6x9Nhn8pCZ6r9g==" spinCount="100000" sheet="1" objects="1" scenarios="1"/>
  <dataValidations count="1">
    <dataValidation type="textLength" operator="lessThanOrEqual" allowBlank="1" showInputMessage="1" showErrorMessage="1" errorTitle="Too Many Characters" error="The maximum number of characters that can be entered is 105." sqref="C6:C9" xr:uid="{00000000-0002-0000-0000-000000000000}">
      <formula1>150</formula1>
    </dataValidation>
  </dataValidations>
  <printOptions horizontalCentered="1"/>
  <pageMargins left="0.7" right="0.7" top="0.75" bottom="0.75" header="0.3" footer="0.3"/>
  <pageSetup scale="98" orientation="landscape" r:id="rId1"/>
  <headerFooter>
    <oddFooter>&amp;L&amp;"Arial,Regular"&amp;12Revised: June 28, 2019&amp;C&amp;"Arial,Regular"&amp;12Page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FFFF00"/>
    <pageSetUpPr fitToPage="1"/>
  </sheetPr>
  <dimension ref="A1:C24"/>
  <sheetViews>
    <sheetView topLeftCell="A5" zoomScale="85" zoomScaleNormal="85" zoomScaleSheetLayoutView="85" zoomScalePageLayoutView="90" workbookViewId="0">
      <selection activeCell="B19" sqref="B19"/>
    </sheetView>
  </sheetViews>
  <sheetFormatPr defaultColWidth="50.85546875" defaultRowHeight="15" x14ac:dyDescent="0.2"/>
  <cols>
    <col min="1" max="1" width="57.140625" style="1" customWidth="1"/>
    <col min="2" max="2" width="29.85546875" style="1" customWidth="1"/>
    <col min="3" max="3" width="37.42578125" style="1" customWidth="1"/>
    <col min="4" max="16384" width="50.85546875" style="1"/>
  </cols>
  <sheetData>
    <row r="1" spans="1:3" ht="16.5" customHeight="1" x14ac:dyDescent="0.25">
      <c r="A1" s="113" t="str">
        <f>'Cover page'!A1</f>
        <v>California Department of Managed Health Care/Department of Insurance</v>
      </c>
      <c r="B1" s="110"/>
      <c r="C1" s="96"/>
    </row>
    <row r="2" spans="1:3" ht="16.5" customHeight="1" x14ac:dyDescent="0.25">
      <c r="A2" s="115" t="str">
        <f>'Cover page'!A2</f>
        <v>SB 17 - Large Group Prescription Drug Cost Reporting Form</v>
      </c>
      <c r="B2" s="109"/>
      <c r="C2" s="15"/>
    </row>
    <row r="3" spans="1:3" ht="16.5" customHeight="1" x14ac:dyDescent="0.25">
      <c r="A3" s="115" t="str">
        <f>'Cover page'!A3</f>
        <v>For policies subject to CHSC 1385.045 or CIC 10181.45</v>
      </c>
      <c r="B3" s="109"/>
      <c r="C3" s="15"/>
    </row>
    <row r="4" spans="1:3" ht="16.5" customHeight="1" x14ac:dyDescent="0.25">
      <c r="A4" s="114" t="s">
        <v>8</v>
      </c>
      <c r="B4" s="112"/>
      <c r="C4" s="100"/>
    </row>
    <row r="5" spans="1:3" ht="16.5" customHeight="1" x14ac:dyDescent="0.25">
      <c r="A5" s="114" t="s">
        <v>41</v>
      </c>
      <c r="B5" s="112"/>
      <c r="C5" s="100"/>
    </row>
    <row r="6" spans="1:3" ht="16.5" customHeight="1" x14ac:dyDescent="0.25">
      <c r="A6" s="44"/>
      <c r="B6" s="44"/>
      <c r="C6" s="44"/>
    </row>
    <row r="7" spans="1:3" ht="16.5" customHeight="1" x14ac:dyDescent="0.25">
      <c r="A7" s="74" t="str">
        <f>"Company Legal Name: "&amp;'Cover page'!C8</f>
        <v>Company Legal Name: Healthnet Of California</v>
      </c>
      <c r="B7" s="74"/>
      <c r="C7" s="74"/>
    </row>
    <row r="8" spans="1:3" ht="16.5" customHeight="1" x14ac:dyDescent="0.25">
      <c r="A8" s="60" t="str">
        <f>"Calendar Year: "&amp;'Cover page'!C6</f>
        <v>Calendar Year: 2022</v>
      </c>
      <c r="B8" s="60"/>
      <c r="C8" s="60"/>
    </row>
    <row r="9" spans="1:3" ht="16.5" customHeight="1" x14ac:dyDescent="0.25">
      <c r="A9" s="2"/>
      <c r="B9" s="45"/>
      <c r="C9" s="45"/>
    </row>
    <row r="10" spans="1:3" ht="15.75" x14ac:dyDescent="0.25">
      <c r="A10" s="104" t="s">
        <v>11</v>
      </c>
      <c r="B10" s="105"/>
      <c r="C10" s="106"/>
    </row>
    <row r="11" spans="1:3" ht="49.5" customHeight="1" x14ac:dyDescent="0.25">
      <c r="A11" s="5" t="s">
        <v>12</v>
      </c>
      <c r="B11" s="20" t="str">
        <f>'Cover page'!C6&amp; " Total Paid Dollar Amount (PMPM)"</f>
        <v>2022 Total Paid Dollar Amount (PMPM)</v>
      </c>
      <c r="C11" s="20" t="s">
        <v>15</v>
      </c>
    </row>
    <row r="12" spans="1:3" ht="45" customHeight="1" x14ac:dyDescent="0.25">
      <c r="A12" s="12" t="s">
        <v>56</v>
      </c>
      <c r="B12" s="77">
        <v>9.8358915859463902</v>
      </c>
      <c r="C12" s="25">
        <f>B12/B19</f>
        <v>1.5423488103494736E-2</v>
      </c>
    </row>
    <row r="13" spans="1:3" ht="45.75" customHeight="1" x14ac:dyDescent="0.25">
      <c r="A13" s="12" t="s">
        <v>57</v>
      </c>
      <c r="B13" s="77">
        <v>20.487903646938499</v>
      </c>
      <c r="C13" s="25">
        <f>B13/B19</f>
        <v>3.212672032859723E-2</v>
      </c>
    </row>
    <row r="14" spans="1:3" ht="45" customHeight="1" x14ac:dyDescent="0.25">
      <c r="A14" s="12" t="s">
        <v>58</v>
      </c>
      <c r="B14" s="77">
        <v>75.830152536920906</v>
      </c>
      <c r="C14" s="25">
        <f>B14/B19</f>
        <v>0.11890792464716431</v>
      </c>
    </row>
    <row r="15" spans="1:3" ht="45" customHeight="1" x14ac:dyDescent="0.25">
      <c r="A15" s="12" t="s">
        <v>47</v>
      </c>
      <c r="B15" s="26">
        <f>SUM(B12:B14)</f>
        <v>106.1539477698058</v>
      </c>
      <c r="C15" s="25">
        <f>B15/B19</f>
        <v>0.16645813307925628</v>
      </c>
    </row>
    <row r="16" spans="1:3" ht="45" customHeight="1" x14ac:dyDescent="0.25">
      <c r="A16" s="116" t="s">
        <v>54</v>
      </c>
      <c r="B16" s="78">
        <f>YoYcompofPrem!B15</f>
        <v>-19.883574878534887</v>
      </c>
      <c r="C16" s="25">
        <f>B16/B19</f>
        <v>-3.1179083046442711E-2</v>
      </c>
    </row>
    <row r="17" spans="1:3" ht="30" customHeight="1" x14ac:dyDescent="0.2">
      <c r="A17" s="9"/>
      <c r="B17" s="10"/>
      <c r="C17" s="61"/>
    </row>
    <row r="18" spans="1:3" ht="23.25" customHeight="1" x14ac:dyDescent="0.25">
      <c r="A18" s="3"/>
      <c r="B18" s="62">
        <f>'Cover page'!C6</f>
        <v>2022</v>
      </c>
      <c r="C18" s="63"/>
    </row>
    <row r="19" spans="1:3" ht="45" customHeight="1" x14ac:dyDescent="0.25">
      <c r="A19" s="12" t="s">
        <v>53</v>
      </c>
      <c r="B19" s="89">
        <f>YoYcompofPrem!$B$29</f>
        <v>637.72160486302198</v>
      </c>
      <c r="C19" s="63"/>
    </row>
    <row r="20" spans="1:3" ht="15" customHeight="1" x14ac:dyDescent="0.2"/>
    <row r="21" spans="1:3" ht="17.25" customHeight="1" x14ac:dyDescent="0.2"/>
    <row r="22" spans="1:3" ht="30" customHeight="1" x14ac:dyDescent="0.2">
      <c r="A22" s="95"/>
      <c r="B22" s="95"/>
      <c r="C22" s="95"/>
    </row>
    <row r="23" spans="1:3" ht="30" customHeight="1" x14ac:dyDescent="0.2">
      <c r="A23" s="107"/>
      <c r="B23" s="107"/>
      <c r="C23" s="107"/>
    </row>
    <row r="24" spans="1:3" ht="30" customHeight="1" x14ac:dyDescent="0.2"/>
  </sheetData>
  <sheetProtection algorithmName="SHA-512" hashValue="MJsSo3A4dPIFPIvfssB22PlIILV5OOeEDALoFwt9mTObhPzku9UYRzolmgoGOkvFXHIUqLRXJHriDCV6O/6CRg==" saltValue="0DSHm2ijPzbTThJzAisRqA==" spinCount="100000" sheet="1" objects="1" scenarios="1"/>
  <printOptions horizontalCentered="1"/>
  <pageMargins left="0.7" right="0.7" top="0.75" bottom="0.75" header="0.3" footer="0.3"/>
  <pageSetup scale="86" orientation="landscape" r:id="rId1"/>
  <headerFooter>
    <oddFooter>&amp;L&amp;"Arial,Regular"&amp;12Revised: June 28, 2019&amp;C&amp;"Arial,Regular"&amp;12Page 2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FFFF00"/>
    <pageSetUpPr fitToPage="1"/>
  </sheetPr>
  <dimension ref="A1:D24"/>
  <sheetViews>
    <sheetView topLeftCell="A13" zoomScaleNormal="100" zoomScaleSheetLayoutView="115" zoomScalePageLayoutView="85" workbookViewId="0">
      <selection activeCell="C14" sqref="C14"/>
    </sheetView>
  </sheetViews>
  <sheetFormatPr defaultColWidth="9.140625" defaultRowHeight="15" x14ac:dyDescent="0.2"/>
  <cols>
    <col min="1" max="1" width="46.7109375" style="1" customWidth="1"/>
    <col min="2" max="4" width="28.7109375" style="1" customWidth="1"/>
    <col min="5" max="16384" width="9.140625" style="1"/>
  </cols>
  <sheetData>
    <row r="1" spans="1:4" ht="17.25" customHeight="1" x14ac:dyDescent="0.25">
      <c r="A1" s="96" t="str">
        <f>'Cover page'!A1:C1</f>
        <v>California Department of Managed Health Care/Department of Insurance</v>
      </c>
      <c r="B1" s="110"/>
      <c r="C1" s="96"/>
      <c r="D1" s="96"/>
    </row>
    <row r="2" spans="1:4" ht="18" customHeight="1" x14ac:dyDescent="0.25">
      <c r="A2" s="15" t="str">
        <f>'Cover page'!A2:C2</f>
        <v>SB 17 - Large Group Prescription Drug Cost Reporting Form</v>
      </c>
      <c r="B2" s="109"/>
      <c r="C2" s="15"/>
      <c r="D2" s="15"/>
    </row>
    <row r="3" spans="1:4" ht="18" customHeight="1" x14ac:dyDescent="0.25">
      <c r="A3" s="15" t="str">
        <f>'Cover page'!A3:C3</f>
        <v>For policies subject to CHSC 1385.045 or CIC 10181.45</v>
      </c>
      <c r="B3" s="109"/>
      <c r="C3" s="15"/>
      <c r="D3" s="15"/>
    </row>
    <row r="4" spans="1:4" ht="18" customHeight="1" x14ac:dyDescent="0.25">
      <c r="A4" s="100" t="s">
        <v>67</v>
      </c>
      <c r="B4" s="112"/>
      <c r="C4" s="16"/>
      <c r="D4" s="16"/>
    </row>
    <row r="5" spans="1:4" ht="18" customHeight="1" x14ac:dyDescent="0.25">
      <c r="A5" s="100" t="s">
        <v>42</v>
      </c>
      <c r="B5" s="112"/>
      <c r="C5" s="16"/>
      <c r="D5" s="16"/>
    </row>
    <row r="6" spans="1:4" ht="16.5" customHeight="1" x14ac:dyDescent="0.25">
      <c r="A6" s="44"/>
      <c r="B6" s="44"/>
      <c r="C6" s="44"/>
      <c r="D6" s="44"/>
    </row>
    <row r="7" spans="1:4" ht="16.5" customHeight="1" x14ac:dyDescent="0.25">
      <c r="A7" s="75" t="str">
        <f>"Company Legal Name: "&amp;'Cover page'!C8</f>
        <v>Company Legal Name: Healthnet Of California</v>
      </c>
      <c r="B7" s="71"/>
      <c r="C7" s="45"/>
      <c r="D7" s="45"/>
    </row>
    <row r="8" spans="1:4" ht="16.5" customHeight="1" x14ac:dyDescent="0.25">
      <c r="A8" s="2" t="str">
        <f>"Calendar Year: "&amp;'Cover page'!C6</f>
        <v>Calendar Year: 2022</v>
      </c>
      <c r="B8" s="4"/>
      <c r="C8" s="45"/>
      <c r="D8" s="45"/>
    </row>
    <row r="9" spans="1:4" ht="16.5" customHeight="1" x14ac:dyDescent="0.25">
      <c r="A9" s="2"/>
      <c r="B9" s="4"/>
      <c r="C9" s="45"/>
      <c r="D9" s="45"/>
    </row>
    <row r="10" spans="1:4" ht="15.75" x14ac:dyDescent="0.25">
      <c r="A10" s="117" t="str">
        <f>PharmPctPrem!A10:C10</f>
        <v>Includes Plan Pharmacy, Network Pharmacy, and Mail Order Pharmacy for Outpatient Use</v>
      </c>
      <c r="B10" s="118"/>
      <c r="C10" s="118"/>
      <c r="D10" s="118"/>
    </row>
    <row r="11" spans="1:4" ht="87.75" customHeight="1" x14ac:dyDescent="0.25">
      <c r="A11" s="5" t="s">
        <v>12</v>
      </c>
      <c r="B11" s="20" t="str">
        <f>'Cover page'!C6&amp; " Total Annual Plan Spending (i.e., Allowed) Dollar Amount (PMPM)"</f>
        <v>2022 Total Annual Plan Spending (i.e., Allowed) Dollar Amount (PMPM)</v>
      </c>
      <c r="C11" s="20" t="str">
        <f>'Cover page'!C6-1&amp; " Total Annual Plan Spending (i.e., Allowed) Dollar Amount (PMPM)"</f>
        <v>2021 Total Annual Plan Spending (i.e., Allowed) Dollar Amount (PMPM)</v>
      </c>
      <c r="D11" s="20" t="s">
        <v>76</v>
      </c>
    </row>
    <row r="12" spans="1:4" ht="54.75" customHeight="1" x14ac:dyDescent="0.25">
      <c r="A12" s="12" t="s">
        <v>59</v>
      </c>
      <c r="B12" s="79">
        <v>14.1129618158031</v>
      </c>
      <c r="C12" s="79">
        <v>13.762995028542299</v>
      </c>
      <c r="D12" s="25">
        <f>B12/C12-1</f>
        <v>2.5428098065502835E-2</v>
      </c>
    </row>
    <row r="13" spans="1:4" ht="54.75" customHeight="1" x14ac:dyDescent="0.25">
      <c r="A13" s="12" t="s">
        <v>60</v>
      </c>
      <c r="B13" s="79">
        <v>22.483014372395299</v>
      </c>
      <c r="C13" s="79">
        <v>24.553914270263501</v>
      </c>
      <c r="D13" s="25">
        <f>B13/C13-1</f>
        <v>-8.4340927278393485E-2</v>
      </c>
    </row>
    <row r="14" spans="1:4" ht="47.25" x14ac:dyDescent="0.25">
      <c r="A14" s="12" t="s">
        <v>58</v>
      </c>
      <c r="B14" s="79">
        <v>77.399185530801603</v>
      </c>
      <c r="C14" s="79">
        <v>68.122581467806697</v>
      </c>
      <c r="D14" s="25">
        <f>B14/C14-1</f>
        <v>0.136175169277442</v>
      </c>
    </row>
    <row r="15" spans="1:4" ht="45" customHeight="1" x14ac:dyDescent="0.25">
      <c r="A15" s="12" t="s">
        <v>55</v>
      </c>
      <c r="B15" s="37">
        <f>SUM(B12:B14)</f>
        <v>113.99516171900001</v>
      </c>
      <c r="C15" s="37">
        <f>SUM(C12:C14)</f>
        <v>106.43949076661249</v>
      </c>
      <c r="D15" s="25">
        <f>B15/C15-1</f>
        <v>7.0985598465090893E-2</v>
      </c>
    </row>
    <row r="16" spans="1:4" ht="45" customHeight="1" x14ac:dyDescent="0.25">
      <c r="A16" s="12" t="s">
        <v>40</v>
      </c>
      <c r="B16" s="78">
        <f>YoYcompofPrem!B15</f>
        <v>-19.883574878534887</v>
      </c>
      <c r="C16" s="78">
        <f>YoYcompofPrem!C15</f>
        <v>-22.635941842968204</v>
      </c>
      <c r="D16" s="25">
        <f>B16/C16-1</f>
        <v>-0.12159277416098913</v>
      </c>
    </row>
    <row r="17" spans="1:4" ht="30" customHeight="1" x14ac:dyDescent="0.2">
      <c r="A17" s="9"/>
      <c r="B17" s="10"/>
      <c r="C17" s="10"/>
      <c r="D17" s="11"/>
    </row>
    <row r="18" spans="1:4" ht="31.5" x14ac:dyDescent="0.25">
      <c r="A18" s="3"/>
      <c r="B18" s="8">
        <f>'Cover page'!C6</f>
        <v>2022</v>
      </c>
      <c r="C18" s="8">
        <f>B18-1</f>
        <v>2021</v>
      </c>
      <c r="D18" s="36" t="s">
        <v>39</v>
      </c>
    </row>
    <row r="19" spans="1:4" ht="45" customHeight="1" x14ac:dyDescent="0.25">
      <c r="A19" s="12" t="str">
        <f>PharmPctPrem!A19</f>
        <v>Total Health Care Paid Premiums with pharmacy benefits carve-in (PMPM)</v>
      </c>
      <c r="B19" s="88">
        <f>PharmPctPrem!B19</f>
        <v>637.72160486302198</v>
      </c>
      <c r="C19" s="79">
        <f>YoYcompofPrem!C29</f>
        <v>614.33390367672075</v>
      </c>
      <c r="D19" s="25">
        <f>B19/C19-1</f>
        <v>3.8070015420487824E-2</v>
      </c>
    </row>
    <row r="20" spans="1:4" ht="30" customHeight="1" x14ac:dyDescent="0.25">
      <c r="C20" s="45"/>
      <c r="D20" s="45"/>
    </row>
    <row r="21" spans="1:4" ht="30" customHeight="1" x14ac:dyDescent="0.2"/>
    <row r="22" spans="1:4" ht="30" customHeight="1" x14ac:dyDescent="0.2"/>
    <row r="23" spans="1:4" ht="30" customHeight="1" x14ac:dyDescent="0.2">
      <c r="A23" s="108"/>
      <c r="B23" s="108"/>
      <c r="C23" s="108"/>
      <c r="D23" s="108"/>
    </row>
    <row r="24" spans="1:4" ht="30" customHeight="1" x14ac:dyDescent="0.2"/>
  </sheetData>
  <sheetProtection algorithmName="SHA-512" hashValue="fbSm6999+OwzB1bpYL0C+UipKy+Z9UG48d+GtBH3iEZTWyeJKOyNJVh+PaHtjscG2JbTEwg60mMAknpjQRTQRg==" saltValue="7TBPmxRyHeiaPL3LQQHybA==" spinCount="100000" sheet="1" objects="1" scenarios="1"/>
  <printOptions horizontalCentered="1"/>
  <pageMargins left="0.7" right="0.7" top="0.75" bottom="0.75" header="0.3" footer="0.3"/>
  <pageSetup scale="84" orientation="landscape" r:id="rId1"/>
  <headerFooter>
    <oddFooter>&amp;L&amp;"Arial,Regular"&amp;12Revised: June 28, 2019&amp;C&amp;"Arial,Regular"&amp;12Page 3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rgb="FFFFFF00"/>
    <pageSetUpPr fitToPage="1"/>
  </sheetPr>
  <dimension ref="A1:D73"/>
  <sheetViews>
    <sheetView topLeftCell="A16" zoomScaleNormal="100" zoomScaleSheetLayoutView="100" zoomScalePageLayoutView="85" workbookViewId="0">
      <selection activeCell="B25" sqref="B25:C25"/>
    </sheetView>
  </sheetViews>
  <sheetFormatPr defaultColWidth="9.140625" defaultRowHeight="15" x14ac:dyDescent="0.2"/>
  <cols>
    <col min="1" max="1" width="64.140625" style="1" customWidth="1"/>
    <col min="2" max="4" width="22.7109375" style="1" customWidth="1"/>
    <col min="5" max="16384" width="9.140625" style="1"/>
  </cols>
  <sheetData>
    <row r="1" spans="1:4" ht="16.5" customHeight="1" x14ac:dyDescent="0.25">
      <c r="A1" s="96" t="str">
        <f>'Cover page'!A1:C1</f>
        <v>California Department of Managed Health Care/Department of Insurance</v>
      </c>
      <c r="B1" s="110"/>
      <c r="C1" s="96"/>
      <c r="D1" s="96"/>
    </row>
    <row r="2" spans="1:4" ht="16.5" customHeight="1" x14ac:dyDescent="0.25">
      <c r="A2" s="15" t="str">
        <f>'Cover page'!A2:C2</f>
        <v>SB 17 - Large Group Prescription Drug Cost Reporting Form</v>
      </c>
      <c r="B2" s="109"/>
      <c r="C2" s="15"/>
      <c r="D2" s="15"/>
    </row>
    <row r="3" spans="1:4" ht="16.5" customHeight="1" x14ac:dyDescent="0.25">
      <c r="A3" s="15" t="str">
        <f>'Cover page'!A3:C3</f>
        <v>For policies subject to CHSC 1385.045 or CIC 10181.45</v>
      </c>
      <c r="B3" s="109"/>
      <c r="C3" s="15"/>
      <c r="D3" s="15"/>
    </row>
    <row r="4" spans="1:4" ht="15.75" x14ac:dyDescent="0.25">
      <c r="A4" s="100" t="s">
        <v>77</v>
      </c>
      <c r="B4" s="112"/>
      <c r="C4" s="16"/>
      <c r="D4" s="16"/>
    </row>
    <row r="5" spans="1:4" ht="16.5" customHeight="1" x14ac:dyDescent="0.25">
      <c r="A5" s="100" t="s">
        <v>43</v>
      </c>
      <c r="B5" s="112"/>
      <c r="C5" s="16"/>
      <c r="D5" s="16"/>
    </row>
    <row r="6" spans="1:4" ht="16.5" customHeight="1" x14ac:dyDescent="0.25">
      <c r="B6" s="44"/>
      <c r="C6" s="44"/>
      <c r="D6" s="44"/>
    </row>
    <row r="7" spans="1:4" ht="16.5" customHeight="1" x14ac:dyDescent="0.25">
      <c r="A7" s="75" t="str">
        <f>"Company Legal Name: "&amp;'Cover page'!C8</f>
        <v>Company Legal Name: Healthnet Of California</v>
      </c>
      <c r="B7" s="71"/>
      <c r="C7" s="72"/>
      <c r="D7" s="45"/>
    </row>
    <row r="8" spans="1:4" ht="16.5" customHeight="1" x14ac:dyDescent="0.25">
      <c r="A8" s="2" t="str">
        <f>"Calendar Year: "&amp;'Cover page'!C6</f>
        <v>Calendar Year: 2022</v>
      </c>
      <c r="B8" s="4"/>
      <c r="C8" s="45"/>
      <c r="D8" s="45"/>
    </row>
    <row r="9" spans="1:4" ht="16.5" customHeight="1" x14ac:dyDescent="0.2"/>
    <row r="10" spans="1:4" ht="31.5" x14ac:dyDescent="0.25">
      <c r="A10" s="12" t="str">
        <f>"Components of "&amp;PharmPctPrem!A19</f>
        <v>Components of Total Health Care Paid Premiums with pharmacy benefits carve-in (PMPM)</v>
      </c>
      <c r="B10" s="20" t="str">
        <f>'Cover page'!$C6&amp; " (PMPM)"</f>
        <v>2022 (PMPM)</v>
      </c>
      <c r="C10" s="20" t="str">
        <f>'Cover page'!$C6-1&amp; " (PMPM)"</f>
        <v>2021 (PMPM)</v>
      </c>
      <c r="D10" s="20" t="s">
        <v>75</v>
      </c>
    </row>
    <row r="11" spans="1:4" ht="31.5" x14ac:dyDescent="0.25">
      <c r="A11" s="12" t="s">
        <v>61</v>
      </c>
      <c r="B11" s="80">
        <v>106.153947769806</v>
      </c>
      <c r="C11" s="80">
        <v>98.6272024657016</v>
      </c>
      <c r="D11" s="30">
        <f>B11-C11</f>
        <v>7.526745304104395</v>
      </c>
    </row>
    <row r="12" spans="1:4" ht="15.75" x14ac:dyDescent="0.25">
      <c r="A12" s="12"/>
      <c r="B12" s="28"/>
      <c r="C12" s="28"/>
      <c r="D12" s="28"/>
    </row>
    <row r="13" spans="1:4" ht="31.5" customHeight="1" x14ac:dyDescent="0.25">
      <c r="A13" s="12" t="s">
        <v>62</v>
      </c>
      <c r="B13" s="80">
        <v>5.5418519990920805</v>
      </c>
      <c r="C13" s="80">
        <v>5.6190145536762177</v>
      </c>
      <c r="D13" s="30">
        <f>B13-C13</f>
        <v>-7.7162554584137233E-2</v>
      </c>
    </row>
    <row r="14" spans="1:4" ht="15.75" x14ac:dyDescent="0.25">
      <c r="A14" s="12"/>
      <c r="B14" s="28"/>
      <c r="C14" s="28"/>
      <c r="D14" s="31"/>
    </row>
    <row r="15" spans="1:4" ht="27" customHeight="1" x14ac:dyDescent="0.25">
      <c r="A15" s="12" t="s">
        <v>51</v>
      </c>
      <c r="B15" s="80">
        <v>-19.883574878534887</v>
      </c>
      <c r="C15" s="80">
        <v>-22.635941842968204</v>
      </c>
      <c r="D15" s="70">
        <f>B15-C15</f>
        <v>2.7523669644333175</v>
      </c>
    </row>
    <row r="16" spans="1:4" ht="15.75" x14ac:dyDescent="0.25">
      <c r="A16" s="12"/>
      <c r="B16" s="28"/>
      <c r="C16" s="28"/>
      <c r="D16" s="31"/>
    </row>
    <row r="17" spans="1:4" ht="31.5" x14ac:dyDescent="0.25">
      <c r="A17" s="12" t="s">
        <v>63</v>
      </c>
      <c r="B17" s="80">
        <v>513.3150194547386</v>
      </c>
      <c r="C17" s="80">
        <v>474.96477515188673</v>
      </c>
      <c r="D17" s="30">
        <f>B17-C17</f>
        <v>38.350244302851877</v>
      </c>
    </row>
    <row r="18" spans="1:4" ht="15.75" x14ac:dyDescent="0.25">
      <c r="A18" s="12"/>
      <c r="B18" s="32"/>
      <c r="C18" s="32"/>
      <c r="D18" s="33"/>
    </row>
    <row r="19" spans="1:4" ht="31.5" x14ac:dyDescent="0.25">
      <c r="A19" s="12" t="s">
        <v>69</v>
      </c>
      <c r="B19" s="81">
        <v>53.032469075312434</v>
      </c>
      <c r="C19" s="81">
        <v>51.534206411656768</v>
      </c>
      <c r="D19" s="34">
        <f>B19-C19</f>
        <v>1.498262663655666</v>
      </c>
    </row>
    <row r="20" spans="1:4" ht="15.75" x14ac:dyDescent="0.25">
      <c r="A20" s="12"/>
      <c r="B20" s="32"/>
      <c r="C20" s="32"/>
      <c r="D20" s="33"/>
    </row>
    <row r="21" spans="1:4" ht="15.75" x14ac:dyDescent="0.25">
      <c r="A21" s="12" t="s">
        <v>48</v>
      </c>
      <c r="B21" s="80">
        <v>22.320256203555118</v>
      </c>
      <c r="C21" s="80">
        <v>21.501686631859656</v>
      </c>
      <c r="D21" s="30">
        <f>B21-C21</f>
        <v>0.81856957169546263</v>
      </c>
    </row>
    <row r="22" spans="1:4" ht="15.75" x14ac:dyDescent="0.25">
      <c r="A22" s="12"/>
      <c r="B22" s="32"/>
      <c r="C22" s="32"/>
      <c r="D22" s="33"/>
    </row>
    <row r="23" spans="1:4" ht="15.75" x14ac:dyDescent="0.25">
      <c r="A23" s="12" t="s">
        <v>49</v>
      </c>
      <c r="B23" s="80">
        <v>15.196457736672722</v>
      </c>
      <c r="C23" s="80">
        <v>14.646846738534338</v>
      </c>
      <c r="D23" s="30">
        <f>B23-C23</f>
        <v>0.54961099813838388</v>
      </c>
    </row>
    <row r="24" spans="1:4" ht="15.75" x14ac:dyDescent="0.25">
      <c r="A24" s="12"/>
      <c r="B24" s="32"/>
      <c r="C24" s="32"/>
      <c r="D24" s="33"/>
    </row>
    <row r="25" spans="1:4" ht="15.75" x14ac:dyDescent="0.25">
      <c r="A25" s="12" t="s">
        <v>70</v>
      </c>
      <c r="B25" s="80">
        <v>-57.954822497620057</v>
      </c>
      <c r="C25" s="80">
        <v>-29.923886433626421</v>
      </c>
      <c r="D25" s="30">
        <f>B25-C25</f>
        <v>-28.030936063993636</v>
      </c>
    </row>
    <row r="26" spans="1:4" ht="15.75" x14ac:dyDescent="0.25">
      <c r="A26" s="12"/>
      <c r="B26" s="32"/>
      <c r="C26" s="32"/>
      <c r="D26" s="33"/>
    </row>
    <row r="27" spans="1:4" ht="15.75" x14ac:dyDescent="0.25">
      <c r="A27" s="12" t="s">
        <v>71</v>
      </c>
      <c r="B27" s="80">
        <v>0</v>
      </c>
      <c r="C27" s="80">
        <v>0</v>
      </c>
      <c r="D27" s="30">
        <f>B27-C27</f>
        <v>0</v>
      </c>
    </row>
    <row r="28" spans="1:4" ht="15.75" x14ac:dyDescent="0.25">
      <c r="A28" s="12"/>
      <c r="B28" s="32"/>
      <c r="C28" s="32"/>
      <c r="D28" s="33"/>
    </row>
    <row r="29" spans="1:4" ht="31.5" x14ac:dyDescent="0.25">
      <c r="A29" s="12" t="s">
        <v>74</v>
      </c>
      <c r="B29" s="30">
        <f>SUM(B11:B27)</f>
        <v>637.72160486302198</v>
      </c>
      <c r="C29" s="30">
        <f>SUM(C11:C27)</f>
        <v>614.33390367672075</v>
      </c>
      <c r="D29" s="30">
        <f>B29-C29</f>
        <v>23.387701186301229</v>
      </c>
    </row>
    <row r="30" spans="1:4" x14ac:dyDescent="0.2">
      <c r="B30" s="90">
        <f>B29-PharmPctPrem!B19</f>
        <v>0</v>
      </c>
      <c r="C30" s="90">
        <f>C29-YoYTotalPlanSpnd!C19</f>
        <v>0</v>
      </c>
    </row>
    <row r="31" spans="1:4" ht="15.75" x14ac:dyDescent="0.25">
      <c r="A31" s="12" t="s">
        <v>36</v>
      </c>
      <c r="B31" s="39">
        <f>'Cover page'!C6</f>
        <v>2022</v>
      </c>
      <c r="C31" s="39">
        <f>B31-1</f>
        <v>2021</v>
      </c>
    </row>
    <row r="32" spans="1:4" ht="15.75" x14ac:dyDescent="0.25">
      <c r="A32" s="12" t="s">
        <v>37</v>
      </c>
      <c r="B32" s="82">
        <v>218420</v>
      </c>
      <c r="C32" s="82">
        <v>211704</v>
      </c>
    </row>
    <row r="33" spans="1:4" ht="31.5" x14ac:dyDescent="0.25">
      <c r="A33" s="12" t="s">
        <v>64</v>
      </c>
      <c r="B33" s="82">
        <v>218136</v>
      </c>
      <c r="C33" s="82">
        <v>211657</v>
      </c>
    </row>
    <row r="34" spans="1:4" ht="15.75" x14ac:dyDescent="0.25">
      <c r="A34" s="46"/>
      <c r="B34" s="38"/>
      <c r="C34" s="38"/>
      <c r="D34" s="38"/>
    </row>
    <row r="35" spans="1:4" ht="15.75" x14ac:dyDescent="0.25">
      <c r="A35" s="2"/>
      <c r="B35" s="27"/>
      <c r="C35" s="27"/>
      <c r="D35" s="45"/>
    </row>
    <row r="36" spans="1:4" ht="15.75" x14ac:dyDescent="0.25">
      <c r="A36" s="2"/>
      <c r="B36" s="4"/>
      <c r="C36" s="45"/>
      <c r="D36" s="45"/>
    </row>
    <row r="37" spans="1:4" ht="15.75" x14ac:dyDescent="0.25">
      <c r="A37" s="2"/>
      <c r="B37" s="4"/>
      <c r="C37" s="45"/>
      <c r="D37" s="45"/>
    </row>
    <row r="38" spans="1:4" ht="15.75" x14ac:dyDescent="0.25">
      <c r="A38" s="2"/>
      <c r="B38" s="4"/>
      <c r="C38" s="45"/>
      <c r="D38" s="45"/>
    </row>
    <row r="39" spans="1:4" ht="15.75" x14ac:dyDescent="0.25">
      <c r="A39" s="2"/>
      <c r="B39" s="4"/>
      <c r="C39" s="45"/>
      <c r="D39" s="45"/>
    </row>
    <row r="41" spans="1:4" ht="45.75" customHeight="1" x14ac:dyDescent="0.2"/>
    <row r="59" spans="2:3" x14ac:dyDescent="0.2">
      <c r="B59" s="7"/>
    </row>
    <row r="60" spans="2:3" x14ac:dyDescent="0.2">
      <c r="C60" s="13"/>
    </row>
    <row r="61" spans="2:3" x14ac:dyDescent="0.2">
      <c r="C61" s="13"/>
    </row>
    <row r="62" spans="2:3" x14ac:dyDescent="0.2">
      <c r="C62" s="13"/>
    </row>
    <row r="73" spans="2:2" x14ac:dyDescent="0.2">
      <c r="B73" s="7"/>
    </row>
  </sheetData>
  <sheetProtection algorithmName="SHA-512" hashValue="Hyn2P/oz0mkncNz0V3r0Rf+MjLp2t6cENVR1mBuKCDu/ga3FR1bp4RelFAoxUgb86L9Dlacza4ZxNw9WyDxnmA==" saltValue="Gz1COrc47r3K+R/hYcCy+Q==" spinCount="100000" sheet="1" objects="1" scenarios="1"/>
  <printOptions horizontalCentered="1"/>
  <pageMargins left="0.7" right="0.7" top="0.75" bottom="0.75" header="0.3" footer="0.3"/>
  <pageSetup scale="80" orientation="landscape" r:id="rId1"/>
  <headerFooter>
    <oddFooter>&amp;L&amp;"Arial,Regular"&amp;12Revised: June 28, 2019&amp;C&amp;"Arial,Regular"&amp;12Page 4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rgb="FFFFFF00"/>
    <pageSetUpPr fitToPage="1"/>
  </sheetPr>
  <dimension ref="A1:J367"/>
  <sheetViews>
    <sheetView zoomScaleNormal="100" zoomScaleSheetLayoutView="83" workbookViewId="0">
      <selection activeCell="A24" sqref="A24"/>
    </sheetView>
  </sheetViews>
  <sheetFormatPr defaultColWidth="9.140625" defaultRowHeight="15" x14ac:dyDescent="0.2"/>
  <cols>
    <col min="1" max="1" width="73.7109375" style="1" customWidth="1"/>
    <col min="2" max="2" width="126.140625" style="1" bestFit="1" customWidth="1"/>
    <col min="3" max="16384" width="9.140625" style="1"/>
  </cols>
  <sheetData>
    <row r="1" spans="1:10" ht="15.75" x14ac:dyDescent="0.25">
      <c r="A1" s="113" t="str">
        <f>'Cover page'!A1:C1</f>
        <v>California Department of Managed Health Care/Department of Insurance</v>
      </c>
      <c r="B1" s="103"/>
      <c r="C1" s="45"/>
      <c r="D1" s="45"/>
      <c r="E1" s="45"/>
      <c r="F1" s="45"/>
      <c r="G1" s="45"/>
      <c r="H1" s="45"/>
      <c r="I1" s="45"/>
      <c r="J1" s="45"/>
    </row>
    <row r="2" spans="1:10" ht="15.75" x14ac:dyDescent="0.25">
      <c r="A2" s="115" t="str">
        <f>'Cover page'!A2:C2</f>
        <v>SB 17 - Large Group Prescription Drug Cost Reporting Form</v>
      </c>
      <c r="B2" s="102"/>
      <c r="C2" s="15"/>
      <c r="D2" s="15"/>
      <c r="E2" s="15"/>
      <c r="F2" s="15"/>
      <c r="G2" s="15"/>
      <c r="H2" s="15"/>
      <c r="I2" s="15"/>
    </row>
    <row r="3" spans="1:10" ht="15.75" x14ac:dyDescent="0.25">
      <c r="A3" s="115" t="str">
        <f>'Cover page'!A3:C3</f>
        <v>For policies subject to CHSC 1385.045 or CIC 10181.45</v>
      </c>
      <c r="B3" s="102"/>
      <c r="C3" s="15"/>
      <c r="D3" s="15"/>
      <c r="E3" s="15"/>
      <c r="F3" s="15"/>
      <c r="G3" s="15"/>
      <c r="H3" s="15"/>
      <c r="I3" s="15"/>
      <c r="J3" s="15"/>
    </row>
    <row r="4" spans="1:10" ht="15.75" x14ac:dyDescent="0.25">
      <c r="A4" s="114" t="s">
        <v>9</v>
      </c>
      <c r="B4" s="119"/>
      <c r="C4" s="16"/>
      <c r="D4" s="16"/>
      <c r="E4" s="16"/>
      <c r="F4" s="16"/>
      <c r="G4" s="16"/>
      <c r="H4" s="16"/>
      <c r="I4" s="16"/>
      <c r="J4" s="16"/>
    </row>
    <row r="5" spans="1:10" ht="15.75" x14ac:dyDescent="0.25">
      <c r="A5" s="114" t="s">
        <v>44</v>
      </c>
      <c r="B5" s="119"/>
      <c r="C5" s="16"/>
      <c r="D5" s="16"/>
      <c r="E5" s="16"/>
      <c r="F5" s="16"/>
      <c r="G5" s="16"/>
      <c r="H5" s="16"/>
      <c r="I5" s="16"/>
      <c r="J5" s="16"/>
    </row>
    <row r="6" spans="1:10" ht="15.75" x14ac:dyDescent="0.25">
      <c r="C6" s="45"/>
      <c r="D6" s="45"/>
      <c r="E6" s="45"/>
      <c r="F6" s="45"/>
      <c r="G6" s="45"/>
      <c r="H6" s="45"/>
      <c r="I6" s="45"/>
      <c r="J6" s="45"/>
    </row>
    <row r="7" spans="1:10" ht="15.75" x14ac:dyDescent="0.25">
      <c r="A7" s="75"/>
      <c r="B7" s="71"/>
      <c r="C7" s="45"/>
      <c r="D7" s="45"/>
      <c r="E7" s="45"/>
    </row>
    <row r="8" spans="1:10" ht="15.75" x14ac:dyDescent="0.25">
      <c r="A8" s="2" t="str">
        <f>"Calendar Year: "&amp;'Cover page'!C6</f>
        <v>Calendar Year: 2022</v>
      </c>
      <c r="B8" s="4"/>
      <c r="C8" s="45"/>
      <c r="D8" s="45"/>
      <c r="E8" s="45"/>
    </row>
    <row r="10" spans="1:10" ht="15.75" x14ac:dyDescent="0.25">
      <c r="A10" s="14" t="s">
        <v>14</v>
      </c>
      <c r="B10" s="14" t="s">
        <v>26</v>
      </c>
    </row>
    <row r="11" spans="1:10" x14ac:dyDescent="0.2">
      <c r="A11" s="19" t="s">
        <v>79</v>
      </c>
      <c r="B11" s="19" t="s">
        <v>80</v>
      </c>
    </row>
    <row r="12" spans="1:10" x14ac:dyDescent="0.2">
      <c r="A12" s="19" t="s">
        <v>81</v>
      </c>
      <c r="B12" s="19" t="s">
        <v>82</v>
      </c>
    </row>
    <row r="13" spans="1:10" x14ac:dyDescent="0.2">
      <c r="A13" s="19" t="s">
        <v>83</v>
      </c>
      <c r="B13" s="19" t="s">
        <v>84</v>
      </c>
    </row>
    <row r="14" spans="1:10" x14ac:dyDescent="0.2">
      <c r="A14" s="19" t="s">
        <v>85</v>
      </c>
      <c r="B14" s="19" t="s">
        <v>84</v>
      </c>
    </row>
    <row r="15" spans="1:10" x14ac:dyDescent="0.2">
      <c r="A15" s="19" t="s">
        <v>86</v>
      </c>
      <c r="B15" s="19" t="s">
        <v>84</v>
      </c>
    </row>
    <row r="16" spans="1:10" x14ac:dyDescent="0.2">
      <c r="A16" s="19" t="s">
        <v>87</v>
      </c>
      <c r="B16" s="19" t="s">
        <v>84</v>
      </c>
    </row>
    <row r="17" spans="1:2" x14ac:dyDescent="0.2">
      <c r="A17" s="19" t="s">
        <v>88</v>
      </c>
      <c r="B17" s="19" t="s">
        <v>89</v>
      </c>
    </row>
    <row r="18" spans="1:2" x14ac:dyDescent="0.2">
      <c r="A18" s="19" t="s">
        <v>90</v>
      </c>
      <c r="B18" s="19" t="s">
        <v>89</v>
      </c>
    </row>
    <row r="19" spans="1:2" x14ac:dyDescent="0.2">
      <c r="A19" s="19" t="s">
        <v>91</v>
      </c>
      <c r="B19" s="19" t="s">
        <v>89</v>
      </c>
    </row>
    <row r="20" spans="1:2" x14ac:dyDescent="0.2">
      <c r="A20" s="19" t="s">
        <v>92</v>
      </c>
      <c r="B20" s="19" t="s">
        <v>89</v>
      </c>
    </row>
    <row r="21" spans="1:2" x14ac:dyDescent="0.2">
      <c r="A21" s="19" t="s">
        <v>93</v>
      </c>
      <c r="B21" s="19" t="s">
        <v>89</v>
      </c>
    </row>
    <row r="22" spans="1:2" x14ac:dyDescent="0.2">
      <c r="A22" s="19" t="s">
        <v>94</v>
      </c>
      <c r="B22" s="19" t="s">
        <v>89</v>
      </c>
    </row>
    <row r="23" spans="1:2" x14ac:dyDescent="0.2">
      <c r="A23" s="19" t="s">
        <v>95</v>
      </c>
      <c r="B23" s="19" t="s">
        <v>89</v>
      </c>
    </row>
    <row r="24" spans="1:2" x14ac:dyDescent="0.2">
      <c r="A24" s="19" t="s">
        <v>96</v>
      </c>
      <c r="B24" s="19" t="s">
        <v>89</v>
      </c>
    </row>
    <row r="25" spans="1:2" x14ac:dyDescent="0.2">
      <c r="A25" s="19" t="s">
        <v>97</v>
      </c>
      <c r="B25" s="19" t="s">
        <v>89</v>
      </c>
    </row>
    <row r="26" spans="1:2" x14ac:dyDescent="0.2">
      <c r="A26" s="19" t="s">
        <v>98</v>
      </c>
      <c r="B26" s="19" t="s">
        <v>89</v>
      </c>
    </row>
    <row r="27" spans="1:2" x14ac:dyDescent="0.2">
      <c r="A27" s="19" t="s">
        <v>99</v>
      </c>
      <c r="B27" s="19" t="s">
        <v>89</v>
      </c>
    </row>
    <row r="28" spans="1:2" x14ac:dyDescent="0.2">
      <c r="A28" s="19" t="s">
        <v>100</v>
      </c>
      <c r="B28" s="19" t="s">
        <v>101</v>
      </c>
    </row>
    <row r="29" spans="1:2" x14ac:dyDescent="0.2">
      <c r="A29" s="19" t="s">
        <v>102</v>
      </c>
      <c r="B29" s="19" t="s">
        <v>103</v>
      </c>
    </row>
    <row r="30" spans="1:2" x14ac:dyDescent="0.2">
      <c r="A30" s="19" t="s">
        <v>104</v>
      </c>
      <c r="B30" s="19" t="s">
        <v>105</v>
      </c>
    </row>
    <row r="31" spans="1:2" x14ac:dyDescent="0.2">
      <c r="A31" s="19" t="s">
        <v>106</v>
      </c>
      <c r="B31" s="19" t="s">
        <v>105</v>
      </c>
    </row>
    <row r="32" spans="1:2" x14ac:dyDescent="0.2">
      <c r="A32" s="19" t="s">
        <v>107</v>
      </c>
      <c r="B32" s="19" t="s">
        <v>105</v>
      </c>
    </row>
    <row r="33" spans="1:2" x14ac:dyDescent="0.2">
      <c r="A33" s="19" t="s">
        <v>108</v>
      </c>
      <c r="B33" s="19" t="s">
        <v>105</v>
      </c>
    </row>
    <row r="34" spans="1:2" x14ac:dyDescent="0.2">
      <c r="A34" s="19" t="s">
        <v>109</v>
      </c>
      <c r="B34" s="19" t="s">
        <v>105</v>
      </c>
    </row>
    <row r="35" spans="1:2" x14ac:dyDescent="0.2">
      <c r="A35" s="19" t="s">
        <v>110</v>
      </c>
      <c r="B35" s="19" t="s">
        <v>105</v>
      </c>
    </row>
    <row r="36" spans="1:2" x14ac:dyDescent="0.2">
      <c r="A36" s="19" t="s">
        <v>111</v>
      </c>
      <c r="B36" s="19" t="s">
        <v>105</v>
      </c>
    </row>
    <row r="37" spans="1:2" x14ac:dyDescent="0.2">
      <c r="A37" s="19" t="s">
        <v>112</v>
      </c>
      <c r="B37" s="19" t="s">
        <v>105</v>
      </c>
    </row>
    <row r="38" spans="1:2" x14ac:dyDescent="0.2">
      <c r="A38" s="19" t="s">
        <v>113</v>
      </c>
      <c r="B38" s="19" t="s">
        <v>114</v>
      </c>
    </row>
    <row r="39" spans="1:2" x14ac:dyDescent="0.2">
      <c r="A39" s="19" t="s">
        <v>115</v>
      </c>
      <c r="B39" s="19" t="s">
        <v>116</v>
      </c>
    </row>
    <row r="40" spans="1:2" x14ac:dyDescent="0.2">
      <c r="A40" s="19" t="s">
        <v>117</v>
      </c>
      <c r="B40" s="19" t="s">
        <v>116</v>
      </c>
    </row>
    <row r="41" spans="1:2" x14ac:dyDescent="0.2">
      <c r="A41" s="19" t="s">
        <v>118</v>
      </c>
      <c r="B41" s="19" t="s">
        <v>116</v>
      </c>
    </row>
    <row r="42" spans="1:2" x14ac:dyDescent="0.2">
      <c r="A42" s="19" t="s">
        <v>119</v>
      </c>
      <c r="B42" s="19" t="s">
        <v>116</v>
      </c>
    </row>
    <row r="43" spans="1:2" x14ac:dyDescent="0.2">
      <c r="A43" s="19" t="s">
        <v>120</v>
      </c>
      <c r="B43" s="19" t="s">
        <v>116</v>
      </c>
    </row>
    <row r="44" spans="1:2" x14ac:dyDescent="0.2">
      <c r="A44" s="19" t="s">
        <v>121</v>
      </c>
      <c r="B44" s="19" t="s">
        <v>116</v>
      </c>
    </row>
    <row r="45" spans="1:2" x14ac:dyDescent="0.2">
      <c r="A45" s="19" t="s">
        <v>122</v>
      </c>
      <c r="B45" s="19" t="s">
        <v>116</v>
      </c>
    </row>
    <row r="46" spans="1:2" x14ac:dyDescent="0.2">
      <c r="A46" s="19" t="s">
        <v>123</v>
      </c>
      <c r="B46" s="19" t="s">
        <v>116</v>
      </c>
    </row>
    <row r="47" spans="1:2" x14ac:dyDescent="0.2">
      <c r="A47" s="19" t="s">
        <v>124</v>
      </c>
      <c r="B47" s="19" t="s">
        <v>116</v>
      </c>
    </row>
    <row r="48" spans="1:2" x14ac:dyDescent="0.2">
      <c r="A48" s="19" t="s">
        <v>125</v>
      </c>
      <c r="B48" s="19" t="s">
        <v>116</v>
      </c>
    </row>
    <row r="49" spans="1:2" x14ac:dyDescent="0.2">
      <c r="A49" s="19" t="s">
        <v>126</v>
      </c>
      <c r="B49" s="19" t="s">
        <v>116</v>
      </c>
    </row>
    <row r="50" spans="1:2" x14ac:dyDescent="0.2">
      <c r="A50" s="19" t="s">
        <v>127</v>
      </c>
      <c r="B50" s="19" t="s">
        <v>116</v>
      </c>
    </row>
    <row r="51" spans="1:2" x14ac:dyDescent="0.2">
      <c r="A51" s="19" t="s">
        <v>128</v>
      </c>
      <c r="B51" s="19" t="s">
        <v>116</v>
      </c>
    </row>
    <row r="52" spans="1:2" x14ac:dyDescent="0.2">
      <c r="A52" s="19" t="s">
        <v>129</v>
      </c>
      <c r="B52" s="19" t="s">
        <v>116</v>
      </c>
    </row>
    <row r="53" spans="1:2" x14ac:dyDescent="0.2">
      <c r="A53" s="19" t="s">
        <v>130</v>
      </c>
      <c r="B53" s="19" t="s">
        <v>116</v>
      </c>
    </row>
    <row r="54" spans="1:2" x14ac:dyDescent="0.2">
      <c r="A54" s="19" t="s">
        <v>131</v>
      </c>
      <c r="B54" s="19" t="s">
        <v>116</v>
      </c>
    </row>
    <row r="55" spans="1:2" x14ac:dyDescent="0.2">
      <c r="A55" s="19" t="s">
        <v>132</v>
      </c>
      <c r="B55" s="19" t="s">
        <v>116</v>
      </c>
    </row>
    <row r="56" spans="1:2" x14ac:dyDescent="0.2">
      <c r="A56" s="19" t="s">
        <v>133</v>
      </c>
      <c r="B56" s="19" t="s">
        <v>116</v>
      </c>
    </row>
    <row r="57" spans="1:2" x14ac:dyDescent="0.2">
      <c r="A57" s="19" t="s">
        <v>134</v>
      </c>
      <c r="B57" s="19" t="s">
        <v>116</v>
      </c>
    </row>
    <row r="58" spans="1:2" x14ac:dyDescent="0.2">
      <c r="A58" s="19" t="s">
        <v>135</v>
      </c>
      <c r="B58" s="19" t="s">
        <v>116</v>
      </c>
    </row>
    <row r="59" spans="1:2" x14ac:dyDescent="0.2">
      <c r="A59" s="19" t="s">
        <v>136</v>
      </c>
      <c r="B59" s="19" t="s">
        <v>116</v>
      </c>
    </row>
    <row r="60" spans="1:2" x14ac:dyDescent="0.2">
      <c r="A60" s="19" t="s">
        <v>137</v>
      </c>
      <c r="B60" s="19" t="s">
        <v>116</v>
      </c>
    </row>
    <row r="61" spans="1:2" x14ac:dyDescent="0.2">
      <c r="A61" s="19" t="s">
        <v>138</v>
      </c>
      <c r="B61" s="19" t="s">
        <v>116</v>
      </c>
    </row>
    <row r="62" spans="1:2" x14ac:dyDescent="0.2">
      <c r="A62" s="19" t="s">
        <v>139</v>
      </c>
      <c r="B62" s="19" t="s">
        <v>116</v>
      </c>
    </row>
    <row r="63" spans="1:2" x14ac:dyDescent="0.2">
      <c r="A63" s="19" t="s">
        <v>140</v>
      </c>
      <c r="B63" s="19" t="s">
        <v>116</v>
      </c>
    </row>
    <row r="64" spans="1:2" x14ac:dyDescent="0.2">
      <c r="A64" s="19" t="s">
        <v>141</v>
      </c>
      <c r="B64" s="19" t="s">
        <v>116</v>
      </c>
    </row>
    <row r="65" spans="1:2" x14ac:dyDescent="0.2">
      <c r="A65" s="19" t="s">
        <v>142</v>
      </c>
      <c r="B65" s="19" t="s">
        <v>116</v>
      </c>
    </row>
    <row r="66" spans="1:2" x14ac:dyDescent="0.2">
      <c r="A66" s="19" t="s">
        <v>143</v>
      </c>
      <c r="B66" s="19" t="s">
        <v>116</v>
      </c>
    </row>
    <row r="67" spans="1:2" x14ac:dyDescent="0.2">
      <c r="A67" s="19" t="s">
        <v>144</v>
      </c>
      <c r="B67" s="19" t="s">
        <v>116</v>
      </c>
    </row>
    <row r="68" spans="1:2" x14ac:dyDescent="0.2">
      <c r="A68" s="19" t="s">
        <v>145</v>
      </c>
      <c r="B68" s="19" t="s">
        <v>116</v>
      </c>
    </row>
    <row r="69" spans="1:2" x14ac:dyDescent="0.2">
      <c r="A69" s="19" t="s">
        <v>146</v>
      </c>
      <c r="B69" s="19" t="s">
        <v>116</v>
      </c>
    </row>
    <row r="70" spans="1:2" x14ac:dyDescent="0.2">
      <c r="A70" s="19" t="s">
        <v>147</v>
      </c>
      <c r="B70" s="19" t="s">
        <v>116</v>
      </c>
    </row>
    <row r="71" spans="1:2" x14ac:dyDescent="0.2">
      <c r="A71" s="19" t="s">
        <v>148</v>
      </c>
      <c r="B71" s="19" t="s">
        <v>116</v>
      </c>
    </row>
    <row r="72" spans="1:2" x14ac:dyDescent="0.2">
      <c r="A72" s="19" t="s">
        <v>149</v>
      </c>
      <c r="B72" s="19" t="s">
        <v>116</v>
      </c>
    </row>
    <row r="73" spans="1:2" x14ac:dyDescent="0.2">
      <c r="A73" s="19" t="s">
        <v>150</v>
      </c>
      <c r="B73" s="19" t="s">
        <v>116</v>
      </c>
    </row>
    <row r="74" spans="1:2" x14ac:dyDescent="0.2">
      <c r="A74" s="19" t="s">
        <v>151</v>
      </c>
      <c r="B74" s="19" t="s">
        <v>116</v>
      </c>
    </row>
    <row r="75" spans="1:2" x14ac:dyDescent="0.2">
      <c r="A75" s="19" t="s">
        <v>152</v>
      </c>
      <c r="B75" s="19" t="s">
        <v>116</v>
      </c>
    </row>
    <row r="76" spans="1:2" x14ac:dyDescent="0.2">
      <c r="A76" s="19" t="s">
        <v>153</v>
      </c>
      <c r="B76" s="19" t="s">
        <v>116</v>
      </c>
    </row>
    <row r="77" spans="1:2" x14ac:dyDescent="0.2">
      <c r="A77" s="19" t="s">
        <v>154</v>
      </c>
      <c r="B77" s="19" t="s">
        <v>116</v>
      </c>
    </row>
    <row r="78" spans="1:2" x14ac:dyDescent="0.2">
      <c r="A78" s="19" t="s">
        <v>155</v>
      </c>
      <c r="B78" s="19" t="s">
        <v>116</v>
      </c>
    </row>
    <row r="79" spans="1:2" x14ac:dyDescent="0.2">
      <c r="A79" s="19" t="s">
        <v>156</v>
      </c>
      <c r="B79" s="19" t="s">
        <v>116</v>
      </c>
    </row>
    <row r="80" spans="1:2" x14ac:dyDescent="0.2">
      <c r="A80" s="19" t="s">
        <v>157</v>
      </c>
      <c r="B80" s="19" t="s">
        <v>116</v>
      </c>
    </row>
    <row r="81" spans="1:2" x14ac:dyDescent="0.2">
      <c r="A81" s="19" t="s">
        <v>158</v>
      </c>
      <c r="B81" s="19" t="s">
        <v>116</v>
      </c>
    </row>
    <row r="82" spans="1:2" x14ac:dyDescent="0.2">
      <c r="A82" s="19" t="s">
        <v>159</v>
      </c>
      <c r="B82" s="19" t="s">
        <v>116</v>
      </c>
    </row>
    <row r="83" spans="1:2" x14ac:dyDescent="0.2">
      <c r="A83" s="19" t="s">
        <v>160</v>
      </c>
      <c r="B83" s="19" t="s">
        <v>116</v>
      </c>
    </row>
    <row r="84" spans="1:2" x14ac:dyDescent="0.2">
      <c r="A84" s="19" t="s">
        <v>161</v>
      </c>
      <c r="B84" s="19" t="s">
        <v>116</v>
      </c>
    </row>
    <row r="85" spans="1:2" x14ac:dyDescent="0.2">
      <c r="A85" s="19" t="s">
        <v>162</v>
      </c>
      <c r="B85" s="19" t="s">
        <v>116</v>
      </c>
    </row>
    <row r="86" spans="1:2" x14ac:dyDescent="0.2">
      <c r="A86" s="19" t="s">
        <v>163</v>
      </c>
      <c r="B86" s="19" t="s">
        <v>116</v>
      </c>
    </row>
    <row r="87" spans="1:2" x14ac:dyDescent="0.2">
      <c r="A87" s="19" t="s">
        <v>164</v>
      </c>
      <c r="B87" s="19" t="s">
        <v>116</v>
      </c>
    </row>
    <row r="88" spans="1:2" x14ac:dyDescent="0.2">
      <c r="A88" s="19" t="s">
        <v>165</v>
      </c>
      <c r="B88" s="19" t="s">
        <v>116</v>
      </c>
    </row>
    <row r="89" spans="1:2" x14ac:dyDescent="0.2">
      <c r="A89" s="19" t="s">
        <v>166</v>
      </c>
      <c r="B89" s="19" t="s">
        <v>116</v>
      </c>
    </row>
    <row r="90" spans="1:2" x14ac:dyDescent="0.2">
      <c r="A90" s="19" t="s">
        <v>167</v>
      </c>
      <c r="B90" s="19" t="s">
        <v>116</v>
      </c>
    </row>
    <row r="91" spans="1:2" x14ac:dyDescent="0.2">
      <c r="A91" s="19" t="s">
        <v>168</v>
      </c>
      <c r="B91" s="19" t="s">
        <v>116</v>
      </c>
    </row>
    <row r="92" spans="1:2" x14ac:dyDescent="0.2">
      <c r="A92" s="19" t="s">
        <v>169</v>
      </c>
      <c r="B92" s="19" t="s">
        <v>116</v>
      </c>
    </row>
    <row r="93" spans="1:2" x14ac:dyDescent="0.2">
      <c r="A93" s="19" t="s">
        <v>170</v>
      </c>
      <c r="B93" s="19" t="s">
        <v>116</v>
      </c>
    </row>
    <row r="94" spans="1:2" x14ac:dyDescent="0.2">
      <c r="A94" s="19" t="s">
        <v>171</v>
      </c>
      <c r="B94" s="19" t="s">
        <v>116</v>
      </c>
    </row>
    <row r="95" spans="1:2" x14ac:dyDescent="0.2">
      <c r="A95" s="19" t="s">
        <v>172</v>
      </c>
      <c r="B95" s="19" t="s">
        <v>116</v>
      </c>
    </row>
    <row r="96" spans="1:2" x14ac:dyDescent="0.2">
      <c r="A96" s="19" t="s">
        <v>173</v>
      </c>
      <c r="B96" s="19" t="s">
        <v>116</v>
      </c>
    </row>
    <row r="97" spans="1:2" x14ac:dyDescent="0.2">
      <c r="A97" s="19" t="s">
        <v>174</v>
      </c>
      <c r="B97" s="19" t="s">
        <v>116</v>
      </c>
    </row>
    <row r="98" spans="1:2" x14ac:dyDescent="0.2">
      <c r="A98" s="19" t="s">
        <v>175</v>
      </c>
      <c r="B98" s="19" t="s">
        <v>116</v>
      </c>
    </row>
    <row r="99" spans="1:2" x14ac:dyDescent="0.2">
      <c r="A99" s="19" t="s">
        <v>176</v>
      </c>
      <c r="B99" s="19" t="s">
        <v>116</v>
      </c>
    </row>
    <row r="100" spans="1:2" x14ac:dyDescent="0.2">
      <c r="A100" s="19" t="s">
        <v>177</v>
      </c>
      <c r="B100" s="19" t="s">
        <v>116</v>
      </c>
    </row>
    <row r="101" spans="1:2" x14ac:dyDescent="0.2">
      <c r="A101" s="19" t="s">
        <v>178</v>
      </c>
      <c r="B101" s="19" t="s">
        <v>116</v>
      </c>
    </row>
    <row r="102" spans="1:2" x14ac:dyDescent="0.2">
      <c r="A102" s="19" t="s">
        <v>179</v>
      </c>
      <c r="B102" s="19" t="s">
        <v>116</v>
      </c>
    </row>
    <row r="103" spans="1:2" x14ac:dyDescent="0.2">
      <c r="A103" s="19" t="s">
        <v>180</v>
      </c>
      <c r="B103" s="19" t="s">
        <v>116</v>
      </c>
    </row>
    <row r="104" spans="1:2" x14ac:dyDescent="0.2">
      <c r="A104" s="19" t="s">
        <v>181</v>
      </c>
      <c r="B104" s="19" t="s">
        <v>116</v>
      </c>
    </row>
    <row r="105" spans="1:2" x14ac:dyDescent="0.2">
      <c r="A105" s="19" t="s">
        <v>182</v>
      </c>
      <c r="B105" s="19" t="s">
        <v>116</v>
      </c>
    </row>
    <row r="106" spans="1:2" x14ac:dyDescent="0.2">
      <c r="A106" s="19" t="s">
        <v>183</v>
      </c>
      <c r="B106" s="19" t="s">
        <v>116</v>
      </c>
    </row>
    <row r="107" spans="1:2" x14ac:dyDescent="0.2">
      <c r="A107" s="19" t="s">
        <v>184</v>
      </c>
      <c r="B107" s="19" t="s">
        <v>116</v>
      </c>
    </row>
    <row r="108" spans="1:2" x14ac:dyDescent="0.2">
      <c r="A108" s="19" t="s">
        <v>185</v>
      </c>
      <c r="B108" s="19" t="s">
        <v>116</v>
      </c>
    </row>
    <row r="109" spans="1:2" x14ac:dyDescent="0.2">
      <c r="A109" s="19" t="s">
        <v>186</v>
      </c>
      <c r="B109" s="19" t="s">
        <v>116</v>
      </c>
    </row>
    <row r="110" spans="1:2" x14ac:dyDescent="0.2">
      <c r="A110" s="19" t="s">
        <v>187</v>
      </c>
      <c r="B110" s="19" t="s">
        <v>116</v>
      </c>
    </row>
    <row r="111" spans="1:2" x14ac:dyDescent="0.2">
      <c r="A111" s="19" t="s">
        <v>188</v>
      </c>
      <c r="B111" s="19" t="s">
        <v>189</v>
      </c>
    </row>
    <row r="112" spans="1:2" x14ac:dyDescent="0.2">
      <c r="A112" s="19" t="s">
        <v>190</v>
      </c>
      <c r="B112" s="19" t="s">
        <v>191</v>
      </c>
    </row>
    <row r="113" spans="1:2" x14ac:dyDescent="0.2">
      <c r="A113" s="19" t="s">
        <v>192</v>
      </c>
      <c r="B113" s="19" t="s">
        <v>193</v>
      </c>
    </row>
    <row r="114" spans="1:2" x14ac:dyDescent="0.2">
      <c r="A114" s="19" t="s">
        <v>194</v>
      </c>
      <c r="B114" s="19" t="s">
        <v>195</v>
      </c>
    </row>
    <row r="115" spans="1:2" x14ac:dyDescent="0.2">
      <c r="A115" s="19" t="s">
        <v>196</v>
      </c>
      <c r="B115" s="19" t="s">
        <v>195</v>
      </c>
    </row>
    <row r="116" spans="1:2" x14ac:dyDescent="0.2">
      <c r="A116" s="19" t="s">
        <v>197</v>
      </c>
      <c r="B116" s="19" t="s">
        <v>195</v>
      </c>
    </row>
    <row r="117" spans="1:2" x14ac:dyDescent="0.2">
      <c r="A117" s="19" t="s">
        <v>198</v>
      </c>
      <c r="B117" s="19" t="s">
        <v>195</v>
      </c>
    </row>
    <row r="118" spans="1:2" x14ac:dyDescent="0.2">
      <c r="A118" s="19" t="s">
        <v>199</v>
      </c>
      <c r="B118" s="19" t="s">
        <v>200</v>
      </c>
    </row>
    <row r="119" spans="1:2" x14ac:dyDescent="0.2">
      <c r="A119" s="19" t="s">
        <v>201</v>
      </c>
      <c r="B119" s="19" t="s">
        <v>200</v>
      </c>
    </row>
    <row r="120" spans="1:2" x14ac:dyDescent="0.2">
      <c r="A120" s="19" t="s">
        <v>202</v>
      </c>
      <c r="B120" s="19" t="s">
        <v>200</v>
      </c>
    </row>
    <row r="121" spans="1:2" x14ac:dyDescent="0.2">
      <c r="A121" s="19" t="s">
        <v>203</v>
      </c>
      <c r="B121" s="19" t="s">
        <v>204</v>
      </c>
    </row>
    <row r="122" spans="1:2" x14ac:dyDescent="0.2">
      <c r="A122" s="19" t="s">
        <v>205</v>
      </c>
      <c r="B122" s="19" t="s">
        <v>204</v>
      </c>
    </row>
    <row r="123" spans="1:2" x14ac:dyDescent="0.2">
      <c r="A123" s="19" t="s">
        <v>206</v>
      </c>
      <c r="B123" s="19" t="s">
        <v>204</v>
      </c>
    </row>
    <row r="124" spans="1:2" x14ac:dyDescent="0.2">
      <c r="A124" s="19" t="s">
        <v>207</v>
      </c>
      <c r="B124" s="19" t="s">
        <v>204</v>
      </c>
    </row>
    <row r="125" spans="1:2" x14ac:dyDescent="0.2">
      <c r="A125" s="19" t="s">
        <v>208</v>
      </c>
      <c r="B125" s="19" t="s">
        <v>204</v>
      </c>
    </row>
    <row r="126" spans="1:2" x14ac:dyDescent="0.2">
      <c r="A126" s="19" t="s">
        <v>209</v>
      </c>
      <c r="B126" s="19" t="s">
        <v>204</v>
      </c>
    </row>
    <row r="127" spans="1:2" x14ac:dyDescent="0.2">
      <c r="A127" s="19" t="s">
        <v>210</v>
      </c>
      <c r="B127" s="19" t="s">
        <v>204</v>
      </c>
    </row>
    <row r="128" spans="1:2" x14ac:dyDescent="0.2">
      <c r="A128" s="19" t="s">
        <v>211</v>
      </c>
      <c r="B128" s="19" t="s">
        <v>204</v>
      </c>
    </row>
    <row r="129" spans="1:2" x14ac:dyDescent="0.2">
      <c r="A129" s="19" t="s">
        <v>212</v>
      </c>
      <c r="B129" s="19" t="s">
        <v>204</v>
      </c>
    </row>
    <row r="130" spans="1:2" x14ac:dyDescent="0.2">
      <c r="A130" s="19" t="s">
        <v>213</v>
      </c>
      <c r="B130" s="19" t="s">
        <v>204</v>
      </c>
    </row>
    <row r="131" spans="1:2" x14ac:dyDescent="0.2">
      <c r="A131" s="19" t="s">
        <v>214</v>
      </c>
      <c r="B131" s="19" t="s">
        <v>204</v>
      </c>
    </row>
    <row r="132" spans="1:2" x14ac:dyDescent="0.2">
      <c r="A132" s="19" t="s">
        <v>215</v>
      </c>
      <c r="B132" s="19" t="s">
        <v>204</v>
      </c>
    </row>
    <row r="133" spans="1:2" x14ac:dyDescent="0.2">
      <c r="A133" s="19" t="s">
        <v>216</v>
      </c>
      <c r="B133" s="19" t="s">
        <v>204</v>
      </c>
    </row>
    <row r="134" spans="1:2" x14ac:dyDescent="0.2">
      <c r="A134" s="19" t="s">
        <v>217</v>
      </c>
      <c r="B134" s="19" t="s">
        <v>204</v>
      </c>
    </row>
    <row r="135" spans="1:2" x14ac:dyDescent="0.2">
      <c r="A135" s="19" t="s">
        <v>218</v>
      </c>
      <c r="B135" s="19" t="s">
        <v>204</v>
      </c>
    </row>
    <row r="136" spans="1:2" x14ac:dyDescent="0.2">
      <c r="A136" s="19" t="s">
        <v>219</v>
      </c>
      <c r="B136" s="19" t="s">
        <v>204</v>
      </c>
    </row>
    <row r="137" spans="1:2" x14ac:dyDescent="0.2">
      <c r="A137" s="19" t="s">
        <v>220</v>
      </c>
      <c r="B137" s="19" t="s">
        <v>221</v>
      </c>
    </row>
    <row r="138" spans="1:2" x14ac:dyDescent="0.2">
      <c r="A138" s="19" t="s">
        <v>222</v>
      </c>
      <c r="B138" s="19" t="s">
        <v>221</v>
      </c>
    </row>
    <row r="139" spans="1:2" x14ac:dyDescent="0.2">
      <c r="A139" s="19" t="s">
        <v>223</v>
      </c>
      <c r="B139" s="19" t="s">
        <v>221</v>
      </c>
    </row>
    <row r="140" spans="1:2" x14ac:dyDescent="0.2">
      <c r="A140" s="19" t="s">
        <v>224</v>
      </c>
      <c r="B140" s="19" t="s">
        <v>221</v>
      </c>
    </row>
    <row r="141" spans="1:2" x14ac:dyDescent="0.2">
      <c r="A141" s="19" t="s">
        <v>225</v>
      </c>
      <c r="B141" s="19" t="s">
        <v>221</v>
      </c>
    </row>
    <row r="142" spans="1:2" x14ac:dyDescent="0.2">
      <c r="A142" s="19" t="s">
        <v>226</v>
      </c>
      <c r="B142" s="19" t="s">
        <v>221</v>
      </c>
    </row>
    <row r="143" spans="1:2" x14ac:dyDescent="0.2">
      <c r="A143" s="19" t="s">
        <v>227</v>
      </c>
      <c r="B143" s="19" t="s">
        <v>221</v>
      </c>
    </row>
    <row r="144" spans="1:2" x14ac:dyDescent="0.2">
      <c r="A144" s="19" t="s">
        <v>228</v>
      </c>
      <c r="B144" s="19" t="s">
        <v>229</v>
      </c>
    </row>
    <row r="145" spans="1:2" x14ac:dyDescent="0.2">
      <c r="A145" s="19" t="s">
        <v>230</v>
      </c>
      <c r="B145" s="19" t="s">
        <v>229</v>
      </c>
    </row>
    <row r="146" spans="1:2" x14ac:dyDescent="0.2">
      <c r="A146" s="19" t="s">
        <v>231</v>
      </c>
      <c r="B146" s="19" t="s">
        <v>229</v>
      </c>
    </row>
    <row r="147" spans="1:2" x14ac:dyDescent="0.2">
      <c r="A147" s="19" t="s">
        <v>232</v>
      </c>
      <c r="B147" s="19" t="s">
        <v>229</v>
      </c>
    </row>
    <row r="148" spans="1:2" x14ac:dyDescent="0.2">
      <c r="A148" s="19" t="s">
        <v>233</v>
      </c>
      <c r="B148" s="19" t="s">
        <v>229</v>
      </c>
    </row>
    <row r="149" spans="1:2" x14ac:dyDescent="0.2">
      <c r="A149" s="19" t="s">
        <v>234</v>
      </c>
      <c r="B149" s="19" t="s">
        <v>229</v>
      </c>
    </row>
    <row r="150" spans="1:2" x14ac:dyDescent="0.2">
      <c r="A150" s="19" t="s">
        <v>235</v>
      </c>
      <c r="B150" s="19" t="s">
        <v>229</v>
      </c>
    </row>
    <row r="151" spans="1:2" x14ac:dyDescent="0.2">
      <c r="A151" s="19" t="s">
        <v>236</v>
      </c>
      <c r="B151" s="19" t="s">
        <v>229</v>
      </c>
    </row>
    <row r="152" spans="1:2" x14ac:dyDescent="0.2">
      <c r="A152" s="19" t="s">
        <v>237</v>
      </c>
      <c r="B152" s="19" t="s">
        <v>229</v>
      </c>
    </row>
    <row r="153" spans="1:2" x14ac:dyDescent="0.2">
      <c r="A153" s="19" t="s">
        <v>238</v>
      </c>
      <c r="B153" s="19" t="s">
        <v>229</v>
      </c>
    </row>
    <row r="154" spans="1:2" x14ac:dyDescent="0.2">
      <c r="A154" s="19" t="s">
        <v>239</v>
      </c>
      <c r="B154" s="19" t="s">
        <v>229</v>
      </c>
    </row>
    <row r="155" spans="1:2" x14ac:dyDescent="0.2">
      <c r="A155" s="19" t="s">
        <v>240</v>
      </c>
      <c r="B155" s="19" t="s">
        <v>229</v>
      </c>
    </row>
    <row r="156" spans="1:2" x14ac:dyDescent="0.2">
      <c r="A156" s="19" t="s">
        <v>241</v>
      </c>
      <c r="B156" s="19" t="s">
        <v>229</v>
      </c>
    </row>
    <row r="157" spans="1:2" x14ac:dyDescent="0.2">
      <c r="A157" s="19" t="s">
        <v>242</v>
      </c>
      <c r="B157" s="19" t="s">
        <v>229</v>
      </c>
    </row>
    <row r="158" spans="1:2" x14ac:dyDescent="0.2">
      <c r="A158" s="19" t="s">
        <v>243</v>
      </c>
      <c r="B158" s="19" t="s">
        <v>229</v>
      </c>
    </row>
    <row r="159" spans="1:2" x14ac:dyDescent="0.2">
      <c r="A159" s="19" t="s">
        <v>244</v>
      </c>
      <c r="B159" s="19" t="s">
        <v>229</v>
      </c>
    </row>
    <row r="160" spans="1:2" x14ac:dyDescent="0.2">
      <c r="A160" s="19" t="s">
        <v>245</v>
      </c>
      <c r="B160" s="19" t="s">
        <v>229</v>
      </c>
    </row>
    <row r="161" spans="1:2" x14ac:dyDescent="0.2">
      <c r="A161" s="19" t="s">
        <v>246</v>
      </c>
      <c r="B161" s="19" t="s">
        <v>229</v>
      </c>
    </row>
    <row r="162" spans="1:2" x14ac:dyDescent="0.2">
      <c r="A162" s="19" t="s">
        <v>247</v>
      </c>
      <c r="B162" s="19" t="s">
        <v>229</v>
      </c>
    </row>
    <row r="163" spans="1:2" x14ac:dyDescent="0.2">
      <c r="A163" s="19" t="s">
        <v>248</v>
      </c>
      <c r="B163" s="19" t="s">
        <v>229</v>
      </c>
    </row>
    <row r="164" spans="1:2" x14ac:dyDescent="0.2">
      <c r="A164" s="19" t="s">
        <v>249</v>
      </c>
      <c r="B164" s="19" t="s">
        <v>229</v>
      </c>
    </row>
    <row r="165" spans="1:2" x14ac:dyDescent="0.2">
      <c r="A165" s="19" t="s">
        <v>250</v>
      </c>
      <c r="B165" s="19" t="s">
        <v>229</v>
      </c>
    </row>
    <row r="166" spans="1:2" x14ac:dyDescent="0.2">
      <c r="A166" s="19" t="s">
        <v>251</v>
      </c>
      <c r="B166" s="19" t="s">
        <v>229</v>
      </c>
    </row>
    <row r="167" spans="1:2" x14ac:dyDescent="0.2">
      <c r="A167" s="19" t="s">
        <v>252</v>
      </c>
      <c r="B167" s="19" t="s">
        <v>229</v>
      </c>
    </row>
    <row r="168" spans="1:2" x14ac:dyDescent="0.2">
      <c r="A168" s="19" t="s">
        <v>253</v>
      </c>
      <c r="B168" s="19" t="s">
        <v>229</v>
      </c>
    </row>
    <row r="169" spans="1:2" x14ac:dyDescent="0.2">
      <c r="A169" s="19" t="s">
        <v>254</v>
      </c>
      <c r="B169" s="19" t="s">
        <v>229</v>
      </c>
    </row>
    <row r="170" spans="1:2" x14ac:dyDescent="0.2">
      <c r="A170" s="19" t="s">
        <v>255</v>
      </c>
      <c r="B170" s="19" t="s">
        <v>229</v>
      </c>
    </row>
    <row r="171" spans="1:2" x14ac:dyDescent="0.2">
      <c r="A171" s="19" t="s">
        <v>256</v>
      </c>
      <c r="B171" s="19" t="s">
        <v>229</v>
      </c>
    </row>
    <row r="172" spans="1:2" x14ac:dyDescent="0.2">
      <c r="A172" s="19" t="s">
        <v>257</v>
      </c>
      <c r="B172" s="19" t="s">
        <v>229</v>
      </c>
    </row>
    <row r="173" spans="1:2" x14ac:dyDescent="0.2">
      <c r="A173" s="19" t="s">
        <v>258</v>
      </c>
      <c r="B173" s="19" t="s">
        <v>229</v>
      </c>
    </row>
    <row r="174" spans="1:2" x14ac:dyDescent="0.2">
      <c r="A174" s="19" t="s">
        <v>259</v>
      </c>
      <c r="B174" s="19" t="s">
        <v>229</v>
      </c>
    </row>
    <row r="175" spans="1:2" x14ac:dyDescent="0.2">
      <c r="A175" s="19" t="s">
        <v>260</v>
      </c>
      <c r="B175" s="19" t="s">
        <v>229</v>
      </c>
    </row>
    <row r="176" spans="1:2" x14ac:dyDescent="0.2">
      <c r="A176" s="19" t="s">
        <v>261</v>
      </c>
      <c r="B176" s="19" t="s">
        <v>229</v>
      </c>
    </row>
    <row r="177" spans="1:2" x14ac:dyDescent="0.2">
      <c r="A177" s="19" t="s">
        <v>262</v>
      </c>
      <c r="B177" s="19" t="s">
        <v>229</v>
      </c>
    </row>
    <row r="178" spans="1:2" x14ac:dyDescent="0.2">
      <c r="A178" s="19" t="s">
        <v>263</v>
      </c>
      <c r="B178" s="19" t="s">
        <v>264</v>
      </c>
    </row>
    <row r="179" spans="1:2" x14ac:dyDescent="0.2">
      <c r="A179" s="19" t="s">
        <v>265</v>
      </c>
      <c r="B179" s="19" t="s">
        <v>264</v>
      </c>
    </row>
    <row r="180" spans="1:2" x14ac:dyDescent="0.2">
      <c r="A180" s="19" t="s">
        <v>266</v>
      </c>
      <c r="B180" s="19" t="s">
        <v>264</v>
      </c>
    </row>
    <row r="181" spans="1:2" x14ac:dyDescent="0.2">
      <c r="A181" s="19" t="s">
        <v>267</v>
      </c>
      <c r="B181" s="19" t="s">
        <v>264</v>
      </c>
    </row>
    <row r="182" spans="1:2" x14ac:dyDescent="0.2">
      <c r="A182" s="19" t="s">
        <v>268</v>
      </c>
      <c r="B182" s="19" t="s">
        <v>264</v>
      </c>
    </row>
    <row r="183" spans="1:2" x14ac:dyDescent="0.2">
      <c r="A183" s="19" t="s">
        <v>269</v>
      </c>
      <c r="B183" s="19" t="s">
        <v>264</v>
      </c>
    </row>
    <row r="184" spans="1:2" x14ac:dyDescent="0.2">
      <c r="A184" s="19" t="s">
        <v>270</v>
      </c>
      <c r="B184" s="19" t="s">
        <v>264</v>
      </c>
    </row>
    <row r="185" spans="1:2" x14ac:dyDescent="0.2">
      <c r="A185" s="19" t="s">
        <v>271</v>
      </c>
      <c r="B185" s="19" t="s">
        <v>264</v>
      </c>
    </row>
    <row r="186" spans="1:2" x14ac:dyDescent="0.2">
      <c r="A186" s="19" t="s">
        <v>272</v>
      </c>
      <c r="B186" s="19" t="s">
        <v>273</v>
      </c>
    </row>
    <row r="187" spans="1:2" x14ac:dyDescent="0.2">
      <c r="A187" s="19" t="s">
        <v>274</v>
      </c>
      <c r="B187" s="19" t="s">
        <v>273</v>
      </c>
    </row>
    <row r="188" spans="1:2" x14ac:dyDescent="0.2">
      <c r="A188" s="19" t="s">
        <v>275</v>
      </c>
      <c r="B188" s="19" t="s">
        <v>273</v>
      </c>
    </row>
    <row r="189" spans="1:2" x14ac:dyDescent="0.2">
      <c r="A189" s="19" t="s">
        <v>276</v>
      </c>
      <c r="B189" s="19" t="s">
        <v>273</v>
      </c>
    </row>
    <row r="190" spans="1:2" x14ac:dyDescent="0.2">
      <c r="A190" s="19" t="s">
        <v>277</v>
      </c>
      <c r="B190" s="19" t="s">
        <v>273</v>
      </c>
    </row>
    <row r="191" spans="1:2" x14ac:dyDescent="0.2">
      <c r="A191" s="19" t="s">
        <v>278</v>
      </c>
      <c r="B191" s="19" t="s">
        <v>273</v>
      </c>
    </row>
    <row r="192" spans="1:2" x14ac:dyDescent="0.2">
      <c r="A192" s="19" t="s">
        <v>279</v>
      </c>
      <c r="B192" s="19" t="s">
        <v>273</v>
      </c>
    </row>
    <row r="193" spans="1:2" x14ac:dyDescent="0.2">
      <c r="A193" s="19" t="s">
        <v>280</v>
      </c>
      <c r="B193" s="19" t="s">
        <v>273</v>
      </c>
    </row>
    <row r="194" spans="1:2" x14ac:dyDescent="0.2">
      <c r="A194" s="19" t="s">
        <v>281</v>
      </c>
      <c r="B194" s="19" t="s">
        <v>273</v>
      </c>
    </row>
    <row r="195" spans="1:2" x14ac:dyDescent="0.2">
      <c r="A195" s="19" t="s">
        <v>282</v>
      </c>
      <c r="B195" s="19" t="s">
        <v>273</v>
      </c>
    </row>
    <row r="196" spans="1:2" x14ac:dyDescent="0.2">
      <c r="A196" s="19" t="s">
        <v>283</v>
      </c>
      <c r="B196" s="19" t="s">
        <v>273</v>
      </c>
    </row>
    <row r="197" spans="1:2" x14ac:dyDescent="0.2">
      <c r="A197" s="19" t="s">
        <v>284</v>
      </c>
      <c r="B197" s="19" t="s">
        <v>273</v>
      </c>
    </row>
    <row r="198" spans="1:2" x14ac:dyDescent="0.2">
      <c r="A198" s="19" t="s">
        <v>285</v>
      </c>
      <c r="B198" s="19" t="s">
        <v>273</v>
      </c>
    </row>
    <row r="199" spans="1:2" x14ac:dyDescent="0.2">
      <c r="A199" s="19" t="s">
        <v>286</v>
      </c>
      <c r="B199" s="19" t="s">
        <v>273</v>
      </c>
    </row>
    <row r="200" spans="1:2" x14ac:dyDescent="0.2">
      <c r="A200" s="19" t="s">
        <v>287</v>
      </c>
      <c r="B200" s="19" t="s">
        <v>273</v>
      </c>
    </row>
    <row r="201" spans="1:2" x14ac:dyDescent="0.2">
      <c r="A201" s="19" t="s">
        <v>288</v>
      </c>
      <c r="B201" s="19" t="s">
        <v>273</v>
      </c>
    </row>
    <row r="202" spans="1:2" x14ac:dyDescent="0.2">
      <c r="A202" s="19" t="s">
        <v>289</v>
      </c>
      <c r="B202" s="19" t="s">
        <v>273</v>
      </c>
    </row>
    <row r="203" spans="1:2" x14ac:dyDescent="0.2">
      <c r="A203" s="19" t="s">
        <v>290</v>
      </c>
      <c r="B203" s="19" t="s">
        <v>273</v>
      </c>
    </row>
    <row r="204" spans="1:2" x14ac:dyDescent="0.2">
      <c r="A204" s="19" t="s">
        <v>291</v>
      </c>
      <c r="B204" s="19" t="s">
        <v>273</v>
      </c>
    </row>
    <row r="205" spans="1:2" x14ac:dyDescent="0.2">
      <c r="A205" s="19" t="s">
        <v>292</v>
      </c>
      <c r="B205" s="19" t="s">
        <v>273</v>
      </c>
    </row>
    <row r="206" spans="1:2" x14ac:dyDescent="0.2">
      <c r="A206" s="19" t="s">
        <v>293</v>
      </c>
      <c r="B206" s="19" t="s">
        <v>273</v>
      </c>
    </row>
    <row r="207" spans="1:2" x14ac:dyDescent="0.2">
      <c r="A207" s="19" t="s">
        <v>294</v>
      </c>
      <c r="B207" s="19" t="s">
        <v>273</v>
      </c>
    </row>
    <row r="208" spans="1:2" x14ac:dyDescent="0.2">
      <c r="A208" s="19" t="s">
        <v>295</v>
      </c>
      <c r="B208" s="19" t="s">
        <v>273</v>
      </c>
    </row>
    <row r="209" spans="1:2" x14ac:dyDescent="0.2">
      <c r="A209" s="19" t="s">
        <v>296</v>
      </c>
      <c r="B209" s="19" t="s">
        <v>273</v>
      </c>
    </row>
    <row r="210" spans="1:2" x14ac:dyDescent="0.2">
      <c r="A210" s="19" t="s">
        <v>297</v>
      </c>
      <c r="B210" s="19" t="s">
        <v>273</v>
      </c>
    </row>
    <row r="211" spans="1:2" x14ac:dyDescent="0.2">
      <c r="A211" s="19" t="s">
        <v>298</v>
      </c>
      <c r="B211" s="19" t="s">
        <v>273</v>
      </c>
    </row>
    <row r="212" spans="1:2" x14ac:dyDescent="0.2">
      <c r="A212" s="19" t="s">
        <v>299</v>
      </c>
      <c r="B212" s="19" t="s">
        <v>273</v>
      </c>
    </row>
    <row r="213" spans="1:2" x14ac:dyDescent="0.2">
      <c r="A213" s="19" t="s">
        <v>300</v>
      </c>
      <c r="B213" s="19" t="s">
        <v>301</v>
      </c>
    </row>
    <row r="214" spans="1:2" x14ac:dyDescent="0.2">
      <c r="A214" s="19" t="s">
        <v>302</v>
      </c>
      <c r="B214" s="19" t="s">
        <v>301</v>
      </c>
    </row>
    <row r="215" spans="1:2" x14ac:dyDescent="0.2">
      <c r="A215" s="19" t="s">
        <v>303</v>
      </c>
      <c r="B215" s="19" t="s">
        <v>301</v>
      </c>
    </row>
    <row r="216" spans="1:2" x14ac:dyDescent="0.2">
      <c r="A216" s="19" t="s">
        <v>304</v>
      </c>
      <c r="B216" s="19" t="s">
        <v>305</v>
      </c>
    </row>
    <row r="217" spans="1:2" x14ac:dyDescent="0.2">
      <c r="A217" s="19" t="s">
        <v>306</v>
      </c>
      <c r="B217" s="19" t="s">
        <v>307</v>
      </c>
    </row>
    <row r="218" spans="1:2" x14ac:dyDescent="0.2">
      <c r="A218" s="19" t="s">
        <v>308</v>
      </c>
      <c r="B218" s="19" t="s">
        <v>307</v>
      </c>
    </row>
    <row r="219" spans="1:2" x14ac:dyDescent="0.2">
      <c r="A219" s="19" t="s">
        <v>309</v>
      </c>
      <c r="B219" s="19" t="s">
        <v>307</v>
      </c>
    </row>
    <row r="220" spans="1:2" x14ac:dyDescent="0.2">
      <c r="A220" s="19" t="s">
        <v>310</v>
      </c>
      <c r="B220" s="19" t="s">
        <v>307</v>
      </c>
    </row>
    <row r="221" spans="1:2" x14ac:dyDescent="0.2">
      <c r="A221" s="19" t="s">
        <v>311</v>
      </c>
      <c r="B221" s="19" t="s">
        <v>307</v>
      </c>
    </row>
    <row r="222" spans="1:2" x14ac:dyDescent="0.2">
      <c r="A222" s="19" t="s">
        <v>312</v>
      </c>
      <c r="B222" s="19" t="s">
        <v>307</v>
      </c>
    </row>
    <row r="223" spans="1:2" x14ac:dyDescent="0.2">
      <c r="A223" s="19" t="s">
        <v>313</v>
      </c>
      <c r="B223" s="19" t="s">
        <v>307</v>
      </c>
    </row>
    <row r="224" spans="1:2" x14ac:dyDescent="0.2">
      <c r="A224" s="19" t="s">
        <v>314</v>
      </c>
      <c r="B224" s="19" t="s">
        <v>307</v>
      </c>
    </row>
    <row r="225" spans="1:2" x14ac:dyDescent="0.2">
      <c r="A225" s="19" t="s">
        <v>315</v>
      </c>
      <c r="B225" s="19" t="s">
        <v>307</v>
      </c>
    </row>
    <row r="226" spans="1:2" x14ac:dyDescent="0.2">
      <c r="A226" s="19" t="s">
        <v>316</v>
      </c>
      <c r="B226" s="19" t="s">
        <v>307</v>
      </c>
    </row>
    <row r="227" spans="1:2" x14ac:dyDescent="0.2">
      <c r="A227" s="19" t="s">
        <v>317</v>
      </c>
      <c r="B227" s="19" t="s">
        <v>307</v>
      </c>
    </row>
    <row r="228" spans="1:2" x14ac:dyDescent="0.2">
      <c r="A228" s="19" t="s">
        <v>318</v>
      </c>
      <c r="B228" s="19" t="s">
        <v>307</v>
      </c>
    </row>
    <row r="229" spans="1:2" x14ac:dyDescent="0.2">
      <c r="A229" s="19" t="s">
        <v>319</v>
      </c>
      <c r="B229" s="19" t="s">
        <v>320</v>
      </c>
    </row>
    <row r="230" spans="1:2" x14ac:dyDescent="0.2">
      <c r="A230" s="19" t="s">
        <v>321</v>
      </c>
      <c r="B230" s="19" t="s">
        <v>320</v>
      </c>
    </row>
    <row r="231" spans="1:2" x14ac:dyDescent="0.2">
      <c r="A231" s="19" t="s">
        <v>322</v>
      </c>
      <c r="B231" s="19" t="s">
        <v>320</v>
      </c>
    </row>
    <row r="232" spans="1:2" x14ac:dyDescent="0.2">
      <c r="A232" s="19" t="s">
        <v>323</v>
      </c>
      <c r="B232" s="19" t="s">
        <v>320</v>
      </c>
    </row>
    <row r="233" spans="1:2" x14ac:dyDescent="0.2">
      <c r="A233" s="19" t="s">
        <v>324</v>
      </c>
      <c r="B233" s="19" t="s">
        <v>325</v>
      </c>
    </row>
    <row r="234" spans="1:2" x14ac:dyDescent="0.2">
      <c r="A234" s="19" t="s">
        <v>326</v>
      </c>
      <c r="B234" s="19" t="s">
        <v>327</v>
      </c>
    </row>
    <row r="235" spans="1:2" x14ac:dyDescent="0.2">
      <c r="A235" s="19" t="s">
        <v>328</v>
      </c>
      <c r="B235" s="19" t="s">
        <v>327</v>
      </c>
    </row>
    <row r="236" spans="1:2" x14ac:dyDescent="0.2">
      <c r="A236" s="19" t="s">
        <v>329</v>
      </c>
      <c r="B236" s="19" t="s">
        <v>327</v>
      </c>
    </row>
    <row r="237" spans="1:2" x14ac:dyDescent="0.2">
      <c r="A237" s="19" t="s">
        <v>330</v>
      </c>
      <c r="B237" s="19" t="s">
        <v>327</v>
      </c>
    </row>
    <row r="238" spans="1:2" x14ac:dyDescent="0.2">
      <c r="A238" s="19" t="s">
        <v>331</v>
      </c>
      <c r="B238" s="19" t="s">
        <v>327</v>
      </c>
    </row>
    <row r="239" spans="1:2" x14ac:dyDescent="0.2">
      <c r="A239" s="19" t="s">
        <v>332</v>
      </c>
      <c r="B239" s="19" t="s">
        <v>327</v>
      </c>
    </row>
    <row r="240" spans="1:2" x14ac:dyDescent="0.2">
      <c r="A240" s="19" t="s">
        <v>333</v>
      </c>
      <c r="B240" s="19" t="s">
        <v>327</v>
      </c>
    </row>
    <row r="241" spans="1:2" x14ac:dyDescent="0.2">
      <c r="A241" s="19" t="s">
        <v>334</v>
      </c>
      <c r="B241" s="19" t="s">
        <v>327</v>
      </c>
    </row>
    <row r="242" spans="1:2" x14ac:dyDescent="0.2">
      <c r="A242" s="19" t="s">
        <v>335</v>
      </c>
      <c r="B242" s="19" t="s">
        <v>327</v>
      </c>
    </row>
    <row r="243" spans="1:2" x14ac:dyDescent="0.2">
      <c r="A243" s="19" t="s">
        <v>336</v>
      </c>
      <c r="B243" s="19" t="s">
        <v>327</v>
      </c>
    </row>
    <row r="244" spans="1:2" x14ac:dyDescent="0.2">
      <c r="A244" s="19" t="s">
        <v>337</v>
      </c>
      <c r="B244" s="19" t="s">
        <v>327</v>
      </c>
    </row>
    <row r="245" spans="1:2" x14ac:dyDescent="0.2">
      <c r="A245" s="19" t="s">
        <v>338</v>
      </c>
      <c r="B245" s="19" t="s">
        <v>327</v>
      </c>
    </row>
    <row r="246" spans="1:2" x14ac:dyDescent="0.2">
      <c r="A246" s="19" t="s">
        <v>339</v>
      </c>
      <c r="B246" s="19" t="s">
        <v>327</v>
      </c>
    </row>
    <row r="247" spans="1:2" x14ac:dyDescent="0.2">
      <c r="A247" s="19" t="s">
        <v>340</v>
      </c>
      <c r="B247" s="19" t="s">
        <v>327</v>
      </c>
    </row>
    <row r="248" spans="1:2" x14ac:dyDescent="0.2">
      <c r="A248" s="19" t="s">
        <v>341</v>
      </c>
      <c r="B248" s="19" t="s">
        <v>327</v>
      </c>
    </row>
    <row r="249" spans="1:2" x14ac:dyDescent="0.2">
      <c r="A249" s="19" t="s">
        <v>342</v>
      </c>
      <c r="B249" s="19" t="s">
        <v>327</v>
      </c>
    </row>
    <row r="250" spans="1:2" x14ac:dyDescent="0.2">
      <c r="A250" s="19" t="s">
        <v>343</v>
      </c>
      <c r="B250" s="19" t="s">
        <v>327</v>
      </c>
    </row>
    <row r="251" spans="1:2" x14ac:dyDescent="0.2">
      <c r="A251" s="19" t="s">
        <v>344</v>
      </c>
      <c r="B251" s="19" t="s">
        <v>327</v>
      </c>
    </row>
    <row r="252" spans="1:2" x14ac:dyDescent="0.2">
      <c r="A252" s="19" t="s">
        <v>345</v>
      </c>
      <c r="B252" s="19" t="s">
        <v>327</v>
      </c>
    </row>
    <row r="253" spans="1:2" x14ac:dyDescent="0.2">
      <c r="A253" s="19" t="s">
        <v>346</v>
      </c>
      <c r="B253" s="19" t="s">
        <v>327</v>
      </c>
    </row>
    <row r="254" spans="1:2" x14ac:dyDescent="0.2">
      <c r="A254" s="19" t="s">
        <v>347</v>
      </c>
      <c r="B254" s="19" t="s">
        <v>327</v>
      </c>
    </row>
    <row r="255" spans="1:2" x14ac:dyDescent="0.2">
      <c r="A255" s="19" t="s">
        <v>348</v>
      </c>
      <c r="B255" s="19" t="s">
        <v>327</v>
      </c>
    </row>
    <row r="256" spans="1:2" x14ac:dyDescent="0.2">
      <c r="A256" s="19" t="s">
        <v>349</v>
      </c>
      <c r="B256" s="19" t="s">
        <v>327</v>
      </c>
    </row>
    <row r="257" spans="1:2" x14ac:dyDescent="0.2">
      <c r="A257" s="19" t="s">
        <v>350</v>
      </c>
      <c r="B257" s="19" t="s">
        <v>327</v>
      </c>
    </row>
    <row r="258" spans="1:2" x14ac:dyDescent="0.2">
      <c r="A258" s="19" t="s">
        <v>351</v>
      </c>
      <c r="B258" s="19" t="s">
        <v>327</v>
      </c>
    </row>
    <row r="259" spans="1:2" x14ac:dyDescent="0.2">
      <c r="A259" s="19" t="s">
        <v>352</v>
      </c>
      <c r="B259" s="19" t="s">
        <v>327</v>
      </c>
    </row>
    <row r="260" spans="1:2" x14ac:dyDescent="0.2">
      <c r="A260" s="19" t="s">
        <v>353</v>
      </c>
      <c r="B260" s="19" t="s">
        <v>327</v>
      </c>
    </row>
    <row r="261" spans="1:2" x14ac:dyDescent="0.2">
      <c r="A261" s="19" t="s">
        <v>354</v>
      </c>
      <c r="B261" s="19" t="s">
        <v>327</v>
      </c>
    </row>
    <row r="262" spans="1:2" x14ac:dyDescent="0.2">
      <c r="A262" s="19" t="s">
        <v>355</v>
      </c>
      <c r="B262" s="19" t="s">
        <v>327</v>
      </c>
    </row>
    <row r="263" spans="1:2" x14ac:dyDescent="0.2">
      <c r="A263" s="19" t="s">
        <v>356</v>
      </c>
      <c r="B263" s="19" t="s">
        <v>357</v>
      </c>
    </row>
    <row r="264" spans="1:2" x14ac:dyDescent="0.2">
      <c r="A264" s="19" t="s">
        <v>358</v>
      </c>
      <c r="B264" s="19" t="s">
        <v>357</v>
      </c>
    </row>
    <row r="265" spans="1:2" x14ac:dyDescent="0.2">
      <c r="A265" s="19" t="s">
        <v>359</v>
      </c>
      <c r="B265" s="19" t="s">
        <v>360</v>
      </c>
    </row>
    <row r="266" spans="1:2" x14ac:dyDescent="0.2">
      <c r="A266" s="19" t="s">
        <v>361</v>
      </c>
      <c r="B266" s="19" t="s">
        <v>362</v>
      </c>
    </row>
    <row r="267" spans="1:2" x14ac:dyDescent="0.2">
      <c r="A267" s="19" t="s">
        <v>363</v>
      </c>
      <c r="B267" s="19" t="s">
        <v>364</v>
      </c>
    </row>
    <row r="268" spans="1:2" x14ac:dyDescent="0.2">
      <c r="A268" s="19" t="s">
        <v>365</v>
      </c>
      <c r="B268" s="19" t="s">
        <v>364</v>
      </c>
    </row>
    <row r="269" spans="1:2" x14ac:dyDescent="0.2">
      <c r="A269" s="19" t="s">
        <v>366</v>
      </c>
      <c r="B269" s="19" t="s">
        <v>364</v>
      </c>
    </row>
    <row r="270" spans="1:2" x14ac:dyDescent="0.2">
      <c r="A270" s="19" t="s">
        <v>367</v>
      </c>
      <c r="B270" s="19" t="s">
        <v>364</v>
      </c>
    </row>
    <row r="271" spans="1:2" x14ac:dyDescent="0.2">
      <c r="A271" s="19" t="s">
        <v>368</v>
      </c>
      <c r="B271" s="19" t="s">
        <v>364</v>
      </c>
    </row>
    <row r="272" spans="1:2" x14ac:dyDescent="0.2">
      <c r="A272" s="19" t="s">
        <v>369</v>
      </c>
      <c r="B272" s="19" t="s">
        <v>364</v>
      </c>
    </row>
    <row r="273" spans="1:2" x14ac:dyDescent="0.2">
      <c r="A273" s="19" t="s">
        <v>370</v>
      </c>
      <c r="B273" s="19" t="s">
        <v>371</v>
      </c>
    </row>
    <row r="274" spans="1:2" x14ac:dyDescent="0.2">
      <c r="A274" s="19" t="s">
        <v>372</v>
      </c>
      <c r="B274" s="19" t="s">
        <v>373</v>
      </c>
    </row>
    <row r="275" spans="1:2" x14ac:dyDescent="0.2">
      <c r="A275" s="19" t="s">
        <v>374</v>
      </c>
      <c r="B275" s="19" t="s">
        <v>373</v>
      </c>
    </row>
    <row r="276" spans="1:2" x14ac:dyDescent="0.2">
      <c r="A276" s="19" t="s">
        <v>375</v>
      </c>
      <c r="B276" s="19" t="s">
        <v>373</v>
      </c>
    </row>
    <row r="277" spans="1:2" x14ac:dyDescent="0.2">
      <c r="A277" s="19" t="s">
        <v>376</v>
      </c>
      <c r="B277" s="19" t="s">
        <v>373</v>
      </c>
    </row>
    <row r="278" spans="1:2" x14ac:dyDescent="0.2">
      <c r="A278" s="19" t="s">
        <v>377</v>
      </c>
      <c r="B278" s="19" t="s">
        <v>373</v>
      </c>
    </row>
    <row r="279" spans="1:2" x14ac:dyDescent="0.2">
      <c r="A279" s="19" t="s">
        <v>378</v>
      </c>
      <c r="B279" s="19" t="s">
        <v>373</v>
      </c>
    </row>
    <row r="280" spans="1:2" x14ac:dyDescent="0.2">
      <c r="A280" s="19" t="s">
        <v>379</v>
      </c>
      <c r="B280" s="19" t="s">
        <v>373</v>
      </c>
    </row>
    <row r="281" spans="1:2" x14ac:dyDescent="0.2">
      <c r="A281" s="19" t="s">
        <v>380</v>
      </c>
      <c r="B281" s="19" t="s">
        <v>373</v>
      </c>
    </row>
    <row r="282" spans="1:2" x14ac:dyDescent="0.2">
      <c r="A282" s="19" t="s">
        <v>381</v>
      </c>
      <c r="B282" s="19" t="s">
        <v>373</v>
      </c>
    </row>
    <row r="283" spans="1:2" x14ac:dyDescent="0.2">
      <c r="A283" s="19" t="s">
        <v>382</v>
      </c>
      <c r="B283" s="19" t="s">
        <v>373</v>
      </c>
    </row>
    <row r="284" spans="1:2" x14ac:dyDescent="0.2">
      <c r="A284" s="19" t="s">
        <v>383</v>
      </c>
      <c r="B284" s="19" t="s">
        <v>384</v>
      </c>
    </row>
    <row r="285" spans="1:2" x14ac:dyDescent="0.2">
      <c r="A285" s="19" t="s">
        <v>385</v>
      </c>
      <c r="B285" s="19" t="s">
        <v>384</v>
      </c>
    </row>
    <row r="286" spans="1:2" x14ac:dyDescent="0.2">
      <c r="A286" s="19" t="s">
        <v>386</v>
      </c>
      <c r="B286" s="19" t="s">
        <v>384</v>
      </c>
    </row>
    <row r="287" spans="1:2" x14ac:dyDescent="0.2">
      <c r="A287" s="19" t="s">
        <v>387</v>
      </c>
      <c r="B287" s="19" t="s">
        <v>384</v>
      </c>
    </row>
    <row r="288" spans="1:2" x14ac:dyDescent="0.2">
      <c r="A288" s="19" t="s">
        <v>388</v>
      </c>
      <c r="B288" s="19" t="s">
        <v>384</v>
      </c>
    </row>
    <row r="289" spans="1:2" x14ac:dyDescent="0.2">
      <c r="A289" s="19" t="s">
        <v>389</v>
      </c>
      <c r="B289" s="19" t="s">
        <v>384</v>
      </c>
    </row>
    <row r="290" spans="1:2" x14ac:dyDescent="0.2">
      <c r="A290" s="19" t="s">
        <v>390</v>
      </c>
      <c r="B290" s="19" t="s">
        <v>384</v>
      </c>
    </row>
    <row r="291" spans="1:2" x14ac:dyDescent="0.2">
      <c r="A291" s="19" t="s">
        <v>391</v>
      </c>
      <c r="B291" s="19" t="s">
        <v>384</v>
      </c>
    </row>
    <row r="292" spans="1:2" x14ac:dyDescent="0.2">
      <c r="A292" s="19" t="s">
        <v>392</v>
      </c>
      <c r="B292" s="19" t="s">
        <v>384</v>
      </c>
    </row>
    <row r="293" spans="1:2" x14ac:dyDescent="0.2">
      <c r="A293" s="19" t="s">
        <v>393</v>
      </c>
      <c r="B293" s="19" t="s">
        <v>384</v>
      </c>
    </row>
    <row r="294" spans="1:2" x14ac:dyDescent="0.2">
      <c r="A294" s="19" t="s">
        <v>394</v>
      </c>
      <c r="B294" s="19" t="s">
        <v>384</v>
      </c>
    </row>
    <row r="295" spans="1:2" x14ac:dyDescent="0.2">
      <c r="A295" s="19" t="s">
        <v>395</v>
      </c>
      <c r="B295" s="19" t="s">
        <v>384</v>
      </c>
    </row>
    <row r="296" spans="1:2" x14ac:dyDescent="0.2">
      <c r="A296" s="19" t="s">
        <v>396</v>
      </c>
      <c r="B296" s="19" t="s">
        <v>384</v>
      </c>
    </row>
    <row r="297" spans="1:2" x14ac:dyDescent="0.2">
      <c r="A297" s="19" t="s">
        <v>397</v>
      </c>
      <c r="B297" s="19" t="s">
        <v>384</v>
      </c>
    </row>
    <row r="298" spans="1:2" x14ac:dyDescent="0.2">
      <c r="A298" s="19" t="s">
        <v>398</v>
      </c>
      <c r="B298" s="19" t="s">
        <v>384</v>
      </c>
    </row>
    <row r="299" spans="1:2" x14ac:dyDescent="0.2">
      <c r="A299" s="19" t="s">
        <v>399</v>
      </c>
      <c r="B299" s="19" t="s">
        <v>384</v>
      </c>
    </row>
    <row r="300" spans="1:2" x14ac:dyDescent="0.2">
      <c r="A300" s="19" t="s">
        <v>400</v>
      </c>
      <c r="B300" s="19" t="s">
        <v>384</v>
      </c>
    </row>
    <row r="301" spans="1:2" x14ac:dyDescent="0.2">
      <c r="A301" s="19" t="s">
        <v>401</v>
      </c>
      <c r="B301" s="19" t="s">
        <v>384</v>
      </c>
    </row>
    <row r="302" spans="1:2" x14ac:dyDescent="0.2">
      <c r="A302" s="19" t="s">
        <v>402</v>
      </c>
      <c r="B302" s="19" t="s">
        <v>384</v>
      </c>
    </row>
    <row r="303" spans="1:2" x14ac:dyDescent="0.2">
      <c r="A303" s="19" t="s">
        <v>403</v>
      </c>
      <c r="B303" s="19" t="s">
        <v>384</v>
      </c>
    </row>
    <row r="304" spans="1:2" x14ac:dyDescent="0.2">
      <c r="A304" s="19" t="s">
        <v>404</v>
      </c>
      <c r="B304" s="19" t="s">
        <v>384</v>
      </c>
    </row>
    <row r="305" spans="1:2" x14ac:dyDescent="0.2">
      <c r="A305" s="19" t="s">
        <v>405</v>
      </c>
      <c r="B305" s="19" t="s">
        <v>384</v>
      </c>
    </row>
    <row r="306" spans="1:2" x14ac:dyDescent="0.2">
      <c r="A306" s="19" t="s">
        <v>406</v>
      </c>
      <c r="B306" s="19" t="s">
        <v>384</v>
      </c>
    </row>
    <row r="307" spans="1:2" x14ac:dyDescent="0.2">
      <c r="A307" s="19" t="s">
        <v>407</v>
      </c>
      <c r="B307" s="19" t="s">
        <v>384</v>
      </c>
    </row>
    <row r="308" spans="1:2" x14ac:dyDescent="0.2">
      <c r="A308" s="19" t="s">
        <v>408</v>
      </c>
      <c r="B308" s="19" t="s">
        <v>384</v>
      </c>
    </row>
    <row r="309" spans="1:2" x14ac:dyDescent="0.2">
      <c r="A309" s="19" t="s">
        <v>409</v>
      </c>
      <c r="B309" s="19" t="s">
        <v>384</v>
      </c>
    </row>
    <row r="310" spans="1:2" x14ac:dyDescent="0.2">
      <c r="A310" s="19" t="s">
        <v>410</v>
      </c>
      <c r="B310" s="19" t="s">
        <v>384</v>
      </c>
    </row>
    <row r="311" spans="1:2" x14ac:dyDescent="0.2">
      <c r="A311" s="19" t="s">
        <v>411</v>
      </c>
      <c r="B311" s="19" t="s">
        <v>384</v>
      </c>
    </row>
    <row r="312" spans="1:2" x14ac:dyDescent="0.2">
      <c r="A312" s="19" t="s">
        <v>412</v>
      </c>
      <c r="B312" s="19" t="s">
        <v>384</v>
      </c>
    </row>
    <row r="313" spans="1:2" x14ac:dyDescent="0.2">
      <c r="A313" s="19" t="s">
        <v>413</v>
      </c>
      <c r="B313" s="19" t="s">
        <v>384</v>
      </c>
    </row>
    <row r="314" spans="1:2" x14ac:dyDescent="0.2">
      <c r="A314" s="19" t="s">
        <v>414</v>
      </c>
      <c r="B314" s="19" t="s">
        <v>384</v>
      </c>
    </row>
    <row r="315" spans="1:2" x14ac:dyDescent="0.2">
      <c r="A315" s="19" t="s">
        <v>415</v>
      </c>
      <c r="B315" s="19" t="s">
        <v>384</v>
      </c>
    </row>
    <row r="316" spans="1:2" x14ac:dyDescent="0.2">
      <c r="A316" s="19" t="s">
        <v>416</v>
      </c>
      <c r="B316" s="19" t="s">
        <v>417</v>
      </c>
    </row>
    <row r="317" spans="1:2" x14ac:dyDescent="0.2">
      <c r="A317" s="19" t="s">
        <v>418</v>
      </c>
      <c r="B317" s="19" t="s">
        <v>417</v>
      </c>
    </row>
    <row r="318" spans="1:2" x14ac:dyDescent="0.2">
      <c r="A318" s="19" t="s">
        <v>419</v>
      </c>
      <c r="B318" s="19" t="s">
        <v>417</v>
      </c>
    </row>
    <row r="319" spans="1:2" x14ac:dyDescent="0.2">
      <c r="A319" s="19" t="s">
        <v>420</v>
      </c>
      <c r="B319" s="19" t="s">
        <v>417</v>
      </c>
    </row>
    <row r="320" spans="1:2" x14ac:dyDescent="0.2">
      <c r="A320" s="19" t="s">
        <v>421</v>
      </c>
      <c r="B320" s="19" t="s">
        <v>417</v>
      </c>
    </row>
    <row r="321" spans="1:2" x14ac:dyDescent="0.2">
      <c r="A321" s="19" t="s">
        <v>422</v>
      </c>
      <c r="B321" s="19" t="s">
        <v>417</v>
      </c>
    </row>
    <row r="322" spans="1:2" x14ac:dyDescent="0.2">
      <c r="A322" s="19" t="s">
        <v>423</v>
      </c>
      <c r="B322" s="19" t="s">
        <v>424</v>
      </c>
    </row>
    <row r="323" spans="1:2" x14ac:dyDescent="0.2">
      <c r="A323" s="19" t="s">
        <v>425</v>
      </c>
      <c r="B323" s="19" t="s">
        <v>424</v>
      </c>
    </row>
    <row r="324" spans="1:2" x14ac:dyDescent="0.2">
      <c r="A324" s="19" t="s">
        <v>285</v>
      </c>
      <c r="B324" s="19" t="s">
        <v>424</v>
      </c>
    </row>
    <row r="325" spans="1:2" x14ac:dyDescent="0.2">
      <c r="A325" s="19" t="s">
        <v>426</v>
      </c>
      <c r="B325" s="19" t="s">
        <v>424</v>
      </c>
    </row>
    <row r="326" spans="1:2" x14ac:dyDescent="0.2">
      <c r="A326" s="19" t="s">
        <v>427</v>
      </c>
      <c r="B326" s="19" t="s">
        <v>424</v>
      </c>
    </row>
    <row r="327" spans="1:2" x14ac:dyDescent="0.2">
      <c r="A327" s="19" t="s">
        <v>428</v>
      </c>
      <c r="B327" s="19" t="s">
        <v>424</v>
      </c>
    </row>
    <row r="328" spans="1:2" x14ac:dyDescent="0.2">
      <c r="A328" s="19" t="s">
        <v>429</v>
      </c>
      <c r="B328" s="19" t="s">
        <v>424</v>
      </c>
    </row>
    <row r="329" spans="1:2" x14ac:dyDescent="0.2">
      <c r="A329" s="19" t="s">
        <v>430</v>
      </c>
      <c r="B329" s="19" t="s">
        <v>431</v>
      </c>
    </row>
    <row r="330" spans="1:2" x14ac:dyDescent="0.2">
      <c r="A330" s="19" t="s">
        <v>432</v>
      </c>
      <c r="B330" s="19" t="s">
        <v>433</v>
      </c>
    </row>
    <row r="331" spans="1:2" x14ac:dyDescent="0.2">
      <c r="A331" s="19" t="s">
        <v>434</v>
      </c>
      <c r="B331" s="19" t="s">
        <v>433</v>
      </c>
    </row>
    <row r="332" spans="1:2" x14ac:dyDescent="0.2">
      <c r="A332" s="19" t="s">
        <v>435</v>
      </c>
      <c r="B332" s="19" t="s">
        <v>436</v>
      </c>
    </row>
    <row r="333" spans="1:2" x14ac:dyDescent="0.2">
      <c r="A333" s="19" t="s">
        <v>437</v>
      </c>
      <c r="B333" s="19" t="s">
        <v>438</v>
      </c>
    </row>
    <row r="334" spans="1:2" x14ac:dyDescent="0.2">
      <c r="A334" s="19" t="s">
        <v>439</v>
      </c>
      <c r="B334" s="19" t="s">
        <v>438</v>
      </c>
    </row>
    <row r="335" spans="1:2" x14ac:dyDescent="0.2">
      <c r="A335" s="19" t="s">
        <v>440</v>
      </c>
      <c r="B335" s="19" t="s">
        <v>438</v>
      </c>
    </row>
    <row r="336" spans="1:2" x14ac:dyDescent="0.2">
      <c r="A336" s="19" t="s">
        <v>441</v>
      </c>
      <c r="B336" s="19" t="s">
        <v>438</v>
      </c>
    </row>
    <row r="337" spans="1:2" x14ac:dyDescent="0.2">
      <c r="A337" s="19" t="s">
        <v>442</v>
      </c>
      <c r="B337" s="19" t="s">
        <v>438</v>
      </c>
    </row>
    <row r="338" spans="1:2" x14ac:dyDescent="0.2">
      <c r="A338" s="19" t="s">
        <v>443</v>
      </c>
      <c r="B338" s="19" t="s">
        <v>438</v>
      </c>
    </row>
    <row r="339" spans="1:2" x14ac:dyDescent="0.2">
      <c r="A339" s="19" t="s">
        <v>444</v>
      </c>
      <c r="B339" s="19" t="s">
        <v>438</v>
      </c>
    </row>
    <row r="340" spans="1:2" x14ac:dyDescent="0.2">
      <c r="A340" s="19" t="s">
        <v>445</v>
      </c>
      <c r="B340" s="19" t="s">
        <v>438</v>
      </c>
    </row>
    <row r="341" spans="1:2" x14ac:dyDescent="0.2">
      <c r="A341" s="19" t="s">
        <v>446</v>
      </c>
      <c r="B341" s="19" t="s">
        <v>438</v>
      </c>
    </row>
    <row r="342" spans="1:2" x14ac:dyDescent="0.2">
      <c r="A342" s="19" t="s">
        <v>447</v>
      </c>
      <c r="B342" s="19" t="s">
        <v>438</v>
      </c>
    </row>
    <row r="343" spans="1:2" x14ac:dyDescent="0.2">
      <c r="A343" s="19" t="s">
        <v>448</v>
      </c>
      <c r="B343" s="19" t="s">
        <v>438</v>
      </c>
    </row>
    <row r="344" spans="1:2" x14ac:dyDescent="0.2">
      <c r="A344" s="19" t="s">
        <v>449</v>
      </c>
      <c r="B344" s="19" t="s">
        <v>438</v>
      </c>
    </row>
    <row r="345" spans="1:2" x14ac:dyDescent="0.2">
      <c r="A345" s="19" t="s">
        <v>450</v>
      </c>
      <c r="B345" s="19" t="s">
        <v>438</v>
      </c>
    </row>
    <row r="346" spans="1:2" x14ac:dyDescent="0.2">
      <c r="A346" s="19" t="s">
        <v>451</v>
      </c>
      <c r="B346" s="19" t="s">
        <v>438</v>
      </c>
    </row>
    <row r="347" spans="1:2" x14ac:dyDescent="0.2">
      <c r="A347" s="19" t="s">
        <v>452</v>
      </c>
      <c r="B347" s="19" t="s">
        <v>438</v>
      </c>
    </row>
    <row r="348" spans="1:2" x14ac:dyDescent="0.2">
      <c r="A348" s="19" t="s">
        <v>453</v>
      </c>
      <c r="B348" s="19" t="s">
        <v>438</v>
      </c>
    </row>
    <row r="349" spans="1:2" x14ac:dyDescent="0.2">
      <c r="A349" s="19" t="s">
        <v>454</v>
      </c>
      <c r="B349" s="19" t="s">
        <v>438</v>
      </c>
    </row>
    <row r="350" spans="1:2" x14ac:dyDescent="0.2">
      <c r="A350" s="19" t="s">
        <v>455</v>
      </c>
      <c r="B350" s="19" t="s">
        <v>438</v>
      </c>
    </row>
    <row r="351" spans="1:2" x14ac:dyDescent="0.2">
      <c r="A351" s="19" t="s">
        <v>456</v>
      </c>
      <c r="B351" s="19" t="s">
        <v>438</v>
      </c>
    </row>
    <row r="352" spans="1:2" x14ac:dyDescent="0.2">
      <c r="A352" s="19" t="s">
        <v>457</v>
      </c>
      <c r="B352" s="19" t="s">
        <v>438</v>
      </c>
    </row>
    <row r="353" spans="1:2" x14ac:dyDescent="0.2">
      <c r="A353" s="19" t="s">
        <v>458</v>
      </c>
      <c r="B353" s="19" t="s">
        <v>438</v>
      </c>
    </row>
    <row r="354" spans="1:2" x14ac:dyDescent="0.2">
      <c r="A354" s="19" t="s">
        <v>459</v>
      </c>
      <c r="B354" s="19" t="s">
        <v>438</v>
      </c>
    </row>
    <row r="355" spans="1:2" x14ac:dyDescent="0.2">
      <c r="A355" s="19" t="s">
        <v>460</v>
      </c>
      <c r="B355" s="19" t="s">
        <v>438</v>
      </c>
    </row>
    <row r="356" spans="1:2" x14ac:dyDescent="0.2">
      <c r="A356" s="19" t="s">
        <v>461</v>
      </c>
      <c r="B356" s="19" t="s">
        <v>438</v>
      </c>
    </row>
    <row r="357" spans="1:2" x14ac:dyDescent="0.2">
      <c r="A357" s="19" t="s">
        <v>462</v>
      </c>
      <c r="B357" s="19" t="s">
        <v>438</v>
      </c>
    </row>
    <row r="358" spans="1:2" x14ac:dyDescent="0.2">
      <c r="A358" s="19" t="s">
        <v>463</v>
      </c>
      <c r="B358" s="19" t="s">
        <v>438</v>
      </c>
    </row>
    <row r="359" spans="1:2" x14ac:dyDescent="0.2">
      <c r="A359" s="19" t="s">
        <v>464</v>
      </c>
      <c r="B359" s="19" t="s">
        <v>438</v>
      </c>
    </row>
    <row r="360" spans="1:2" x14ac:dyDescent="0.2">
      <c r="A360" s="19" t="s">
        <v>465</v>
      </c>
      <c r="B360" s="19" t="s">
        <v>438</v>
      </c>
    </row>
    <row r="361" spans="1:2" x14ac:dyDescent="0.2">
      <c r="A361" s="19" t="s">
        <v>466</v>
      </c>
      <c r="B361" s="19" t="s">
        <v>438</v>
      </c>
    </row>
    <row r="362" spans="1:2" x14ac:dyDescent="0.2">
      <c r="A362" s="19" t="s">
        <v>467</v>
      </c>
      <c r="B362" s="19" t="s">
        <v>468</v>
      </c>
    </row>
    <row r="363" spans="1:2" x14ac:dyDescent="0.2">
      <c r="A363" s="19" t="s">
        <v>469</v>
      </c>
      <c r="B363" s="19" t="s">
        <v>468</v>
      </c>
    </row>
    <row r="364" spans="1:2" x14ac:dyDescent="0.2">
      <c r="A364" s="19" t="s">
        <v>470</v>
      </c>
      <c r="B364" s="19" t="s">
        <v>468</v>
      </c>
    </row>
    <row r="365" spans="1:2" x14ac:dyDescent="0.2">
      <c r="A365" s="19" t="s">
        <v>471</v>
      </c>
      <c r="B365" s="19" t="s">
        <v>468</v>
      </c>
    </row>
    <row r="366" spans="1:2" x14ac:dyDescent="0.2">
      <c r="A366" s="19" t="s">
        <v>472</v>
      </c>
      <c r="B366" s="19" t="s">
        <v>468</v>
      </c>
    </row>
    <row r="367" spans="1:2" x14ac:dyDescent="0.2">
      <c r="A367" s="19" t="s">
        <v>113</v>
      </c>
      <c r="B367" s="19" t="s">
        <v>473</v>
      </c>
    </row>
  </sheetData>
  <sheetProtection selectLockedCells="1"/>
  <printOptions horizontalCentered="1"/>
  <pageMargins left="0.7" right="0.7" top="0.75" bottom="0.75" header="0.3" footer="0.3"/>
  <pageSetup scale="94" orientation="landscape" r:id="rId1"/>
  <headerFooter>
    <oddFooter>&amp;L&amp;"Arial,Regular"&amp;12Revised: June 28, 2019&amp;C&amp;"Arial,Regular"&amp;12Page 5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rgb="FFFFFF00"/>
    <pageSetUpPr fitToPage="1"/>
  </sheetPr>
  <dimension ref="A1:D19"/>
  <sheetViews>
    <sheetView topLeftCell="A10" zoomScaleNormal="100" zoomScaleSheetLayoutView="100" workbookViewId="0">
      <selection activeCell="B15" sqref="B15"/>
    </sheetView>
  </sheetViews>
  <sheetFormatPr defaultColWidth="20.42578125" defaultRowHeight="15" x14ac:dyDescent="0.2"/>
  <cols>
    <col min="1" max="1" width="65.28515625" style="1" customWidth="1"/>
    <col min="2" max="2" width="20.7109375" style="1" customWidth="1"/>
    <col min="3" max="3" width="24.85546875" style="1" customWidth="1"/>
    <col min="4" max="16384" width="20.42578125" style="1"/>
  </cols>
  <sheetData>
    <row r="1" spans="1:4" ht="16.5" customHeight="1" x14ac:dyDescent="0.25">
      <c r="A1" s="113" t="str">
        <f>'Cover page'!A1:C1</f>
        <v>California Department of Managed Health Care/Department of Insurance</v>
      </c>
      <c r="B1" s="103"/>
      <c r="C1" s="96"/>
    </row>
    <row r="2" spans="1:4" ht="16.5" customHeight="1" x14ac:dyDescent="0.25">
      <c r="A2" s="115" t="str">
        <f>'Cover page'!A2:C2</f>
        <v>SB 17 - Large Group Prescription Drug Cost Reporting Form</v>
      </c>
      <c r="B2" s="102"/>
      <c r="C2" s="15"/>
    </row>
    <row r="3" spans="1:4" ht="16.5" customHeight="1" x14ac:dyDescent="0.25">
      <c r="A3" s="115" t="str">
        <f>'Cover page'!A3:C3</f>
        <v>For policies subject to CHSC 1385.045 or CIC 10181.45</v>
      </c>
      <c r="B3" s="102"/>
      <c r="C3" s="15"/>
    </row>
    <row r="4" spans="1:4" ht="16.5" customHeight="1" x14ac:dyDescent="0.25">
      <c r="A4" s="100" t="s">
        <v>50</v>
      </c>
      <c r="B4" s="101"/>
      <c r="C4" s="16"/>
    </row>
    <row r="5" spans="1:4" ht="16.5" customHeight="1" x14ac:dyDescent="0.25">
      <c r="A5" s="114" t="s">
        <v>45</v>
      </c>
      <c r="B5" s="16"/>
      <c r="C5" s="16"/>
    </row>
    <row r="6" spans="1:4" ht="16.5" customHeight="1" x14ac:dyDescent="0.25">
      <c r="A6" s="44"/>
      <c r="B6" s="44"/>
      <c r="C6" s="44"/>
    </row>
    <row r="7" spans="1:4" ht="16.5" customHeight="1" x14ac:dyDescent="0.25">
      <c r="A7" s="75" t="str">
        <f>"Company Legal Name: "&amp;'Cover page'!C8</f>
        <v>Company Legal Name: Healthnet Of California</v>
      </c>
      <c r="B7" s="45"/>
      <c r="C7" s="45"/>
      <c r="D7" s="45"/>
    </row>
    <row r="8" spans="1:4" ht="16.5" customHeight="1" x14ac:dyDescent="0.25">
      <c r="A8" s="2" t="str">
        <f>"Calendar Year: "&amp;'Cover page'!C6</f>
        <v>Calendar Year: 2022</v>
      </c>
      <c r="B8" s="45"/>
      <c r="C8" s="45"/>
      <c r="D8" s="45"/>
    </row>
    <row r="9" spans="1:4" ht="15.75" x14ac:dyDescent="0.25">
      <c r="A9" s="2"/>
      <c r="B9" s="45"/>
      <c r="C9" s="45"/>
    </row>
    <row r="10" spans="1:4" ht="90.75" customHeight="1" x14ac:dyDescent="0.25">
      <c r="A10" s="12" t="s">
        <v>13</v>
      </c>
      <c r="B10" s="24" t="str">
        <f>'Cover page'!C6&amp; " Paid Dollar Amount (PMPM)"</f>
        <v>2022 Paid Dollar Amount (PMPM)</v>
      </c>
      <c r="C10" s="20" t="s">
        <v>52</v>
      </c>
    </row>
    <row r="11" spans="1:4" ht="31.5" x14ac:dyDescent="0.25">
      <c r="A11" s="12" t="s">
        <v>68</v>
      </c>
      <c r="B11" s="91">
        <f>YoYcompofPrem!B13</f>
        <v>5.5418519990920805</v>
      </c>
      <c r="C11" s="29">
        <f>B11/$B$15</f>
        <v>8.6900803686624836E-3</v>
      </c>
    </row>
    <row r="12" spans="1:4" ht="15.75" x14ac:dyDescent="0.25">
      <c r="A12" s="12"/>
      <c r="B12" s="18"/>
      <c r="C12" s="6"/>
    </row>
    <row r="13" spans="1:4" ht="15.75" x14ac:dyDescent="0.25">
      <c r="A13" s="23" t="s">
        <v>16</v>
      </c>
      <c r="B13" s="91">
        <f>YoYcompofPrem!B11+YoYcompofPrem!B17+YoYcompofPrem!B13</f>
        <v>625.01081922363664</v>
      </c>
      <c r="C13" s="29">
        <f>B13/$B$15</f>
        <v>0.98006844124072678</v>
      </c>
    </row>
    <row r="14" spans="1:4" ht="16.5" customHeight="1" x14ac:dyDescent="0.2"/>
    <row r="15" spans="1:4" ht="31.5" x14ac:dyDescent="0.25">
      <c r="A15" s="12" t="str">
        <f>PharmPctPrem!A19</f>
        <v>Total Health Care Paid Premiums with pharmacy benefits carve-in (PMPM)</v>
      </c>
      <c r="B15" s="35">
        <f>PharmPctPrem!B19</f>
        <v>637.72160486302198</v>
      </c>
      <c r="C15" s="21"/>
    </row>
    <row r="19" spans="2:2" x14ac:dyDescent="0.2">
      <c r="B19" s="22"/>
    </row>
  </sheetData>
  <sheetProtection algorithmName="SHA-512" hashValue="o7bLYtAaYEsjLutjuDMv2SrH49VI0EaZCfaNE0hCfFbCDIearHKhm7rTMxzZ+GNAI1jYuFChUY67VXmN6tWYkA==" saltValue="knHtrzwGbN9SbE/Oh/Sv5Q==" spinCount="100000" sheet="1" objects="1" scenarios="1"/>
  <printOptions horizontalCentered="1"/>
  <pageMargins left="0.7" right="0.7" top="0.75" bottom="0.75" header="0.3" footer="0.3"/>
  <pageSetup orientation="landscape" r:id="rId1"/>
  <headerFooter>
    <oddFooter>&amp;L&amp;"Arial,Regular"&amp;12Revised: June 28, 2019&amp;C&amp;"Arial,Regular"&amp;12Page 6</oddFooter>
  </headerFooter>
  <ignoredErrors>
    <ignoredError sqref="C11 C13" evalError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tabColor rgb="FFFFFF00"/>
    <pageSetUpPr fitToPage="1"/>
  </sheetPr>
  <dimension ref="A1:E118"/>
  <sheetViews>
    <sheetView topLeftCell="A8" zoomScaleNormal="100" zoomScaleSheetLayoutView="70" workbookViewId="0">
      <selection activeCell="A18" sqref="A18:E18"/>
    </sheetView>
  </sheetViews>
  <sheetFormatPr defaultColWidth="9.140625" defaultRowHeight="15" x14ac:dyDescent="0.2"/>
  <cols>
    <col min="1" max="1" width="50.7109375" style="1" customWidth="1"/>
    <col min="2" max="5" width="45.7109375" style="1" customWidth="1"/>
    <col min="6" max="16384" width="9.140625" style="1"/>
  </cols>
  <sheetData>
    <row r="1" spans="1:5" ht="15.75" x14ac:dyDescent="0.25">
      <c r="A1" s="96" t="str">
        <f>'Cover page'!A1:C1</f>
        <v>California Department of Managed Health Care/Department of Insurance</v>
      </c>
      <c r="B1" s="96"/>
      <c r="C1" s="96"/>
      <c r="D1" s="96"/>
      <c r="E1" s="96"/>
    </row>
    <row r="2" spans="1:5" ht="15.75" x14ac:dyDescent="0.25">
      <c r="A2" s="15" t="str">
        <f>'Cover page'!A2:C2</f>
        <v>SB 17 - Large Group Prescription Drug Cost Reporting Form</v>
      </c>
      <c r="B2" s="15"/>
      <c r="C2" s="15"/>
      <c r="D2" s="15"/>
      <c r="E2" s="15"/>
    </row>
    <row r="3" spans="1:5" ht="15.75" x14ac:dyDescent="0.25">
      <c r="A3" s="15" t="str">
        <f>'Cover page'!A3:C3</f>
        <v>For policies subject to CHSC 1385.045 or CIC 10181.45</v>
      </c>
      <c r="B3" s="15"/>
      <c r="C3" s="15"/>
      <c r="D3" s="15"/>
      <c r="E3" s="15"/>
    </row>
    <row r="4" spans="1:5" ht="15.75" x14ac:dyDescent="0.25">
      <c r="A4" s="100" t="s">
        <v>20</v>
      </c>
      <c r="B4" s="100"/>
      <c r="C4" s="100"/>
      <c r="D4" s="100"/>
      <c r="E4" s="100"/>
    </row>
    <row r="5" spans="1:5" ht="15.75" x14ac:dyDescent="0.25">
      <c r="A5" s="100" t="s">
        <v>46</v>
      </c>
      <c r="B5" s="100"/>
      <c r="C5" s="100"/>
      <c r="D5" s="100"/>
      <c r="E5" s="100"/>
    </row>
    <row r="6" spans="1:5" ht="15.75" x14ac:dyDescent="0.25">
      <c r="A6" s="44"/>
      <c r="B6" s="44"/>
      <c r="C6" s="83"/>
      <c r="D6" s="44"/>
      <c r="E6" s="44"/>
    </row>
    <row r="7" spans="1:5" ht="15.75" x14ac:dyDescent="0.25">
      <c r="A7" s="75" t="str">
        <f>"Company Legal Name: "&amp;'Cover page'!C8</f>
        <v>Company Legal Name: Healthnet Of California</v>
      </c>
      <c r="B7" s="76"/>
      <c r="C7" s="76"/>
      <c r="D7" s="45"/>
      <c r="E7" s="45"/>
    </row>
    <row r="8" spans="1:5" ht="15.75" x14ac:dyDescent="0.25">
      <c r="A8" s="2" t="str">
        <f>"Calendar Year: "&amp;'Cover page'!C6</f>
        <v>Calendar Year: 2022</v>
      </c>
      <c r="B8" s="4"/>
      <c r="C8" s="4"/>
      <c r="D8" s="45"/>
      <c r="E8" s="45"/>
    </row>
    <row r="9" spans="1:5" ht="15.75" x14ac:dyDescent="0.25">
      <c r="A9" s="2"/>
      <c r="D9" s="7"/>
      <c r="E9" s="7"/>
    </row>
    <row r="10" spans="1:5" ht="15.75" x14ac:dyDescent="0.25">
      <c r="A10" s="60" t="s">
        <v>35</v>
      </c>
      <c r="B10" s="107"/>
      <c r="C10" s="85"/>
      <c r="D10" s="7"/>
      <c r="E10" s="7"/>
    </row>
    <row r="11" spans="1:5" ht="23.25" customHeight="1" x14ac:dyDescent="0.25">
      <c r="A11" s="71"/>
      <c r="D11" s="7"/>
      <c r="E11" s="7"/>
    </row>
    <row r="12" spans="1:5" ht="15.75" customHeight="1" x14ac:dyDescent="0.25">
      <c r="A12" s="126" t="s">
        <v>28</v>
      </c>
      <c r="B12" s="111"/>
      <c r="C12" s="87"/>
    </row>
    <row r="13" spans="1:5" ht="16.5" thickBot="1" x14ac:dyDescent="0.3">
      <c r="A13" s="46"/>
      <c r="B13" s="9"/>
      <c r="C13" s="87"/>
    </row>
    <row r="14" spans="1:5" ht="15.75" x14ac:dyDescent="0.25">
      <c r="A14" s="40" t="s">
        <v>34</v>
      </c>
      <c r="B14" s="41"/>
      <c r="C14" s="41"/>
      <c r="D14" s="41"/>
      <c r="E14" s="42"/>
    </row>
    <row r="15" spans="1:5" ht="15.75" x14ac:dyDescent="0.25">
      <c r="A15" s="43"/>
      <c r="B15" s="46"/>
      <c r="C15" s="86"/>
      <c r="D15" s="46"/>
      <c r="E15" s="65"/>
    </row>
    <row r="16" spans="1:5" ht="24" customHeight="1" x14ac:dyDescent="0.25">
      <c r="A16" s="125" t="s">
        <v>31</v>
      </c>
      <c r="B16" s="120"/>
      <c r="C16" s="123" t="s">
        <v>38</v>
      </c>
      <c r="D16" s="121"/>
      <c r="E16" s="122"/>
    </row>
    <row r="17" spans="1:5" ht="15.75" x14ac:dyDescent="0.2">
      <c r="A17" s="124"/>
      <c r="B17" s="47" t="s">
        <v>29</v>
      </c>
      <c r="C17" s="84" t="s">
        <v>72</v>
      </c>
      <c r="D17" s="47" t="s">
        <v>73</v>
      </c>
      <c r="E17" s="66" t="s">
        <v>30</v>
      </c>
    </row>
    <row r="18" spans="1:5" ht="15.75" x14ac:dyDescent="0.2">
      <c r="A18" s="64" t="s">
        <v>474</v>
      </c>
      <c r="B18" s="47" t="s">
        <v>32</v>
      </c>
      <c r="C18" s="84" t="s">
        <v>32</v>
      </c>
      <c r="D18" s="47" t="s">
        <v>33</v>
      </c>
      <c r="E18" s="66" t="s">
        <v>33</v>
      </c>
    </row>
    <row r="19" spans="1:5" ht="15.75" x14ac:dyDescent="0.2">
      <c r="A19" s="64"/>
      <c r="B19" s="47"/>
      <c r="C19" s="84"/>
      <c r="D19" s="47"/>
      <c r="E19" s="66"/>
    </row>
    <row r="20" spans="1:5" ht="15.75" x14ac:dyDescent="0.2">
      <c r="A20" s="64"/>
      <c r="B20" s="47"/>
      <c r="C20" s="84"/>
      <c r="D20" s="47"/>
      <c r="E20" s="66"/>
    </row>
    <row r="21" spans="1:5" ht="15.75" x14ac:dyDescent="0.2">
      <c r="A21" s="64"/>
      <c r="B21" s="47"/>
      <c r="C21" s="84"/>
      <c r="D21" s="47"/>
      <c r="E21" s="66"/>
    </row>
    <row r="22" spans="1:5" ht="16.5" thickBot="1" x14ac:dyDescent="0.25">
      <c r="A22" s="67"/>
      <c r="B22" s="68"/>
      <c r="C22" s="68"/>
      <c r="D22" s="68"/>
      <c r="E22" s="69"/>
    </row>
    <row r="24" spans="1:5" ht="16.5" customHeight="1" x14ac:dyDescent="0.2"/>
    <row r="25" spans="1:5" ht="16.5" customHeight="1" x14ac:dyDescent="0.2"/>
    <row r="26" spans="1:5" ht="16.5" customHeight="1" x14ac:dyDescent="0.2"/>
    <row r="117" spans="1:1" x14ac:dyDescent="0.2">
      <c r="A117" s="1" t="s">
        <v>32</v>
      </c>
    </row>
    <row r="118" spans="1:1" x14ac:dyDescent="0.2">
      <c r="A118" s="1" t="s">
        <v>33</v>
      </c>
    </row>
  </sheetData>
  <sheetProtection selectLockedCells="1"/>
  <dataValidations count="1">
    <dataValidation type="list" allowBlank="1" showInputMessage="1" showErrorMessage="1" sqref="B18:E22" xr:uid="{00000000-0002-0000-0600-000000000000}">
      <formula1>$A$116:$A$118</formula1>
    </dataValidation>
  </dataValidations>
  <printOptions horizontalCentered="1"/>
  <pageMargins left="0.7" right="0.7" top="0.75" bottom="0.75" header="0.3" footer="0.3"/>
  <pageSetup scale="52" fitToHeight="0" orientation="landscape" r:id="rId1"/>
  <headerFooter>
    <oddFooter>&amp;L&amp;"Arial,Regular"&amp;12Revised: June 28, 2019&amp;C&amp;"Arial,Regular"&amp;12Page 7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0</xdr:col>
                    <xdr:colOff>981075</xdr:colOff>
                    <xdr:row>10</xdr:row>
                    <xdr:rowOff>0</xdr:rowOff>
                  </from>
                  <to>
                    <xdr:col>0</xdr:col>
                    <xdr:colOff>1352550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Check Box 4">
              <controlPr defaultSize="0" autoFill="0" autoLine="0" autoPict="0">
                <anchor moveWithCells="1">
                  <from>
                    <xdr:col>0</xdr:col>
                    <xdr:colOff>1743075</xdr:colOff>
                    <xdr:row>10</xdr:row>
                    <xdr:rowOff>19050</xdr:rowOff>
                  </from>
                  <to>
                    <xdr:col>0</xdr:col>
                    <xdr:colOff>2190750</xdr:colOff>
                    <xdr:row>11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</vt:i4>
      </vt:variant>
    </vt:vector>
  </HeadingPairs>
  <TitlesOfParts>
    <vt:vector size="11" baseType="lpstr">
      <vt:lpstr>Cover page</vt:lpstr>
      <vt:lpstr>PharmPctPrem</vt:lpstr>
      <vt:lpstr>YoYTotalPlanSpnd</vt:lpstr>
      <vt:lpstr>YoYcompofPrem</vt:lpstr>
      <vt:lpstr>SpecTierForm</vt:lpstr>
      <vt:lpstr>PharmDocOff</vt:lpstr>
      <vt:lpstr>PharmBenMgr</vt:lpstr>
      <vt:lpstr>PharmBenMgr!Print_Area</vt:lpstr>
      <vt:lpstr>PharmPctPrem!Print_Area</vt:lpstr>
      <vt:lpstr>YoYcompofPrem!Print_Area</vt:lpstr>
      <vt:lpstr>PharmBenMgr!Print_Titles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2019-06-27T20:26:11Z</dcterms:created>
  <dcterms:modified xsi:type="dcterms:W3CDTF">2023-02-09T22:49:46Z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a776955-85f6-4fec-9553-96dd3e0373c4_Enabled">
    <vt:lpwstr>true</vt:lpwstr>
  </property>
  <property fmtid="{D5CDD505-2E9C-101B-9397-08002B2CF9AE}" pid="3" name="MSIP_Label_5a776955-85f6-4fec-9553-96dd3e0373c4_SetDate">
    <vt:lpwstr>2022-09-27T23:26:35Z</vt:lpwstr>
  </property>
  <property fmtid="{D5CDD505-2E9C-101B-9397-08002B2CF9AE}" pid="4" name="MSIP_Label_5a776955-85f6-4fec-9553-96dd3e0373c4_Method">
    <vt:lpwstr>Standard</vt:lpwstr>
  </property>
  <property fmtid="{D5CDD505-2E9C-101B-9397-08002B2CF9AE}" pid="5" name="MSIP_Label_5a776955-85f6-4fec-9553-96dd3e0373c4_Name">
    <vt:lpwstr>Confidential</vt:lpwstr>
  </property>
  <property fmtid="{D5CDD505-2E9C-101B-9397-08002B2CF9AE}" pid="6" name="MSIP_Label_5a776955-85f6-4fec-9553-96dd3e0373c4_SiteId">
    <vt:lpwstr>f45ccc07-e57e-4d15-bf6f-f6cbccd2d395</vt:lpwstr>
  </property>
  <property fmtid="{D5CDD505-2E9C-101B-9397-08002B2CF9AE}" pid="7" name="MSIP_Label_5a776955-85f6-4fec-9553-96dd3e0373c4_ActionId">
    <vt:lpwstr>b486184e-f2ac-4d3d-b050-df9fabb2b600</vt:lpwstr>
  </property>
  <property fmtid="{D5CDD505-2E9C-101B-9397-08002B2CF9AE}" pid="8" name="MSIP_Label_5a776955-85f6-4fec-9553-96dd3e0373c4_ContentBits">
    <vt:lpwstr>0</vt:lpwstr>
  </property>
</Properties>
</file>