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9900" tabRatio="832" activeTab="2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62913"/>
</workbook>
</file>

<file path=xl/calcChain.xml><?xml version="1.0" encoding="utf-8"?>
<calcChain xmlns="http://schemas.openxmlformats.org/spreadsheetml/2006/main">
  <c r="B13" i="20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30" i="9" s="1"/>
  <c r="C11" i="18"/>
  <c r="B29" i="9" l="1"/>
  <c r="B30" i="9" s="1"/>
  <c r="B11" i="18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5" i="18" l="1"/>
  <c r="C13" i="8"/>
  <c r="C16" i="8"/>
  <c r="C14" i="8"/>
  <c r="B15" i="20"/>
  <c r="C13" i="20" s="1"/>
  <c r="D29" i="9"/>
  <c r="C12" i="8"/>
  <c r="C15" i="8"/>
  <c r="C11" i="20" l="1"/>
</calcChain>
</file>

<file path=xl/sharedStrings.xml><?xml version="1.0" encoding="utf-8"?>
<sst xmlns="http://schemas.openxmlformats.org/spreadsheetml/2006/main" count="336" uniqueCount="225">
  <si>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</si>
  <si>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</si>
  <si>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</si>
  <si>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</si>
  <si>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</si>
  <si>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</si>
  <si>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</si>
  <si>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</si>
  <si>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</si>
  <si>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</si>
  <si>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</si>
  <si>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</si>
  <si>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</si>
  <si>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</si>
  <si>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</si>
  <si>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</si>
  <si>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</si>
  <si>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</si>
  <si>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</si>
  <si>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</si>
  <si>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</si>
  <si>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</si>
  <si>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</si>
  <si>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</si>
  <si>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</si>
  <si>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</si>
  <si>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</si>
  <si>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</si>
  <si>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</si>
  <si>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</si>
  <si>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</si>
  <si>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</si>
  <si>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</si>
  <si>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</si>
  <si>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</si>
  <si>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</si>
  <si>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</si>
  <si>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</si>
  <si>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</si>
  <si>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</si>
  <si>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</si>
  <si>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</si>
  <si>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</si>
  <si>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</si>
  <si>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</si>
  <si>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</si>
  <si>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</si>
  <si>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</si>
  <si>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</si>
  <si>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</si>
  <si>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</si>
  <si>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</si>
  <si>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</si>
  <si>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</si>
  <si>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</si>
  <si>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</si>
  <si>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</si>
  <si>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</si>
  <si>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</si>
  <si>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</si>
  <si>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</si>
  <si>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</si>
  <si>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</si>
  <si>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</si>
  <si>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</si>
  <si>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</si>
  <si>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</si>
  <si>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</si>
  <si>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</si>
  <si>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</si>
  <si>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</si>
  <si>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</si>
  <si>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</si>
  <si>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</si>
  <si>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</si>
  <si>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</si>
  <si>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</si>
  <si>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</si>
  <si>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 xml:space="preserve">EPINEPHRINE </t>
  </si>
  <si>
    <t>Anesthetics</t>
  </si>
  <si>
    <t xml:space="preserve">BANZEL      </t>
  </si>
  <si>
    <t>Anticonvulsants</t>
  </si>
  <si>
    <t xml:space="preserve">SABRIL      </t>
  </si>
  <si>
    <t xml:space="preserve">SUMATRIPTAN </t>
  </si>
  <si>
    <t>Antimigraine Agents</t>
  </si>
  <si>
    <t xml:space="preserve">AFINITOR    </t>
  </si>
  <si>
    <t>Antineoplastics</t>
  </si>
  <si>
    <t xml:space="preserve">ALECENSA    </t>
  </si>
  <si>
    <t xml:space="preserve">BEXAROTENE  </t>
  </si>
  <si>
    <t xml:space="preserve">CABOMETYX   </t>
  </si>
  <si>
    <t>CAPECITABINE</t>
  </si>
  <si>
    <t xml:space="preserve">GILOTRIF    </t>
  </si>
  <si>
    <t xml:space="preserve">GLEEVEC     </t>
  </si>
  <si>
    <t xml:space="preserve">IBRANCE     </t>
  </si>
  <si>
    <t>IMATINIB MES</t>
  </si>
  <si>
    <t xml:space="preserve">IMBRUVICA   </t>
  </si>
  <si>
    <t xml:space="preserve">JAKAFI      </t>
  </si>
  <si>
    <t xml:space="preserve">LENVIMA     </t>
  </si>
  <si>
    <t xml:space="preserve">LONSURF     </t>
  </si>
  <si>
    <t xml:space="preserve">LYNPARZA    </t>
  </si>
  <si>
    <t xml:space="preserve">MEKINIST    </t>
  </si>
  <si>
    <t xml:space="preserve">NINLARO     </t>
  </si>
  <si>
    <t xml:space="preserve">POMALYST    </t>
  </si>
  <si>
    <t xml:space="preserve">REVLIMID    </t>
  </si>
  <si>
    <t xml:space="preserve">RUBRACA     </t>
  </si>
  <si>
    <t xml:space="preserve">SPRYCEL     </t>
  </si>
  <si>
    <t xml:space="preserve">SUTENT      </t>
  </si>
  <si>
    <t xml:space="preserve">TAGRISSO    </t>
  </si>
  <si>
    <t xml:space="preserve">TARCEVA     </t>
  </si>
  <si>
    <t xml:space="preserve">TARGRETIN   </t>
  </si>
  <si>
    <t>TEMOZOLOMIDE</t>
  </si>
  <si>
    <t xml:space="preserve">TYKERB      </t>
  </si>
  <si>
    <t xml:space="preserve">VALCHLOR    </t>
  </si>
  <si>
    <t xml:space="preserve">XALKORI     </t>
  </si>
  <si>
    <t xml:space="preserve">XTANDI      </t>
  </si>
  <si>
    <t xml:space="preserve">ZEJULA      </t>
  </si>
  <si>
    <t xml:space="preserve">ZYTIGA      </t>
  </si>
  <si>
    <t xml:space="preserve">EPCLUSA     </t>
  </si>
  <si>
    <t>Antivirals</t>
  </si>
  <si>
    <t xml:space="preserve">HARVONI     </t>
  </si>
  <si>
    <t xml:space="preserve">MAVYRET     </t>
  </si>
  <si>
    <t xml:space="preserve">PEGASYS     </t>
  </si>
  <si>
    <t xml:space="preserve">VEMLIDY     </t>
  </si>
  <si>
    <t xml:space="preserve">BYETTA      </t>
  </si>
  <si>
    <t>Blood Glucose Regulators</t>
  </si>
  <si>
    <t xml:space="preserve">SAXENDA     </t>
  </si>
  <si>
    <t xml:space="preserve">TANZEUM     </t>
  </si>
  <si>
    <t xml:space="preserve">TRULICITY   </t>
  </si>
  <si>
    <t xml:space="preserve">VICTOZA     </t>
  </si>
  <si>
    <t xml:space="preserve">ADVATE      </t>
  </si>
  <si>
    <t>Blood Products/Modifiers/Volume Expanders</t>
  </si>
  <si>
    <t xml:space="preserve">ADYNOVATE   </t>
  </si>
  <si>
    <t xml:space="preserve">AMICAR      </t>
  </si>
  <si>
    <t xml:space="preserve">BENEFIX     </t>
  </si>
  <si>
    <t xml:space="preserve">ENOXAPARIN  </t>
  </si>
  <si>
    <t xml:space="preserve">NEULASTA    </t>
  </si>
  <si>
    <t xml:space="preserve">NEUPOGEN    </t>
  </si>
  <si>
    <t xml:space="preserve">PROCRIT     </t>
  </si>
  <si>
    <t xml:space="preserve">PROMACTA    </t>
  </si>
  <si>
    <t xml:space="preserve">TRETTEN     </t>
  </si>
  <si>
    <t xml:space="preserve">ZARXIO      </t>
  </si>
  <si>
    <t xml:space="preserve">HEMOFIL M   </t>
  </si>
  <si>
    <t>Cardiovascular Agents</t>
  </si>
  <si>
    <t xml:space="preserve">PRALUENT    </t>
  </si>
  <si>
    <t xml:space="preserve">RECOMBINATE </t>
  </si>
  <si>
    <t>REPATHA SURE</t>
  </si>
  <si>
    <t xml:space="preserve">AMPYRA      </t>
  </si>
  <si>
    <t>Central Nervous System Agents</t>
  </si>
  <si>
    <t xml:space="preserve">AUBAGIO     </t>
  </si>
  <si>
    <t xml:space="preserve">AVONEX      </t>
  </si>
  <si>
    <t xml:space="preserve">AVONEX PEN  </t>
  </si>
  <si>
    <t xml:space="preserve">BETASERON   </t>
  </si>
  <si>
    <t xml:space="preserve">COPAXONE    </t>
  </si>
  <si>
    <t xml:space="preserve">GILENYA     </t>
  </si>
  <si>
    <t xml:space="preserve">GLATIRAMER  </t>
  </si>
  <si>
    <t xml:space="preserve">GLATOPA     </t>
  </si>
  <si>
    <t xml:space="preserve">PLEGRIDY    </t>
  </si>
  <si>
    <t xml:space="preserve">REBIF       </t>
  </si>
  <si>
    <t>REBIF REBIDO</t>
  </si>
  <si>
    <t xml:space="preserve">TECFIDERA   </t>
  </si>
  <si>
    <t>TETRABENAZIN</t>
  </si>
  <si>
    <t xml:space="preserve">XENAZINE    </t>
  </si>
  <si>
    <t>COSENTYX PEN</t>
  </si>
  <si>
    <t>Dermatological Agents</t>
  </si>
  <si>
    <t xml:space="preserve">OTEZLA      </t>
  </si>
  <si>
    <t xml:space="preserve">SYPRINE     </t>
  </si>
  <si>
    <t>Electrolytes/Minerals/Metals/Vitamins</t>
  </si>
  <si>
    <t xml:space="preserve">KUVAN       </t>
  </si>
  <si>
    <t>Genetic or Enzyme Disorder: Replacement, Modifiers, Treatment</t>
  </si>
  <si>
    <t xml:space="preserve">OCALIVA     </t>
  </si>
  <si>
    <t xml:space="preserve">THIOLA      </t>
  </si>
  <si>
    <t>Genitourinary Agents</t>
  </si>
  <si>
    <t xml:space="preserve">GENOTROPIN  </t>
  </si>
  <si>
    <t>Hormonal Agents, Stimulant/Replacement/Modifying (Pituitary)</t>
  </si>
  <si>
    <t xml:space="preserve">HUMATROPE   </t>
  </si>
  <si>
    <t xml:space="preserve">NORDITROPIN </t>
  </si>
  <si>
    <t xml:space="preserve">NUTROPIN AQ </t>
  </si>
  <si>
    <t xml:space="preserve">SANDOSTATIN </t>
  </si>
  <si>
    <t>Hormonal Agents, Suppressant (Pituitary)</t>
  </si>
  <si>
    <t xml:space="preserve">SOMAVERT    </t>
  </si>
  <si>
    <t xml:space="preserve">ACTEMRA     </t>
  </si>
  <si>
    <t>Immunological Agents</t>
  </si>
  <si>
    <t xml:space="preserve">CIMZIA      </t>
  </si>
  <si>
    <t>CIMZIA PREFL</t>
  </si>
  <si>
    <t xml:space="preserve">DUPIXENT    </t>
  </si>
  <si>
    <t xml:space="preserve">ENBREL      </t>
  </si>
  <si>
    <t>ENBREL SRCLK</t>
  </si>
  <si>
    <t xml:space="preserve">HUMIRA      </t>
  </si>
  <si>
    <t xml:space="preserve">HUMIRA PEN  </t>
  </si>
  <si>
    <t xml:space="preserve">KINERET     </t>
  </si>
  <si>
    <t xml:space="preserve">ORENCIA     </t>
  </si>
  <si>
    <t>ORENCIA CLCK</t>
  </si>
  <si>
    <t xml:space="preserve">OTREXUP     </t>
  </si>
  <si>
    <t xml:space="preserve">SIMPONI     </t>
  </si>
  <si>
    <t xml:space="preserve">STELARA     </t>
  </si>
  <si>
    <t xml:space="preserve">TALTZ       </t>
  </si>
  <si>
    <t xml:space="preserve">XELJANZ     </t>
  </si>
  <si>
    <t xml:space="preserve">XELJANZ XR  </t>
  </si>
  <si>
    <t xml:space="preserve">XOLAIR      </t>
  </si>
  <si>
    <t xml:space="preserve">FORTEO      </t>
  </si>
  <si>
    <t>Metabolic Bone Disease Agents</t>
  </si>
  <si>
    <t xml:space="preserve">NATPARA     </t>
  </si>
  <si>
    <t xml:space="preserve">SENSIPAR    </t>
  </si>
  <si>
    <t xml:space="preserve">ADCIRCA     </t>
  </si>
  <si>
    <t>Respiratory Tract/Pulmonary Agents</t>
  </si>
  <si>
    <t xml:space="preserve">ADEMPAS     </t>
  </si>
  <si>
    <t xml:space="preserve">CAYSTON     </t>
  </si>
  <si>
    <t xml:space="preserve">KALYDECO    </t>
  </si>
  <si>
    <t xml:space="preserve">LETAIRIS    </t>
  </si>
  <si>
    <t xml:space="preserve">NUCALA      </t>
  </si>
  <si>
    <t xml:space="preserve">OFEV        </t>
  </si>
  <si>
    <t xml:space="preserve">OPSUMIT     </t>
  </si>
  <si>
    <t xml:space="preserve">ORKAMBI     </t>
  </si>
  <si>
    <t xml:space="preserve">PULMOZYME   </t>
  </si>
  <si>
    <t xml:space="preserve">REVATIO     </t>
  </si>
  <si>
    <t xml:space="preserve">SILDENAFIL  </t>
  </si>
  <si>
    <t>TOBI PODHALR</t>
  </si>
  <si>
    <t xml:space="preserve">UPTRAVI     </t>
  </si>
  <si>
    <t xml:space="preserve">HETLIOZ     </t>
  </si>
  <si>
    <t>Sleep Disorder Agents</t>
  </si>
  <si>
    <t xml:space="preserve">XYREM       </t>
  </si>
  <si>
    <t>Envolve Pharmacy Solutions</t>
  </si>
  <si>
    <t>3173-2</t>
  </si>
  <si>
    <t>Health Net Life Insurance Company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</si>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</sst>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view="pageLayout" topLeftCell="A4" zoomScale="84" zoomScaleNormal="100" zoomScaleSheetLayoutView="100" zoomScalePageLayoutView="84" workbookViewId="0">
      <selection activeCell="C8" sqref="C8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7" t="s">
        <v>0</v>
      </c>
      <c r="B1" s="94"/>
      <c r="C1" s="97"/>
    </row>
    <row r="2" spans="1:3" ht="16.5" customHeight="1" x14ac:dyDescent="0.25">
      <c r="A2" s="15" t="s">
        <v>66</v>
      </c>
      <c r="B2" s="95"/>
      <c r="C2" s="15"/>
    </row>
    <row r="3" spans="1:3" ht="16.5" customHeight="1" x14ac:dyDescent="0.25">
      <c r="A3" s="97" t="s">
        <v>65</v>
      </c>
      <c r="B3" s="94"/>
      <c r="C3" s="97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3">
        <v>2019</v>
      </c>
    </row>
    <row r="7" spans="1:3" ht="15.75" x14ac:dyDescent="0.2">
      <c r="A7" s="51" t="s">
        <v>3</v>
      </c>
      <c r="B7" s="52" t="s">
        <v>10</v>
      </c>
      <c r="C7" s="53" t="s">
        <v>222</v>
      </c>
    </row>
    <row r="8" spans="1:3" ht="15.75" x14ac:dyDescent="0.2">
      <c r="A8" s="51" t="s">
        <v>4</v>
      </c>
      <c r="B8" s="52" t="s">
        <v>5</v>
      </c>
      <c r="C8" s="73" t="s">
        <v>223</v>
      </c>
    </row>
    <row r="9" spans="1:3" ht="16.5" thickBot="1" x14ac:dyDescent="0.25">
      <c r="A9" s="54" t="s">
        <v>6</v>
      </c>
      <c r="B9" s="55" t="s">
        <v>7</v>
      </c>
      <c r="C9" s="56" t="s">
        <v>224</v>
      </c>
    </row>
    <row r="10" spans="1:3" x14ac:dyDescent="0.2">
      <c r="A10" s="98" t="s">
        <v>19</v>
      </c>
    </row>
    <row r="13" spans="1:3" ht="15.75" x14ac:dyDescent="0.25">
      <c r="A13" s="128" t="s">
        <v>17</v>
      </c>
      <c r="B13" s="57" t="s">
        <v>18</v>
      </c>
    </row>
    <row r="14" spans="1:3" ht="20.25" customHeight="1" x14ac:dyDescent="0.2">
      <c r="A14" s="98" t="s">
        <v>22</v>
      </c>
      <c r="B14" s="98" t="str">
        <f>PharmPctPrem!A4</f>
        <v>Percent of Premium Attributable to Prescription Drug Costs</v>
      </c>
      <c r="C14" s="98"/>
    </row>
    <row r="15" spans="1:3" ht="20.25" customHeight="1" x14ac:dyDescent="0.2">
      <c r="B15" s="58"/>
      <c r="C15" s="58"/>
    </row>
    <row r="16" spans="1:3" ht="21.75" customHeight="1" x14ac:dyDescent="0.2">
      <c r="A16" s="98" t="s">
        <v>21</v>
      </c>
      <c r="B16" s="98" t="str">
        <f>YoYTotalPlanSpnd!A4</f>
        <v>Year-Over-Year Increase, as a Percentage, in Per Member Per Month, Total Health Plan Spending</v>
      </c>
      <c r="C16" s="98"/>
    </row>
    <row r="17" spans="1:3" ht="20.25" customHeight="1" x14ac:dyDescent="0.2">
      <c r="B17" s="58"/>
      <c r="C17" s="58"/>
    </row>
    <row r="18" spans="1:3" ht="45" x14ac:dyDescent="0.2">
      <c r="A18" s="98" t="s">
        <v>27</v>
      </c>
      <c r="B18" s="99" t="str">
        <f>YoYcompofPrem!A4</f>
        <v>Year-Over-Year Increase in Per Member Per Month Costs for Drug Prices Compared  to Other Components of Health Care Premium</v>
      </c>
      <c r="C18" s="100"/>
    </row>
    <row r="19" spans="1:3" ht="20.25" customHeight="1" x14ac:dyDescent="0.2">
      <c r="B19" s="59"/>
      <c r="C19" s="58"/>
    </row>
    <row r="20" spans="1:3" ht="20.25" customHeight="1" x14ac:dyDescent="0.2">
      <c r="A20" s="98" t="s">
        <v>23</v>
      </c>
      <c r="B20" s="98" t="str">
        <f>SpecTierForm!A4</f>
        <v>Specialty Tier Formulary List</v>
      </c>
      <c r="C20" s="98"/>
    </row>
    <row r="21" spans="1:3" ht="20.25" customHeight="1" x14ac:dyDescent="0.2">
      <c r="B21" s="58"/>
      <c r="C21" s="58"/>
    </row>
    <row r="22" spans="1:3" ht="20.25" customHeight="1" x14ac:dyDescent="0.2">
      <c r="A22" s="98" t="s">
        <v>24</v>
      </c>
      <c r="B22" s="98" t="str">
        <f>PharmDocOff!A4</f>
        <v>Percent of Premium Attributable To Drugs Administered in a Doctor's Office</v>
      </c>
      <c r="C22" s="98"/>
    </row>
    <row r="23" spans="1:3" ht="20.25" customHeight="1" x14ac:dyDescent="0.2">
      <c r="B23" s="58"/>
      <c r="C23" s="58"/>
    </row>
    <row r="24" spans="1:3" ht="20.25" customHeight="1" x14ac:dyDescent="0.2">
      <c r="A24" s="98" t="s">
        <v>25</v>
      </c>
      <c r="B24" s="98" t="str">
        <f>PharmBenMgr!A4</f>
        <v>Health Plan/Insurer Uses of Prescription Drug Benefit Manager</v>
      </c>
      <c r="C24" s="98"/>
    </row>
    <row r="25" spans="1:3" ht="20.25" customHeight="1" x14ac:dyDescent="0.2">
      <c r="B25" s="58"/>
      <c r="C25" s="58"/>
    </row>
    <row r="26" spans="1:3" ht="20.25" customHeight="1" x14ac:dyDescent="0.2">
      <c r="B26" s="98"/>
      <c r="C26" s="9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view="pageLayout" zoomScale="90" zoomScaleNormal="85" zoomScaleSheetLayoutView="85" zoomScalePageLayoutView="90" workbookViewId="0">
      <selection activeCell="B14" sqref="B14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4" t="str">
        <f>'Cover page'!A1</f>
        <v>California Department of Managed Health Care/Department of Insurance</v>
      </c>
      <c r="B1" s="111"/>
      <c r="C1" s="97"/>
    </row>
    <row r="2" spans="1:3" ht="16.5" customHeight="1" x14ac:dyDescent="0.25">
      <c r="A2" s="116" t="str">
        <f>'Cover page'!A2</f>
        <v>SB 17 - Large Group Prescription Drug Cost Reporting Form</v>
      </c>
      <c r="B2" s="110"/>
      <c r="C2" s="15"/>
    </row>
    <row r="3" spans="1:3" ht="16.5" customHeight="1" x14ac:dyDescent="0.25">
      <c r="A3" s="116" t="str">
        <f>'Cover page'!A3</f>
        <v>For policies subject to CHSC 1385.045 or CIC 10181.45</v>
      </c>
      <c r="B3" s="110"/>
      <c r="C3" s="15"/>
    </row>
    <row r="4" spans="1:3" ht="16.5" customHeight="1" x14ac:dyDescent="0.25">
      <c r="A4" s="115" t="s">
        <v>8</v>
      </c>
      <c r="B4" s="113"/>
      <c r="C4" s="101"/>
    </row>
    <row r="5" spans="1:3" ht="16.5" customHeight="1" x14ac:dyDescent="0.25">
      <c r="A5" s="115" t="s">
        <v>41</v>
      </c>
      <c r="B5" s="113"/>
      <c r="C5" s="101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Health Net Life Insurance Company</v>
      </c>
      <c r="B7" s="74"/>
      <c r="C7" s="74"/>
    </row>
    <row r="8" spans="1:3" ht="16.5" customHeight="1" x14ac:dyDescent="0.25">
      <c r="A8" s="60" t="str">
        <f>"Calendar Year: "&amp;'Cover page'!C6</f>
        <v>Calendar Year: 2019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5" t="s">
        <v>11</v>
      </c>
      <c r="B10" s="106"/>
      <c r="C10" s="107"/>
    </row>
    <row r="11" spans="1:3" ht="49.5" customHeight="1" x14ac:dyDescent="0.25">
      <c r="A11" s="5" t="s">
        <v>12</v>
      </c>
      <c r="B11" s="20" t="str">
        <f>'Cover page'!C6&amp; " Total Paid Dollar Amount (PMPM)"</f>
        <v>2019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v>15.8721731319764</v>
      </c>
      <c r="C12" s="25">
        <f>B12/B19</f>
        <v>2.6598167414062155E-2</v>
      </c>
    </row>
    <row r="13" spans="1:3" ht="45.75" customHeight="1" x14ac:dyDescent="0.25">
      <c r="A13" s="12" t="s">
        <v>57</v>
      </c>
      <c r="B13" s="77">
        <v>48.012723204202203</v>
      </c>
      <c r="C13" s="25">
        <f>B13/B19</f>
        <v>8.0458450091980493E-2</v>
      </c>
    </row>
    <row r="14" spans="1:3" ht="45" customHeight="1" x14ac:dyDescent="0.25">
      <c r="A14" s="12" t="s">
        <v>58</v>
      </c>
      <c r="B14" s="77">
        <v>26.343874510833899</v>
      </c>
      <c r="C14" s="25">
        <f>B14/B19</f>
        <v>4.4146367277368148E-2</v>
      </c>
    </row>
    <row r="15" spans="1:3" ht="45" customHeight="1" x14ac:dyDescent="0.25">
      <c r="A15" s="12" t="s">
        <v>47</v>
      </c>
      <c r="B15" s="26">
        <f>SUM(B12:B14)</f>
        <v>90.228770847012498</v>
      </c>
      <c r="C15" s="25">
        <f>B15/B19</f>
        <v>0.15120298478341079</v>
      </c>
    </row>
    <row r="16" spans="1:3" ht="45" customHeight="1" x14ac:dyDescent="0.25">
      <c r="A16" s="117" t="s">
        <v>54</v>
      </c>
      <c r="B16" s="78">
        <v>-7.7115319779382965</v>
      </c>
      <c r="C16" s="25">
        <f>B16/B19</f>
        <v>-1.2922781074941317E-2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2019</v>
      </c>
      <c r="C18" s="63"/>
    </row>
    <row r="19" spans="1:3" ht="45" customHeight="1" x14ac:dyDescent="0.25">
      <c r="A19" s="12" t="s">
        <v>53</v>
      </c>
      <c r="B19" s="90">
        <v>596.73934992923455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6"/>
      <c r="B22" s="96"/>
      <c r="C22" s="96"/>
    </row>
    <row r="23" spans="1:3" ht="30" customHeight="1" x14ac:dyDescent="0.2">
      <c r="A23" s="108"/>
      <c r="B23" s="108"/>
      <c r="C23" s="108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tabSelected="1" view="pageLayout" zoomScale="73" zoomScaleNormal="100" zoomScaleSheetLayoutView="115" zoomScalePageLayoutView="73" workbookViewId="0">
      <selection activeCell="B15" sqref="B15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8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8" customHeight="1" x14ac:dyDescent="0.25">
      <c r="A4" s="101" t="s">
        <v>67</v>
      </c>
      <c r="B4" s="113"/>
      <c r="C4" s="16"/>
      <c r="D4" s="16"/>
    </row>
    <row r="5" spans="1:4" ht="18" customHeight="1" x14ac:dyDescent="0.25">
      <c r="A5" s="101" t="s">
        <v>42</v>
      </c>
      <c r="B5" s="113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Health Net Life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8" t="str">
        <f>PharmPctPrem!A10:C10</f>
        <v>Includes Plan Pharmacy, Network Pharmacy, and Mail Order Pharmacy for Outpatient Use</v>
      </c>
      <c r="B10" s="119"/>
      <c r="C10" s="119"/>
      <c r="D10" s="119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2019 Total Annual Plan Spending (i.e., Allowed) Dollar Amount (PMPM)</v>
      </c>
      <c r="C11" s="20" t="str">
        <f>'Cover page'!C6-1&amp; " Total Annual Plan Spending (i.e., Allowed) Dollar Amount (PMPM)"</f>
        <v>2018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9">
        <v>21.156127485226602</v>
      </c>
      <c r="C12" s="79">
        <v>21.4769337622755</v>
      </c>
      <c r="D12" s="25">
        <f>B13/C12-1</f>
        <v>1.3731182531291504</v>
      </c>
    </row>
    <row r="13" spans="1:4" ht="54.75" customHeight="1" x14ac:dyDescent="0.25">
      <c r="A13" s="12" t="s">
        <v>60</v>
      </c>
      <c r="B13" s="79">
        <v>50.967303532501703</v>
      </c>
      <c r="C13" s="79">
        <v>51.0205105640472</v>
      </c>
      <c r="D13" s="25" t="e">
        <f>#REF!/C13-1</f>
        <v>#REF!</v>
      </c>
    </row>
    <row r="14" spans="1:4" ht="47.25" x14ac:dyDescent="0.25">
      <c r="A14" s="12" t="s">
        <v>58</v>
      </c>
      <c r="B14" s="79">
        <v>27</v>
      </c>
      <c r="C14" s="79">
        <v>27.611701610805699</v>
      </c>
      <c r="D14" s="25">
        <f>B14/C14-1</f>
        <v>-2.2153709301505509E-2</v>
      </c>
    </row>
    <row r="15" spans="1:4" ht="45" customHeight="1" x14ac:dyDescent="0.25">
      <c r="A15" s="12" t="s">
        <v>55</v>
      </c>
      <c r="B15" s="37">
        <f>SUM(B13:B14)</f>
        <v>77.967303532501703</v>
      </c>
      <c r="C15" s="37">
        <f>SUM(C12:C14)</f>
        <v>100.10914593712839</v>
      </c>
      <c r="D15" s="25">
        <f>B15/C15-1</f>
        <v>-0.22117701831691228</v>
      </c>
    </row>
    <row r="16" spans="1:4" ht="45" customHeight="1" x14ac:dyDescent="0.25">
      <c r="A16" s="12" t="s">
        <v>40</v>
      </c>
      <c r="B16" s="78">
        <v>-7.7115319779382965</v>
      </c>
      <c r="C16" s="78">
        <v>-8.9801408062769976</v>
      </c>
      <c r="D16" s="25">
        <f>B16/C16-1</f>
        <v>-0.14126825577745517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2019</v>
      </c>
      <c r="C18" s="8">
        <f>B18-1</f>
        <v>2018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9">
        <f>PharmPctPrem!B19</f>
        <v>596.73934992923455</v>
      </c>
      <c r="C19" s="79">
        <v>573.65015720626945</v>
      </c>
      <c r="D19" s="25">
        <f>B19/C19-1</f>
        <v>4.0249605849341341E-2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9"/>
      <c r="B23" s="109"/>
      <c r="C23" s="109"/>
      <c r="D23" s="109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5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D73"/>
  <sheetViews>
    <sheetView view="pageLayout" zoomScale="66" zoomScaleNormal="100" zoomScaleSheetLayoutView="100" zoomScalePageLayoutView="66" workbookViewId="0">
      <selection activeCell="B11" sqref="B11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6.5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5.75" x14ac:dyDescent="0.25">
      <c r="A4" s="101" t="s">
        <v>77</v>
      </c>
      <c r="B4" s="113"/>
      <c r="C4" s="16"/>
      <c r="D4" s="16"/>
    </row>
    <row r="5" spans="1:4" ht="16.5" customHeight="1" x14ac:dyDescent="0.25">
      <c r="A5" s="101" t="s">
        <v>43</v>
      </c>
      <c r="B5" s="113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Health Net Life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2019 (PMPM)</v>
      </c>
      <c r="C10" s="20" t="str">
        <f>'Cover page'!$C6-1&amp; " (PMPM)"</f>
        <v>2018 (PMPM)</v>
      </c>
      <c r="D10" s="20" t="s">
        <v>75</v>
      </c>
    </row>
    <row r="11" spans="1:4" ht="31.5" x14ac:dyDescent="0.25">
      <c r="A11" s="12" t="s">
        <v>61</v>
      </c>
      <c r="B11" s="80">
        <v>90.228770847012399</v>
      </c>
      <c r="C11" s="80">
        <v>91.354994785524397</v>
      </c>
      <c r="D11" s="30">
        <f>B11-C11</f>
        <v>-1.1262239385119983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>
        <v>5.3945148894267048</v>
      </c>
      <c r="C13" s="80">
        <v>6.8498865460339502</v>
      </c>
      <c r="D13" s="30">
        <f>B13-C13</f>
        <v>-1.4553716566072454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1">
        <v>-7.7115319779382965</v>
      </c>
      <c r="C15" s="81">
        <v>-8.9801408062769976</v>
      </c>
      <c r="D15" s="70">
        <f>B15-C15</f>
        <v>1.2686088283387011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>
        <v>472.65912528949906</v>
      </c>
      <c r="C17" s="80">
        <v>474.19166995618656</v>
      </c>
      <c r="D17" s="30">
        <f>B17-C17</f>
        <v>-1.5325446666874996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2">
        <v>37.692502683470373</v>
      </c>
      <c r="C19" s="82">
        <v>35.756165639443353</v>
      </c>
      <c r="D19" s="34">
        <f>B19-C19</f>
        <v>1.9363370440270202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0">
        <v>20.885877247523212</v>
      </c>
      <c r="C21" s="80">
        <v>20.077755502219432</v>
      </c>
      <c r="D21" s="30">
        <f>B21-C21</f>
        <v>0.80812174530377945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0">
        <v>7.011687361668506</v>
      </c>
      <c r="C23" s="80">
        <v>20.851405659425698</v>
      </c>
      <c r="D23" s="30">
        <f>B23-C23</f>
        <v>-13.839718297757191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0">
        <v>-29.421596411427458</v>
      </c>
      <c r="C25" s="80">
        <v>-66.451580076287541</v>
      </c>
      <c r="D25" s="30">
        <f>B25-C25</f>
        <v>37.029983664860083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>
        <v>0</v>
      </c>
      <c r="C27" s="80">
        <v>0</v>
      </c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596.73934992923444</v>
      </c>
      <c r="C29" s="30">
        <f>SUM(C11:C27)</f>
        <v>573.65015720626889</v>
      </c>
      <c r="D29" s="30">
        <f>B29-C29</f>
        <v>23.089192722965549</v>
      </c>
    </row>
    <row r="30" spans="1:4" x14ac:dyDescent="0.2">
      <c r="B30" s="91">
        <f>B29-PharmPctPrem!B19</f>
        <v>0</v>
      </c>
      <c r="C30" s="91">
        <f>C29-YoYTotalPlanSpnd!C19</f>
        <v>0</v>
      </c>
    </row>
    <row r="31" spans="1:4" ht="15.75" x14ac:dyDescent="0.25">
      <c r="A31" s="12" t="s">
        <v>36</v>
      </c>
      <c r="B31" s="39">
        <f>'Cover page'!C6</f>
        <v>2019</v>
      </c>
      <c r="C31" s="39">
        <f>B31-1</f>
        <v>2018</v>
      </c>
    </row>
    <row r="32" spans="1:4" ht="15.75" x14ac:dyDescent="0.25">
      <c r="A32" s="12" t="s">
        <v>37</v>
      </c>
      <c r="B32" s="83">
        <v>380750</v>
      </c>
      <c r="C32" s="83">
        <v>396013</v>
      </c>
    </row>
    <row r="33" spans="1:4" ht="31.5" x14ac:dyDescent="0.25">
      <c r="A33" s="12" t="s">
        <v>64</v>
      </c>
      <c r="B33" s="83">
        <v>371086</v>
      </c>
      <c r="C33" s="83">
        <v>396307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134"/>
  <sheetViews>
    <sheetView view="pageLayout" topLeftCell="A115" zoomScaleNormal="100" zoomScaleSheetLayoutView="83" workbookViewId="0"/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4" t="str">
        <f>'Cover page'!A1:C1</f>
        <v>California Department of Managed Health Care/Department of Insurance</v>
      </c>
      <c r="B1" s="104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6" t="str">
        <f>'Cover page'!A2:C2</f>
        <v>SB 17 - Large Group Prescription Drug Cost Reporting Form</v>
      </c>
      <c r="B2" s="103"/>
      <c r="C2" s="15"/>
      <c r="D2" s="15"/>
      <c r="E2" s="15"/>
      <c r="F2" s="15"/>
      <c r="G2" s="15"/>
      <c r="H2" s="15"/>
      <c r="I2" s="15"/>
    </row>
    <row r="3" spans="1:10" ht="15.75" x14ac:dyDescent="0.25">
      <c r="A3" s="116" t="str">
        <f>'Cover page'!A3:C3</f>
        <v>For policies subject to CHSC 1385.045 or CIC 10181.45</v>
      </c>
      <c r="B3" s="103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5" t="s">
        <v>9</v>
      </c>
      <c r="B4" s="120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5" t="s">
        <v>44</v>
      </c>
      <c r="B5" s="120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2019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78</v>
      </c>
      <c r="B11" s="19" t="s">
        <v>79</v>
      </c>
    </row>
    <row r="12" spans="1:10" x14ac:dyDescent="0.2">
      <c r="A12" s="19" t="s">
        <v>80</v>
      </c>
      <c r="B12" s="19" t="s">
        <v>81</v>
      </c>
    </row>
    <row r="13" spans="1:10" x14ac:dyDescent="0.2">
      <c r="A13" s="19" t="s">
        <v>82</v>
      </c>
      <c r="B13" s="19" t="s">
        <v>81</v>
      </c>
    </row>
    <row r="14" spans="1:10" x14ac:dyDescent="0.2">
      <c r="A14" s="19" t="s">
        <v>83</v>
      </c>
      <c r="B14" s="19" t="s">
        <v>84</v>
      </c>
    </row>
    <row r="15" spans="1:10" x14ac:dyDescent="0.2">
      <c r="A15" s="19" t="s">
        <v>85</v>
      </c>
      <c r="B15" s="19" t="s">
        <v>86</v>
      </c>
    </row>
    <row r="16" spans="1:10" x14ac:dyDescent="0.2">
      <c r="A16" s="19" t="s">
        <v>87</v>
      </c>
      <c r="B16" s="19" t="s">
        <v>86</v>
      </c>
    </row>
    <row r="17" spans="1:2" x14ac:dyDescent="0.2">
      <c r="A17" s="19" t="s">
        <v>88</v>
      </c>
      <c r="B17" s="19" t="s">
        <v>86</v>
      </c>
    </row>
    <row r="18" spans="1:2" x14ac:dyDescent="0.2">
      <c r="A18" s="19" t="s">
        <v>89</v>
      </c>
      <c r="B18" s="19" t="s">
        <v>86</v>
      </c>
    </row>
    <row r="19" spans="1:2" x14ac:dyDescent="0.2">
      <c r="A19" s="19" t="s">
        <v>90</v>
      </c>
      <c r="B19" s="19" t="s">
        <v>86</v>
      </c>
    </row>
    <row r="20" spans="1:2" x14ac:dyDescent="0.2">
      <c r="A20" s="19" t="s">
        <v>91</v>
      </c>
      <c r="B20" s="19" t="s">
        <v>86</v>
      </c>
    </row>
    <row r="21" spans="1:2" x14ac:dyDescent="0.2">
      <c r="A21" s="19" t="s">
        <v>92</v>
      </c>
      <c r="B21" s="19" t="s">
        <v>86</v>
      </c>
    </row>
    <row r="22" spans="1:2" x14ac:dyDescent="0.2">
      <c r="A22" s="19" t="s">
        <v>93</v>
      </c>
      <c r="B22" s="19" t="s">
        <v>86</v>
      </c>
    </row>
    <row r="23" spans="1:2" x14ac:dyDescent="0.2">
      <c r="A23" s="19" t="s">
        <v>94</v>
      </c>
      <c r="B23" s="19" t="s">
        <v>86</v>
      </c>
    </row>
    <row r="24" spans="1:2" x14ac:dyDescent="0.2">
      <c r="A24" s="19" t="s">
        <v>95</v>
      </c>
      <c r="B24" s="19" t="s">
        <v>86</v>
      </c>
    </row>
    <row r="25" spans="1:2" x14ac:dyDescent="0.2">
      <c r="A25" s="19" t="s">
        <v>96</v>
      </c>
      <c r="B25" s="19" t="s">
        <v>86</v>
      </c>
    </row>
    <row r="26" spans="1:2" x14ac:dyDescent="0.2">
      <c r="A26" s="19" t="s">
        <v>97</v>
      </c>
      <c r="B26" s="19" t="s">
        <v>86</v>
      </c>
    </row>
    <row r="27" spans="1:2" x14ac:dyDescent="0.2">
      <c r="A27" s="19" t="s">
        <v>98</v>
      </c>
      <c r="B27" s="19" t="s">
        <v>86</v>
      </c>
    </row>
    <row r="28" spans="1:2" x14ac:dyDescent="0.2">
      <c r="A28" s="19" t="s">
        <v>99</v>
      </c>
      <c r="B28" s="19" t="s">
        <v>86</v>
      </c>
    </row>
    <row r="29" spans="1:2" x14ac:dyDescent="0.2">
      <c r="A29" s="19" t="s">
        <v>100</v>
      </c>
      <c r="B29" s="19" t="s">
        <v>86</v>
      </c>
    </row>
    <row r="30" spans="1:2" x14ac:dyDescent="0.2">
      <c r="A30" s="19" t="s">
        <v>101</v>
      </c>
      <c r="B30" s="19" t="s">
        <v>86</v>
      </c>
    </row>
    <row r="31" spans="1:2" x14ac:dyDescent="0.2">
      <c r="A31" s="19" t="s">
        <v>102</v>
      </c>
      <c r="B31" s="19" t="s">
        <v>86</v>
      </c>
    </row>
    <row r="32" spans="1:2" x14ac:dyDescent="0.2">
      <c r="A32" s="19" t="s">
        <v>103</v>
      </c>
      <c r="B32" s="19" t="s">
        <v>86</v>
      </c>
    </row>
    <row r="33" spans="1:2" x14ac:dyDescent="0.2">
      <c r="A33" s="19" t="s">
        <v>104</v>
      </c>
      <c r="B33" s="19" t="s">
        <v>86</v>
      </c>
    </row>
    <row r="34" spans="1:2" x14ac:dyDescent="0.2">
      <c r="A34" s="19" t="s">
        <v>105</v>
      </c>
      <c r="B34" s="19" t="s">
        <v>86</v>
      </c>
    </row>
    <row r="35" spans="1:2" x14ac:dyDescent="0.2">
      <c r="A35" s="19" t="s">
        <v>106</v>
      </c>
      <c r="B35" s="19" t="s">
        <v>86</v>
      </c>
    </row>
    <row r="36" spans="1:2" x14ac:dyDescent="0.2">
      <c r="A36" s="19" t="s">
        <v>107</v>
      </c>
      <c r="B36" s="19" t="s">
        <v>86</v>
      </c>
    </row>
    <row r="37" spans="1:2" x14ac:dyDescent="0.2">
      <c r="A37" s="1" t="s">
        <v>108</v>
      </c>
      <c r="B37" s="1" t="s">
        <v>86</v>
      </c>
    </row>
    <row r="38" spans="1:2" x14ac:dyDescent="0.2">
      <c r="A38" s="1" t="s">
        <v>109</v>
      </c>
      <c r="B38" s="1" t="s">
        <v>86</v>
      </c>
    </row>
    <row r="39" spans="1:2" x14ac:dyDescent="0.2">
      <c r="A39" s="1" t="s">
        <v>110</v>
      </c>
      <c r="B39" s="1" t="s">
        <v>86</v>
      </c>
    </row>
    <row r="40" spans="1:2" x14ac:dyDescent="0.2">
      <c r="A40" s="1" t="s">
        <v>111</v>
      </c>
      <c r="B40" s="1" t="s">
        <v>86</v>
      </c>
    </row>
    <row r="41" spans="1:2" x14ac:dyDescent="0.2">
      <c r="A41" s="1" t="s">
        <v>112</v>
      </c>
      <c r="B41" s="1" t="s">
        <v>86</v>
      </c>
    </row>
    <row r="42" spans="1:2" x14ac:dyDescent="0.2">
      <c r="A42" s="1" t="s">
        <v>113</v>
      </c>
      <c r="B42" s="1" t="s">
        <v>86</v>
      </c>
    </row>
    <row r="43" spans="1:2" x14ac:dyDescent="0.2">
      <c r="A43" s="1" t="s">
        <v>114</v>
      </c>
      <c r="B43" s="1" t="s">
        <v>86</v>
      </c>
    </row>
    <row r="44" spans="1:2" x14ac:dyDescent="0.2">
      <c r="A44" s="1" t="s">
        <v>115</v>
      </c>
      <c r="B44" s="1" t="s">
        <v>86</v>
      </c>
    </row>
    <row r="45" spans="1:2" x14ac:dyDescent="0.2">
      <c r="A45" s="1" t="s">
        <v>116</v>
      </c>
      <c r="B45" s="1" t="s">
        <v>86</v>
      </c>
    </row>
    <row r="46" spans="1:2" x14ac:dyDescent="0.2">
      <c r="A46" s="1" t="s">
        <v>117</v>
      </c>
      <c r="B46" s="1" t="s">
        <v>118</v>
      </c>
    </row>
    <row r="47" spans="1:2" x14ac:dyDescent="0.2">
      <c r="A47" s="1" t="s">
        <v>119</v>
      </c>
      <c r="B47" s="1" t="s">
        <v>118</v>
      </c>
    </row>
    <row r="48" spans="1:2" x14ac:dyDescent="0.2">
      <c r="A48" s="1" t="s">
        <v>120</v>
      </c>
      <c r="B48" s="1" t="s">
        <v>118</v>
      </c>
    </row>
    <row r="49" spans="1:2" x14ac:dyDescent="0.2">
      <c r="A49" s="1" t="s">
        <v>121</v>
      </c>
      <c r="B49" s="1" t="s">
        <v>118</v>
      </c>
    </row>
    <row r="50" spans="1:2" x14ac:dyDescent="0.2">
      <c r="A50" s="1" t="s">
        <v>122</v>
      </c>
      <c r="B50" s="1" t="s">
        <v>118</v>
      </c>
    </row>
    <row r="51" spans="1:2" x14ac:dyDescent="0.2">
      <c r="A51" s="1" t="s">
        <v>123</v>
      </c>
      <c r="B51" s="1" t="s">
        <v>124</v>
      </c>
    </row>
    <row r="52" spans="1:2" x14ac:dyDescent="0.2">
      <c r="A52" s="1" t="s">
        <v>125</v>
      </c>
      <c r="B52" s="1" t="s">
        <v>124</v>
      </c>
    </row>
    <row r="53" spans="1:2" x14ac:dyDescent="0.2">
      <c r="A53" s="1" t="s">
        <v>126</v>
      </c>
      <c r="B53" s="1" t="s">
        <v>124</v>
      </c>
    </row>
    <row r="54" spans="1:2" x14ac:dyDescent="0.2">
      <c r="A54" s="1" t="s">
        <v>127</v>
      </c>
      <c r="B54" s="1" t="s">
        <v>124</v>
      </c>
    </row>
    <row r="55" spans="1:2" x14ac:dyDescent="0.2">
      <c r="A55" s="1" t="s">
        <v>128</v>
      </c>
      <c r="B55" s="1" t="s">
        <v>124</v>
      </c>
    </row>
    <row r="56" spans="1:2" x14ac:dyDescent="0.2">
      <c r="A56" s="1" t="s">
        <v>129</v>
      </c>
      <c r="B56" s="1" t="s">
        <v>130</v>
      </c>
    </row>
    <row r="57" spans="1:2" x14ac:dyDescent="0.2">
      <c r="A57" s="1" t="s">
        <v>131</v>
      </c>
      <c r="B57" s="1" t="s">
        <v>130</v>
      </c>
    </row>
    <row r="58" spans="1:2" x14ac:dyDescent="0.2">
      <c r="A58" s="1" t="s">
        <v>132</v>
      </c>
      <c r="B58" s="1" t="s">
        <v>130</v>
      </c>
    </row>
    <row r="59" spans="1:2" x14ac:dyDescent="0.2">
      <c r="A59" s="1" t="s">
        <v>133</v>
      </c>
      <c r="B59" s="1" t="s">
        <v>130</v>
      </c>
    </row>
    <row r="60" spans="1:2" x14ac:dyDescent="0.2">
      <c r="A60" s="1" t="s">
        <v>134</v>
      </c>
      <c r="B60" s="1" t="s">
        <v>130</v>
      </c>
    </row>
    <row r="61" spans="1:2" x14ac:dyDescent="0.2">
      <c r="A61" s="1" t="s">
        <v>135</v>
      </c>
      <c r="B61" s="1" t="s">
        <v>130</v>
      </c>
    </row>
    <row r="62" spans="1:2" x14ac:dyDescent="0.2">
      <c r="A62" s="1" t="s">
        <v>136</v>
      </c>
      <c r="B62" s="1" t="s">
        <v>130</v>
      </c>
    </row>
    <row r="63" spans="1:2" x14ac:dyDescent="0.2">
      <c r="A63" s="1" t="s">
        <v>137</v>
      </c>
      <c r="B63" s="1" t="s">
        <v>130</v>
      </c>
    </row>
    <row r="64" spans="1:2" x14ac:dyDescent="0.2">
      <c r="A64" s="1" t="s">
        <v>138</v>
      </c>
      <c r="B64" s="1" t="s">
        <v>130</v>
      </c>
    </row>
    <row r="65" spans="1:2" x14ac:dyDescent="0.2">
      <c r="A65" s="1" t="s">
        <v>139</v>
      </c>
      <c r="B65" s="1" t="s">
        <v>130</v>
      </c>
    </row>
    <row r="66" spans="1:2" x14ac:dyDescent="0.2">
      <c r="A66" s="1" t="s">
        <v>140</v>
      </c>
      <c r="B66" s="1" t="s">
        <v>130</v>
      </c>
    </row>
    <row r="67" spans="1:2" x14ac:dyDescent="0.2">
      <c r="A67" s="1" t="s">
        <v>141</v>
      </c>
      <c r="B67" s="1" t="s">
        <v>142</v>
      </c>
    </row>
    <row r="68" spans="1:2" x14ac:dyDescent="0.2">
      <c r="A68" s="1" t="s">
        <v>143</v>
      </c>
      <c r="B68" s="1" t="s">
        <v>142</v>
      </c>
    </row>
    <row r="69" spans="1:2" x14ac:dyDescent="0.2">
      <c r="A69" s="1" t="s">
        <v>144</v>
      </c>
      <c r="B69" s="1" t="s">
        <v>142</v>
      </c>
    </row>
    <row r="70" spans="1:2" x14ac:dyDescent="0.2">
      <c r="A70" s="1" t="s">
        <v>145</v>
      </c>
      <c r="B70" s="1" t="s">
        <v>142</v>
      </c>
    </row>
    <row r="71" spans="1:2" x14ac:dyDescent="0.2">
      <c r="A71" s="1" t="s">
        <v>146</v>
      </c>
      <c r="B71" s="1" t="s">
        <v>147</v>
      </c>
    </row>
    <row r="72" spans="1:2" x14ac:dyDescent="0.2">
      <c r="A72" s="1" t="s">
        <v>148</v>
      </c>
      <c r="B72" s="1" t="s">
        <v>147</v>
      </c>
    </row>
    <row r="73" spans="1:2" x14ac:dyDescent="0.2">
      <c r="A73" s="1" t="s">
        <v>149</v>
      </c>
      <c r="B73" s="1" t="s">
        <v>147</v>
      </c>
    </row>
    <row r="74" spans="1:2" x14ac:dyDescent="0.2">
      <c r="A74" s="1" t="s">
        <v>150</v>
      </c>
      <c r="B74" s="1" t="s">
        <v>147</v>
      </c>
    </row>
    <row r="75" spans="1:2" x14ac:dyDescent="0.2">
      <c r="A75" s="1" t="s">
        <v>151</v>
      </c>
      <c r="B75" s="1" t="s">
        <v>147</v>
      </c>
    </row>
    <row r="76" spans="1:2" x14ac:dyDescent="0.2">
      <c r="A76" s="1" t="s">
        <v>152</v>
      </c>
      <c r="B76" s="1" t="s">
        <v>147</v>
      </c>
    </row>
    <row r="77" spans="1:2" x14ac:dyDescent="0.2">
      <c r="A77" s="1" t="s">
        <v>153</v>
      </c>
      <c r="B77" s="1" t="s">
        <v>147</v>
      </c>
    </row>
    <row r="78" spans="1:2" x14ac:dyDescent="0.2">
      <c r="A78" s="1" t="s">
        <v>154</v>
      </c>
      <c r="B78" s="1" t="s">
        <v>147</v>
      </c>
    </row>
    <row r="79" spans="1:2" x14ac:dyDescent="0.2">
      <c r="A79" s="1" t="s">
        <v>155</v>
      </c>
      <c r="B79" s="1" t="s">
        <v>147</v>
      </c>
    </row>
    <row r="80" spans="1:2" x14ac:dyDescent="0.2">
      <c r="A80" s="1" t="s">
        <v>156</v>
      </c>
      <c r="B80" s="1" t="s">
        <v>147</v>
      </c>
    </row>
    <row r="81" spans="1:2" x14ac:dyDescent="0.2">
      <c r="A81" s="1" t="s">
        <v>157</v>
      </c>
      <c r="B81" s="1" t="s">
        <v>147</v>
      </c>
    </row>
    <row r="82" spans="1:2" x14ac:dyDescent="0.2">
      <c r="A82" s="1" t="s">
        <v>158</v>
      </c>
      <c r="B82" s="1" t="s">
        <v>147</v>
      </c>
    </row>
    <row r="83" spans="1:2" x14ac:dyDescent="0.2">
      <c r="A83" s="1" t="s">
        <v>159</v>
      </c>
      <c r="B83" s="1" t="s">
        <v>147</v>
      </c>
    </row>
    <row r="84" spans="1:2" x14ac:dyDescent="0.2">
      <c r="A84" s="1" t="s">
        <v>160</v>
      </c>
      <c r="B84" s="1" t="s">
        <v>147</v>
      </c>
    </row>
    <row r="85" spans="1:2" x14ac:dyDescent="0.2">
      <c r="A85" s="1" t="s">
        <v>161</v>
      </c>
      <c r="B85" s="1" t="s">
        <v>147</v>
      </c>
    </row>
    <row r="86" spans="1:2" x14ac:dyDescent="0.2">
      <c r="A86" s="1" t="s">
        <v>162</v>
      </c>
      <c r="B86" s="1" t="s">
        <v>163</v>
      </c>
    </row>
    <row r="87" spans="1:2" x14ac:dyDescent="0.2">
      <c r="A87" s="1" t="s">
        <v>164</v>
      </c>
      <c r="B87" s="1" t="s">
        <v>163</v>
      </c>
    </row>
    <row r="88" spans="1:2" x14ac:dyDescent="0.2">
      <c r="A88" s="1" t="s">
        <v>165</v>
      </c>
      <c r="B88" s="1" t="s">
        <v>166</v>
      </c>
    </row>
    <row r="89" spans="1:2" x14ac:dyDescent="0.2">
      <c r="A89" s="1" t="s">
        <v>167</v>
      </c>
      <c r="B89" s="1" t="s">
        <v>168</v>
      </c>
    </row>
    <row r="90" spans="1:2" x14ac:dyDescent="0.2">
      <c r="A90" s="1" t="s">
        <v>169</v>
      </c>
      <c r="B90" s="1" t="s">
        <v>168</v>
      </c>
    </row>
    <row r="91" spans="1:2" x14ac:dyDescent="0.2">
      <c r="A91" s="1" t="s">
        <v>170</v>
      </c>
      <c r="B91" s="1" t="s">
        <v>171</v>
      </c>
    </row>
    <row r="92" spans="1:2" x14ac:dyDescent="0.2">
      <c r="A92" s="1" t="s">
        <v>172</v>
      </c>
      <c r="B92" s="1" t="s">
        <v>173</v>
      </c>
    </row>
    <row r="93" spans="1:2" x14ac:dyDescent="0.2">
      <c r="A93" s="1" t="s">
        <v>174</v>
      </c>
      <c r="B93" s="1" t="s">
        <v>173</v>
      </c>
    </row>
    <row r="94" spans="1:2" x14ac:dyDescent="0.2">
      <c r="A94" s="1" t="s">
        <v>175</v>
      </c>
      <c r="B94" s="1" t="s">
        <v>173</v>
      </c>
    </row>
    <row r="95" spans="1:2" x14ac:dyDescent="0.2">
      <c r="A95" s="1" t="s">
        <v>176</v>
      </c>
      <c r="B95" s="1" t="s">
        <v>173</v>
      </c>
    </row>
    <row r="96" spans="1:2" x14ac:dyDescent="0.2">
      <c r="A96" s="1" t="s">
        <v>177</v>
      </c>
      <c r="B96" s="1" t="s">
        <v>178</v>
      </c>
    </row>
    <row r="97" spans="1:2" x14ac:dyDescent="0.2">
      <c r="A97" s="1" t="s">
        <v>179</v>
      </c>
      <c r="B97" s="1" t="s">
        <v>178</v>
      </c>
    </row>
    <row r="98" spans="1:2" x14ac:dyDescent="0.2">
      <c r="A98" s="1" t="s">
        <v>180</v>
      </c>
      <c r="B98" s="1" t="s">
        <v>181</v>
      </c>
    </row>
    <row r="99" spans="1:2" x14ac:dyDescent="0.2">
      <c r="A99" s="1" t="s">
        <v>182</v>
      </c>
      <c r="B99" s="1" t="s">
        <v>181</v>
      </c>
    </row>
    <row r="100" spans="1:2" x14ac:dyDescent="0.2">
      <c r="A100" s="1" t="s">
        <v>183</v>
      </c>
      <c r="B100" s="1" t="s">
        <v>181</v>
      </c>
    </row>
    <row r="101" spans="1:2" x14ac:dyDescent="0.2">
      <c r="A101" s="1" t="s">
        <v>184</v>
      </c>
      <c r="B101" s="1" t="s">
        <v>181</v>
      </c>
    </row>
    <row r="102" spans="1:2" x14ac:dyDescent="0.2">
      <c r="A102" s="1" t="s">
        <v>185</v>
      </c>
      <c r="B102" s="1" t="s">
        <v>181</v>
      </c>
    </row>
    <row r="103" spans="1:2" x14ac:dyDescent="0.2">
      <c r="A103" s="1" t="s">
        <v>186</v>
      </c>
      <c r="B103" s="1" t="s">
        <v>181</v>
      </c>
    </row>
    <row r="104" spans="1:2" x14ac:dyDescent="0.2">
      <c r="A104" s="1" t="s">
        <v>187</v>
      </c>
      <c r="B104" s="1" t="s">
        <v>181</v>
      </c>
    </row>
    <row r="105" spans="1:2" x14ac:dyDescent="0.2">
      <c r="A105" s="1" t="s">
        <v>188</v>
      </c>
      <c r="B105" s="1" t="s">
        <v>181</v>
      </c>
    </row>
    <row r="106" spans="1:2" x14ac:dyDescent="0.2">
      <c r="A106" s="1" t="s">
        <v>189</v>
      </c>
      <c r="B106" s="1" t="s">
        <v>181</v>
      </c>
    </row>
    <row r="107" spans="1:2" x14ac:dyDescent="0.2">
      <c r="A107" s="1" t="s">
        <v>190</v>
      </c>
      <c r="B107" s="1" t="s">
        <v>181</v>
      </c>
    </row>
    <row r="108" spans="1:2" x14ac:dyDescent="0.2">
      <c r="A108" s="1" t="s">
        <v>191</v>
      </c>
      <c r="B108" s="1" t="s">
        <v>181</v>
      </c>
    </row>
    <row r="109" spans="1:2" x14ac:dyDescent="0.2">
      <c r="A109" s="1" t="s">
        <v>192</v>
      </c>
      <c r="B109" s="1" t="s">
        <v>181</v>
      </c>
    </row>
    <row r="110" spans="1:2" x14ac:dyDescent="0.2">
      <c r="A110" s="1" t="s">
        <v>193</v>
      </c>
      <c r="B110" s="1" t="s">
        <v>181</v>
      </c>
    </row>
    <row r="111" spans="1:2" x14ac:dyDescent="0.2">
      <c r="A111" s="1" t="s">
        <v>194</v>
      </c>
      <c r="B111" s="1" t="s">
        <v>181</v>
      </c>
    </row>
    <row r="112" spans="1:2" x14ac:dyDescent="0.2">
      <c r="A112" s="1" t="s">
        <v>195</v>
      </c>
      <c r="B112" s="1" t="s">
        <v>181</v>
      </c>
    </row>
    <row r="113" spans="1:2" x14ac:dyDescent="0.2">
      <c r="A113" s="1" t="s">
        <v>196</v>
      </c>
      <c r="B113" s="1" t="s">
        <v>181</v>
      </c>
    </row>
    <row r="114" spans="1:2" x14ac:dyDescent="0.2">
      <c r="A114" s="1" t="s">
        <v>197</v>
      </c>
      <c r="B114" s="1" t="s">
        <v>181</v>
      </c>
    </row>
    <row r="115" spans="1:2" x14ac:dyDescent="0.2">
      <c r="A115" s="1" t="s">
        <v>198</v>
      </c>
      <c r="B115" s="1" t="s">
        <v>181</v>
      </c>
    </row>
    <row r="116" spans="1:2" x14ac:dyDescent="0.2">
      <c r="A116" s="1" t="s">
        <v>199</v>
      </c>
      <c r="B116" s="1" t="s">
        <v>200</v>
      </c>
    </row>
    <row r="117" spans="1:2" x14ac:dyDescent="0.2">
      <c r="A117" s="1" t="s">
        <v>201</v>
      </c>
      <c r="B117" s="1" t="s">
        <v>200</v>
      </c>
    </row>
    <row r="118" spans="1:2" x14ac:dyDescent="0.2">
      <c r="A118" s="1" t="s">
        <v>202</v>
      </c>
      <c r="B118" s="1" t="s">
        <v>200</v>
      </c>
    </row>
    <row r="119" spans="1:2" x14ac:dyDescent="0.2">
      <c r="A119" s="1" t="s">
        <v>203</v>
      </c>
      <c r="B119" s="1" t="s">
        <v>204</v>
      </c>
    </row>
    <row r="120" spans="1:2" x14ac:dyDescent="0.2">
      <c r="A120" s="1" t="s">
        <v>205</v>
      </c>
      <c r="B120" s="1" t="s">
        <v>204</v>
      </c>
    </row>
    <row r="121" spans="1:2" x14ac:dyDescent="0.2">
      <c r="A121" s="1" t="s">
        <v>206</v>
      </c>
      <c r="B121" s="1" t="s">
        <v>204</v>
      </c>
    </row>
    <row r="122" spans="1:2" x14ac:dyDescent="0.2">
      <c r="A122" s="1" t="s">
        <v>207</v>
      </c>
      <c r="B122" s="1" t="s">
        <v>204</v>
      </c>
    </row>
    <row r="123" spans="1:2" x14ac:dyDescent="0.2">
      <c r="A123" s="1" t="s">
        <v>208</v>
      </c>
      <c r="B123" s="1" t="s">
        <v>204</v>
      </c>
    </row>
    <row r="124" spans="1:2" x14ac:dyDescent="0.2">
      <c r="A124" s="1" t="s">
        <v>209</v>
      </c>
      <c r="B124" s="1" t="s">
        <v>204</v>
      </c>
    </row>
    <row r="125" spans="1:2" x14ac:dyDescent="0.2">
      <c r="A125" s="1" t="s">
        <v>210</v>
      </c>
      <c r="B125" s="1" t="s">
        <v>204</v>
      </c>
    </row>
    <row r="126" spans="1:2" x14ac:dyDescent="0.2">
      <c r="A126" s="1" t="s">
        <v>211</v>
      </c>
      <c r="B126" s="1" t="s">
        <v>204</v>
      </c>
    </row>
    <row r="127" spans="1:2" x14ac:dyDescent="0.2">
      <c r="A127" s="1" t="s">
        <v>212</v>
      </c>
      <c r="B127" s="1" t="s">
        <v>204</v>
      </c>
    </row>
    <row r="128" spans="1:2" x14ac:dyDescent="0.2">
      <c r="A128" s="1" t="s">
        <v>213</v>
      </c>
      <c r="B128" s="1" t="s">
        <v>204</v>
      </c>
    </row>
    <row r="129" spans="1:2" x14ac:dyDescent="0.2">
      <c r="A129" s="1" t="s">
        <v>214</v>
      </c>
      <c r="B129" s="1" t="s">
        <v>204</v>
      </c>
    </row>
    <row r="130" spans="1:2" x14ac:dyDescent="0.2">
      <c r="A130" s="1" t="s">
        <v>215</v>
      </c>
      <c r="B130" s="1" t="s">
        <v>204</v>
      </c>
    </row>
    <row r="131" spans="1:2" x14ac:dyDescent="0.2">
      <c r="A131" s="1" t="s">
        <v>216</v>
      </c>
      <c r="B131" s="1" t="s">
        <v>204</v>
      </c>
    </row>
    <row r="132" spans="1:2" x14ac:dyDescent="0.2">
      <c r="A132" s="1" t="s">
        <v>217</v>
      </c>
      <c r="B132" s="1" t="s">
        <v>204</v>
      </c>
    </row>
    <row r="133" spans="1:2" x14ac:dyDescent="0.2">
      <c r="A133" s="1" t="s">
        <v>218</v>
      </c>
      <c r="B133" s="1" t="s">
        <v>219</v>
      </c>
    </row>
    <row r="134" spans="1:2" x14ac:dyDescent="0.2">
      <c r="A134" s="1" t="s">
        <v>220</v>
      </c>
      <c r="B134" s="1" t="s">
        <v>219</v>
      </c>
    </row>
  </sheetData>
  <sheetProtection selectLockedCells="1"/>
  <printOptions horizontalCentered="1"/>
  <pageMargins left="0.7" right="0.7" top="0.75" bottom="0.75" header="0.3" footer="0.3"/>
  <pageSetup scale="25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view="pageLayout" zoomScaleNormal="100" zoomScaleSheetLayoutView="100" workbookViewId="0"/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4" t="str">
        <f>'Cover page'!A1:C1</f>
        <v>California Department of Managed Health Care/Department of Insurance</v>
      </c>
      <c r="B1" s="104"/>
      <c r="C1" s="97"/>
    </row>
    <row r="2" spans="1:4" ht="16.5" customHeight="1" x14ac:dyDescent="0.25">
      <c r="A2" s="116" t="str">
        <f>'Cover page'!A2:C2</f>
        <v>SB 17 - Large Group Prescription Drug Cost Reporting Form</v>
      </c>
      <c r="B2" s="103"/>
      <c r="C2" s="15"/>
    </row>
    <row r="3" spans="1:4" ht="16.5" customHeight="1" x14ac:dyDescent="0.25">
      <c r="A3" s="116" t="str">
        <f>'Cover page'!A3:C3</f>
        <v>For policies subject to CHSC 1385.045 or CIC 10181.45</v>
      </c>
      <c r="B3" s="103"/>
      <c r="C3" s="15"/>
    </row>
    <row r="4" spans="1:4" ht="16.5" customHeight="1" x14ac:dyDescent="0.25">
      <c r="A4" s="101" t="s">
        <v>50</v>
      </c>
      <c r="B4" s="102"/>
      <c r="C4" s="16"/>
    </row>
    <row r="5" spans="1:4" ht="16.5" customHeight="1" x14ac:dyDescent="0.25">
      <c r="A5" s="115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Health Net Life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2019 Paid Dollar Amount (PMPM)</v>
      </c>
      <c r="C10" s="20" t="s">
        <v>52</v>
      </c>
    </row>
    <row r="11" spans="1:4" ht="31.5" x14ac:dyDescent="0.25">
      <c r="A11" s="12" t="s">
        <v>68</v>
      </c>
      <c r="B11" s="92">
        <f>YoYcompofPrem!B13</f>
        <v>5.3945148894267048</v>
      </c>
      <c r="C11" s="29">
        <f>B11/$B$15</f>
        <v>9.0399851963280514E-3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2">
        <f>YoYcompofPrem!B11+YoYcompofPrem!B17+YoYcompofPrem!B13</f>
        <v>568.28241102593813</v>
      </c>
      <c r="C13" s="29">
        <f>B13/$B$15</f>
        <v>0.95231261537106437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596.73934992923455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view="pageLayout" zoomScaleNormal="100" zoomScaleSheetLayoutView="70" workbookViewId="0"/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7" t="str">
        <f>'Cover page'!A1:C1</f>
        <v>California Department of Managed Health Care/Department of Insurance</v>
      </c>
      <c r="B1" s="97"/>
      <c r="C1" s="97"/>
      <c r="D1" s="97"/>
      <c r="E1" s="97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1" t="s">
        <v>20</v>
      </c>
      <c r="B4" s="101"/>
      <c r="C4" s="101"/>
      <c r="D4" s="101"/>
      <c r="E4" s="101"/>
    </row>
    <row r="5" spans="1:5" ht="15.75" x14ac:dyDescent="0.25">
      <c r="A5" s="101" t="s">
        <v>46</v>
      </c>
      <c r="B5" s="101"/>
      <c r="C5" s="101"/>
      <c r="D5" s="101"/>
      <c r="E5" s="101"/>
    </row>
    <row r="6" spans="1:5" ht="15.75" x14ac:dyDescent="0.25">
      <c r="A6" s="44"/>
      <c r="B6" s="44"/>
      <c r="C6" s="84"/>
      <c r="D6" s="44"/>
      <c r="E6" s="44"/>
    </row>
    <row r="7" spans="1:5" ht="15.75" x14ac:dyDescent="0.25">
      <c r="A7" s="75" t="str">
        <f>"Company Legal Name: "&amp;'Cover page'!C8</f>
        <v>Company Legal Name: Health Net Life Insurance Company</v>
      </c>
      <c r="B7" s="76"/>
      <c r="C7" s="76"/>
      <c r="D7" s="45"/>
      <c r="E7" s="45"/>
    </row>
    <row r="8" spans="1:5" ht="15.75" x14ac:dyDescent="0.25">
      <c r="A8" s="2" t="str">
        <f>"Calendar Year: "&amp;'Cover page'!C6</f>
        <v>Calendar Year: 2019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8"/>
      <c r="C10" s="86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7" t="s">
        <v>28</v>
      </c>
      <c r="B12" s="112"/>
      <c r="C12" s="88"/>
    </row>
    <row r="13" spans="1:5" ht="16.5" thickBot="1" x14ac:dyDescent="0.3">
      <c r="A13" s="46"/>
      <c r="B13" s="9"/>
      <c r="C13" s="88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7"/>
      <c r="D15" s="46"/>
      <c r="E15" s="65"/>
    </row>
    <row r="16" spans="1:5" ht="24" customHeight="1" x14ac:dyDescent="0.25">
      <c r="A16" s="126" t="s">
        <v>31</v>
      </c>
      <c r="B16" s="121"/>
      <c r="C16" s="124" t="s">
        <v>38</v>
      </c>
      <c r="D16" s="122"/>
      <c r="E16" s="123"/>
    </row>
    <row r="17" spans="1:5" ht="15.75" x14ac:dyDescent="0.2">
      <c r="A17" s="125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ht="15.75" x14ac:dyDescent="0.2">
      <c r="A18" s="64" t="s">
        <v>221</v>
      </c>
      <c r="B18" s="47" t="s">
        <v>32</v>
      </c>
      <c r="C18" s="85" t="s">
        <v>33</v>
      </c>
      <c r="D18" s="47" t="s">
        <v>33</v>
      </c>
      <c r="E18" s="66" t="s">
        <v>33</v>
      </c>
    </row>
    <row r="19" spans="1:5" ht="15.75" x14ac:dyDescent="0.2">
      <c r="A19" s="64"/>
      <c r="B19" s="47"/>
      <c r="C19" s="85"/>
      <c r="D19" s="47"/>
      <c r="E19" s="66"/>
    </row>
    <row r="20" spans="1:5" ht="15.75" x14ac:dyDescent="0.2">
      <c r="A20" s="64"/>
      <c r="B20" s="47"/>
      <c r="C20" s="85"/>
      <c r="D20" s="47"/>
      <c r="E20" s="66"/>
    </row>
    <row r="21" spans="1:5" ht="15.75" x14ac:dyDescent="0.2">
      <c r="A21" s="64"/>
      <c r="B21" s="47"/>
      <c r="C21" s="85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2020-04-15T15:48:50Z</dcterms:modified>
</cp:coreProperties>
</file>