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61927366-1AE7-4AC3-AC81-65092B666C0D}" xr6:coauthVersionLast="47" xr6:coauthVersionMax="47" xr10:uidLastSave="{00000000-0000-0000-0000-000000000000}"/>
  <bookViews>
    <workbookView xWindow="-110" yWindow="-110" windowWidth="19420" windowHeight="10420" tabRatio="613" activeTab="1" xr2:uid="{00000000-000D-0000-FFFF-FFFF00000000}"/>
  </bookViews>
  <sheets>
    <sheet name="Index" sheetId="17" r:id="rId1"/>
    <sheet name="General_Info" sheetId="2" r:id="rId2"/>
    <sheet name="(1) Premium" sheetId="20" r:id="rId3"/>
    <sheet name="(2a) Cost Sharing" sheetId="23" r:id="rId4"/>
    <sheet name="(2b) Cost Sharing" sheetId="24" r:id="rId5"/>
    <sheet name="(3) Benefit" sheetId="19" r:id="rId6"/>
    <sheet name="(4) Benefit Design " sheetId="16" r:id="rId7"/>
    <sheet name="(5a) Enrollment" sheetId="22" r:id="rId8"/>
    <sheet name="(5b) Enrollment" sheetId="26" r:id="rId9"/>
    <sheet name="(5c) Enrollment" sheetId="28" r:id="rId10"/>
    <sheet name="(6) Trend" sheetId="13" r:id="rId11"/>
    <sheet name="(7) CA Aggregate Form" sheetId="27" r:id="rId12"/>
    <sheet name="Explanation" sheetId="10" r:id="rId13"/>
    <sheet name="Glossary" sheetId="9" r:id="rId14"/>
  </sheets>
  <externalReferences>
    <externalReference r:id="rId15"/>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10">'(6) Trend'!$A$1:$G$32</definedName>
    <definedName name="_xlnm.Print_Area" localSheetId="12">Explanation!$A$1:$E$14</definedName>
    <definedName name="_xlnm.Print_Area" localSheetId="1">General_Info!$A$1:$C$17</definedName>
    <definedName name="_xlnm.Print_Area" localSheetId="0">Index!$A$1:$D$20</definedName>
    <definedName name="_xlnm.Print_Titles" localSheetId="2">'(1) Premium'!$1:$2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28" l="1"/>
  <c r="K1" i="28" l="1"/>
  <c r="Q13" i="22" l="1"/>
  <c r="Q13" i="28" s="1"/>
  <c r="P13" i="22"/>
  <c r="P13" i="28" s="1"/>
  <c r="O13" i="22"/>
  <c r="O13" i="28" s="1"/>
  <c r="N13" i="22"/>
  <c r="N13" i="28" s="1"/>
  <c r="M13" i="22"/>
  <c r="M13" i="28" s="1"/>
  <c r="L13" i="22"/>
  <c r="L13" i="28" s="1"/>
  <c r="Q12" i="22"/>
  <c r="Q12" i="28" s="1"/>
  <c r="P12" i="22"/>
  <c r="P12" i="28" s="1"/>
  <c r="O12" i="22"/>
  <c r="O12" i="28" s="1"/>
  <c r="N12" i="22"/>
  <c r="N12" i="28" s="1"/>
  <c r="M12" i="22"/>
  <c r="M12" i="28" s="1"/>
  <c r="L12" i="22"/>
  <c r="L12" i="28" s="1"/>
  <c r="Q11" i="22"/>
  <c r="Q11" i="28" s="1"/>
  <c r="P11" i="22"/>
  <c r="P11" i="28" s="1"/>
  <c r="O11" i="22"/>
  <c r="O11" i="28" s="1"/>
  <c r="N11" i="22"/>
  <c r="N11" i="28" s="1"/>
  <c r="M11" i="22"/>
  <c r="M11" i="28" s="1"/>
  <c r="L11" i="22"/>
  <c r="L11" i="28" s="1"/>
  <c r="Q10" i="22"/>
  <c r="Q10" i="28" s="1"/>
  <c r="P10" i="22"/>
  <c r="P10" i="28" s="1"/>
  <c r="O10" i="22"/>
  <c r="O10" i="28" s="1"/>
  <c r="N10" i="22"/>
  <c r="N10" i="28" s="1"/>
  <c r="M10" i="22"/>
  <c r="M10" i="28" s="1"/>
  <c r="L10" i="22"/>
  <c r="L10" i="28" s="1"/>
  <c r="Q9" i="22"/>
  <c r="Q9" i="28" s="1"/>
  <c r="P9" i="22"/>
  <c r="P9" i="28" s="1"/>
  <c r="O9" i="22"/>
  <c r="O9" i="28" s="1"/>
  <c r="N9" i="22"/>
  <c r="N9" i="28" s="1"/>
  <c r="M9" i="22"/>
  <c r="M9" i="28" s="1"/>
  <c r="L9" i="22"/>
  <c r="L9" i="28" s="1"/>
  <c r="Q8" i="22"/>
  <c r="Q8" i="28" s="1"/>
  <c r="P8" i="22"/>
  <c r="P8" i="28" s="1"/>
  <c r="O8" i="22"/>
  <c r="O8" i="28" s="1"/>
  <c r="N8" i="22"/>
  <c r="N8" i="28" s="1"/>
  <c r="M8" i="22"/>
  <c r="M8" i="28" s="1"/>
  <c r="L8" i="22"/>
  <c r="L8" i="28" s="1"/>
  <c r="H13" i="22"/>
  <c r="H13" i="28" s="1"/>
  <c r="G13" i="22"/>
  <c r="G13" i="28" s="1"/>
  <c r="F13" i="22"/>
  <c r="F13" i="28" s="1"/>
  <c r="E13" i="22"/>
  <c r="E13" i="28" s="1"/>
  <c r="D13" i="22"/>
  <c r="D13" i="28" s="1"/>
  <c r="C13" i="22"/>
  <c r="C13" i="28" s="1"/>
  <c r="H12" i="22"/>
  <c r="H12" i="28" s="1"/>
  <c r="G12" i="22"/>
  <c r="G12" i="28" s="1"/>
  <c r="F12" i="22"/>
  <c r="F12" i="28" s="1"/>
  <c r="E12" i="22"/>
  <c r="E12" i="28" s="1"/>
  <c r="D12" i="22"/>
  <c r="D12" i="28" s="1"/>
  <c r="C12" i="22"/>
  <c r="C12" i="28" s="1"/>
  <c r="H11" i="22"/>
  <c r="H11" i="28" s="1"/>
  <c r="G11" i="22"/>
  <c r="G11" i="28" s="1"/>
  <c r="F11" i="22"/>
  <c r="F11" i="28" s="1"/>
  <c r="E11" i="22"/>
  <c r="E11" i="28" s="1"/>
  <c r="D11" i="22"/>
  <c r="D11" i="28" s="1"/>
  <c r="C11" i="22"/>
  <c r="C11" i="28" s="1"/>
  <c r="H10" i="22"/>
  <c r="H10" i="28" s="1"/>
  <c r="G10" i="22"/>
  <c r="G10" i="28" s="1"/>
  <c r="F10" i="22"/>
  <c r="F10" i="28" s="1"/>
  <c r="E10" i="22"/>
  <c r="E10" i="28" s="1"/>
  <c r="D10" i="22"/>
  <c r="D10" i="28" s="1"/>
  <c r="C10" i="22"/>
  <c r="C10" i="28" s="1"/>
  <c r="G9" i="22"/>
  <c r="G9" i="28" s="1"/>
  <c r="F9" i="22"/>
  <c r="F9" i="28" s="1"/>
  <c r="E9" i="22"/>
  <c r="E9" i="28" s="1"/>
  <c r="D9" i="22"/>
  <c r="D9" i="28" s="1"/>
  <c r="C9" i="22"/>
  <c r="C9" i="28" s="1"/>
  <c r="H9" i="22"/>
  <c r="H9" i="28" s="1"/>
  <c r="H8" i="22"/>
  <c r="H8" i="28" s="1"/>
  <c r="G8" i="22"/>
  <c r="G8" i="28" s="1"/>
  <c r="F8" i="22"/>
  <c r="F8" i="28" s="1"/>
  <c r="E8" i="22"/>
  <c r="E8" i="28" s="1"/>
  <c r="D8" i="22"/>
  <c r="D8" i="28" s="1"/>
  <c r="C8" i="22"/>
  <c r="C8" i="28" s="1"/>
  <c r="R11" i="28" l="1"/>
  <c r="R12" i="28"/>
  <c r="R13" i="28"/>
  <c r="I13" i="28"/>
  <c r="I12" i="28"/>
  <c r="I11" i="28"/>
  <c r="I10" i="28"/>
  <c r="O14" i="28"/>
  <c r="R10" i="28"/>
  <c r="Q14" i="28"/>
  <c r="P14" i="28"/>
  <c r="N14" i="28"/>
  <c r="M14" i="28"/>
  <c r="R9" i="28"/>
  <c r="H14" i="28"/>
  <c r="G14" i="28"/>
  <c r="F14" i="28"/>
  <c r="E14" i="28"/>
  <c r="D14" i="28"/>
  <c r="I9" i="28"/>
  <c r="L14" i="28"/>
  <c r="R8" i="28"/>
  <c r="C14" i="28"/>
  <c r="I8" i="28"/>
  <c r="I10" i="22"/>
  <c r="R14" i="28" l="1"/>
  <c r="T11" i="28" s="1"/>
  <c r="S14" i="28"/>
  <c r="J14" i="28"/>
  <c r="I14" i="28"/>
  <c r="K13" i="28" s="1"/>
  <c r="I8" i="22"/>
  <c r="I12" i="22"/>
  <c r="I13" i="22"/>
  <c r="I9" i="22"/>
  <c r="I11" i="22"/>
  <c r="C21" i="13"/>
  <c r="C6" i="13"/>
  <c r="T13" i="28" l="1"/>
  <c r="T12" i="28"/>
  <c r="T8" i="28"/>
  <c r="K11" i="28"/>
  <c r="K12" i="28"/>
  <c r="K9" i="28"/>
  <c r="T9" i="28"/>
  <c r="T10" i="28"/>
  <c r="K8" i="28"/>
  <c r="G18" i="23"/>
  <c r="K35" i="22"/>
  <c r="K34" i="22"/>
  <c r="K33" i="22"/>
  <c r="K32" i="22"/>
  <c r="K31" i="22"/>
  <c r="K31" i="26" s="1"/>
  <c r="K30" i="22"/>
  <c r="D13" i="27"/>
  <c r="D18" i="27"/>
  <c r="D17" i="27"/>
  <c r="D16" i="27"/>
  <c r="D15" i="27"/>
  <c r="D14" i="27"/>
  <c r="E19" i="27"/>
  <c r="C8" i="27" s="1"/>
  <c r="C19" i="27"/>
  <c r="C7" i="27" s="1"/>
  <c r="C6" i="27"/>
  <c r="A7" i="27"/>
  <c r="K32" i="26"/>
  <c r="K35" i="26"/>
  <c r="J26" i="20"/>
  <c r="G41" i="20"/>
  <c r="E9" i="20"/>
  <c r="E10" i="20"/>
  <c r="E11" i="20"/>
  <c r="E12" i="20"/>
  <c r="E13" i="20"/>
  <c r="S20" i="26"/>
  <c r="T20" i="26"/>
  <c r="S21" i="26"/>
  <c r="T21" i="26"/>
  <c r="S22" i="26"/>
  <c r="T22" i="26"/>
  <c r="S23" i="26"/>
  <c r="T23" i="26"/>
  <c r="T19" i="26"/>
  <c r="S19" i="26"/>
  <c r="S9" i="26"/>
  <c r="T9" i="26"/>
  <c r="S10" i="26"/>
  <c r="T10" i="26"/>
  <c r="S11" i="26"/>
  <c r="T11" i="26"/>
  <c r="S12" i="26"/>
  <c r="T12" i="26"/>
  <c r="S13" i="26"/>
  <c r="T13" i="26"/>
  <c r="T8" i="26"/>
  <c r="S8" i="26"/>
  <c r="J9" i="26"/>
  <c r="K9" i="26"/>
  <c r="J10" i="26"/>
  <c r="K10" i="26"/>
  <c r="J11" i="26"/>
  <c r="K11" i="26"/>
  <c r="J12" i="26"/>
  <c r="K12" i="26"/>
  <c r="J13" i="26"/>
  <c r="K13" i="26"/>
  <c r="K8" i="26"/>
  <c r="J8" i="26"/>
  <c r="R20" i="26"/>
  <c r="R21" i="26"/>
  <c r="R22" i="26"/>
  <c r="R23" i="26"/>
  <c r="R24" i="26"/>
  <c r="R19" i="26"/>
  <c r="H35" i="26"/>
  <c r="D35" i="26"/>
  <c r="H34" i="26"/>
  <c r="D34" i="26"/>
  <c r="H33" i="26"/>
  <c r="D33" i="26"/>
  <c r="H32" i="26"/>
  <c r="D32" i="26"/>
  <c r="H31" i="26"/>
  <c r="D31" i="26"/>
  <c r="H30" i="26"/>
  <c r="D30" i="26"/>
  <c r="G35" i="26"/>
  <c r="F35" i="26"/>
  <c r="E35" i="26"/>
  <c r="G34" i="26"/>
  <c r="F34" i="26"/>
  <c r="C34" i="26"/>
  <c r="G33" i="26"/>
  <c r="F33" i="26"/>
  <c r="E33" i="26"/>
  <c r="G32" i="26"/>
  <c r="F32" i="26"/>
  <c r="C32" i="26"/>
  <c r="G31" i="26"/>
  <c r="F31" i="26"/>
  <c r="E31" i="26"/>
  <c r="F30" i="26"/>
  <c r="K1" i="26"/>
  <c r="R10" i="22"/>
  <c r="R8" i="22"/>
  <c r="R9" i="22"/>
  <c r="R31" i="22" s="1"/>
  <c r="C30" i="26"/>
  <c r="G30" i="26"/>
  <c r="C31" i="26"/>
  <c r="C33" i="26"/>
  <c r="C35" i="26"/>
  <c r="E30" i="26"/>
  <c r="E32" i="26"/>
  <c r="E34" i="26"/>
  <c r="H35" i="22"/>
  <c r="H33" i="22"/>
  <c r="H32" i="22"/>
  <c r="F14" i="22"/>
  <c r="I12" i="26"/>
  <c r="I11" i="26"/>
  <c r="F40" i="23"/>
  <c r="F41" i="23"/>
  <c r="F42" i="23"/>
  <c r="F43" i="23"/>
  <c r="F44" i="23"/>
  <c r="F45" i="23"/>
  <c r="J11" i="20"/>
  <c r="J9" i="20"/>
  <c r="J31" i="22"/>
  <c r="J31" i="26" s="1"/>
  <c r="J32" i="22"/>
  <c r="J32" i="26" s="1"/>
  <c r="J33" i="22"/>
  <c r="J33" i="26" s="1"/>
  <c r="J34" i="22"/>
  <c r="J34" i="26" s="1"/>
  <c r="J35" i="22"/>
  <c r="J35" i="26" s="1"/>
  <c r="J30" i="22"/>
  <c r="J30" i="26" s="1"/>
  <c r="J24" i="20"/>
  <c r="J25" i="20"/>
  <c r="J27" i="20"/>
  <c r="J28" i="20"/>
  <c r="J29" i="20"/>
  <c r="J30" i="20"/>
  <c r="J31" i="20"/>
  <c r="J32" i="20"/>
  <c r="J33" i="20"/>
  <c r="J34" i="20"/>
  <c r="J23" i="20"/>
  <c r="G45" i="20"/>
  <c r="J67" i="23"/>
  <c r="G68" i="24"/>
  <c r="H68" i="24"/>
  <c r="I67" i="24" s="1"/>
  <c r="D68" i="24"/>
  <c r="E67" i="24" s="1"/>
  <c r="C68" i="24"/>
  <c r="G57" i="24"/>
  <c r="H57" i="24"/>
  <c r="I56" i="24" s="1"/>
  <c r="D57" i="24"/>
  <c r="E56" i="24" s="1"/>
  <c r="C57" i="24"/>
  <c r="G46" i="24"/>
  <c r="H46" i="24"/>
  <c r="I45" i="24" s="1"/>
  <c r="D46" i="24"/>
  <c r="E45" i="24" s="1"/>
  <c r="C46" i="24"/>
  <c r="G35" i="24"/>
  <c r="H35" i="24"/>
  <c r="I34" i="24" s="1"/>
  <c r="D35" i="24"/>
  <c r="E34" i="24" s="1"/>
  <c r="C35" i="24"/>
  <c r="H24" i="24"/>
  <c r="I23" i="24" s="1"/>
  <c r="G24" i="24"/>
  <c r="C24" i="24"/>
  <c r="D24" i="24"/>
  <c r="E23" i="24" s="1"/>
  <c r="H13" i="24"/>
  <c r="I12" i="24" s="1"/>
  <c r="G13" i="24"/>
  <c r="D13" i="24"/>
  <c r="E12" i="24" s="1"/>
  <c r="C13" i="24"/>
  <c r="H31" i="22"/>
  <c r="H34" i="22"/>
  <c r="H30" i="22"/>
  <c r="Q14" i="22"/>
  <c r="R11" i="22"/>
  <c r="R33" i="22" s="1"/>
  <c r="R12" i="22"/>
  <c r="R12" i="26" s="1"/>
  <c r="R13" i="22"/>
  <c r="R35" i="22" s="1"/>
  <c r="I13" i="26"/>
  <c r="I10" i="26"/>
  <c r="I8" i="26"/>
  <c r="F35" i="22"/>
  <c r="F34" i="22"/>
  <c r="F33" i="22"/>
  <c r="F32" i="22"/>
  <c r="F31" i="22"/>
  <c r="F30" i="22"/>
  <c r="O14" i="22"/>
  <c r="I35" i="20"/>
  <c r="K70" i="20" s="1"/>
  <c r="K80" i="20" s="1"/>
  <c r="H35" i="20"/>
  <c r="J70" i="20" s="1"/>
  <c r="A9" i="17"/>
  <c r="A10" i="17"/>
  <c r="G80" i="20"/>
  <c r="F80" i="20"/>
  <c r="D80" i="20"/>
  <c r="C80" i="20"/>
  <c r="K79" i="20"/>
  <c r="J79" i="20"/>
  <c r="G79" i="20"/>
  <c r="H79" i="20" s="1"/>
  <c r="F79" i="20"/>
  <c r="D79" i="20"/>
  <c r="C79" i="20"/>
  <c r="E79" i="20" s="1"/>
  <c r="K78" i="20"/>
  <c r="J78" i="20"/>
  <c r="G78" i="20"/>
  <c r="F78" i="20"/>
  <c r="D78" i="20"/>
  <c r="C78" i="20"/>
  <c r="K77" i="20"/>
  <c r="J77" i="20"/>
  <c r="G77" i="20"/>
  <c r="H77" i="20" s="1"/>
  <c r="F77" i="20"/>
  <c r="D77" i="20"/>
  <c r="C77" i="20"/>
  <c r="K76" i="20"/>
  <c r="J76" i="20"/>
  <c r="G76" i="20"/>
  <c r="F76" i="20"/>
  <c r="D76" i="20"/>
  <c r="C76" i="20"/>
  <c r="K75" i="20"/>
  <c r="J75" i="20"/>
  <c r="G75" i="20"/>
  <c r="H75" i="20" s="1"/>
  <c r="F75" i="20"/>
  <c r="D75" i="20"/>
  <c r="C75" i="20"/>
  <c r="O70" i="20"/>
  <c r="O69" i="20"/>
  <c r="L69" i="20"/>
  <c r="O68" i="20"/>
  <c r="L68" i="20"/>
  <c r="O67" i="20"/>
  <c r="L67" i="20"/>
  <c r="O66" i="20"/>
  <c r="L66" i="20"/>
  <c r="O65" i="20"/>
  <c r="L65" i="20"/>
  <c r="K61" i="20"/>
  <c r="J61" i="20"/>
  <c r="D61" i="20"/>
  <c r="C61" i="20"/>
  <c r="O60" i="20"/>
  <c r="L60" i="20"/>
  <c r="H60" i="20"/>
  <c r="E60" i="20"/>
  <c r="O59" i="20"/>
  <c r="L59" i="20"/>
  <c r="L79" i="20" s="1"/>
  <c r="M79" i="20" s="1"/>
  <c r="H59" i="20"/>
  <c r="E59" i="20"/>
  <c r="O58" i="20"/>
  <c r="L58" i="20"/>
  <c r="L78" i="20" s="1"/>
  <c r="N78" i="20" s="1"/>
  <c r="H58" i="20"/>
  <c r="E58" i="20"/>
  <c r="O57" i="20"/>
  <c r="L57" i="20"/>
  <c r="H57" i="20"/>
  <c r="E57" i="20"/>
  <c r="O56" i="20"/>
  <c r="L56" i="20"/>
  <c r="L76" i="20" s="1"/>
  <c r="M76" i="20" s="1"/>
  <c r="H56" i="20"/>
  <c r="E56" i="20"/>
  <c r="O55" i="20"/>
  <c r="L55" i="20"/>
  <c r="N61" i="20" s="1"/>
  <c r="H55" i="20"/>
  <c r="E55" i="20"/>
  <c r="G61" i="20" s="1"/>
  <c r="M61" i="20"/>
  <c r="F1" i="24"/>
  <c r="G23" i="13"/>
  <c r="G24" i="13"/>
  <c r="G25" i="13"/>
  <c r="G26" i="13"/>
  <c r="G27" i="13"/>
  <c r="G28" i="13"/>
  <c r="G29" i="13"/>
  <c r="G30" i="13"/>
  <c r="G31" i="13"/>
  <c r="G22" i="13"/>
  <c r="G8" i="13"/>
  <c r="G9" i="13"/>
  <c r="G10" i="13"/>
  <c r="G11" i="13"/>
  <c r="G12" i="13"/>
  <c r="G13" i="13"/>
  <c r="G14" i="13"/>
  <c r="G15" i="13"/>
  <c r="G16" i="13"/>
  <c r="G7" i="13"/>
  <c r="I40" i="24"/>
  <c r="I44" i="24"/>
  <c r="I18" i="24"/>
  <c r="E22" i="24"/>
  <c r="R35" i="23"/>
  <c r="Q35" i="23"/>
  <c r="P35" i="23"/>
  <c r="O35" i="23"/>
  <c r="K35" i="23"/>
  <c r="J35" i="23"/>
  <c r="I35" i="23"/>
  <c r="H35" i="23"/>
  <c r="F35" i="23"/>
  <c r="E35" i="23"/>
  <c r="D35" i="23"/>
  <c r="C35" i="23"/>
  <c r="S34" i="23"/>
  <c r="L34" i="23"/>
  <c r="G34" i="23"/>
  <c r="S33" i="23"/>
  <c r="L33" i="23"/>
  <c r="G33" i="23"/>
  <c r="S32" i="23"/>
  <c r="L32" i="23"/>
  <c r="L35" i="23" s="1"/>
  <c r="G32" i="23"/>
  <c r="S31" i="23"/>
  <c r="L31" i="23"/>
  <c r="G31" i="23"/>
  <c r="S30" i="23"/>
  <c r="L30" i="23"/>
  <c r="G30" i="23"/>
  <c r="S29" i="23"/>
  <c r="L29" i="23"/>
  <c r="G29" i="23"/>
  <c r="G35" i="23"/>
  <c r="Q57" i="23"/>
  <c r="P57" i="23"/>
  <c r="O57" i="23"/>
  <c r="I57" i="23"/>
  <c r="H57" i="23"/>
  <c r="G57" i="23"/>
  <c r="E57" i="23"/>
  <c r="D57" i="23"/>
  <c r="C57" i="23"/>
  <c r="R56" i="23"/>
  <c r="J56" i="23"/>
  <c r="F56" i="23"/>
  <c r="R55" i="23"/>
  <c r="J55" i="23"/>
  <c r="F55" i="23"/>
  <c r="R54" i="23"/>
  <c r="J54" i="23"/>
  <c r="F54" i="23"/>
  <c r="R53" i="23"/>
  <c r="J53" i="23"/>
  <c r="F53" i="23"/>
  <c r="R52" i="23"/>
  <c r="J52" i="23"/>
  <c r="F52" i="23"/>
  <c r="R51" i="23"/>
  <c r="J51" i="23"/>
  <c r="J57" i="23" s="1"/>
  <c r="F51" i="23"/>
  <c r="F57" i="23"/>
  <c r="C35" i="22"/>
  <c r="D35" i="22"/>
  <c r="E35" i="22"/>
  <c r="G35" i="22"/>
  <c r="P14" i="22"/>
  <c r="N14" i="22"/>
  <c r="M14" i="22"/>
  <c r="L14" i="22"/>
  <c r="G14" i="22"/>
  <c r="E14" i="22"/>
  <c r="D14" i="22"/>
  <c r="C14" i="22"/>
  <c r="S12" i="23"/>
  <c r="S23" i="23"/>
  <c r="S24" i="23" s="1"/>
  <c r="R45" i="23"/>
  <c r="R46" i="23" s="1"/>
  <c r="R67" i="23"/>
  <c r="Q68" i="23"/>
  <c r="P68" i="23"/>
  <c r="O68" i="23"/>
  <c r="Q46" i="23"/>
  <c r="P46" i="23"/>
  <c r="O46" i="23"/>
  <c r="R24" i="23"/>
  <c r="Q24" i="23"/>
  <c r="P24" i="23"/>
  <c r="O24" i="23"/>
  <c r="R13" i="23"/>
  <c r="Q13" i="23"/>
  <c r="P13" i="23"/>
  <c r="O13" i="23"/>
  <c r="I68" i="23"/>
  <c r="H68" i="23"/>
  <c r="G68" i="23"/>
  <c r="E68" i="23"/>
  <c r="D68" i="23"/>
  <c r="C68" i="23"/>
  <c r="I46" i="23"/>
  <c r="H46" i="23"/>
  <c r="G46" i="23"/>
  <c r="E46" i="23"/>
  <c r="D46" i="23"/>
  <c r="C46" i="23"/>
  <c r="J45" i="23"/>
  <c r="K24" i="23"/>
  <c r="J24" i="23"/>
  <c r="I24" i="23"/>
  <c r="H24" i="23"/>
  <c r="F24" i="23"/>
  <c r="E24" i="23"/>
  <c r="D24" i="23"/>
  <c r="C24" i="23"/>
  <c r="L23" i="23"/>
  <c r="G23" i="23"/>
  <c r="G12" i="23"/>
  <c r="L12" i="23"/>
  <c r="K13" i="23"/>
  <c r="J13" i="23"/>
  <c r="I13" i="23"/>
  <c r="H13" i="23"/>
  <c r="F13" i="23"/>
  <c r="E13" i="23"/>
  <c r="D13" i="23"/>
  <c r="C13" i="23"/>
  <c r="F67" i="23"/>
  <c r="D1" i="13"/>
  <c r="K1" i="22"/>
  <c r="G1" i="16"/>
  <c r="F1" i="19"/>
  <c r="J1" i="23"/>
  <c r="G1" i="20"/>
  <c r="F32" i="13"/>
  <c r="D32" i="13"/>
  <c r="F17" i="13"/>
  <c r="D17" i="13"/>
  <c r="G50" i="20"/>
  <c r="F50" i="20"/>
  <c r="G49" i="20"/>
  <c r="F49" i="20"/>
  <c r="G48" i="20"/>
  <c r="F48" i="20"/>
  <c r="G47" i="20"/>
  <c r="F47" i="20"/>
  <c r="G46" i="20"/>
  <c r="F46" i="20"/>
  <c r="F45" i="20"/>
  <c r="G44" i="20"/>
  <c r="F44" i="20"/>
  <c r="G43" i="20"/>
  <c r="F43" i="20"/>
  <c r="G42" i="20"/>
  <c r="F42" i="20"/>
  <c r="F41" i="20"/>
  <c r="G40" i="20"/>
  <c r="F40" i="20"/>
  <c r="G39" i="20"/>
  <c r="F39" i="20"/>
  <c r="J18" i="20"/>
  <c r="J17" i="20"/>
  <c r="J16" i="20"/>
  <c r="J15" i="20"/>
  <c r="J14" i="20"/>
  <c r="J13" i="20"/>
  <c r="J12" i="20"/>
  <c r="J10" i="20"/>
  <c r="J19" i="20" s="1"/>
  <c r="J8" i="20"/>
  <c r="L19" i="20" s="1"/>
  <c r="J7" i="20"/>
  <c r="E18" i="20"/>
  <c r="E17" i="20"/>
  <c r="E16" i="20"/>
  <c r="E15" i="20"/>
  <c r="E14" i="20"/>
  <c r="E8" i="20"/>
  <c r="E7" i="20"/>
  <c r="G19" i="20" s="1"/>
  <c r="K19" i="20"/>
  <c r="R66" i="23"/>
  <c r="R65" i="23"/>
  <c r="R64" i="23"/>
  <c r="R63" i="23"/>
  <c r="R62" i="23"/>
  <c r="R44" i="23"/>
  <c r="R43" i="23"/>
  <c r="R42" i="23"/>
  <c r="R41" i="23"/>
  <c r="R40" i="23"/>
  <c r="S22" i="23"/>
  <c r="S21" i="23"/>
  <c r="S20" i="23"/>
  <c r="S19" i="23"/>
  <c r="S18" i="23"/>
  <c r="S11" i="23"/>
  <c r="S10" i="23"/>
  <c r="S9" i="23"/>
  <c r="S8" i="23"/>
  <c r="S7" i="23"/>
  <c r="J66" i="23"/>
  <c r="F66" i="23"/>
  <c r="J65" i="23"/>
  <c r="F65" i="23"/>
  <c r="J64" i="23"/>
  <c r="F64" i="23"/>
  <c r="J63" i="23"/>
  <c r="F63" i="23"/>
  <c r="J62" i="23"/>
  <c r="J68" i="23" s="1"/>
  <c r="F62" i="23"/>
  <c r="F68" i="23" s="1"/>
  <c r="J44" i="23"/>
  <c r="J43" i="23"/>
  <c r="J42" i="23"/>
  <c r="J41" i="23"/>
  <c r="J46" i="23" s="1"/>
  <c r="J40" i="23"/>
  <c r="L22" i="23"/>
  <c r="G22" i="23"/>
  <c r="L21" i="23"/>
  <c r="G21" i="23"/>
  <c r="L20" i="23"/>
  <c r="G20" i="23"/>
  <c r="G24" i="23" s="1"/>
  <c r="L19" i="23"/>
  <c r="G19" i="23"/>
  <c r="L18" i="23"/>
  <c r="L11" i="23"/>
  <c r="L10" i="23"/>
  <c r="L9" i="23"/>
  <c r="L8" i="23"/>
  <c r="L7" i="23"/>
  <c r="L13" i="23" s="1"/>
  <c r="G8" i="23"/>
  <c r="G9" i="23"/>
  <c r="G10" i="23"/>
  <c r="G11" i="23"/>
  <c r="G13" i="23" s="1"/>
  <c r="G7" i="23"/>
  <c r="C32" i="13"/>
  <c r="C17" i="13"/>
  <c r="C40" i="20"/>
  <c r="E40" i="20" s="1"/>
  <c r="D40" i="20"/>
  <c r="C41" i="20"/>
  <c r="D41" i="20"/>
  <c r="C42" i="20"/>
  <c r="D42" i="20"/>
  <c r="C43" i="20"/>
  <c r="D43" i="20"/>
  <c r="C44" i="20"/>
  <c r="D44" i="20"/>
  <c r="E44" i="20" s="1"/>
  <c r="C45" i="20"/>
  <c r="D45" i="20"/>
  <c r="C46" i="20"/>
  <c r="D46" i="20"/>
  <c r="E46" i="20" s="1"/>
  <c r="C47" i="20"/>
  <c r="D47" i="20"/>
  <c r="C48" i="20"/>
  <c r="E48" i="20" s="1"/>
  <c r="D48" i="20"/>
  <c r="C49" i="20"/>
  <c r="D49" i="20"/>
  <c r="C50" i="20"/>
  <c r="D50" i="20"/>
  <c r="D39" i="20"/>
  <c r="C39" i="20"/>
  <c r="C31" i="22"/>
  <c r="D31" i="22"/>
  <c r="E31" i="22"/>
  <c r="G31" i="22"/>
  <c r="C32" i="22"/>
  <c r="D32" i="22"/>
  <c r="E32" i="22"/>
  <c r="G32" i="22"/>
  <c r="C33" i="22"/>
  <c r="D33" i="22"/>
  <c r="E33" i="22"/>
  <c r="G33" i="22"/>
  <c r="C34" i="22"/>
  <c r="D34" i="22"/>
  <c r="E34" i="22"/>
  <c r="G34" i="22"/>
  <c r="E30" i="22"/>
  <c r="G30" i="22"/>
  <c r="D30" i="22"/>
  <c r="C30" i="22"/>
  <c r="F46" i="23"/>
  <c r="L24" i="23"/>
  <c r="R25" i="22"/>
  <c r="E50" i="20"/>
  <c r="E42" i="20"/>
  <c r="E49" i="20"/>
  <c r="E47" i="20"/>
  <c r="E43" i="20"/>
  <c r="D51" i="20"/>
  <c r="E39" i="20"/>
  <c r="H40" i="20"/>
  <c r="I40" i="20"/>
  <c r="H41" i="20"/>
  <c r="I41" i="20"/>
  <c r="H42" i="20"/>
  <c r="I42" i="20"/>
  <c r="H43" i="20"/>
  <c r="I43" i="20"/>
  <c r="H44" i="20"/>
  <c r="I44" i="20"/>
  <c r="H45" i="20"/>
  <c r="I45" i="20"/>
  <c r="H46" i="20"/>
  <c r="I46" i="20"/>
  <c r="H47" i="20"/>
  <c r="I47" i="20"/>
  <c r="H48" i="20"/>
  <c r="I48" i="20"/>
  <c r="H49" i="20"/>
  <c r="I49" i="20"/>
  <c r="H50" i="20"/>
  <c r="I50" i="20"/>
  <c r="I39" i="20"/>
  <c r="H39" i="20"/>
  <c r="I19" i="20"/>
  <c r="H19" i="20"/>
  <c r="A11" i="17"/>
  <c r="A12" i="17" s="1"/>
  <c r="A13" i="17" s="1"/>
  <c r="A14" i="17" s="1"/>
  <c r="A15" i="17" s="1"/>
  <c r="A16" i="17" s="1"/>
  <c r="A17" i="17" s="1"/>
  <c r="A18" i="17" s="1"/>
  <c r="A19" i="17" s="1"/>
  <c r="A20" i="17" s="1"/>
  <c r="D19" i="20"/>
  <c r="C19" i="20"/>
  <c r="A8" i="2"/>
  <c r="A9" i="2"/>
  <c r="A10" i="2" s="1"/>
  <c r="A11" i="2" s="1"/>
  <c r="A12" i="2" s="1"/>
  <c r="A13" i="2" s="1"/>
  <c r="A14" i="2" s="1"/>
  <c r="A15" i="2" s="1"/>
  <c r="A16" i="2" s="1"/>
  <c r="A17" i="2" s="1"/>
  <c r="L70" i="20" l="1"/>
  <c r="N71" i="20" s="1"/>
  <c r="J43" i="20"/>
  <c r="K43" i="20" s="1"/>
  <c r="K71" i="20"/>
  <c r="I51" i="20"/>
  <c r="J44" i="20"/>
  <c r="K44" i="20" s="1"/>
  <c r="J45" i="20"/>
  <c r="K45" i="20" s="1"/>
  <c r="J46" i="20"/>
  <c r="L46" i="20" s="1"/>
  <c r="J41" i="20"/>
  <c r="K41" i="20" s="1"/>
  <c r="J49" i="20"/>
  <c r="K49" i="20" s="1"/>
  <c r="J39" i="20"/>
  <c r="L39" i="20" s="1"/>
  <c r="S13" i="23"/>
  <c r="J42" i="20"/>
  <c r="K42" i="20" s="1"/>
  <c r="J50" i="20"/>
  <c r="K50" i="20" s="1"/>
  <c r="J71" i="20"/>
  <c r="J35" i="20"/>
  <c r="L35" i="20"/>
  <c r="J80" i="20"/>
  <c r="J81" i="20" s="1"/>
  <c r="K35" i="20"/>
  <c r="R68" i="23"/>
  <c r="R57" i="23"/>
  <c r="S35" i="23"/>
  <c r="J48" i="20"/>
  <c r="K48" i="20" s="1"/>
  <c r="J40" i="20"/>
  <c r="K40" i="20" s="1"/>
  <c r="H51" i="20"/>
  <c r="J47" i="20"/>
  <c r="K47" i="20" s="1"/>
  <c r="R34" i="26"/>
  <c r="I54" i="24"/>
  <c r="E55" i="24"/>
  <c r="E54" i="24"/>
  <c r="I43" i="24"/>
  <c r="I42" i="24"/>
  <c r="I32" i="24"/>
  <c r="I29" i="24"/>
  <c r="E18" i="24"/>
  <c r="E19" i="24"/>
  <c r="I10" i="24"/>
  <c r="I41" i="24"/>
  <c r="I46" i="24" s="1"/>
  <c r="I53" i="24"/>
  <c r="I52" i="24"/>
  <c r="I64" i="24"/>
  <c r="I62" i="24"/>
  <c r="T14" i="28"/>
  <c r="I66" i="24"/>
  <c r="I68" i="24" s="1"/>
  <c r="I63" i="24"/>
  <c r="I65" i="24"/>
  <c r="E65" i="24"/>
  <c r="E64" i="24"/>
  <c r="E52" i="24"/>
  <c r="K14" i="28"/>
  <c r="E51" i="24"/>
  <c r="E53" i="24"/>
  <c r="E43" i="24"/>
  <c r="E42" i="24"/>
  <c r="E31" i="24"/>
  <c r="E32" i="24"/>
  <c r="E30" i="24"/>
  <c r="E29" i="24"/>
  <c r="E35" i="24" s="1"/>
  <c r="E33" i="24"/>
  <c r="I21" i="24"/>
  <c r="I20" i="24"/>
  <c r="I22" i="24"/>
  <c r="I19" i="24"/>
  <c r="R9" i="26"/>
  <c r="E21" i="24"/>
  <c r="E20" i="24"/>
  <c r="E24" i="24" s="1"/>
  <c r="I9" i="24"/>
  <c r="I7" i="24"/>
  <c r="I11" i="24"/>
  <c r="I8" i="24"/>
  <c r="E8" i="24"/>
  <c r="E11" i="24"/>
  <c r="E10" i="24"/>
  <c r="E9" i="24"/>
  <c r="E7" i="24"/>
  <c r="L75" i="20"/>
  <c r="L61" i="20"/>
  <c r="H76" i="20"/>
  <c r="H78" i="20"/>
  <c r="H80" i="20"/>
  <c r="F61" i="20"/>
  <c r="E75" i="20"/>
  <c r="G36" i="22"/>
  <c r="R13" i="26"/>
  <c r="R35" i="26" s="1"/>
  <c r="R25" i="26"/>
  <c r="R11" i="26"/>
  <c r="R33" i="26" s="1"/>
  <c r="T33" i="26" s="1"/>
  <c r="D36" i="22"/>
  <c r="I35" i="22"/>
  <c r="F18" i="27" s="1"/>
  <c r="F36" i="22"/>
  <c r="E36" i="22"/>
  <c r="I34" i="22"/>
  <c r="I33" i="22"/>
  <c r="F16" i="27" s="1"/>
  <c r="I32" i="22"/>
  <c r="I31" i="22"/>
  <c r="I31" i="26" s="1"/>
  <c r="C36" i="22"/>
  <c r="K30" i="26"/>
  <c r="K33" i="26"/>
  <c r="K34" i="26"/>
  <c r="D19" i="27"/>
  <c r="G32" i="13"/>
  <c r="E32" i="13" s="1"/>
  <c r="G17" i="13"/>
  <c r="E17" i="13" s="1"/>
  <c r="L77" i="20"/>
  <c r="E77" i="20"/>
  <c r="E80" i="20"/>
  <c r="E76" i="20"/>
  <c r="O61" i="20"/>
  <c r="N76" i="20"/>
  <c r="O76" i="20" s="1"/>
  <c r="M78" i="20"/>
  <c r="O78" i="20" s="1"/>
  <c r="E78" i="20"/>
  <c r="G51" i="20"/>
  <c r="F51" i="20"/>
  <c r="E51" i="20"/>
  <c r="T31" i="22"/>
  <c r="S31" i="22"/>
  <c r="N75" i="20"/>
  <c r="O75" i="20" s="1"/>
  <c r="M75" i="20"/>
  <c r="T34" i="26"/>
  <c r="S34" i="26"/>
  <c r="I34" i="26"/>
  <c r="H36" i="22"/>
  <c r="R10" i="26"/>
  <c r="R32" i="26" s="1"/>
  <c r="R32" i="22"/>
  <c r="N77" i="20"/>
  <c r="M77" i="20"/>
  <c r="T33" i="22"/>
  <c r="S33" i="22"/>
  <c r="I9" i="26"/>
  <c r="I14" i="26" s="1"/>
  <c r="K14" i="22"/>
  <c r="C15" i="2" s="1"/>
  <c r="J14" i="22"/>
  <c r="I14" i="22"/>
  <c r="R8" i="26"/>
  <c r="R14" i="22"/>
  <c r="R30" i="22"/>
  <c r="T14" i="22"/>
  <c r="C16" i="2" s="1"/>
  <c r="S14" i="22"/>
  <c r="C51" i="20"/>
  <c r="I30" i="22"/>
  <c r="F19" i="20"/>
  <c r="I33" i="24"/>
  <c r="E40" i="24"/>
  <c r="E44" i="24"/>
  <c r="I55" i="24"/>
  <c r="E62" i="24"/>
  <c r="E66" i="24"/>
  <c r="N79" i="20"/>
  <c r="O79" i="20" s="1"/>
  <c r="H61" i="20"/>
  <c r="C81" i="20"/>
  <c r="K81" i="20"/>
  <c r="R34" i="22"/>
  <c r="E19" i="20"/>
  <c r="I31" i="24"/>
  <c r="I30" i="24"/>
  <c r="E41" i="24"/>
  <c r="I51" i="24"/>
  <c r="I57" i="24" s="1"/>
  <c r="E63" i="24"/>
  <c r="D81" i="20"/>
  <c r="H14" i="22"/>
  <c r="E61" i="20"/>
  <c r="R31" i="26"/>
  <c r="L44" i="20" l="1"/>
  <c r="L43" i="20"/>
  <c r="L80" i="20"/>
  <c r="N80" i="20" s="1"/>
  <c r="O80" i="20" s="1"/>
  <c r="O81" i="20" s="1"/>
  <c r="O71" i="20"/>
  <c r="L71" i="20"/>
  <c r="K46" i="20"/>
  <c r="L45" i="20"/>
  <c r="L42" i="20"/>
  <c r="K39" i="20"/>
  <c r="L49" i="20"/>
  <c r="L41" i="20"/>
  <c r="L50" i="20"/>
  <c r="M70" i="20"/>
  <c r="M71" i="20" s="1"/>
  <c r="S35" i="22"/>
  <c r="T35" i="22"/>
  <c r="G18" i="27" s="1"/>
  <c r="L48" i="20"/>
  <c r="L40" i="20"/>
  <c r="J51" i="20"/>
  <c r="L81" i="20"/>
  <c r="L47" i="20"/>
  <c r="I24" i="24"/>
  <c r="E68" i="24"/>
  <c r="E57" i="24"/>
  <c r="E46" i="24"/>
  <c r="I35" i="24"/>
  <c r="I13" i="24"/>
  <c r="E13" i="24"/>
  <c r="S33" i="26"/>
  <c r="F17" i="27"/>
  <c r="F14" i="27"/>
  <c r="G14" i="27"/>
  <c r="K14" i="26"/>
  <c r="G16" i="27"/>
  <c r="I35" i="26"/>
  <c r="I33" i="26"/>
  <c r="J14" i="26"/>
  <c r="I32" i="26"/>
  <c r="O77" i="20"/>
  <c r="H81" i="20"/>
  <c r="G81" i="20"/>
  <c r="F81" i="20"/>
  <c r="T30" i="22"/>
  <c r="G13" i="27" s="1"/>
  <c r="R36" i="22"/>
  <c r="S30" i="22"/>
  <c r="T32" i="22"/>
  <c r="G15" i="27" s="1"/>
  <c r="S32" i="22"/>
  <c r="F15" i="27"/>
  <c r="R30" i="26"/>
  <c r="R14" i="26"/>
  <c r="T14" i="26"/>
  <c r="S14" i="26"/>
  <c r="T32" i="26"/>
  <c r="S32" i="26"/>
  <c r="T31" i="26"/>
  <c r="S31" i="26"/>
  <c r="E81" i="20"/>
  <c r="T34" i="22"/>
  <c r="G17" i="27" s="1"/>
  <c r="S34" i="22"/>
  <c r="K36" i="22"/>
  <c r="I36" i="22"/>
  <c r="I30" i="26"/>
  <c r="F13" i="27"/>
  <c r="J36" i="22"/>
  <c r="N81" i="20" l="1"/>
  <c r="K51" i="20"/>
  <c r="M80" i="20"/>
  <c r="M81" i="20" s="1"/>
  <c r="L51" i="20"/>
  <c r="T24" i="26"/>
  <c r="T25" i="22"/>
  <c r="C17" i="2" s="1"/>
  <c r="S24" i="26"/>
  <c r="S25" i="22"/>
  <c r="G19" i="27"/>
  <c r="C10" i="27" s="1"/>
  <c r="C14" i="2" s="1"/>
  <c r="S36" i="22"/>
  <c r="F19" i="27"/>
  <c r="C9" i="27" s="1"/>
  <c r="T36" i="22"/>
  <c r="R36" i="26"/>
  <c r="S30" i="26"/>
  <c r="T30" i="26"/>
  <c r="K36" i="26"/>
  <c r="I36" i="26"/>
  <c r="J36" i="26"/>
  <c r="S25" i="26" l="1"/>
  <c r="S35" i="26"/>
  <c r="S36" i="26" s="1"/>
  <c r="T25" i="26"/>
  <c r="T35" i="26"/>
  <c r="T36" i="26" s="1"/>
</calcChain>
</file>

<file path=xl/sharedStrings.xml><?xml version="1.0" encoding="utf-8"?>
<sst xmlns="http://schemas.openxmlformats.org/spreadsheetml/2006/main" count="1051" uniqueCount="270">
  <si>
    <t>HMO</t>
  </si>
  <si>
    <t>PPO</t>
  </si>
  <si>
    <t>EPO</t>
  </si>
  <si>
    <t>HDHP</t>
  </si>
  <si>
    <t>POS</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</si>
  <si>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</si>
  <si>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</si>
  <si>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</si>
  <si>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</si>
  <si>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</si>
  <si>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</si>
  <si>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</si>
  <si>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</si>
  <si>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</si>
  <si>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</si>
  <si>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</si>
  <si>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</si>
  <si>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</si>
  <si>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</si>
  <si>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</si>
  <si>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</si>
  <si>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</si>
  <si>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</si>
  <si>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</si>
  <si>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</si>
  <si>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</si>
  <si>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</si>
  <si>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</si>
  <si>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</si>
  <si>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</si>
  <si>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</si>
  <si>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</si>
  <si>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</si>
  <si>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</si>
  <si>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</si>
  <si>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</si>
  <si>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</si>
  <si>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</si>
  <si>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</si>
  <si>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</si>
  <si>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</si>
  <si>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</si>
  <si>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</si>
  <si>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California Department of Managed Health Care/Department of Insurance</t>
  </si>
  <si>
    <t>Small Group and Individual Rate Review</t>
  </si>
  <si>
    <t>DMHC Health Plan ID/CDI NAIC No.</t>
  </si>
  <si>
    <t>SERFF Tracking Number:</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</si>
  <si>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</si>
  <si>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</si>
  <si>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</si>
  <si>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</si>
  <si>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</si>
  <si>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</si>
  <si>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</si>
  <si>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</si>
  <si>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</si>
  <si>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</si>
  <si>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</si>
  <si>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Plan Types</t>
  </si>
  <si>
    <t>$1500+</t>
  </si>
  <si>
    <t>$100+</t>
  </si>
  <si>
    <t>$7500+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</si>
  <si>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</si>
  <si>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</si>
  <si>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</si>
  <si>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</si>
  <si>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</si>
  <si>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</si>
  <si>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</si>
  <si>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</si>
  <si>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</si>
  <si>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</si>
  <si>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</si>
  <si>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</si>
  <si>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</si>
  <si>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</si>
  <si>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</si>
  <si>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</si>
  <si>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</si>
  <si>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</si>
  <si>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</si>
  <si>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</si>
  <si>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</si>
  <si>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</si>
  <si>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</si>
  <si>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</si>
  <si>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$500 to $1,499.99</t>
  </si>
  <si>
    <t>No</t>
  </si>
  <si>
    <t>Monthly Rate Change Effective</t>
  </si>
  <si>
    <t>Grandfathered  Plans</t>
  </si>
  <si>
    <t>0.01%-9.99%</t>
  </si>
  <si>
    <t>10%-19.99%</t>
  </si>
  <si>
    <t>$0.01 to $499.99</t>
  </si>
  <si>
    <t>$0-$49.99</t>
  </si>
  <si>
    <t>$50-$99.99</t>
  </si>
  <si>
    <t>$0-$4999.99</t>
  </si>
  <si>
    <t>$5000-$7499.99</t>
  </si>
  <si>
    <t>All Plans Combined</t>
  </si>
  <si>
    <t>933XXX</t>
  </si>
  <si>
    <t>(1) Premium</t>
  </si>
  <si>
    <t>Health Plan/Insurer Name</t>
  </si>
  <si>
    <t>Overall Trend by PMPM</t>
  </si>
  <si>
    <t>Start of the form</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</si>
  <si>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</si>
  <si>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</si>
  <si>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</si>
  <si>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</si>
  <si>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</si>
  <si>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</si>
  <si>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</si>
  <si>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 xml:space="preserve">Tab (1). Premium
</t>
  </si>
  <si>
    <t>Tab (3). Benefit</t>
  </si>
  <si>
    <t>Tab (4). Benefit Design</t>
  </si>
  <si>
    <t>Average Premium PMPM after Renewal</t>
  </si>
  <si>
    <t xml:space="preserve">Market Types Category:  </t>
  </si>
  <si>
    <t xml:space="preserve">Price Inflation </t>
  </si>
  <si>
    <t xml:space="preserve">Tab (6). Trend
</t>
  </si>
  <si>
    <t>Weighted Average Rate Change</t>
  </si>
  <si>
    <t>OTHER</t>
  </si>
  <si>
    <t>High Deductible Plan</t>
  </si>
  <si>
    <t>Grandfathered Plan</t>
  </si>
  <si>
    <t>Cost sharing</t>
  </si>
  <si>
    <t>Individual</t>
  </si>
  <si>
    <t>Individual Plans</t>
  </si>
  <si>
    <t>Individual Market</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</si>
  <si>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</si>
  <si>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</si>
  <si>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</si>
  <si>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</si>
  <si>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The number of employees, including dependents enrolled (i.e., members or covered lives) during the 12-month reporting period; reasonable approximations are allowed when actual information is not available.</t>
  </si>
  <si>
    <t>Benefit design other than the standard benefit design.</t>
  </si>
  <si>
    <t xml:space="preserve">Standardized products approved by the executive board of the California Health Benefit Exchange pursuant to subdivision (c) of Section 100504 of the Government Code.  </t>
  </si>
  <si>
    <t xml:space="preserve">Number of Enrollees/Covered Lives </t>
  </si>
  <si>
    <t>Summary of Trend Factors in Individual Business</t>
  </si>
  <si>
    <t xml:space="preserve">Weighted average annual rate change for individual business </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</si>
  <si>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</si>
  <si>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Reporting Period</t>
  </si>
  <si>
    <t xml:space="preserve">It is the calendar year during which the filing is due. </t>
  </si>
  <si>
    <t>Plan with the Most Enrollment</t>
  </si>
  <si>
    <t>Most enrolled health plan at the time of filing.</t>
  </si>
  <si>
    <t xml:space="preserve">Non-grandfathered Plan with Most Enrollment </t>
  </si>
  <si>
    <t xml:space="preserve">Non-grandfathered  Plan with Most Enrollment </t>
  </si>
  <si>
    <t xml:space="preserve">Grandfathered Plan with Most Enrollment </t>
  </si>
  <si>
    <t>Deductibles (Medical +Rx Combined) between zero and High</t>
  </si>
  <si>
    <t>0.01%-19.99%</t>
  </si>
  <si>
    <t>20%-39.99%</t>
  </si>
  <si>
    <t>40%+</t>
  </si>
  <si>
    <t>Copayment for Primary Doctor Visits and Specialist Visits (Composite)</t>
  </si>
  <si>
    <t>Coinsurance Percentage (Hospital Inpatient)</t>
  </si>
  <si>
    <t>Individual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</si>
  <si>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</si>
  <si>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</si>
  <si>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PMPM</t>
  </si>
  <si>
    <t>Per member per month</t>
  </si>
  <si>
    <t>Has the meaning set forth in Section 1251 of PPACA (as defined in Health and Safety Code section 1357.500 (r)).</t>
  </si>
  <si>
    <t>Means a health plan that is not a grandfathered health plan.</t>
  </si>
  <si>
    <t>Means product type.</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</si>
  <si>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</si>
  <si>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</si>
  <si>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</si>
  <si>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</si>
  <si>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</si>
  <si>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</si>
  <si>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</si>
  <si>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</si>
  <si>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</si>
  <si>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</si>
  <si>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Please Specify If Allowed Trend Is Before or After Normalization for Demographic, Plan mix or Other Changes</t>
  </si>
  <si>
    <t>Please Specify If Projected Trend Is Before or After Normalization for Demographic, Plan Mix or Other Changes</t>
  </si>
  <si>
    <t>Average Premium Weighted By Enrollment</t>
  </si>
  <si>
    <t>Number of Enrollees/Covered Lives Affected by Rate Change (Renewal Only)</t>
  </si>
  <si>
    <t>Number of Enrollees/Covered Lives Offered Renewal During Month Without A Rate Change (Renewal Only)</t>
  </si>
  <si>
    <t>Number of Enrollees/Covered Lives (Renewal Only)</t>
  </si>
  <si>
    <t>Average Premium PMPM After renewal (Renewal only)</t>
  </si>
  <si>
    <t>Weighted Average Rate Change (Renewal Only)</t>
  </si>
  <si>
    <t>Number of Plans</t>
  </si>
  <si>
    <t>Total</t>
  </si>
  <si>
    <t>Distribution of Covered Lives</t>
  </si>
  <si>
    <t>Silver Variant</t>
  </si>
  <si>
    <t>Metal Tiers</t>
  </si>
  <si>
    <t>(2a) Cost Sharing</t>
  </si>
  <si>
    <t>Summary of Enrollment by Metal Tiers</t>
  </si>
  <si>
    <t>(2b) Cost Sharing</t>
  </si>
  <si>
    <t>Summary of Enrollment by Metal Tiers and Premium</t>
  </si>
  <si>
    <t>Non-grandfathered Essential Health Benefit vs. Grandfathered Basic Health Benefits for Plans with Most Enrollments</t>
  </si>
  <si>
    <t>Weighted Average Rate Change and Number of Enrollees Subject to Rate Change</t>
  </si>
  <si>
    <t>Number of Enrollees/Covered Lives On (Renewal Only)</t>
  </si>
  <si>
    <t>Number of Enrollees/Covered Lives for New Business</t>
  </si>
  <si>
    <t>Average Premium PMPM After renewal</t>
  </si>
  <si>
    <t xml:space="preserve">Average Amount Paid/contributed by Enrollees on PMPM </t>
  </si>
  <si>
    <t>Share of Premium Paid by Enrollees</t>
  </si>
  <si>
    <t>Share of Premium Paid by Employers</t>
  </si>
  <si>
    <t>Summary of Share of Premium by Product Types</t>
  </si>
  <si>
    <t>Catastrophic</t>
  </si>
  <si>
    <t>The weighted average of the annual rate increases or decreases that were implemented (actual or a reasonable approximation when actual information is not available) weighted by the number of enrollees/covered lives.</t>
  </si>
  <si>
    <t>Individual Plans (On-Exchange)</t>
  </si>
  <si>
    <t>Individual Plans (Off-Exchange)</t>
  </si>
  <si>
    <t xml:space="preserve">Summary of Average Premium PMPM by Metal tiers </t>
  </si>
  <si>
    <t xml:space="preserve">(5b) Enrollment </t>
  </si>
  <si>
    <t xml:space="preserve">(5a) Enrollment </t>
  </si>
  <si>
    <t>Standard Benefit Design (On-Exchange Plan with Most Enrollment)</t>
  </si>
  <si>
    <t>Standard Benefit Design (Off-Exchange Plan with Most Enrollment)</t>
  </si>
  <si>
    <t>Non-standard Benefit Design (Off-Exchange Plan with Most Enrollment )</t>
  </si>
  <si>
    <t xml:space="preserve">Tab (5b). Enrollment
</t>
  </si>
  <si>
    <t xml:space="preserve">Tab (5a). Enrollment
</t>
  </si>
  <si>
    <t>Tab (2b). Cost Sharing</t>
  </si>
  <si>
    <t>Tab (2a). Cost Sharing</t>
  </si>
  <si>
    <t>Average amount per Brand Name Drug prescription that enrollees/insured pay toward total cost for a 30 day or less supply. For coinsurance, calculate the average amount paid per prescription.</t>
  </si>
  <si>
    <t xml:space="preserve">Standard Benefit Design vs. Nonstandard Benefit Design </t>
  </si>
  <si>
    <t>Individual Plans (On-Exchange</t>
  </si>
  <si>
    <t xml:space="preserve"> Use the space below for elaborations or explanations for any of the information supplied on this form, or to document any changes in methods used from</t>
  </si>
  <si>
    <r>
      <t xml:space="preserve"> prior years' data.  You can use the </t>
    </r>
    <r>
      <rPr>
        <b/>
        <sz val="12"/>
        <color indexed="30"/>
        <rFont val="Arial"/>
        <family val="2"/>
      </rPr>
      <t>hyperlinks</t>
    </r>
    <r>
      <rPr>
        <b/>
        <sz val="12"/>
        <color indexed="62"/>
        <rFont val="Arial"/>
        <family val="2"/>
      </rPr>
      <t xml:space="preserve"> </t>
    </r>
    <r>
      <rPr>
        <b/>
        <sz val="12"/>
        <color indexed="8"/>
        <rFont val="Arial"/>
        <family val="2"/>
      </rPr>
      <t>below to return to specific sections in the form.</t>
    </r>
  </si>
  <si>
    <t>Average Cost Sharing for Brand Name Drugs</t>
  </si>
  <si>
    <t>Please document any explanation in the explanation tab.</t>
  </si>
  <si>
    <t>Non-Grandfathered plan</t>
  </si>
  <si>
    <t>20%+</t>
  </si>
  <si>
    <t>Non-Standard Benefit Design (Off-Exchange Plan with Most Enrollment)</t>
  </si>
  <si>
    <t>For the individual market, the average premium shall be weighted by the number of individual enrollees in the plan's individual market during the 12-month period.</t>
  </si>
  <si>
    <t>Amount Paid/contributed by Enrollees PMPM</t>
  </si>
  <si>
    <t>Percentage of total filings</t>
  </si>
  <si>
    <t xml:space="preserve">Number of covered lives affected </t>
  </si>
  <si>
    <t>Product Type</t>
  </si>
  <si>
    <t>Describe "Other" product types here:</t>
  </si>
  <si>
    <t>Number of subscribers</t>
  </si>
  <si>
    <t>California Annual Aggregate Rate Data Report Form</t>
  </si>
  <si>
    <t>California Annual Aggregate Rate Data Report</t>
  </si>
  <si>
    <t>(7) CA Aggregate Form</t>
  </si>
  <si>
    <t xml:space="preserve">H&amp;S Code 1385.043 &amp; CIC 10181.46 </t>
  </si>
  <si>
    <t>Other</t>
  </si>
  <si>
    <t xml:space="preserve">Tab (7). CA Aggregate Form
</t>
  </si>
  <si>
    <t xml:space="preserve">This report summarizes filing activity for reporting year </t>
  </si>
  <si>
    <t>TOTAL</t>
  </si>
  <si>
    <t>Total number of individual filings submitted for rate effective during reporting year</t>
  </si>
  <si>
    <t>6A</t>
  </si>
  <si>
    <t>6B</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</si>
  <si>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</si>
  <si>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</si>
  <si>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</si>
  <si>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</si>
  <si>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</si>
  <si>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Additional Benefits 6 offered by the Plan (describe here)</t>
  </si>
  <si>
    <t>Additional Benefits</t>
  </si>
  <si>
    <r>
      <rPr>
        <u/>
        <sz val="12"/>
        <rFont val="Arial"/>
        <family val="2"/>
      </rPr>
      <t>Cost Containment and Quality Improvement Efforts:</t>
    </r>
    <r>
      <rPr>
        <sz val="12"/>
        <rFont val="Arial"/>
        <family val="2"/>
      </rPr>
      <t xml:space="preserve">
Describe, for each category of health plan/health insurer (individual) , Cost containment and quality improvement efforts during the reporting year covered by this report. To the extend possible, describe any significant new health care cost containment and quality improvement efforts and provide an estimate of potential savings together with an estimated cost or savings for the projection period. (please express these savings as a percentage of premium) </t>
    </r>
  </si>
  <si>
    <t xml:space="preserve">The combined average dollar copayment amount health plan/health insurer enrollee pays for both primary doctor and specialist visit. More specifically, total copayment dollar amount paid by enrollees for primary doctor and specialist visits divided by the total number of enrollees making such payments.
</t>
  </si>
  <si>
    <t>Average Percent rate change</t>
  </si>
  <si>
    <t xml:space="preserve">HMO </t>
  </si>
  <si>
    <t xml:space="preserve">Number of individual filings submitted for rate effective during the reporting year </t>
  </si>
  <si>
    <t>Description of plan design and cost sharing levels for each AV metal tier for the plan with most enrollment. [e.g. Deductible=$500; Inpatient Facility Coinsurance=20%; Office Visit Copay=$35; Maximum Out-of-Pocket =$4,000]</t>
  </si>
  <si>
    <t>Weighted average annual rate change for individual non-grandfathered on-exchange plans</t>
  </si>
  <si>
    <t>Effective Coinsurance Percentage (Specialty Drugs)</t>
  </si>
  <si>
    <t>H&amp;S Code 1385.043(c)(1) &amp; CIC 10181.46(c)(1)</t>
  </si>
  <si>
    <t>H&amp;S Code 1385.043(c)(2) &amp; CIC 10181.46(c)(2)</t>
  </si>
  <si>
    <t>H&amp;S Code 1385.043(c)(3)A &amp; CIC 10181.46(c)(3)A&amp;B</t>
  </si>
  <si>
    <t>H&amp;S Code 1385.043(c)(4) &amp; CIC 10181.46(c)(4)</t>
  </si>
  <si>
    <t>H&amp;S Code 1385.043(c)(5) &amp; CIC 10181.46(c)(5)</t>
  </si>
  <si>
    <t>H&amp;S Code 1385.043(c)(6) &amp; CIC 10181.46(c)(6)</t>
  </si>
  <si>
    <t xml:space="preserve">Weighted average annual rate change for individual non-grandfathered off-exchange plans </t>
  </si>
  <si>
    <t xml:space="preserve">Weighted average annual rate change for individual grandfathered off-exchange plans </t>
  </si>
  <si>
    <t>Plan Type:  For-profit or Not-for-profit or Nonprofit company</t>
  </si>
  <si>
    <t>2024</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</si>
  <si>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</si>
  <si>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Weighted Average Actuarial Value By Product Type</t>
  </si>
  <si>
    <t>Equitable</t>
  </si>
  <si>
    <t>For-profit</t>
  </si>
  <si>
    <t>Yes</t>
  </si>
  <si>
    <t>N/A for Grandfathered Plans.</t>
  </si>
  <si>
    <t>Enrollment &amp; PMPM are as of 6/30/2024 for ACM, BMM, CBM, CMM, RBM, and LMM. 
All except LMM cover Maternity and Pediatric Vision, so I marked Yes for those.
(Note that none of the plans cover Pediatric Dental.)
The two additional benefits are "Primary care visit to treat an injury or illness; Specialist visit" and "Outpatient surgery." I was unable to describe them in the column C cells due to the sheet's protection.</t>
  </si>
  <si>
    <t xml:space="preserve">Enrollment &amp; PMPM are as of 6/30/2024 for ACM, BMM, CBM, CMM, RBM, and LMM. </t>
  </si>
  <si>
    <t>The overall trend assumed is 5.6% (from Milliman Health Cost Guidelines). The further breakdown requested is not available.</t>
  </si>
  <si>
    <t>Enrollment &amp; PMPM are as of latest inforce date 6/30/2024 for ACM, BMM, CBM, CMM, RBM, and LMM.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</si>
</sst>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
    <numFmt numFmtId="165" formatCode="_(* #,##0_);_(* \(#,##0\);_(* &quot;-&quot;??_);_(@_)"/>
    <numFmt numFmtId="166" formatCode="0.0%"/>
  </numFmts>
  <fonts count="29" x14ac:knownFonts="1">
    <font>
      <sz val="11"/>
      <color theme="1"/>
      <name val="Calibri"/>
      <family val="2"/>
      <scheme val="minor"/>
    </font>
    <font>
      <u/>
      <sz val="10"/>
      <color indexed="12"/>
      <name val="Arial"/>
      <family val="2"/>
    </font>
    <font>
      <sz val="10"/>
      <name val="Arial"/>
      <family val="2"/>
    </font>
    <font>
      <b/>
      <sz val="12"/>
      <color indexed="8"/>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sz val="8"/>
      <name val="Calibri"/>
      <family val="2"/>
    </font>
    <font>
      <b/>
      <sz val="12"/>
      <color indexed="62"/>
      <name val="Arial"/>
      <family val="2"/>
    </font>
    <font>
      <b/>
      <sz val="12"/>
      <color indexed="30"/>
      <name val="Arial"/>
      <family val="2"/>
    </font>
    <font>
      <b/>
      <u/>
      <sz val="12"/>
      <name val="Arial"/>
      <family val="2"/>
    </font>
    <font>
      <u/>
      <sz val="12"/>
      <name val="Arial"/>
      <family val="2"/>
    </font>
    <font>
      <sz val="11"/>
      <color theme="1"/>
      <name val="Calibri"/>
      <family val="2"/>
      <scheme val="minor"/>
    </font>
    <font>
      <sz val="12"/>
      <color theme="1"/>
      <name val="Arial"/>
      <family val="2"/>
    </font>
    <font>
      <b/>
      <sz val="12"/>
      <color theme="1"/>
      <name val="Arial"/>
      <family val="2"/>
    </font>
    <font>
      <sz val="12"/>
      <color theme="3" tint="-0.249977111117893"/>
      <name val="Arial"/>
      <family val="2"/>
    </font>
    <font>
      <b/>
      <sz val="12"/>
      <color theme="3" tint="-0.249977111117893"/>
      <name val="Arial"/>
      <family val="2"/>
    </font>
    <font>
      <b/>
      <sz val="16"/>
      <color theme="0"/>
      <name val="Arial"/>
      <family val="2"/>
    </font>
    <font>
      <sz val="12"/>
      <color theme="0"/>
      <name val="Arial"/>
      <family val="2"/>
    </font>
    <font>
      <b/>
      <u/>
      <sz val="12"/>
      <color theme="8"/>
      <name val="Arial"/>
      <family val="2"/>
    </font>
    <font>
      <b/>
      <sz val="18"/>
      <color theme="0"/>
      <name val="Arial"/>
      <family val="2"/>
    </font>
    <font>
      <sz val="16"/>
      <color theme="0"/>
      <name val="Arial"/>
      <family val="2"/>
    </font>
    <font>
      <sz val="16"/>
      <color theme="1"/>
      <name val="Arial"/>
      <family val="2"/>
    </font>
    <font>
      <sz val="11"/>
      <name val="Calibri"/>
      <family val="2"/>
      <scheme val="minor"/>
    </font>
    <font>
      <sz val="12"/>
      <color rgb="FFFFFF00"/>
      <name val="Arial"/>
      <family val="2"/>
    </font>
    <font>
      <sz val="12"/>
      <color rgb="FF000000"/>
      <name val="Arial"/>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patternFill>
    </fill>
    <fill>
      <patternFill patternType="solid">
        <fgColor theme="9" tint="0.39997558519241921"/>
        <bgColor indexed="64"/>
      </patternFill>
    </fill>
    <fill>
      <patternFill patternType="gray0625">
        <bgColor theme="0" tint="-4.9989318521683403E-2"/>
      </patternFill>
    </fill>
    <fill>
      <patternFill patternType="solid">
        <fgColor rgb="FF12539F"/>
        <bgColor indexed="64"/>
      </patternFill>
    </fill>
    <fill>
      <patternFill patternType="solid">
        <fgColor rgb="FFFFFF00"/>
        <bgColor indexed="64"/>
      </patternFill>
    </fill>
    <fill>
      <patternFill patternType="solid">
        <fgColor theme="0" tint="-0.249977111117893"/>
        <bgColor indexed="64"/>
      </patternFill>
    </fill>
    <fill>
      <patternFill patternType="gray0625">
        <bgColor theme="0" tint="-0.14999847407452621"/>
      </patternFill>
    </fill>
  </fills>
  <borders count="56">
    <border>
      <left/>
      <right/>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3" fontId="15" fillId="0" borderId="0" applyFont="0" applyFill="0" applyBorder="0" applyAlignment="0" applyProtection="0"/>
    <xf numFmtId="44" fontId="15" fillId="0" borderId="0" applyFont="0" applyFill="0" applyBorder="0" applyAlignment="0" applyProtection="0"/>
    <xf numFmtId="0" fontId="1" fillId="0" borderId="0" applyNumberFormat="0" applyFill="0" applyBorder="0" applyAlignment="0" applyProtection="0">
      <alignment vertical="top"/>
      <protection locked="0"/>
    </xf>
    <xf numFmtId="0" fontId="15" fillId="0" borderId="0"/>
    <xf numFmtId="0" fontId="2" fillId="0" borderId="0"/>
    <xf numFmtId="9" fontId="15" fillId="0" borderId="0" applyFont="0" applyFill="0" applyBorder="0" applyAlignment="0" applyProtection="0"/>
  </cellStyleXfs>
  <cellXfs count="339">
    <xf numFmtId="0" fontId="0" fillId="0" borderId="0" xfId="0"/>
    <xf numFmtId="0" fontId="4" fillId="4" borderId="2" xfId="5" applyFont="1" applyFill="1" applyBorder="1" applyAlignment="1" applyProtection="1">
      <alignment horizontal="right" vertical="center"/>
      <protection locked="0"/>
    </xf>
    <xf numFmtId="49" fontId="4" fillId="4" borderId="4" xfId="5" applyNumberFormat="1" applyFont="1" applyFill="1" applyBorder="1" applyAlignment="1" applyProtection="1">
      <alignment horizontal="right" vertical="center"/>
      <protection locked="0"/>
    </xf>
    <xf numFmtId="0" fontId="4" fillId="4" borderId="0" xfId="0" applyFont="1" applyFill="1" applyAlignment="1" applyProtection="1">
      <alignment horizontal="left" vertical="center"/>
      <protection locked="0"/>
    </xf>
    <xf numFmtId="0" fontId="6" fillId="5" borderId="6" xfId="4" applyFont="1" applyFill="1" applyBorder="1" applyAlignment="1" applyProtection="1">
      <alignment vertical="center"/>
      <protection locked="0"/>
    </xf>
    <xf numFmtId="0" fontId="6" fillId="5" borderId="2" xfId="4" applyFont="1" applyFill="1" applyBorder="1" applyAlignment="1" applyProtection="1">
      <alignment vertical="center"/>
      <protection locked="0"/>
    </xf>
    <xf numFmtId="0" fontId="4" fillId="4" borderId="7" xfId="0" applyFont="1" applyFill="1" applyBorder="1" applyAlignment="1" applyProtection="1">
      <alignment horizontal="left" vertical="center"/>
      <protection locked="0"/>
    </xf>
    <xf numFmtId="0" fontId="4" fillId="4" borderId="4" xfId="0" applyFont="1" applyFill="1" applyBorder="1" applyAlignment="1" applyProtection="1">
      <alignment vertical="center"/>
      <protection locked="0"/>
    </xf>
    <xf numFmtId="0" fontId="4" fillId="4" borderId="8" xfId="0" applyFont="1" applyFill="1" applyBorder="1" applyAlignment="1" applyProtection="1">
      <alignment vertical="center"/>
      <protection locked="0"/>
    </xf>
    <xf numFmtId="0" fontId="4" fillId="4" borderId="0" xfId="0" applyFont="1" applyFill="1" applyAlignment="1" applyProtection="1">
      <alignment vertical="center"/>
      <protection locked="0"/>
    </xf>
    <xf numFmtId="1" fontId="5" fillId="6" borderId="9" xfId="0" applyNumberFormat="1" applyFont="1" applyFill="1" applyBorder="1" applyAlignment="1">
      <alignment horizontal="center" vertical="center" shrinkToFit="1"/>
    </xf>
    <xf numFmtId="1" fontId="5" fillId="6" borderId="4" xfId="0" applyNumberFormat="1" applyFont="1" applyFill="1" applyBorder="1" applyAlignment="1">
      <alignment horizontal="center" vertical="center" shrinkToFit="1"/>
    </xf>
    <xf numFmtId="1" fontId="5" fillId="6" borderId="7" xfId="0" applyNumberFormat="1" applyFont="1" applyFill="1" applyBorder="1" applyAlignment="1">
      <alignment horizontal="center" vertical="center" shrinkToFit="1"/>
    </xf>
    <xf numFmtId="14" fontId="4" fillId="4" borderId="4" xfId="5" applyNumberFormat="1" applyFont="1" applyFill="1" applyBorder="1" applyAlignment="1" applyProtection="1">
      <alignment horizontal="right" vertical="center"/>
      <protection locked="0"/>
    </xf>
    <xf numFmtId="49" fontId="4" fillId="4" borderId="0" xfId="5" applyNumberFormat="1" applyFont="1" applyFill="1" applyAlignment="1" applyProtection="1">
      <alignment horizontal="right" vertical="center"/>
      <protection locked="0"/>
    </xf>
    <xf numFmtId="49" fontId="6" fillId="4" borderId="4" xfId="5" applyNumberFormat="1" applyFont="1" applyFill="1" applyBorder="1" applyAlignment="1" applyProtection="1">
      <alignment horizontal="right" vertical="center"/>
      <protection locked="0"/>
    </xf>
    <xf numFmtId="0" fontId="16" fillId="4" borderId="0" xfId="0" applyFont="1" applyFill="1" applyAlignment="1">
      <alignment vertical="center"/>
    </xf>
    <xf numFmtId="0" fontId="0" fillId="0" borderId="0" xfId="0" applyAlignment="1">
      <alignment vertical="center"/>
    </xf>
    <xf numFmtId="0" fontId="16" fillId="4" borderId="0" xfId="0" applyFont="1" applyFill="1" applyAlignment="1">
      <alignment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6" fillId="0" borderId="11" xfId="0" applyFont="1" applyBorder="1" applyAlignment="1">
      <alignment horizontal="center" vertical="center"/>
    </xf>
    <xf numFmtId="0" fontId="17" fillId="5" borderId="12" xfId="0" applyFont="1" applyFill="1" applyBorder="1" applyAlignment="1">
      <alignment horizontal="center" vertical="center"/>
    </xf>
    <xf numFmtId="165" fontId="16" fillId="5" borderId="13" xfId="1" applyNumberFormat="1" applyFont="1" applyFill="1" applyBorder="1" applyAlignment="1">
      <alignment vertical="center"/>
    </xf>
    <xf numFmtId="0" fontId="16" fillId="4" borderId="0" xfId="0" applyFont="1" applyFill="1" applyAlignment="1">
      <alignment horizontal="center" vertical="center"/>
    </xf>
    <xf numFmtId="165" fontId="16" fillId="5" borderId="7" xfId="1" applyNumberFormat="1" applyFont="1" applyFill="1" applyBorder="1" applyAlignment="1">
      <alignment vertical="center"/>
    </xf>
    <xf numFmtId="10" fontId="16" fillId="5" borderId="7" xfId="0" applyNumberFormat="1" applyFont="1" applyFill="1" applyBorder="1" applyAlignment="1">
      <alignment vertical="center"/>
    </xf>
    <xf numFmtId="0" fontId="9" fillId="0" borderId="0" xfId="3" applyFont="1" applyFill="1" applyBorder="1" applyAlignment="1" applyProtection="1">
      <alignment vertical="center" wrapText="1"/>
    </xf>
    <xf numFmtId="0" fontId="9" fillId="0" borderId="0" xfId="3" applyFont="1" applyFill="1" applyBorder="1" applyAlignment="1" applyProtection="1">
      <alignment vertical="center"/>
    </xf>
    <xf numFmtId="9" fontId="16" fillId="5" borderId="7" xfId="6" applyFont="1" applyFill="1" applyBorder="1" applyAlignment="1">
      <alignment vertical="center"/>
    </xf>
    <xf numFmtId="10" fontId="16" fillId="5" borderId="4" xfId="0" applyNumberFormat="1" applyFont="1" applyFill="1" applyBorder="1" applyAlignment="1">
      <alignment vertical="center"/>
    </xf>
    <xf numFmtId="0" fontId="17" fillId="4" borderId="11"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6" fillId="4" borderId="11" xfId="0" applyFont="1" applyFill="1" applyBorder="1" applyAlignment="1">
      <alignment horizontal="center" vertical="center"/>
    </xf>
    <xf numFmtId="9" fontId="17" fillId="4" borderId="7" xfId="0" applyNumberFormat="1"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0" borderId="11" xfId="0" applyFont="1" applyBorder="1" applyAlignment="1">
      <alignment horizontal="center" vertical="center" wrapText="1"/>
    </xf>
    <xf numFmtId="0" fontId="17" fillId="5" borderId="14" xfId="0" applyFont="1" applyFill="1" applyBorder="1" applyAlignment="1">
      <alignment horizontal="center" vertical="center" wrapText="1"/>
    </xf>
    <xf numFmtId="0" fontId="16" fillId="0" borderId="14" xfId="0" applyFont="1" applyBorder="1" applyAlignment="1">
      <alignment horizontal="center" vertical="center"/>
    </xf>
    <xf numFmtId="0" fontId="17" fillId="5" borderId="15" xfId="0" applyFont="1" applyFill="1" applyBorder="1" applyAlignment="1">
      <alignment horizontal="center" vertical="center"/>
    </xf>
    <xf numFmtId="0" fontId="17" fillId="0" borderId="11" xfId="0" applyFont="1" applyBorder="1" applyAlignment="1">
      <alignment horizontal="center" vertical="center"/>
    </xf>
    <xf numFmtId="0" fontId="17" fillId="5" borderId="12" xfId="0" applyFont="1" applyFill="1" applyBorder="1" applyAlignment="1">
      <alignment horizontal="center" vertical="center" wrapText="1"/>
    </xf>
    <xf numFmtId="0" fontId="18" fillId="4" borderId="0" xfId="0" applyFont="1" applyFill="1" applyAlignment="1">
      <alignment vertical="center"/>
    </xf>
    <xf numFmtId="0" fontId="18" fillId="0" borderId="7" xfId="0" applyFont="1" applyBorder="1" applyAlignment="1">
      <alignment horizontal="left" vertical="center" wrapText="1"/>
    </xf>
    <xf numFmtId="0" fontId="17" fillId="4" borderId="0" xfId="0" applyFont="1" applyFill="1" applyAlignment="1">
      <alignment vertical="center"/>
    </xf>
    <xf numFmtId="0" fontId="16" fillId="4" borderId="7" xfId="0" applyFont="1" applyFill="1" applyBorder="1" applyAlignment="1">
      <alignment vertical="center"/>
    </xf>
    <xf numFmtId="0" fontId="8" fillId="4" borderId="0" xfId="3" applyFont="1" applyFill="1" applyAlignment="1" applyProtection="1">
      <alignment vertical="center"/>
    </xf>
    <xf numFmtId="0" fontId="4" fillId="4" borderId="0" xfId="4" applyFont="1" applyFill="1" applyAlignment="1">
      <alignment vertical="center"/>
    </xf>
    <xf numFmtId="0" fontId="6" fillId="4" borderId="0" xfId="4" applyFont="1" applyFill="1" applyAlignment="1">
      <alignment vertical="center"/>
    </xf>
    <xf numFmtId="0" fontId="6" fillId="4" borderId="0" xfId="4" applyFont="1" applyFill="1" applyAlignment="1" applyProtection="1">
      <alignment vertical="center"/>
      <protection locked="0"/>
    </xf>
    <xf numFmtId="0" fontId="7" fillId="2" borderId="7"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0" fontId="16" fillId="4" borderId="16" xfId="0" applyFont="1" applyFill="1" applyBorder="1" applyAlignment="1">
      <alignment horizontal="center" vertical="center"/>
    </xf>
    <xf numFmtId="165" fontId="16" fillId="5" borderId="17" xfId="1" applyNumberFormat="1" applyFont="1" applyFill="1" applyBorder="1" applyAlignment="1">
      <alignment vertical="center"/>
    </xf>
    <xf numFmtId="0" fontId="16" fillId="4" borderId="18" xfId="0" applyFont="1" applyFill="1" applyBorder="1" applyAlignment="1">
      <alignment horizontal="center" vertical="center"/>
    </xf>
    <xf numFmtId="0" fontId="16" fillId="0" borderId="19" xfId="0" applyFont="1" applyBorder="1" applyAlignment="1">
      <alignment horizontal="center" vertical="center"/>
    </xf>
    <xf numFmtId="0" fontId="16" fillId="0" borderId="18" xfId="0" applyFont="1" applyBorder="1" applyAlignment="1">
      <alignment horizontal="center" vertical="center"/>
    </xf>
    <xf numFmtId="0" fontId="18" fillId="4" borderId="7" xfId="0" applyFont="1" applyFill="1" applyBorder="1" applyAlignment="1">
      <alignment horizontal="left" vertical="center" wrapText="1"/>
    </xf>
    <xf numFmtId="0" fontId="19" fillId="4" borderId="7" xfId="0" applyFont="1" applyFill="1" applyBorder="1" applyAlignment="1">
      <alignment horizontal="left" vertical="center" wrapText="1"/>
    </xf>
    <xf numFmtId="0" fontId="17" fillId="7" borderId="10" xfId="0" applyFont="1" applyFill="1" applyBorder="1" applyAlignment="1">
      <alignment horizontal="center" vertical="center" wrapText="1"/>
    </xf>
    <xf numFmtId="0" fontId="17" fillId="7" borderId="20" xfId="0" applyFont="1" applyFill="1" applyBorder="1" applyAlignment="1">
      <alignment horizontal="center" vertical="center" wrapText="1"/>
    </xf>
    <xf numFmtId="0" fontId="8" fillId="2" borderId="11" xfId="3" applyFont="1" applyFill="1" applyBorder="1" applyAlignment="1" applyProtection="1">
      <alignment horizontal="center" vertical="center" wrapText="1"/>
    </xf>
    <xf numFmtId="0" fontId="8" fillId="4" borderId="12" xfId="3" applyFont="1" applyFill="1" applyBorder="1" applyAlignment="1" applyProtection="1">
      <alignment horizontal="center" vertical="center" wrapText="1"/>
    </xf>
    <xf numFmtId="0" fontId="17" fillId="5" borderId="21" xfId="0" applyFont="1" applyFill="1" applyBorder="1" applyAlignment="1">
      <alignment horizontal="center" vertical="center" wrapText="1"/>
    </xf>
    <xf numFmtId="49" fontId="4" fillId="4" borderId="7" xfId="5" applyNumberFormat="1" applyFont="1" applyFill="1" applyBorder="1" applyAlignment="1" applyProtection="1">
      <alignment horizontal="center" vertical="center"/>
      <protection locked="0"/>
    </xf>
    <xf numFmtId="49" fontId="4" fillId="4" borderId="13" xfId="5" applyNumberFormat="1" applyFont="1" applyFill="1" applyBorder="1" applyAlignment="1" applyProtection="1">
      <alignment horizontal="center" vertical="center"/>
      <protection locked="0"/>
    </xf>
    <xf numFmtId="49" fontId="4" fillId="4" borderId="4" xfId="5" applyNumberFormat="1" applyFont="1" applyFill="1" applyBorder="1" applyAlignment="1" applyProtection="1">
      <alignment horizontal="center" vertical="center"/>
      <protection locked="0"/>
    </xf>
    <xf numFmtId="49" fontId="4" fillId="4" borderId="8" xfId="5" applyNumberFormat="1" applyFont="1" applyFill="1" applyBorder="1" applyAlignment="1" applyProtection="1">
      <alignment horizontal="center" vertical="center"/>
      <protection locked="0"/>
    </xf>
    <xf numFmtId="9" fontId="16" fillId="5" borderId="13" xfId="6" applyFont="1" applyFill="1" applyBorder="1" applyAlignment="1">
      <alignment vertical="center"/>
    </xf>
    <xf numFmtId="0" fontId="16" fillId="5" borderId="13" xfId="0" applyFont="1" applyFill="1" applyBorder="1" applyAlignment="1">
      <alignment vertical="center"/>
    </xf>
    <xf numFmtId="0" fontId="16" fillId="5" borderId="8" xfId="0" applyFont="1" applyFill="1" applyBorder="1" applyAlignment="1">
      <alignment vertical="center"/>
    </xf>
    <xf numFmtId="165" fontId="16" fillId="5" borderId="4" xfId="1" applyNumberFormat="1" applyFont="1" applyFill="1" applyBorder="1" applyAlignment="1">
      <alignment vertical="center"/>
    </xf>
    <xf numFmtId="165" fontId="16" fillId="5" borderId="8" xfId="1" applyNumberFormat="1" applyFont="1" applyFill="1" applyBorder="1" applyAlignment="1">
      <alignment vertical="center"/>
    </xf>
    <xf numFmtId="44" fontId="16" fillId="5" borderId="13" xfId="2" applyFont="1" applyFill="1" applyBorder="1" applyAlignment="1">
      <alignment vertical="center" wrapText="1"/>
    </xf>
    <xf numFmtId="0" fontId="17" fillId="5" borderId="7" xfId="0" applyFont="1" applyFill="1" applyBorder="1" applyAlignment="1">
      <alignment horizontal="right" vertical="center" wrapText="1"/>
    </xf>
    <xf numFmtId="0" fontId="17" fillId="5" borderId="4" xfId="0" applyFont="1" applyFill="1" applyBorder="1" applyAlignment="1">
      <alignment horizontal="right" vertical="center" wrapText="1"/>
    </xf>
    <xf numFmtId="9" fontId="16" fillId="5" borderId="17" xfId="6" applyFont="1" applyFill="1" applyBorder="1" applyAlignment="1">
      <alignment vertical="center"/>
    </xf>
    <xf numFmtId="10" fontId="16" fillId="5" borderId="13" xfId="6" applyNumberFormat="1" applyFont="1" applyFill="1" applyBorder="1" applyAlignment="1">
      <alignment vertical="center"/>
    </xf>
    <xf numFmtId="10" fontId="16" fillId="5" borderId="8" xfId="0" applyNumberFormat="1" applyFont="1" applyFill="1" applyBorder="1" applyAlignment="1">
      <alignment vertical="center"/>
    </xf>
    <xf numFmtId="10" fontId="16" fillId="5" borderId="13" xfId="0" applyNumberFormat="1" applyFont="1" applyFill="1" applyBorder="1" applyAlignment="1">
      <alignment vertical="center"/>
    </xf>
    <xf numFmtId="10" fontId="16" fillId="5" borderId="4" xfId="0" applyNumberFormat="1" applyFont="1" applyFill="1" applyBorder="1" applyAlignment="1">
      <alignment horizontal="right" vertical="center" wrapText="1"/>
    </xf>
    <xf numFmtId="10" fontId="16" fillId="5" borderId="8" xfId="0" applyNumberFormat="1" applyFont="1" applyFill="1" applyBorder="1" applyAlignment="1">
      <alignment horizontal="right" vertical="center"/>
    </xf>
    <xf numFmtId="44" fontId="16" fillId="5" borderId="13" xfId="2" applyFont="1" applyFill="1" applyBorder="1" applyAlignment="1">
      <alignment vertical="center"/>
    </xf>
    <xf numFmtId="44" fontId="16" fillId="5" borderId="13" xfId="2" applyFont="1" applyFill="1" applyBorder="1" applyAlignment="1">
      <alignment horizontal="right" vertical="center"/>
    </xf>
    <xf numFmtId="44" fontId="16" fillId="5" borderId="7" xfId="1" applyNumberFormat="1" applyFont="1" applyFill="1" applyBorder="1" applyAlignment="1">
      <alignment vertical="center"/>
    </xf>
    <xf numFmtId="44" fontId="16" fillId="5" borderId="7" xfId="0" applyNumberFormat="1" applyFont="1" applyFill="1" applyBorder="1" applyAlignment="1">
      <alignment vertical="center" wrapText="1"/>
    </xf>
    <xf numFmtId="0" fontId="7" fillId="2" borderId="17" xfId="0" applyFont="1" applyFill="1" applyBorder="1" applyAlignment="1" applyProtection="1">
      <alignment horizontal="left" vertical="center" wrapText="1"/>
      <protection locked="0"/>
    </xf>
    <xf numFmtId="0" fontId="7" fillId="2" borderId="22" xfId="0" applyFont="1" applyFill="1" applyBorder="1" applyAlignment="1" applyProtection="1">
      <alignment horizontal="left" vertical="center" wrapText="1"/>
      <protection locked="0"/>
    </xf>
    <xf numFmtId="0" fontId="16" fillId="0" borderId="0" xfId="0" applyFont="1"/>
    <xf numFmtId="44" fontId="16" fillId="5" borderId="7" xfId="2" applyFont="1" applyFill="1" applyBorder="1" applyAlignment="1">
      <alignment vertical="center"/>
    </xf>
    <xf numFmtId="44" fontId="16" fillId="5" borderId="7" xfId="2" applyFont="1" applyFill="1" applyBorder="1" applyAlignment="1">
      <alignment horizontal="right" vertical="center"/>
    </xf>
    <xf numFmtId="3" fontId="4" fillId="8" borderId="23" xfId="0" applyNumberFormat="1" applyFont="1" applyFill="1" applyBorder="1" applyAlignment="1">
      <alignment horizontal="center" vertical="center" shrinkToFit="1"/>
    </xf>
    <xf numFmtId="3" fontId="4" fillId="8" borderId="24" xfId="0" applyNumberFormat="1" applyFont="1" applyFill="1" applyBorder="1" applyAlignment="1">
      <alignment horizontal="center" vertical="center" shrinkToFit="1"/>
    </xf>
    <xf numFmtId="3" fontId="4" fillId="8" borderId="25" xfId="0" applyNumberFormat="1" applyFont="1" applyFill="1" applyBorder="1" applyAlignment="1">
      <alignment horizontal="center" vertical="center" shrinkToFit="1"/>
    </xf>
    <xf numFmtId="3" fontId="4" fillId="8" borderId="26" xfId="0" applyNumberFormat="1" applyFont="1" applyFill="1" applyBorder="1" applyAlignment="1">
      <alignment horizontal="center" vertical="center" shrinkToFit="1"/>
    </xf>
    <xf numFmtId="3" fontId="4" fillId="8" borderId="0" xfId="0" applyNumberFormat="1" applyFont="1" applyFill="1" applyAlignment="1">
      <alignment horizontal="center" vertical="center" shrinkToFit="1"/>
    </xf>
    <xf numFmtId="3" fontId="4" fillId="8" borderId="27" xfId="0" applyNumberFormat="1" applyFont="1" applyFill="1" applyBorder="1" applyAlignment="1">
      <alignment horizontal="center" vertical="center" shrinkToFit="1"/>
    </xf>
    <xf numFmtId="3" fontId="4" fillId="8" borderId="28" xfId="0" applyNumberFormat="1" applyFont="1" applyFill="1" applyBorder="1" applyAlignment="1">
      <alignment horizontal="center" vertical="center" shrinkToFit="1"/>
    </xf>
    <xf numFmtId="3" fontId="4" fillId="8" borderId="29" xfId="0" applyNumberFormat="1" applyFont="1" applyFill="1" applyBorder="1" applyAlignment="1">
      <alignment horizontal="center" vertical="center" shrinkToFit="1"/>
    </xf>
    <xf numFmtId="3" fontId="4" fillId="8" borderId="30" xfId="0" applyNumberFormat="1" applyFont="1" applyFill="1" applyBorder="1" applyAlignment="1">
      <alignment horizontal="center" vertical="center" shrinkToFit="1"/>
    </xf>
    <xf numFmtId="0" fontId="16" fillId="4" borderId="9" xfId="0" applyFont="1" applyFill="1" applyBorder="1" applyAlignment="1">
      <alignment horizontal="center" vertical="center"/>
    </xf>
    <xf numFmtId="0" fontId="16" fillId="4" borderId="31" xfId="0" applyFont="1" applyFill="1" applyBorder="1" applyAlignment="1">
      <alignment horizontal="center" vertical="center"/>
    </xf>
    <xf numFmtId="0" fontId="16" fillId="4" borderId="32"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4" xfId="0" applyFont="1" applyFill="1" applyBorder="1" applyAlignment="1">
      <alignment horizontal="center" vertical="center"/>
    </xf>
    <xf numFmtId="3" fontId="4" fillId="8" borderId="33" xfId="0" applyNumberFormat="1" applyFont="1" applyFill="1" applyBorder="1" applyAlignment="1">
      <alignment horizontal="center" vertical="center" shrinkToFit="1"/>
    </xf>
    <xf numFmtId="3" fontId="4" fillId="8" borderId="34" xfId="0" applyNumberFormat="1" applyFont="1" applyFill="1" applyBorder="1" applyAlignment="1">
      <alignment horizontal="center" vertical="center" shrinkToFit="1"/>
    </xf>
    <xf numFmtId="3" fontId="4" fillId="8" borderId="5" xfId="0" applyNumberFormat="1" applyFont="1" applyFill="1" applyBorder="1" applyAlignment="1">
      <alignment horizontal="center" vertical="center" shrinkToFit="1"/>
    </xf>
    <xf numFmtId="0" fontId="20" fillId="9" borderId="0" xfId="0" applyFont="1" applyFill="1" applyAlignment="1">
      <alignment horizontal="center" vertical="center" wrapText="1"/>
    </xf>
    <xf numFmtId="0" fontId="20" fillId="9" borderId="0" xfId="0" applyFont="1" applyFill="1" applyAlignment="1">
      <alignment horizontal="center" vertical="center"/>
    </xf>
    <xf numFmtId="0" fontId="21" fillId="9" borderId="0" xfId="0" applyFont="1" applyFill="1" applyAlignment="1">
      <alignment vertical="center"/>
    </xf>
    <xf numFmtId="0" fontId="21" fillId="9" borderId="0" xfId="0" applyFont="1" applyFill="1" applyAlignment="1">
      <alignment horizontal="center" vertical="center"/>
    </xf>
    <xf numFmtId="164" fontId="17" fillId="3" borderId="21" xfId="0" applyNumberFormat="1"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35" xfId="0" applyFont="1" applyFill="1" applyBorder="1" applyAlignment="1">
      <alignment horizontal="center" vertical="center" wrapText="1"/>
    </xf>
    <xf numFmtId="0" fontId="22" fillId="0" borderId="0" xfId="3" applyFont="1" applyFill="1" applyBorder="1" applyAlignment="1" applyProtection="1">
      <alignment vertical="center" wrapText="1"/>
    </xf>
    <xf numFmtId="0" fontId="18" fillId="0" borderId="7" xfId="0" applyFont="1" applyBorder="1" applyAlignment="1">
      <alignment horizontal="left" vertical="center"/>
    </xf>
    <xf numFmtId="0" fontId="23" fillId="9" borderId="7" xfId="0" applyFont="1" applyFill="1" applyBorder="1" applyAlignment="1">
      <alignment horizontal="center" vertical="center" wrapText="1"/>
    </xf>
    <xf numFmtId="0" fontId="17" fillId="3" borderId="36" xfId="0" applyFont="1" applyFill="1" applyBorder="1" applyAlignment="1">
      <alignment horizontal="center" vertical="center" wrapText="1"/>
    </xf>
    <xf numFmtId="0" fontId="17" fillId="3" borderId="37" xfId="0" applyFont="1" applyFill="1" applyBorder="1" applyAlignment="1">
      <alignment horizontal="center" vertical="center"/>
    </xf>
    <xf numFmtId="0" fontId="17" fillId="3" borderId="38" xfId="0" applyFont="1" applyFill="1" applyBorder="1" applyAlignment="1">
      <alignment horizontal="center" vertical="center" wrapText="1"/>
    </xf>
    <xf numFmtId="0" fontId="16" fillId="0" borderId="0" xfId="0" applyFont="1" applyAlignment="1">
      <alignment vertical="center"/>
    </xf>
    <xf numFmtId="0" fontId="24" fillId="9" borderId="0" xfId="0" applyFont="1" applyFill="1" applyAlignment="1">
      <alignment vertical="center"/>
    </xf>
    <xf numFmtId="0" fontId="25" fillId="0" borderId="0" xfId="0" applyFont="1" applyAlignment="1">
      <alignment vertical="center"/>
    </xf>
    <xf numFmtId="0" fontId="25" fillId="9" borderId="0" xfId="0" applyFont="1" applyFill="1" applyAlignment="1">
      <alignment vertical="center"/>
    </xf>
    <xf numFmtId="165" fontId="4" fillId="5" borderId="7" xfId="1" applyNumberFormat="1" applyFont="1" applyFill="1" applyBorder="1" applyAlignment="1">
      <alignment vertical="center"/>
    </xf>
    <xf numFmtId="0" fontId="6" fillId="7" borderId="20" xfId="0" applyFont="1" applyFill="1" applyBorder="1" applyAlignment="1">
      <alignment horizontal="center" vertical="center" wrapText="1"/>
    </xf>
    <xf numFmtId="0" fontId="4" fillId="0" borderId="0" xfId="0" applyFont="1" applyAlignment="1">
      <alignment vertical="center"/>
    </xf>
    <xf numFmtId="0" fontId="6" fillId="5" borderId="14"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4" fillId="4" borderId="9" xfId="0" applyFont="1" applyFill="1" applyBorder="1" applyAlignment="1">
      <alignment horizontal="center" vertical="center"/>
    </xf>
    <xf numFmtId="0" fontId="4" fillId="4" borderId="31" xfId="0" applyFont="1" applyFill="1" applyBorder="1" applyAlignment="1">
      <alignment horizontal="center" vertical="center"/>
    </xf>
    <xf numFmtId="1" fontId="6" fillId="6" borderId="9" xfId="0" applyNumberFormat="1" applyFont="1" applyFill="1" applyBorder="1" applyAlignment="1">
      <alignment horizontal="center" vertical="center" shrinkToFit="1"/>
    </xf>
    <xf numFmtId="1" fontId="6" fillId="6" borderId="7" xfId="0" applyNumberFormat="1" applyFont="1" applyFill="1" applyBorder="1" applyAlignment="1">
      <alignment horizontal="center" vertical="center" shrinkToFit="1"/>
    </xf>
    <xf numFmtId="1" fontId="6" fillId="6" borderId="4" xfId="0" applyNumberFormat="1" applyFont="1" applyFill="1" applyBorder="1" applyAlignment="1">
      <alignment horizontal="center" vertical="center" shrinkToFit="1"/>
    </xf>
    <xf numFmtId="0" fontId="4" fillId="0" borderId="14" xfId="0" applyFont="1" applyBorder="1" applyAlignment="1">
      <alignment horizontal="center" vertical="center"/>
    </xf>
    <xf numFmtId="0" fontId="4" fillId="0" borderId="19" xfId="0" applyFont="1" applyBorder="1" applyAlignment="1">
      <alignment horizontal="center" vertical="center"/>
    </xf>
    <xf numFmtId="0" fontId="6" fillId="5" borderId="15" xfId="0" applyFont="1" applyFill="1" applyBorder="1" applyAlignment="1">
      <alignment horizontal="center" vertical="center"/>
    </xf>
    <xf numFmtId="165" fontId="4" fillId="5" borderId="13" xfId="1" applyNumberFormat="1" applyFont="1" applyFill="1" applyBorder="1" applyAlignment="1">
      <alignment vertical="center"/>
    </xf>
    <xf numFmtId="44" fontId="4" fillId="5" borderId="13" xfId="2" applyFont="1" applyFill="1" applyBorder="1" applyAlignment="1">
      <alignment vertical="center"/>
    </xf>
    <xf numFmtId="10" fontId="4" fillId="5" borderId="13" xfId="6" applyNumberFormat="1" applyFont="1" applyFill="1" applyBorder="1" applyAlignment="1">
      <alignment vertical="center"/>
    </xf>
    <xf numFmtId="10" fontId="4" fillId="5" borderId="8" xfId="0" applyNumberFormat="1" applyFont="1" applyFill="1" applyBorder="1" applyAlignment="1">
      <alignment vertical="center"/>
    </xf>
    <xf numFmtId="0" fontId="6" fillId="7"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8" xfId="0" applyFont="1" applyBorder="1" applyAlignment="1">
      <alignment horizontal="center" vertical="center"/>
    </xf>
    <xf numFmtId="0" fontId="6" fillId="5" borderId="12" xfId="0" applyFont="1" applyFill="1" applyBorder="1" applyAlignment="1">
      <alignment horizontal="center" vertical="center"/>
    </xf>
    <xf numFmtId="44" fontId="4" fillId="5" borderId="13" xfId="2" applyFont="1" applyFill="1" applyBorder="1" applyAlignment="1">
      <alignment horizontal="right" vertical="center"/>
    </xf>
    <xf numFmtId="44" fontId="4" fillId="5" borderId="7" xfId="0" applyNumberFormat="1" applyFont="1" applyFill="1" applyBorder="1" applyAlignment="1">
      <alignment vertical="center"/>
    </xf>
    <xf numFmtId="10" fontId="4" fillId="5" borderId="7" xfId="0" applyNumberFormat="1" applyFont="1" applyFill="1" applyBorder="1" applyAlignment="1">
      <alignment vertical="center"/>
    </xf>
    <xf numFmtId="44" fontId="4" fillId="5" borderId="7" xfId="0" applyNumberFormat="1" applyFont="1" applyFill="1" applyBorder="1" applyAlignment="1">
      <alignment vertical="center" wrapText="1"/>
    </xf>
    <xf numFmtId="10" fontId="4" fillId="5" borderId="4" xfId="0" applyNumberFormat="1" applyFont="1" applyFill="1" applyBorder="1" applyAlignment="1">
      <alignment horizontal="right" vertical="center" wrapText="1"/>
    </xf>
    <xf numFmtId="10" fontId="4" fillId="5" borderId="13" xfId="0" applyNumberFormat="1" applyFont="1" applyFill="1" applyBorder="1" applyAlignment="1">
      <alignment vertical="center"/>
    </xf>
    <xf numFmtId="10" fontId="4" fillId="5" borderId="8" xfId="0" applyNumberFormat="1" applyFont="1" applyFill="1" applyBorder="1" applyAlignment="1">
      <alignment horizontal="right" vertical="center"/>
    </xf>
    <xf numFmtId="0" fontId="25" fillId="4" borderId="0" xfId="0" applyFont="1" applyFill="1" applyAlignment="1">
      <alignment vertical="center"/>
    </xf>
    <xf numFmtId="0" fontId="17" fillId="5" borderId="39" xfId="0" applyFont="1" applyFill="1" applyBorder="1" applyAlignment="1">
      <alignment horizontal="center" vertical="center" wrapText="1"/>
    </xf>
    <xf numFmtId="0" fontId="17" fillId="5" borderId="40" xfId="0" applyFont="1" applyFill="1" applyBorder="1" applyAlignment="1">
      <alignment horizontal="center" vertical="center" wrapText="1"/>
    </xf>
    <xf numFmtId="9" fontId="4" fillId="5" borderId="7" xfId="6" applyFont="1" applyFill="1" applyBorder="1" applyAlignment="1">
      <alignment vertical="center"/>
    </xf>
    <xf numFmtId="0" fontId="4" fillId="4" borderId="0" xfId="0" applyFont="1" applyFill="1" applyAlignment="1">
      <alignment vertical="center"/>
    </xf>
    <xf numFmtId="0" fontId="26" fillId="0" borderId="0" xfId="0" applyFont="1"/>
    <xf numFmtId="165" fontId="6" fillId="5" borderId="13" xfId="1" applyNumberFormat="1" applyFont="1" applyFill="1" applyBorder="1" applyAlignment="1">
      <alignment vertical="center"/>
    </xf>
    <xf numFmtId="44" fontId="6" fillId="5" borderId="13" xfId="2" applyFont="1" applyFill="1" applyBorder="1" applyAlignment="1">
      <alignment vertical="center"/>
    </xf>
    <xf numFmtId="10" fontId="6" fillId="5" borderId="13" xfId="6" applyNumberFormat="1" applyFont="1" applyFill="1" applyBorder="1" applyAlignment="1">
      <alignment vertical="center"/>
    </xf>
    <xf numFmtId="10" fontId="6" fillId="5" borderId="8" xfId="6" applyNumberFormat="1" applyFont="1" applyFill="1" applyBorder="1" applyAlignment="1">
      <alignment vertical="center"/>
    </xf>
    <xf numFmtId="0" fontId="4" fillId="4" borderId="0" xfId="0" applyFont="1" applyFill="1" applyAlignment="1">
      <alignment horizontal="center" vertical="center"/>
    </xf>
    <xf numFmtId="0" fontId="4" fillId="4" borderId="0" xfId="0" applyFont="1" applyFill="1" applyAlignment="1">
      <alignment vertical="center" wrapText="1"/>
    </xf>
    <xf numFmtId="0" fontId="4" fillId="4" borderId="37" xfId="0" applyFont="1" applyFill="1" applyBorder="1" applyAlignment="1">
      <alignment vertical="center"/>
    </xf>
    <xf numFmtId="0" fontId="26" fillId="0" borderId="37" xfId="0" applyFont="1" applyBorder="1"/>
    <xf numFmtId="0" fontId="6" fillId="5" borderId="41" xfId="0" applyFont="1" applyFill="1" applyBorder="1" applyAlignment="1">
      <alignment horizontal="center" vertical="center" wrapText="1"/>
    </xf>
    <xf numFmtId="0" fontId="6" fillId="5" borderId="42" xfId="0" applyFont="1" applyFill="1" applyBorder="1" applyAlignment="1">
      <alignment horizontal="center" vertical="center" wrapText="1"/>
    </xf>
    <xf numFmtId="44" fontId="4" fillId="5" borderId="7" xfId="2" applyFont="1" applyFill="1" applyBorder="1" applyAlignment="1">
      <alignment vertical="center"/>
    </xf>
    <xf numFmtId="44" fontId="4" fillId="5" borderId="7" xfId="1" applyNumberFormat="1" applyFont="1" applyFill="1" applyBorder="1" applyAlignment="1">
      <alignment vertical="center"/>
    </xf>
    <xf numFmtId="44" fontId="6" fillId="5" borderId="13" xfId="1" applyNumberFormat="1" applyFont="1" applyFill="1" applyBorder="1" applyAlignment="1">
      <alignment vertical="center"/>
    </xf>
    <xf numFmtId="3" fontId="4" fillId="5" borderId="7" xfId="1" applyNumberFormat="1" applyFont="1" applyFill="1" applyBorder="1" applyAlignment="1">
      <alignment vertical="center"/>
    </xf>
    <xf numFmtId="10" fontId="4" fillId="5" borderId="7" xfId="6" applyNumberFormat="1" applyFont="1" applyFill="1" applyBorder="1" applyAlignment="1">
      <alignment vertical="center"/>
    </xf>
    <xf numFmtId="3" fontId="6" fillId="5" borderId="13" xfId="0" applyNumberFormat="1" applyFont="1" applyFill="1" applyBorder="1" applyAlignment="1">
      <alignment vertical="center"/>
    </xf>
    <xf numFmtId="3" fontId="6" fillId="5" borderId="13" xfId="1" applyNumberFormat="1" applyFont="1" applyFill="1" applyBorder="1" applyAlignment="1">
      <alignment vertical="center"/>
    </xf>
    <xf numFmtId="1" fontId="6" fillId="6" borderId="13" xfId="0" applyNumberFormat="1" applyFont="1" applyFill="1" applyBorder="1" applyAlignment="1">
      <alignment horizontal="center" vertical="center" shrinkToFit="1"/>
    </xf>
    <xf numFmtId="3" fontId="6" fillId="5" borderId="5" xfId="0" applyNumberFormat="1" applyFont="1" applyFill="1" applyBorder="1" applyAlignment="1">
      <alignment vertical="center"/>
    </xf>
    <xf numFmtId="9" fontId="6" fillId="5" borderId="13" xfId="6" applyFont="1" applyFill="1" applyBorder="1" applyAlignment="1">
      <alignment vertical="center"/>
    </xf>
    <xf numFmtId="1" fontId="6" fillId="6" borderId="8" xfId="0" applyNumberFormat="1" applyFont="1" applyFill="1" applyBorder="1" applyAlignment="1">
      <alignment horizontal="center" vertical="center" shrinkToFit="1"/>
    </xf>
    <xf numFmtId="0" fontId="6" fillId="10" borderId="43" xfId="0" applyFont="1" applyFill="1" applyBorder="1" applyAlignment="1">
      <alignment horizontal="center" vertical="center"/>
    </xf>
    <xf numFmtId="0" fontId="6" fillId="10" borderId="44" xfId="0" applyFont="1" applyFill="1" applyBorder="1" applyAlignment="1">
      <alignment horizontal="center" vertical="center"/>
    </xf>
    <xf numFmtId="0" fontId="6" fillId="10" borderId="1" xfId="0" applyFont="1" applyFill="1" applyBorder="1" applyAlignment="1">
      <alignment horizontal="center" vertical="center"/>
    </xf>
    <xf numFmtId="0" fontId="6" fillId="10" borderId="45" xfId="0" applyFont="1" applyFill="1" applyBorder="1" applyAlignment="1">
      <alignment horizontal="center" vertical="center"/>
    </xf>
    <xf numFmtId="0" fontId="17" fillId="10" borderId="43" xfId="0" applyFont="1" applyFill="1" applyBorder="1" applyAlignment="1">
      <alignment horizontal="center" vertical="center"/>
    </xf>
    <xf numFmtId="0" fontId="17" fillId="10" borderId="44" xfId="0" applyFont="1" applyFill="1" applyBorder="1" applyAlignment="1">
      <alignment horizontal="center" vertical="center"/>
    </xf>
    <xf numFmtId="0" fontId="17" fillId="10" borderId="1" xfId="0" applyFont="1" applyFill="1" applyBorder="1" applyAlignment="1">
      <alignment horizontal="center" vertical="center"/>
    </xf>
    <xf numFmtId="0" fontId="17" fillId="10" borderId="45" xfId="0" applyFont="1" applyFill="1" applyBorder="1" applyAlignment="1">
      <alignment horizontal="center" vertical="center"/>
    </xf>
    <xf numFmtId="0" fontId="17" fillId="10" borderId="44" xfId="0" applyFont="1" applyFill="1" applyBorder="1" applyAlignment="1">
      <alignment horizontal="left" vertical="center"/>
    </xf>
    <xf numFmtId="0" fontId="17" fillId="10" borderId="6"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10" borderId="46" xfId="0" applyFont="1" applyFill="1" applyBorder="1" applyAlignment="1">
      <alignment horizontal="left" vertical="center"/>
    </xf>
    <xf numFmtId="0" fontId="27" fillId="10" borderId="0" xfId="0" applyFont="1" applyFill="1" applyAlignment="1">
      <alignment vertical="center"/>
    </xf>
    <xf numFmtId="0" fontId="17" fillId="10" borderId="47" xfId="0" applyFont="1" applyFill="1" applyBorder="1" applyAlignment="1">
      <alignment horizontal="center" vertical="center" wrapText="1"/>
    </xf>
    <xf numFmtId="0" fontId="16" fillId="0" borderId="7" xfId="0" applyFont="1" applyBorder="1" applyAlignment="1" applyProtection="1">
      <alignment horizontal="center" vertical="center"/>
      <protection locked="0"/>
    </xf>
    <xf numFmtId="37" fontId="16" fillId="4" borderId="7" xfId="1" applyNumberFormat="1" applyFont="1" applyFill="1" applyBorder="1" applyAlignment="1" applyProtection="1">
      <alignment vertical="center"/>
      <protection locked="0"/>
    </xf>
    <xf numFmtId="44" fontId="16" fillId="4" borderId="17" xfId="2" applyFont="1" applyFill="1" applyBorder="1" applyAlignment="1" applyProtection="1">
      <alignment vertical="center"/>
      <protection locked="0"/>
    </xf>
    <xf numFmtId="10" fontId="16" fillId="4" borderId="22" xfId="6" applyNumberFormat="1" applyFont="1" applyFill="1" applyBorder="1" applyAlignment="1" applyProtection="1">
      <alignment vertical="center"/>
      <protection locked="0"/>
    </xf>
    <xf numFmtId="37" fontId="16" fillId="4" borderId="13" xfId="1" applyNumberFormat="1" applyFont="1" applyFill="1" applyBorder="1" applyAlignment="1" applyProtection="1">
      <alignment vertical="center"/>
      <protection locked="0"/>
    </xf>
    <xf numFmtId="44" fontId="16" fillId="4" borderId="13" xfId="2" applyFont="1" applyFill="1" applyBorder="1" applyAlignment="1" applyProtection="1">
      <alignment vertical="center"/>
      <protection locked="0"/>
    </xf>
    <xf numFmtId="10" fontId="16" fillId="4" borderId="8" xfId="6" applyNumberFormat="1" applyFont="1" applyFill="1" applyBorder="1" applyAlignment="1" applyProtection="1">
      <alignment vertical="center"/>
      <protection locked="0"/>
    </xf>
    <xf numFmtId="165" fontId="16" fillId="4" borderId="7" xfId="1" applyNumberFormat="1" applyFont="1" applyFill="1" applyBorder="1" applyAlignment="1" applyProtection="1">
      <alignment vertical="center"/>
      <protection locked="0"/>
    </xf>
    <xf numFmtId="44" fontId="16" fillId="4" borderId="7" xfId="2" applyFont="1" applyFill="1" applyBorder="1" applyAlignment="1" applyProtection="1">
      <alignment vertical="center"/>
      <protection locked="0"/>
    </xf>
    <xf numFmtId="10" fontId="16" fillId="4" borderId="4" xfId="6" applyNumberFormat="1" applyFont="1" applyFill="1" applyBorder="1" applyAlignment="1" applyProtection="1">
      <alignment vertical="center"/>
      <protection locked="0"/>
    </xf>
    <xf numFmtId="0" fontId="13" fillId="4" borderId="0" xfId="4" applyFont="1" applyFill="1" applyAlignment="1">
      <alignment vertical="center"/>
    </xf>
    <xf numFmtId="0" fontId="16" fillId="4" borderId="48" xfId="0" applyFont="1" applyFill="1" applyBorder="1" applyAlignment="1">
      <alignment vertical="center"/>
    </xf>
    <xf numFmtId="0" fontId="17" fillId="5" borderId="20" xfId="0" applyFont="1" applyFill="1" applyBorder="1" applyAlignment="1">
      <alignment horizontal="center" vertical="center"/>
    </xf>
    <xf numFmtId="0" fontId="8" fillId="4" borderId="14" xfId="3" applyFont="1" applyFill="1" applyBorder="1" applyAlignment="1" applyProtection="1">
      <alignment horizontal="center" vertical="center"/>
    </xf>
    <xf numFmtId="0" fontId="8" fillId="4" borderId="19" xfId="3" applyFont="1" applyFill="1" applyBorder="1" applyAlignment="1" applyProtection="1">
      <alignment horizontal="center" vertical="center"/>
    </xf>
    <xf numFmtId="0" fontId="8" fillId="4" borderId="15" xfId="3" applyFont="1" applyFill="1" applyBorder="1" applyAlignment="1" applyProtection="1">
      <alignment horizontal="center" vertical="center"/>
    </xf>
    <xf numFmtId="0" fontId="17" fillId="5" borderId="10" xfId="0" applyFont="1" applyFill="1" applyBorder="1" applyAlignment="1">
      <alignment vertical="center"/>
    </xf>
    <xf numFmtId="0" fontId="16" fillId="4" borderId="11" xfId="0" applyFont="1" applyFill="1" applyBorder="1" applyAlignment="1">
      <alignment vertical="center" wrapText="1"/>
    </xf>
    <xf numFmtId="0" fontId="16" fillId="4" borderId="11" xfId="0" applyFont="1" applyFill="1" applyBorder="1" applyAlignment="1">
      <alignment vertical="center"/>
    </xf>
    <xf numFmtId="0" fontId="16" fillId="4" borderId="18" xfId="0" applyFont="1" applyFill="1" applyBorder="1" applyAlignment="1">
      <alignment vertical="center"/>
    </xf>
    <xf numFmtId="0" fontId="16" fillId="4" borderId="49" xfId="0" applyFont="1" applyFill="1" applyBorder="1" applyAlignment="1">
      <alignment vertical="center" wrapText="1"/>
    </xf>
    <xf numFmtId="0" fontId="4" fillId="4" borderId="13" xfId="0" applyFont="1" applyFill="1" applyBorder="1" applyAlignment="1" applyProtection="1">
      <alignment horizontal="left" vertical="center"/>
      <protection locked="0"/>
    </xf>
    <xf numFmtId="0" fontId="16" fillId="5" borderId="18" xfId="0" applyFont="1" applyFill="1" applyBorder="1" applyAlignment="1">
      <alignment horizontal="center" vertical="center" wrapText="1"/>
    </xf>
    <xf numFmtId="0" fontId="16" fillId="0" borderId="17" xfId="0" applyFont="1" applyBorder="1" applyAlignment="1" applyProtection="1">
      <alignment horizontal="center" vertical="center"/>
      <protection locked="0"/>
    </xf>
    <xf numFmtId="49" fontId="4" fillId="4" borderId="22" xfId="5" applyNumberFormat="1" applyFont="1" applyFill="1" applyBorder="1" applyAlignment="1" applyProtection="1">
      <alignment horizontal="center" vertical="center"/>
      <protection locked="0"/>
    </xf>
    <xf numFmtId="49" fontId="4" fillId="4" borderId="6" xfId="5" applyNumberFormat="1" applyFont="1" applyFill="1" applyBorder="1" applyAlignment="1" applyProtection="1">
      <alignment horizontal="center" vertical="center"/>
      <protection locked="0"/>
    </xf>
    <xf numFmtId="49" fontId="4" fillId="4" borderId="2" xfId="5" applyNumberFormat="1" applyFont="1" applyFill="1" applyBorder="1" applyAlignment="1" applyProtection="1">
      <alignment horizontal="center" vertical="center"/>
      <protection locked="0"/>
    </xf>
    <xf numFmtId="0" fontId="19" fillId="0" borderId="7" xfId="0" applyFont="1" applyBorder="1" applyAlignment="1">
      <alignment horizontal="left" vertical="center" wrapText="1"/>
    </xf>
    <xf numFmtId="0" fontId="4" fillId="4" borderId="7" xfId="5" applyFont="1" applyFill="1" applyBorder="1" applyAlignment="1">
      <alignment vertical="center" wrapText="1"/>
    </xf>
    <xf numFmtId="0" fontId="4" fillId="4" borderId="7" xfId="4" applyFont="1" applyFill="1" applyBorder="1" applyAlignment="1">
      <alignment horizontal="left" vertical="center" wrapText="1"/>
    </xf>
    <xf numFmtId="0" fontId="4" fillId="4" borderId="6" xfId="5" applyFont="1" applyFill="1" applyBorder="1" applyAlignment="1">
      <alignment vertical="center"/>
    </xf>
    <xf numFmtId="0" fontId="4" fillId="4" borderId="13" xfId="4" applyFont="1" applyFill="1" applyBorder="1" applyAlignment="1">
      <alignment horizontal="left" vertical="center" wrapText="1"/>
    </xf>
    <xf numFmtId="0" fontId="4" fillId="4" borderId="11" xfId="0" applyFont="1" applyFill="1" applyBorder="1" applyAlignment="1" applyProtection="1">
      <alignment horizontal="left" vertical="center"/>
      <protection locked="0"/>
    </xf>
    <xf numFmtId="0" fontId="4" fillId="4" borderId="12" xfId="0" applyFont="1" applyFill="1" applyBorder="1" applyAlignment="1" applyProtection="1">
      <alignment horizontal="left" vertical="center"/>
      <protection locked="0"/>
    </xf>
    <xf numFmtId="49" fontId="4" fillId="11" borderId="2" xfId="4" applyNumberFormat="1" applyFont="1" applyFill="1" applyBorder="1" applyAlignment="1">
      <alignment horizontal="right" vertical="center"/>
    </xf>
    <xf numFmtId="165" fontId="4" fillId="4" borderId="7" xfId="1" applyNumberFormat="1" applyFont="1" applyFill="1" applyBorder="1" applyAlignment="1" applyProtection="1">
      <alignment vertical="center"/>
      <protection locked="0"/>
    </xf>
    <xf numFmtId="3" fontId="4" fillId="0" borderId="7" xfId="0" applyNumberFormat="1" applyFont="1" applyBorder="1" applyAlignment="1" applyProtection="1">
      <alignment vertical="center"/>
      <protection locked="0"/>
    </xf>
    <xf numFmtId="44" fontId="4" fillId="0" borderId="7" xfId="2" applyFont="1" applyBorder="1" applyAlignment="1" applyProtection="1">
      <alignment vertical="center"/>
      <protection locked="0"/>
    </xf>
    <xf numFmtId="10" fontId="4" fillId="0" borderId="7" xfId="0" applyNumberFormat="1" applyFont="1" applyBorder="1" applyAlignment="1" applyProtection="1">
      <alignment vertical="center"/>
      <protection locked="0"/>
    </xf>
    <xf numFmtId="10" fontId="4" fillId="0" borderId="4" xfId="0" applyNumberFormat="1" applyFont="1" applyBorder="1" applyAlignment="1" applyProtection="1">
      <alignment vertical="center"/>
      <protection locked="0"/>
    </xf>
    <xf numFmtId="0" fontId="4" fillId="0" borderId="7" xfId="0" applyFont="1" applyBorder="1" applyAlignment="1" applyProtection="1">
      <alignment vertical="center"/>
      <protection locked="0"/>
    </xf>
    <xf numFmtId="3" fontId="16" fillId="0" borderId="7" xfId="0" applyNumberFormat="1" applyFont="1" applyBorder="1" applyAlignment="1" applyProtection="1">
      <alignment vertical="center"/>
      <protection locked="0"/>
    </xf>
    <xf numFmtId="3" fontId="16" fillId="0" borderId="17" xfId="0" applyNumberFormat="1" applyFont="1" applyBorder="1" applyAlignment="1" applyProtection="1">
      <alignment vertical="center"/>
      <protection locked="0"/>
    </xf>
    <xf numFmtId="165" fontId="16" fillId="0" borderId="7" xfId="1" applyNumberFormat="1" applyFont="1" applyBorder="1" applyAlignment="1" applyProtection="1">
      <alignment vertical="center"/>
      <protection locked="0"/>
    </xf>
    <xf numFmtId="10" fontId="16" fillId="0" borderId="7" xfId="0" applyNumberFormat="1" applyFont="1" applyBorder="1" applyAlignment="1" applyProtection="1">
      <alignment vertical="center"/>
      <protection locked="0"/>
    </xf>
    <xf numFmtId="10" fontId="16" fillId="0" borderId="17" xfId="0" applyNumberFormat="1" applyFont="1" applyBorder="1" applyAlignment="1" applyProtection="1">
      <alignment vertical="center"/>
      <protection locked="0"/>
    </xf>
    <xf numFmtId="10" fontId="16" fillId="0" borderId="4" xfId="0" applyNumberFormat="1" applyFont="1" applyBorder="1" applyAlignment="1" applyProtection="1">
      <alignment vertical="center"/>
      <protection locked="0"/>
    </xf>
    <xf numFmtId="10" fontId="16" fillId="0" borderId="22" xfId="0" applyNumberFormat="1" applyFont="1" applyBorder="1" applyAlignment="1" applyProtection="1">
      <alignment vertical="center"/>
      <protection locked="0"/>
    </xf>
    <xf numFmtId="10" fontId="4" fillId="0" borderId="17" xfId="0" applyNumberFormat="1" applyFont="1" applyBorder="1" applyAlignment="1" applyProtection="1">
      <alignment vertical="center"/>
      <protection locked="0"/>
    </xf>
    <xf numFmtId="44" fontId="4" fillId="0" borderId="17" xfId="2" applyFont="1" applyBorder="1" applyAlignment="1" applyProtection="1">
      <alignment vertical="center"/>
      <protection locked="0"/>
    </xf>
    <xf numFmtId="10" fontId="4" fillId="0" borderId="22" xfId="0" applyNumberFormat="1" applyFont="1" applyBorder="1" applyAlignment="1" applyProtection="1">
      <alignment vertical="center"/>
      <protection locked="0"/>
    </xf>
    <xf numFmtId="37" fontId="4" fillId="0" borderId="7" xfId="2" applyNumberFormat="1" applyFont="1" applyBorder="1" applyAlignment="1" applyProtection="1">
      <alignment vertical="center"/>
      <protection locked="0"/>
    </xf>
    <xf numFmtId="44" fontId="4" fillId="0" borderId="7" xfId="2" applyFont="1" applyBorder="1" applyAlignment="1" applyProtection="1">
      <alignment horizontal="right" vertical="center"/>
      <protection locked="0"/>
    </xf>
    <xf numFmtId="37" fontId="4" fillId="0" borderId="17" xfId="2" applyNumberFormat="1" applyFont="1" applyBorder="1" applyAlignment="1" applyProtection="1">
      <alignment vertical="center"/>
      <protection locked="0"/>
    </xf>
    <xf numFmtId="44" fontId="4" fillId="0" borderId="17" xfId="2" applyFont="1" applyBorder="1" applyAlignment="1" applyProtection="1">
      <alignment horizontal="right" vertical="center"/>
      <protection locked="0"/>
    </xf>
    <xf numFmtId="44" fontId="16" fillId="4" borderId="7" xfId="1" applyNumberFormat="1" applyFont="1" applyFill="1" applyBorder="1" applyAlignment="1" applyProtection="1">
      <alignment vertical="center"/>
      <protection locked="0"/>
    </xf>
    <xf numFmtId="44" fontId="16" fillId="4" borderId="17" xfId="1" applyNumberFormat="1" applyFont="1" applyFill="1" applyBorder="1" applyAlignment="1" applyProtection="1">
      <alignment vertical="center"/>
      <protection locked="0"/>
    </xf>
    <xf numFmtId="44" fontId="16" fillId="0" borderId="7" xfId="2" applyFont="1" applyBorder="1" applyAlignment="1" applyProtection="1">
      <alignment vertical="center" wrapText="1"/>
      <protection locked="0"/>
    </xf>
    <xf numFmtId="0" fontId="17" fillId="10" borderId="10" xfId="0" applyFont="1" applyFill="1" applyBorder="1" applyAlignment="1">
      <alignment horizontal="center" vertical="center" wrapText="1"/>
    </xf>
    <xf numFmtId="0" fontId="17" fillId="10" borderId="11" xfId="0" applyFont="1" applyFill="1" applyBorder="1" applyAlignment="1">
      <alignment horizontal="center" vertical="center" wrapText="1"/>
    </xf>
    <xf numFmtId="0" fontId="17" fillId="10" borderId="21" xfId="0" applyFont="1" applyFill="1" applyBorder="1" applyAlignment="1">
      <alignment horizontal="center" vertical="center" wrapText="1"/>
    </xf>
    <xf numFmtId="0" fontId="4" fillId="0" borderId="10" xfId="5" quotePrefix="1" applyFont="1" applyBorder="1" applyAlignment="1">
      <alignment horizontal="center" vertical="center"/>
    </xf>
    <xf numFmtId="0" fontId="4" fillId="0" borderId="11" xfId="5" quotePrefix="1" applyFont="1" applyBorder="1" applyAlignment="1">
      <alignment horizontal="center" vertical="center"/>
    </xf>
    <xf numFmtId="0" fontId="4" fillId="0" borderId="12" xfId="5" quotePrefix="1" applyFont="1" applyBorder="1" applyAlignment="1">
      <alignment horizontal="center" vertical="center"/>
    </xf>
    <xf numFmtId="0" fontId="17"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2" xfId="0" applyFont="1" applyBorder="1" applyAlignment="1">
      <alignment horizontal="center" vertical="center" wrapText="1"/>
    </xf>
    <xf numFmtId="165" fontId="4" fillId="11" borderId="4" xfId="5" applyNumberFormat="1" applyFont="1" applyFill="1" applyBorder="1" applyAlignment="1">
      <alignment horizontal="right" vertical="center"/>
    </xf>
    <xf numFmtId="10" fontId="4" fillId="11" borderId="8" xfId="6" applyNumberFormat="1" applyFont="1" applyFill="1" applyBorder="1" applyAlignment="1" applyProtection="1">
      <alignment horizontal="right" vertical="center"/>
    </xf>
    <xf numFmtId="0" fontId="6" fillId="11" borderId="10" xfId="0" quotePrefix="1" applyFont="1" applyFill="1" applyBorder="1" applyAlignment="1" applyProtection="1">
      <alignment horizontal="center" vertical="center"/>
      <protection locked="0"/>
    </xf>
    <xf numFmtId="0" fontId="6" fillId="11" borderId="6" xfId="0" applyFont="1" applyFill="1" applyBorder="1" applyAlignment="1" applyProtection="1">
      <alignment horizontal="left" vertical="center"/>
      <protection locked="0"/>
    </xf>
    <xf numFmtId="0" fontId="6" fillId="11" borderId="6" xfId="0" applyFont="1" applyFill="1" applyBorder="1" applyAlignment="1" applyProtection="1">
      <alignment horizontal="right" wrapText="1"/>
      <protection locked="0"/>
    </xf>
    <xf numFmtId="0" fontId="6" fillId="11" borderId="6" xfId="0" applyFont="1" applyFill="1" applyBorder="1" applyAlignment="1" applyProtection="1">
      <alignment horizontal="right" vertical="center" wrapText="1"/>
      <protection locked="0"/>
    </xf>
    <xf numFmtId="0" fontId="6" fillId="11" borderId="6" xfId="4" applyFont="1" applyFill="1" applyBorder="1" applyAlignment="1">
      <alignment horizontal="right" vertical="center" wrapText="1"/>
    </xf>
    <xf numFmtId="0" fontId="6" fillId="11" borderId="2" xfId="4" applyFont="1" applyFill="1" applyBorder="1" applyAlignment="1">
      <alignment horizontal="right" vertical="center" wrapText="1"/>
    </xf>
    <xf numFmtId="0" fontId="4" fillId="4" borderId="50" xfId="5" quotePrefix="1" applyFont="1" applyFill="1" applyBorder="1" applyAlignment="1">
      <alignment horizontal="center" vertical="center"/>
    </xf>
    <xf numFmtId="43" fontId="16" fillId="4" borderId="0" xfId="1" applyFont="1" applyFill="1" applyBorder="1" applyAlignment="1" applyProtection="1">
      <alignment vertical="center"/>
    </xf>
    <xf numFmtId="44" fontId="16" fillId="4" borderId="0" xfId="2" applyFont="1" applyFill="1" applyBorder="1" applyAlignment="1" applyProtection="1">
      <alignment vertical="center"/>
    </xf>
    <xf numFmtId="10" fontId="16" fillId="4" borderId="0" xfId="6" applyNumberFormat="1" applyFont="1" applyFill="1" applyBorder="1" applyAlignment="1" applyProtection="1">
      <alignment vertical="center"/>
    </xf>
    <xf numFmtId="0" fontId="28" fillId="0" borderId="10"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28" fillId="0" borderId="49" xfId="0" applyFont="1" applyBorder="1" applyAlignment="1" applyProtection="1">
      <alignment horizontal="center" vertical="center" wrapText="1"/>
      <protection locked="0"/>
    </xf>
    <xf numFmtId="0" fontId="16" fillId="4" borderId="11"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65" fontId="26" fillId="0" borderId="0" xfId="0" applyNumberFormat="1" applyFont="1"/>
    <xf numFmtId="44" fontId="26" fillId="0" borderId="0" xfId="0" applyNumberFormat="1" applyFont="1"/>
    <xf numFmtId="44" fontId="6" fillId="5" borderId="7" xfId="2" applyFont="1" applyFill="1" applyBorder="1" applyAlignment="1">
      <alignment vertical="center"/>
    </xf>
    <xf numFmtId="37" fontId="6" fillId="5" borderId="13" xfId="1" applyNumberFormat="1" applyFont="1" applyFill="1" applyBorder="1" applyAlignment="1">
      <alignment vertical="center"/>
    </xf>
    <xf numFmtId="10" fontId="16" fillId="5" borderId="8" xfId="6" applyNumberFormat="1" applyFont="1" applyFill="1" applyBorder="1" applyAlignment="1">
      <alignment vertical="center"/>
    </xf>
    <xf numFmtId="10" fontId="4" fillId="5" borderId="4" xfId="6" applyNumberFormat="1" applyFont="1" applyFill="1" applyBorder="1" applyAlignment="1">
      <alignment vertical="center"/>
    </xf>
    <xf numFmtId="10" fontId="4" fillId="5" borderId="8" xfId="6" applyNumberFormat="1" applyFont="1" applyFill="1" applyBorder="1" applyAlignment="1">
      <alignment vertical="center"/>
    </xf>
    <xf numFmtId="49" fontId="6" fillId="0" borderId="9" xfId="5" applyNumberFormat="1" applyFont="1" applyBorder="1" applyAlignment="1" applyProtection="1">
      <alignment horizontal="left" vertical="center"/>
      <protection locked="0"/>
    </xf>
    <xf numFmtId="49" fontId="6" fillId="0" borderId="31" xfId="5" applyNumberFormat="1" applyFont="1" applyBorder="1" applyAlignment="1" applyProtection="1">
      <alignment horizontal="left" vertical="center"/>
      <protection locked="0"/>
    </xf>
    <xf numFmtId="49" fontId="6" fillId="0" borderId="32" xfId="5" applyNumberFormat="1" applyFont="1" applyBorder="1" applyAlignment="1" applyProtection="1">
      <alignment horizontal="left" vertical="center"/>
      <protection locked="0"/>
    </xf>
    <xf numFmtId="0" fontId="4" fillId="4" borderId="4" xfId="4" applyFont="1" applyFill="1" applyBorder="1" applyAlignment="1" applyProtection="1">
      <alignment vertical="center"/>
      <protection locked="0"/>
    </xf>
    <xf numFmtId="0" fontId="4" fillId="4" borderId="10" xfId="5" quotePrefix="1" applyFont="1" applyFill="1" applyBorder="1" applyAlignment="1">
      <alignment horizontal="center" vertical="center"/>
    </xf>
    <xf numFmtId="0" fontId="4" fillId="4" borderId="1" xfId="5" applyFont="1" applyFill="1" applyBorder="1" applyAlignment="1">
      <alignment vertical="center"/>
    </xf>
    <xf numFmtId="0" fontId="4" fillId="4" borderId="11" xfId="5" quotePrefix="1" applyFont="1" applyFill="1" applyBorder="1" applyAlignment="1">
      <alignment horizontal="center" vertical="center"/>
    </xf>
    <xf numFmtId="0" fontId="4" fillId="4" borderId="3" xfId="5" applyFont="1" applyFill="1" applyBorder="1" applyAlignment="1">
      <alignment vertical="center"/>
    </xf>
    <xf numFmtId="0" fontId="4" fillId="4" borderId="3" xfId="5" applyFont="1" applyFill="1" applyBorder="1" applyAlignment="1">
      <alignment vertical="center" wrapText="1"/>
    </xf>
    <xf numFmtId="0" fontId="4" fillId="4" borderId="0" xfId="0" applyFont="1" applyFill="1" applyAlignment="1">
      <alignment horizontal="left" vertical="center"/>
    </xf>
    <xf numFmtId="0" fontId="4" fillId="4" borderId="12" xfId="5" quotePrefix="1" applyFont="1" applyFill="1" applyBorder="1" applyAlignment="1">
      <alignment horizontal="center" vertical="center"/>
    </xf>
    <xf numFmtId="0" fontId="4" fillId="4" borderId="5" xfId="5" applyFont="1" applyFill="1" applyBorder="1" applyAlignment="1">
      <alignment vertical="center" wrapText="1"/>
    </xf>
    <xf numFmtId="166" fontId="16" fillId="4" borderId="0" xfId="6" applyNumberFormat="1" applyFont="1" applyFill="1" applyAlignment="1">
      <alignment vertical="center"/>
    </xf>
    <xf numFmtId="1" fontId="6" fillId="12" borderId="9" xfId="0" applyNumberFormat="1" applyFont="1" applyFill="1" applyBorder="1" applyAlignment="1">
      <alignment horizontal="center" vertical="center" shrinkToFit="1"/>
    </xf>
    <xf numFmtId="1" fontId="6" fillId="12" borderId="4" xfId="0" applyNumberFormat="1" applyFont="1" applyFill="1" applyBorder="1" applyAlignment="1">
      <alignment horizontal="center" vertical="center" shrinkToFit="1"/>
    </xf>
    <xf numFmtId="166" fontId="4" fillId="4" borderId="7" xfId="6" applyNumberFormat="1" applyFont="1" applyFill="1" applyBorder="1" applyAlignment="1" applyProtection="1">
      <alignment vertical="center"/>
      <protection locked="0"/>
    </xf>
    <xf numFmtId="0" fontId="0" fillId="4" borderId="0" xfId="0" applyFill="1" applyAlignment="1">
      <alignment vertical="center"/>
    </xf>
    <xf numFmtId="0" fontId="9" fillId="4" borderId="0" xfId="3" applyFont="1" applyFill="1" applyBorder="1" applyAlignment="1" applyProtection="1">
      <alignment vertical="center"/>
    </xf>
    <xf numFmtId="0" fontId="9" fillId="4" borderId="0" xfId="3" applyFont="1" applyFill="1" applyBorder="1" applyAlignment="1" applyProtection="1">
      <alignment vertical="center" wrapText="1"/>
    </xf>
    <xf numFmtId="10" fontId="4" fillId="5" borderId="4" xfId="6" applyNumberFormat="1" applyFont="1" applyFill="1" applyBorder="1" applyAlignment="1" applyProtection="1">
      <alignment horizontal="right" vertical="center"/>
    </xf>
    <xf numFmtId="10" fontId="4" fillId="5" borderId="4" xfId="6" quotePrefix="1" applyNumberFormat="1" applyFont="1" applyFill="1" applyBorder="1" applyAlignment="1" applyProtection="1">
      <alignment horizontal="right" vertical="center"/>
    </xf>
    <xf numFmtId="10" fontId="4" fillId="5" borderId="8" xfId="6" applyNumberFormat="1" applyFont="1" applyFill="1" applyBorder="1" applyAlignment="1" applyProtection="1">
      <alignment horizontal="right" vertical="center"/>
    </xf>
    <xf numFmtId="165" fontId="4" fillId="5" borderId="7" xfId="1" applyNumberFormat="1" applyFont="1" applyFill="1" applyBorder="1" applyAlignment="1" applyProtection="1">
      <alignment vertical="center"/>
    </xf>
    <xf numFmtId="165" fontId="4" fillId="5" borderId="13" xfId="1" applyNumberFormat="1" applyFont="1" applyFill="1" applyBorder="1" applyAlignment="1" applyProtection="1">
      <alignment vertical="center"/>
    </xf>
    <xf numFmtId="166" fontId="4" fillId="5" borderId="7" xfId="6" applyNumberFormat="1" applyFont="1" applyFill="1" applyBorder="1" applyAlignment="1" applyProtection="1">
      <alignment vertical="center"/>
    </xf>
    <xf numFmtId="10" fontId="4" fillId="5" borderId="13" xfId="6" applyNumberFormat="1" applyFont="1" applyFill="1" applyBorder="1" applyAlignment="1" applyProtection="1">
      <alignment vertical="center"/>
    </xf>
    <xf numFmtId="166" fontId="4" fillId="5" borderId="13" xfId="6" applyNumberFormat="1" applyFont="1" applyFill="1" applyBorder="1" applyAlignment="1" applyProtection="1">
      <alignment vertical="center"/>
    </xf>
    <xf numFmtId="10" fontId="4" fillId="5" borderId="4" xfId="0" applyNumberFormat="1" applyFont="1" applyFill="1" applyBorder="1" applyAlignment="1">
      <alignment vertical="center"/>
    </xf>
    <xf numFmtId="0" fontId="17" fillId="4" borderId="39"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4" fillId="4" borderId="36" xfId="4" applyFont="1" applyFill="1" applyBorder="1" applyAlignment="1" applyProtection="1">
      <alignment horizontal="center" vertical="center"/>
      <protection locked="0"/>
    </xf>
    <xf numFmtId="0" fontId="4" fillId="4" borderId="37" xfId="4" applyFont="1" applyFill="1" applyBorder="1" applyAlignment="1" applyProtection="1">
      <alignment horizontal="center" vertical="center"/>
      <protection locked="0"/>
    </xf>
    <xf numFmtId="0" fontId="4" fillId="4" borderId="38" xfId="4" applyFont="1" applyFill="1" applyBorder="1" applyAlignment="1" applyProtection="1">
      <alignment horizontal="center" vertical="center"/>
      <protection locked="0"/>
    </xf>
    <xf numFmtId="0" fontId="4" fillId="4" borderId="46" xfId="4" applyFont="1" applyFill="1" applyBorder="1" applyAlignment="1" applyProtection="1">
      <alignment horizontal="center" vertical="center"/>
      <protection locked="0"/>
    </xf>
    <xf numFmtId="0" fontId="4" fillId="4" borderId="0" xfId="4" applyFont="1" applyFill="1" applyAlignment="1" applyProtection="1">
      <alignment horizontal="center" vertical="center"/>
      <protection locked="0"/>
    </xf>
    <xf numFmtId="0" fontId="4" fillId="4" borderId="47" xfId="4" applyFont="1" applyFill="1" applyBorder="1" applyAlignment="1" applyProtection="1">
      <alignment horizontal="center" vertical="center"/>
      <protection locked="0"/>
    </xf>
    <xf numFmtId="0" fontId="4" fillId="4" borderId="52" xfId="4" applyFont="1" applyFill="1" applyBorder="1" applyAlignment="1" applyProtection="1">
      <alignment horizontal="center" vertical="center"/>
      <protection locked="0"/>
    </xf>
    <xf numFmtId="0" fontId="4" fillId="4" borderId="29" xfId="4" applyFont="1" applyFill="1" applyBorder="1" applyAlignment="1" applyProtection="1">
      <alignment horizontal="center" vertical="center"/>
      <protection locked="0"/>
    </xf>
    <xf numFmtId="0" fontId="4" fillId="4" borderId="53" xfId="4" applyFont="1" applyFill="1" applyBorder="1" applyAlignment="1" applyProtection="1">
      <alignment horizontal="center" vertical="center"/>
      <protection locked="0"/>
    </xf>
    <xf numFmtId="0" fontId="4" fillId="4" borderId="54" xfId="5" applyFont="1" applyFill="1" applyBorder="1" applyAlignment="1">
      <alignment horizontal="center" vertical="center" wrapText="1"/>
    </xf>
    <xf numFmtId="0" fontId="4" fillId="4" borderId="55" xfId="5" applyFont="1" applyFill="1" applyBorder="1" applyAlignment="1">
      <alignment horizontal="center" vertical="center" wrapText="1"/>
    </xf>
    <xf numFmtId="0" fontId="4" fillId="4" borderId="54" xfId="5" applyFont="1" applyFill="1" applyBorder="1" applyAlignment="1">
      <alignment horizontal="center" vertical="center"/>
    </xf>
    <xf numFmtId="0" fontId="4" fillId="4" borderId="55" xfId="5" applyFont="1" applyFill="1" applyBorder="1" applyAlignment="1">
      <alignment horizontal="center" vertical="center"/>
    </xf>
  </cellXfs>
  <cellStyles count="7">
    <cellStyle name="Comma" xfId="1" builtinId="3"/>
    <cellStyle name="Currency" xfId="2" builtinId="4"/>
    <cellStyle name="Hyperlink" xfId="3" builtinId="8"/>
    <cellStyle name="Normal" xfId="0" builtinId="0"/>
    <cellStyle name="Normal 2" xfId="4" xr:uid="{00000000-0005-0000-0000-000004000000}"/>
    <cellStyle name="Normal_cover 10'01" xfId="5" xr:uid="{00000000-0005-0000-0000-000005000000}"/>
    <cellStyle name="Percent" xfId="6" builtinId="5"/>
  </cellStyles>
  <dxfs count="4">
    <dxf>
      <fill>
        <patternFill>
          <bgColor rgb="FFFFFF99"/>
        </patternFill>
      </fill>
      <border>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kanyavong\AppData\Local\Microsoft\Windows\INetCache\Content.Outlook\Q22GINGV\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D24"/>
  <sheetViews>
    <sheetView zoomScale="75" zoomScaleNormal="75" zoomScaleSheetLayoutView="75" workbookViewId="0">
      <selection activeCell="H4" sqref="H4"/>
    </sheetView>
  </sheetViews>
  <sheetFormatPr defaultColWidth="9.1796875" defaultRowHeight="15.5" x14ac:dyDescent="0.35"/>
  <cols>
    <col min="1" max="1" width="9.1796875" style="16"/>
    <col min="2" max="2" width="95.6328125" style="16" customWidth="1"/>
    <col min="3" max="3" width="24.6328125" style="16" customWidth="1"/>
    <col min="4" max="4" width="65.6328125" style="16" customWidth="1"/>
    <col min="5" max="16384" width="9.1796875" style="16"/>
  </cols>
  <sheetData>
    <row r="2" spans="1:4" x14ac:dyDescent="0.35">
      <c r="A2" s="46" t="s">
        <v>158</v>
      </c>
    </row>
    <row r="3" spans="1:4" ht="16" thickBot="1" x14ac:dyDescent="0.4"/>
    <row r="4" spans="1:4" ht="30" customHeight="1" x14ac:dyDescent="0.35">
      <c r="A4" s="213" t="s">
        <v>63</v>
      </c>
      <c r="B4" s="217" t="s">
        <v>65</v>
      </c>
      <c r="C4" s="4" t="s">
        <v>47</v>
      </c>
      <c r="D4" s="5" t="s">
        <v>69</v>
      </c>
    </row>
    <row r="5" spans="1:4" ht="30" customHeight="1" x14ac:dyDescent="0.35">
      <c r="A5" s="214">
        <v>1</v>
      </c>
      <c r="B5" s="218" t="s">
        <v>105</v>
      </c>
      <c r="C5" s="6" t="s">
        <v>70</v>
      </c>
      <c r="D5" s="7" t="s">
        <v>71</v>
      </c>
    </row>
    <row r="6" spans="1:4" ht="30" customHeight="1" x14ac:dyDescent="0.35">
      <c r="A6" s="214">
        <v>2</v>
      </c>
      <c r="B6" s="218" t="s">
        <v>106</v>
      </c>
      <c r="C6" s="6" t="s">
        <v>70</v>
      </c>
      <c r="D6" s="7" t="s">
        <v>250</v>
      </c>
    </row>
    <row r="7" spans="1:4" ht="30" customHeight="1" x14ac:dyDescent="0.35">
      <c r="A7" s="214">
        <v>3</v>
      </c>
      <c r="B7" s="218" t="s">
        <v>185</v>
      </c>
      <c r="C7" s="6" t="s">
        <v>70</v>
      </c>
      <c r="D7" s="7" t="s">
        <v>250</v>
      </c>
    </row>
    <row r="8" spans="1:4" ht="30" customHeight="1" x14ac:dyDescent="0.35">
      <c r="A8" s="214">
        <v>4</v>
      </c>
      <c r="B8" s="218" t="s">
        <v>107</v>
      </c>
      <c r="C8" s="6" t="s">
        <v>99</v>
      </c>
      <c r="D8" s="7" t="s">
        <v>250</v>
      </c>
    </row>
    <row r="9" spans="1:4" ht="30" customHeight="1" x14ac:dyDescent="0.35">
      <c r="A9" s="214">
        <f>A8+1</f>
        <v>5</v>
      </c>
      <c r="B9" s="219" t="s">
        <v>192</v>
      </c>
      <c r="C9" s="6" t="s">
        <v>99</v>
      </c>
      <c r="D9" s="7" t="s">
        <v>250</v>
      </c>
    </row>
    <row r="10" spans="1:4" ht="30" customHeight="1" x14ac:dyDescent="0.35">
      <c r="A10" s="214">
        <f>A9+1</f>
        <v>6</v>
      </c>
      <c r="B10" s="218" t="s">
        <v>103</v>
      </c>
      <c r="C10" s="6" t="s">
        <v>180</v>
      </c>
      <c r="D10" s="7" t="s">
        <v>251</v>
      </c>
    </row>
    <row r="11" spans="1:4" ht="30" customHeight="1" x14ac:dyDescent="0.35">
      <c r="A11" s="214">
        <f>A10+1</f>
        <v>7</v>
      </c>
      <c r="B11" s="218" t="s">
        <v>104</v>
      </c>
      <c r="C11" s="6" t="s">
        <v>180</v>
      </c>
      <c r="D11" s="7" t="s">
        <v>251</v>
      </c>
    </row>
    <row r="12" spans="1:4" ht="30" customHeight="1" x14ac:dyDescent="0.35">
      <c r="A12" s="214">
        <f>A11+1</f>
        <v>8</v>
      </c>
      <c r="B12" s="218" t="s">
        <v>108</v>
      </c>
      <c r="C12" s="6" t="s">
        <v>180</v>
      </c>
      <c r="D12" s="7" t="s">
        <v>251</v>
      </c>
    </row>
    <row r="13" spans="1:4" ht="30" customHeight="1" x14ac:dyDescent="0.35">
      <c r="A13" s="214">
        <f>A12+1</f>
        <v>9</v>
      </c>
      <c r="B13" s="218" t="s">
        <v>109</v>
      </c>
      <c r="C13" s="6" t="s">
        <v>180</v>
      </c>
      <c r="D13" s="7" t="s">
        <v>251</v>
      </c>
    </row>
    <row r="14" spans="1:4" ht="30" customHeight="1" x14ac:dyDescent="0.35">
      <c r="A14" s="214">
        <f t="shared" ref="A14:A20" si="0">A13+1</f>
        <v>10</v>
      </c>
      <c r="B14" s="218" t="s">
        <v>181</v>
      </c>
      <c r="C14" s="6" t="s">
        <v>182</v>
      </c>
      <c r="D14" s="7" t="s">
        <v>251</v>
      </c>
    </row>
    <row r="15" spans="1:4" ht="30" customHeight="1" x14ac:dyDescent="0.35">
      <c r="A15" s="214">
        <f t="shared" si="0"/>
        <v>11</v>
      </c>
      <c r="B15" s="218" t="s">
        <v>184</v>
      </c>
      <c r="C15" s="6" t="s">
        <v>66</v>
      </c>
      <c r="D15" s="7" t="s">
        <v>252</v>
      </c>
    </row>
    <row r="16" spans="1:4" ht="30" customHeight="1" x14ac:dyDescent="0.35">
      <c r="A16" s="214">
        <f t="shared" si="0"/>
        <v>12</v>
      </c>
      <c r="B16" s="218" t="s">
        <v>208</v>
      </c>
      <c r="C16" s="6" t="s">
        <v>67</v>
      </c>
      <c r="D16" s="7" t="s">
        <v>253</v>
      </c>
    </row>
    <row r="17" spans="1:4" ht="30" customHeight="1" x14ac:dyDescent="0.35">
      <c r="A17" s="214">
        <f t="shared" si="0"/>
        <v>13</v>
      </c>
      <c r="B17" s="218" t="s">
        <v>183</v>
      </c>
      <c r="C17" s="47" t="s">
        <v>199</v>
      </c>
      <c r="D17" s="7" t="s">
        <v>254</v>
      </c>
    </row>
    <row r="18" spans="1:4" ht="30" customHeight="1" x14ac:dyDescent="0.35">
      <c r="A18" s="215">
        <f t="shared" si="0"/>
        <v>14</v>
      </c>
      <c r="B18" s="220" t="s">
        <v>197</v>
      </c>
      <c r="C18" s="47" t="s">
        <v>198</v>
      </c>
      <c r="D18" s="7" t="s">
        <v>254</v>
      </c>
    </row>
    <row r="19" spans="1:4" ht="30" customHeight="1" x14ac:dyDescent="0.35">
      <c r="A19" s="215">
        <f t="shared" si="0"/>
        <v>15</v>
      </c>
      <c r="B19" s="218" t="s">
        <v>133</v>
      </c>
      <c r="C19" s="47" t="s">
        <v>68</v>
      </c>
      <c r="D19" s="7" t="s">
        <v>255</v>
      </c>
    </row>
    <row r="20" spans="1:4" ht="30" customHeight="1" thickBot="1" x14ac:dyDescent="0.4">
      <c r="A20" s="216">
        <f t="shared" si="0"/>
        <v>16</v>
      </c>
      <c r="B20" s="221" t="s">
        <v>225</v>
      </c>
      <c r="C20" s="212" t="s">
        <v>226</v>
      </c>
      <c r="D20" s="8" t="s">
        <v>227</v>
      </c>
    </row>
    <row r="22" spans="1:4" x14ac:dyDescent="0.35">
      <c r="B22" s="48" t="s">
        <v>102</v>
      </c>
    </row>
    <row r="24" spans="1:4" x14ac:dyDescent="0.35">
      <c r="C24" s="3"/>
      <c r="D24" s="9"/>
    </row>
  </sheetData>
  <sheetProtection algorithmName="SHA-512" hashValue="hiH1KOowRFGguC0u+yRtnJF9e/f1gFYgAZIzylMTodn8nx2utSiGVeTfVr9kumkvUSdVSaYa0Ie6GuQhxsejQw==" saltValue="07v99tfI0m2VUSCRfm87dQ==" spinCount="100000" sheet="1" objects="1" scenarios="1"/>
  <hyperlinks>
    <hyperlink ref="A5" location="General_Info!A1" display="General_Info!A1" xr:uid="{00000000-0004-0000-0000-000000000000}"/>
    <hyperlink ref="A6" location="General_Info!A1" display="General_Info!A1" xr:uid="{00000000-0004-0000-0000-000001000000}"/>
    <hyperlink ref="A7" location="General_Info!A1" display="General_Info!A1" xr:uid="{00000000-0004-0000-0000-000002000000}"/>
    <hyperlink ref="A8" location="'(1) Premium'!A1" display="'(1) Premium'!A1" xr:uid="{00000000-0004-0000-0000-000003000000}"/>
    <hyperlink ref="A10" location="'(2a) Cost Sharing'!A1" display="'(2a) Cost Sharing'!A1" xr:uid="{00000000-0004-0000-0000-000004000000}"/>
    <hyperlink ref="A11" location="'(2a) Cost Sharing'!A1" display="'(2a) Cost Sharing'!A1" xr:uid="{00000000-0004-0000-0000-000005000000}"/>
    <hyperlink ref="A12" location="'(2a) Cost Sharing'!A1" display="'(2a) Cost Sharing'!A1" xr:uid="{00000000-0004-0000-0000-000006000000}"/>
    <hyperlink ref="A13" location="'(2a) Cost Sharing'!A1" display="'(2a) Cost Sharing'!A1" xr:uid="{00000000-0004-0000-0000-000007000000}"/>
    <hyperlink ref="B22" location="General_Info!A1" display="Start of the form" xr:uid="{00000000-0004-0000-0000-000008000000}"/>
    <hyperlink ref="A14" location="'(2b) Cost Sharing'!A1" display="'(2b) Cost Sharing'!A1" xr:uid="{00000000-0004-0000-0000-000009000000}"/>
    <hyperlink ref="A15" location="'(3) Benefit'!A1" display="'(3) Benefit'!A1" xr:uid="{00000000-0004-0000-0000-00000A000000}"/>
    <hyperlink ref="A16" location="'(4) Benefit Design '!A1" display="'(4) Benefit Design '!A1" xr:uid="{00000000-0004-0000-0000-00000B000000}"/>
    <hyperlink ref="A17" location="'(5a) Enrollment'!A1" display="'(5a) Enrollment'!A1" xr:uid="{00000000-0004-0000-0000-00000C000000}"/>
    <hyperlink ref="A19" location="'(6) Trend'!A1" display="'(6) Trend'!A1" xr:uid="{00000000-0004-0000-0000-00000D000000}"/>
    <hyperlink ref="A9" location="'(1) Premium'!A1" display="'(1) Premium'!A1" xr:uid="{00000000-0004-0000-0000-00000E000000}"/>
    <hyperlink ref="A18" location="'(5b) Enrollment'!A1" display="'(5b) Enrollment'!A1" xr:uid="{00000000-0004-0000-0000-00000F000000}"/>
    <hyperlink ref="A20" location="'(7) CA Aggregate Form'!A1" display="'(7) CA Aggregate Form'!A1" xr:uid="{00000000-0004-0000-0000-000010000000}"/>
  </hyperlinks>
  <pageMargins left="0.25" right="0.25" top="0.75" bottom="0.75" header="0.3" footer="0.3"/>
  <pageSetup scale="69" orientation="landscape" r:id="rId1"/>
  <headerFooter>
    <oddFooter>&amp;L&amp;"Arial,Regular"&amp;12&amp;A
Version Date: June 6,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7F991-A9DC-42E2-B350-093F334D9C63}">
  <sheetPr>
    <tabColor theme="9" tint="0.39997558519241921"/>
  </sheetPr>
  <dimension ref="B1:DD17"/>
  <sheetViews>
    <sheetView zoomScale="75" zoomScaleNormal="75" workbookViewId="0">
      <selection activeCell="K27" sqref="K27"/>
    </sheetView>
  </sheetViews>
  <sheetFormatPr defaultColWidth="9.1796875" defaultRowHeight="15.5" x14ac:dyDescent="0.35"/>
  <cols>
    <col min="1" max="1" width="1.6328125" style="17" customWidth="1"/>
    <col min="2" max="2" width="24.6328125" style="16" customWidth="1"/>
    <col min="3" max="20" width="15.6328125" style="16" customWidth="1"/>
    <col min="21" max="108" width="9.1796875" style="311"/>
    <col min="109" max="16384" width="9.1796875" style="17"/>
  </cols>
  <sheetData>
    <row r="1" spans="2:108" s="128" customFormat="1" ht="20" x14ac:dyDescent="0.35">
      <c r="B1" s="127"/>
      <c r="C1" s="113"/>
      <c r="D1" s="113"/>
      <c r="E1" s="113"/>
      <c r="F1" s="113"/>
      <c r="G1" s="113"/>
      <c r="H1" s="113"/>
      <c r="I1" s="113"/>
      <c r="J1" s="129"/>
      <c r="K1" s="114" t="str">
        <f>CONCATENATE("The Report Summarizes Rate Activity for the 12 month ending Reporting Year ",General_Info!$C$10)</f>
        <v>The Report Summarizes Rate Activity for the 12 month ending Reporting Year 2024</v>
      </c>
      <c r="L1" s="113"/>
      <c r="M1" s="113"/>
      <c r="N1" s="113"/>
      <c r="O1" s="113"/>
      <c r="P1" s="113"/>
      <c r="Q1" s="113"/>
      <c r="R1" s="113"/>
      <c r="S1" s="113"/>
      <c r="T1" s="113"/>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c r="DC1" s="160"/>
      <c r="DD1" s="160"/>
    </row>
    <row r="2" spans="2:108" s="16" customFormat="1" x14ac:dyDescent="0.35">
      <c r="B2" s="312" t="s">
        <v>213</v>
      </c>
      <c r="E2" s="313"/>
      <c r="F2" s="313"/>
      <c r="G2" s="313"/>
      <c r="H2" s="313"/>
      <c r="I2" s="313"/>
      <c r="J2" s="313"/>
      <c r="K2" s="313"/>
      <c r="L2" s="313"/>
    </row>
    <row r="3" spans="2:108" s="16" customFormat="1" x14ac:dyDescent="0.35">
      <c r="B3" s="312"/>
      <c r="E3" s="313"/>
      <c r="F3" s="313"/>
      <c r="G3" s="313"/>
      <c r="H3" s="313"/>
      <c r="I3" s="313"/>
      <c r="J3" s="313"/>
      <c r="K3" s="313"/>
      <c r="L3" s="313"/>
    </row>
    <row r="4" spans="2:108" s="16" customFormat="1" ht="16" thickBot="1" x14ac:dyDescent="0.4"/>
    <row r="5" spans="2:108" s="132" customFormat="1" ht="31" x14ac:dyDescent="0.35">
      <c r="B5" s="131" t="s">
        <v>42</v>
      </c>
      <c r="C5" s="187"/>
      <c r="D5" s="188"/>
      <c r="E5" s="188"/>
      <c r="F5" s="188"/>
      <c r="G5" s="188" t="s">
        <v>195</v>
      </c>
      <c r="H5" s="188"/>
      <c r="I5" s="188"/>
      <c r="J5" s="188"/>
      <c r="K5" s="189"/>
      <c r="L5" s="187"/>
      <c r="M5" s="188"/>
      <c r="N5" s="188"/>
      <c r="O5" s="188"/>
      <c r="P5" s="188" t="s">
        <v>196</v>
      </c>
      <c r="Q5" s="188"/>
      <c r="R5" s="188"/>
      <c r="S5" s="188"/>
      <c r="T5" s="190"/>
      <c r="U5" s="164"/>
      <c r="V5" s="164"/>
      <c r="W5" s="164"/>
      <c r="X5" s="164"/>
      <c r="Y5" s="164"/>
      <c r="Z5" s="164"/>
      <c r="AA5" s="164"/>
      <c r="AB5" s="164"/>
      <c r="AC5" s="164"/>
      <c r="AD5" s="164"/>
      <c r="AE5" s="164"/>
      <c r="AF5" s="164"/>
      <c r="AG5" s="164"/>
      <c r="AH5" s="164"/>
      <c r="AI5" s="164"/>
      <c r="AJ5" s="164"/>
      <c r="AK5" s="164"/>
      <c r="AL5" s="164"/>
      <c r="AM5" s="164"/>
      <c r="AN5" s="164"/>
      <c r="AO5" s="164"/>
      <c r="AP5" s="164"/>
      <c r="AQ5" s="164"/>
      <c r="AR5" s="164"/>
      <c r="AS5" s="164"/>
      <c r="AT5" s="164"/>
      <c r="AU5" s="164"/>
      <c r="AV5" s="164"/>
      <c r="AW5" s="164"/>
      <c r="AX5" s="164"/>
      <c r="AY5" s="164"/>
      <c r="AZ5" s="164"/>
      <c r="BA5" s="164"/>
      <c r="BB5" s="164"/>
      <c r="BC5" s="164"/>
      <c r="BD5" s="164"/>
      <c r="BE5" s="164"/>
      <c r="BF5" s="164"/>
      <c r="BG5" s="164"/>
      <c r="BH5" s="164"/>
      <c r="BI5" s="164"/>
      <c r="BJ5" s="164"/>
      <c r="BK5" s="164"/>
      <c r="BL5" s="164"/>
      <c r="BM5" s="164"/>
      <c r="BN5" s="164"/>
      <c r="BO5" s="164"/>
      <c r="BP5" s="164"/>
      <c r="BQ5" s="164"/>
      <c r="BR5" s="164"/>
      <c r="BS5" s="164"/>
      <c r="BT5" s="164"/>
      <c r="BU5" s="164"/>
      <c r="BV5" s="164"/>
      <c r="BW5" s="164"/>
      <c r="BX5" s="164"/>
      <c r="BY5" s="164"/>
      <c r="BZ5" s="164"/>
      <c r="CA5" s="164"/>
      <c r="CB5" s="164"/>
      <c r="CC5" s="164"/>
      <c r="CD5" s="164"/>
      <c r="CE5" s="164"/>
      <c r="CF5" s="164"/>
      <c r="CG5" s="164"/>
      <c r="CH5" s="164"/>
      <c r="CI5" s="164"/>
      <c r="CJ5" s="164"/>
      <c r="CK5" s="164"/>
      <c r="CL5" s="164"/>
      <c r="CM5" s="164"/>
      <c r="CN5" s="164"/>
      <c r="CO5" s="164"/>
      <c r="CP5" s="164"/>
      <c r="CQ5" s="164"/>
      <c r="CR5" s="164"/>
      <c r="CS5" s="164"/>
      <c r="CT5" s="164"/>
      <c r="CU5" s="164"/>
      <c r="CV5" s="164"/>
      <c r="CW5" s="164"/>
      <c r="CX5" s="164"/>
      <c r="CY5" s="164"/>
      <c r="CZ5" s="164"/>
      <c r="DA5" s="164"/>
      <c r="DB5" s="164"/>
      <c r="DC5" s="164"/>
      <c r="DD5" s="164"/>
    </row>
    <row r="6" spans="2:108" s="132" customFormat="1" ht="77.5" x14ac:dyDescent="0.35">
      <c r="B6" s="133" t="s">
        <v>179</v>
      </c>
      <c r="C6" s="134" t="s">
        <v>76</v>
      </c>
      <c r="D6" s="134" t="s">
        <v>77</v>
      </c>
      <c r="E6" s="134" t="s">
        <v>78</v>
      </c>
      <c r="F6" s="134" t="s">
        <v>178</v>
      </c>
      <c r="G6" s="134" t="s">
        <v>79</v>
      </c>
      <c r="H6" s="134" t="s">
        <v>193</v>
      </c>
      <c r="I6" s="134" t="s">
        <v>37</v>
      </c>
      <c r="J6" s="134" t="s">
        <v>261</v>
      </c>
      <c r="K6" s="134" t="s">
        <v>177</v>
      </c>
      <c r="L6" s="134" t="s">
        <v>76</v>
      </c>
      <c r="M6" s="134" t="s">
        <v>77</v>
      </c>
      <c r="N6" s="134" t="s">
        <v>78</v>
      </c>
      <c r="O6" s="134" t="s">
        <v>178</v>
      </c>
      <c r="P6" s="134" t="s">
        <v>79</v>
      </c>
      <c r="Q6" s="134" t="s">
        <v>193</v>
      </c>
      <c r="R6" s="134" t="s">
        <v>37</v>
      </c>
      <c r="S6" s="134" t="s">
        <v>261</v>
      </c>
      <c r="T6" s="135" t="s">
        <v>177</v>
      </c>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row>
    <row r="7" spans="2:108" s="132" customFormat="1" x14ac:dyDescent="0.35">
      <c r="B7" s="133" t="s">
        <v>48</v>
      </c>
      <c r="C7" s="136"/>
      <c r="D7" s="137"/>
      <c r="E7" s="137"/>
      <c r="F7" s="137" t="s">
        <v>165</v>
      </c>
      <c r="G7" s="137"/>
      <c r="H7" s="137"/>
      <c r="I7" s="137"/>
      <c r="J7" s="134"/>
      <c r="K7" s="134"/>
      <c r="L7" s="136"/>
      <c r="M7" s="137"/>
      <c r="N7" s="137"/>
      <c r="O7" s="137" t="s">
        <v>165</v>
      </c>
      <c r="P7" s="137"/>
      <c r="Q7" s="137"/>
      <c r="R7" s="137"/>
      <c r="S7" s="308"/>
      <c r="T7" s="309"/>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c r="BS7" s="164"/>
      <c r="BT7" s="164"/>
      <c r="BU7" s="164"/>
      <c r="BV7" s="164"/>
      <c r="BW7" s="164"/>
      <c r="BX7" s="164"/>
      <c r="BY7" s="164"/>
      <c r="BZ7" s="164"/>
      <c r="CA7" s="164"/>
      <c r="CB7" s="164"/>
      <c r="CC7" s="164"/>
      <c r="CD7" s="164"/>
      <c r="CE7" s="164"/>
      <c r="CF7" s="164"/>
      <c r="CG7" s="164"/>
      <c r="CH7" s="164"/>
      <c r="CI7" s="164"/>
      <c r="CJ7" s="164"/>
      <c r="CK7" s="164"/>
      <c r="CL7" s="164"/>
      <c r="CM7" s="164"/>
      <c r="CN7" s="164"/>
      <c r="CO7" s="164"/>
      <c r="CP7" s="164"/>
      <c r="CQ7" s="164"/>
      <c r="CR7" s="164"/>
      <c r="CS7" s="164"/>
      <c r="CT7" s="164"/>
      <c r="CU7" s="164"/>
      <c r="CV7" s="164"/>
      <c r="CW7" s="164"/>
      <c r="CX7" s="164"/>
      <c r="CY7" s="164"/>
      <c r="CZ7" s="164"/>
      <c r="DA7" s="164"/>
      <c r="DB7" s="164"/>
      <c r="DC7" s="164"/>
      <c r="DD7" s="164"/>
    </row>
    <row r="8" spans="2:108" s="132" customFormat="1" x14ac:dyDescent="0.35">
      <c r="B8" s="141" t="s">
        <v>0</v>
      </c>
      <c r="C8" s="317">
        <f>'(5a) Enrollment'!C8</f>
        <v>0</v>
      </c>
      <c r="D8" s="317">
        <f>'(5a) Enrollment'!D8</f>
        <v>0</v>
      </c>
      <c r="E8" s="317">
        <f>'(5a) Enrollment'!E8</f>
        <v>0</v>
      </c>
      <c r="F8" s="317">
        <f>'(5a) Enrollment'!F8</f>
        <v>0</v>
      </c>
      <c r="G8" s="317">
        <f>'(5a) Enrollment'!G8</f>
        <v>0</v>
      </c>
      <c r="H8" s="317">
        <f>'(5a) Enrollment'!H8</f>
        <v>0</v>
      </c>
      <c r="I8" s="317">
        <f t="shared" ref="I8:I13" si="0">SUM(C8:H8)</f>
        <v>0</v>
      </c>
      <c r="J8" s="310"/>
      <c r="K8" s="155">
        <f t="shared" ref="K8:K13" si="1">IF(I8=0,0,I8/$I$14)</f>
        <v>0</v>
      </c>
      <c r="L8" s="317">
        <f>'(5a) Enrollment'!L8</f>
        <v>0</v>
      </c>
      <c r="M8" s="317">
        <f>'(5a) Enrollment'!M8</f>
        <v>0</v>
      </c>
      <c r="N8" s="317">
        <f>'(5a) Enrollment'!N8</f>
        <v>0</v>
      </c>
      <c r="O8" s="317">
        <f>'(5a) Enrollment'!O8</f>
        <v>0</v>
      </c>
      <c r="P8" s="317">
        <f>'(5a) Enrollment'!P8</f>
        <v>0</v>
      </c>
      <c r="Q8" s="317">
        <f>'(5a) Enrollment'!Q8</f>
        <v>0</v>
      </c>
      <c r="R8" s="317">
        <f t="shared" ref="R8:R13" si="2">SUM(L8:Q8)</f>
        <v>0</v>
      </c>
      <c r="S8" s="310"/>
      <c r="T8" s="322">
        <f>IF(R8=0,0,R8/$R$14)</f>
        <v>0</v>
      </c>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c r="AW8" s="164"/>
      <c r="AX8" s="164"/>
      <c r="AY8" s="164"/>
      <c r="AZ8" s="164"/>
      <c r="BA8" s="164"/>
      <c r="BB8" s="164"/>
      <c r="BC8" s="164"/>
      <c r="BD8" s="164"/>
      <c r="BE8" s="164"/>
      <c r="BF8" s="164"/>
      <c r="BG8" s="164"/>
      <c r="BH8" s="164"/>
      <c r="BI8" s="164"/>
      <c r="BJ8" s="164"/>
      <c r="BK8" s="164"/>
      <c r="BL8" s="164"/>
      <c r="BM8" s="164"/>
      <c r="BN8" s="164"/>
      <c r="BO8" s="164"/>
      <c r="BP8" s="164"/>
      <c r="BQ8" s="164"/>
      <c r="BR8" s="164"/>
      <c r="BS8" s="164"/>
      <c r="BT8" s="164"/>
      <c r="BU8" s="164"/>
      <c r="BV8" s="164"/>
      <c r="BW8" s="164"/>
      <c r="BX8" s="164"/>
      <c r="BY8" s="164"/>
      <c r="BZ8" s="164"/>
      <c r="CA8" s="164"/>
      <c r="CB8" s="164"/>
      <c r="CC8" s="164"/>
      <c r="CD8" s="164"/>
      <c r="CE8" s="164"/>
      <c r="CF8" s="164"/>
      <c r="CG8" s="164"/>
      <c r="CH8" s="164"/>
      <c r="CI8" s="164"/>
      <c r="CJ8" s="164"/>
      <c r="CK8" s="164"/>
      <c r="CL8" s="164"/>
      <c r="CM8" s="164"/>
      <c r="CN8" s="164"/>
      <c r="CO8" s="164"/>
      <c r="CP8" s="164"/>
      <c r="CQ8" s="164"/>
      <c r="CR8" s="164"/>
      <c r="CS8" s="164"/>
      <c r="CT8" s="164"/>
      <c r="CU8" s="164"/>
      <c r="CV8" s="164"/>
      <c r="CW8" s="164"/>
      <c r="CX8" s="164"/>
      <c r="CY8" s="164"/>
      <c r="CZ8" s="164"/>
      <c r="DA8" s="164"/>
      <c r="DB8" s="164"/>
      <c r="DC8" s="164"/>
      <c r="DD8" s="164"/>
    </row>
    <row r="9" spans="2:108" s="132" customFormat="1" x14ac:dyDescent="0.35">
      <c r="B9" s="141" t="s">
        <v>1</v>
      </c>
      <c r="C9" s="317">
        <f>'(5a) Enrollment'!C9</f>
        <v>0</v>
      </c>
      <c r="D9" s="317">
        <f>'(5a) Enrollment'!D9</f>
        <v>0</v>
      </c>
      <c r="E9" s="317">
        <f>'(5a) Enrollment'!E9</f>
        <v>0</v>
      </c>
      <c r="F9" s="317">
        <f>'(5a) Enrollment'!F9</f>
        <v>0</v>
      </c>
      <c r="G9" s="317">
        <f>'(5a) Enrollment'!G9</f>
        <v>0</v>
      </c>
      <c r="H9" s="317">
        <f>'(5a) Enrollment'!H9</f>
        <v>0</v>
      </c>
      <c r="I9" s="317">
        <f t="shared" si="0"/>
        <v>0</v>
      </c>
      <c r="J9" s="310"/>
      <c r="K9" s="155">
        <f t="shared" si="1"/>
        <v>0</v>
      </c>
      <c r="L9" s="317">
        <f>'(5a) Enrollment'!L9</f>
        <v>0</v>
      </c>
      <c r="M9" s="317">
        <f>'(5a) Enrollment'!M9</f>
        <v>0</v>
      </c>
      <c r="N9" s="317">
        <f>'(5a) Enrollment'!N9</f>
        <v>0</v>
      </c>
      <c r="O9" s="317">
        <f>'(5a) Enrollment'!O9</f>
        <v>0</v>
      </c>
      <c r="P9" s="317">
        <f>'(5a) Enrollment'!P9</f>
        <v>0</v>
      </c>
      <c r="Q9" s="317">
        <f>'(5a) Enrollment'!Q9</f>
        <v>0</v>
      </c>
      <c r="R9" s="317">
        <f t="shared" si="2"/>
        <v>0</v>
      </c>
      <c r="S9" s="310"/>
      <c r="T9" s="322">
        <f>IF(R9=0, 0,R9/$R$14)</f>
        <v>0</v>
      </c>
      <c r="U9" s="164"/>
      <c r="V9" s="164"/>
      <c r="W9" s="164"/>
      <c r="X9" s="164"/>
      <c r="Y9" s="164"/>
      <c r="Z9" s="164"/>
      <c r="AA9" s="164"/>
      <c r="AB9" s="164"/>
      <c r="AC9" s="164"/>
      <c r="AD9" s="164"/>
      <c r="AE9" s="164"/>
      <c r="AF9" s="164"/>
      <c r="AG9" s="164"/>
      <c r="AH9" s="164"/>
      <c r="AI9" s="164"/>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164"/>
      <c r="BK9" s="164"/>
      <c r="BL9" s="164"/>
      <c r="BM9" s="164"/>
      <c r="BN9" s="164"/>
      <c r="BO9" s="164"/>
      <c r="BP9" s="164"/>
      <c r="BQ9" s="164"/>
      <c r="BR9" s="164"/>
      <c r="BS9" s="164"/>
      <c r="BT9" s="164"/>
      <c r="BU9" s="164"/>
      <c r="BV9" s="164"/>
      <c r="BW9" s="164"/>
      <c r="BX9" s="164"/>
      <c r="BY9" s="164"/>
      <c r="BZ9" s="164"/>
      <c r="CA9" s="164"/>
      <c r="CB9" s="164"/>
      <c r="CC9" s="164"/>
      <c r="CD9" s="164"/>
      <c r="CE9" s="164"/>
      <c r="CF9" s="164"/>
      <c r="CG9" s="164"/>
      <c r="CH9" s="164"/>
      <c r="CI9" s="164"/>
      <c r="CJ9" s="164"/>
      <c r="CK9" s="164"/>
      <c r="CL9" s="164"/>
      <c r="CM9" s="164"/>
      <c r="CN9" s="164"/>
      <c r="CO9" s="164"/>
      <c r="CP9" s="164"/>
      <c r="CQ9" s="164"/>
      <c r="CR9" s="164"/>
      <c r="CS9" s="164"/>
      <c r="CT9" s="164"/>
      <c r="CU9" s="164"/>
      <c r="CV9" s="164"/>
      <c r="CW9" s="164"/>
      <c r="CX9" s="164"/>
      <c r="CY9" s="164"/>
      <c r="CZ9" s="164"/>
      <c r="DA9" s="164"/>
      <c r="DB9" s="164"/>
      <c r="DC9" s="164"/>
      <c r="DD9" s="164"/>
    </row>
    <row r="10" spans="2:108" s="132" customFormat="1" x14ac:dyDescent="0.35">
      <c r="B10" s="141" t="s">
        <v>4</v>
      </c>
      <c r="C10" s="317">
        <f>'(5a) Enrollment'!C10</f>
        <v>0</v>
      </c>
      <c r="D10" s="317">
        <f>'(5a) Enrollment'!D10</f>
        <v>0</v>
      </c>
      <c r="E10" s="317">
        <f>'(5a) Enrollment'!E10</f>
        <v>0</v>
      </c>
      <c r="F10" s="317">
        <f>'(5a) Enrollment'!F10</f>
        <v>0</v>
      </c>
      <c r="G10" s="317">
        <f>'(5a) Enrollment'!G10</f>
        <v>0</v>
      </c>
      <c r="H10" s="317">
        <f>'(5a) Enrollment'!H10</f>
        <v>0</v>
      </c>
      <c r="I10" s="317">
        <f t="shared" si="0"/>
        <v>0</v>
      </c>
      <c r="J10" s="310"/>
      <c r="K10" s="155">
        <f t="shared" si="1"/>
        <v>0</v>
      </c>
      <c r="L10" s="317">
        <f>'(5a) Enrollment'!L10</f>
        <v>0</v>
      </c>
      <c r="M10" s="317">
        <f>'(5a) Enrollment'!M10</f>
        <v>0</v>
      </c>
      <c r="N10" s="317">
        <f>'(5a) Enrollment'!N10</f>
        <v>0</v>
      </c>
      <c r="O10" s="317">
        <f>'(5a) Enrollment'!O10</f>
        <v>0</v>
      </c>
      <c r="P10" s="317">
        <f>'(5a) Enrollment'!P10</f>
        <v>0</v>
      </c>
      <c r="Q10" s="317">
        <f>'(5a) Enrollment'!Q10</f>
        <v>0</v>
      </c>
      <c r="R10" s="317">
        <f t="shared" si="2"/>
        <v>0</v>
      </c>
      <c r="S10" s="310"/>
      <c r="T10" s="322">
        <f>IF(R10=0, 0,R10/$R$14)</f>
        <v>0</v>
      </c>
      <c r="U10" s="164"/>
      <c r="V10" s="164"/>
      <c r="W10" s="164"/>
      <c r="X10" s="164"/>
      <c r="Y10" s="164"/>
      <c r="Z10" s="164"/>
      <c r="AA10" s="164"/>
      <c r="AB10" s="164"/>
      <c r="AC10" s="164"/>
      <c r="AD10" s="164"/>
      <c r="AE10" s="164"/>
      <c r="AF10" s="164"/>
      <c r="AG10" s="164"/>
      <c r="AH10" s="164"/>
      <c r="AI10" s="164"/>
      <c r="AJ10" s="164"/>
      <c r="AK10" s="164"/>
      <c r="AL10" s="164"/>
      <c r="AM10" s="164"/>
      <c r="AN10" s="164"/>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164"/>
      <c r="BK10" s="164"/>
      <c r="BL10" s="164"/>
      <c r="BM10" s="164"/>
      <c r="BN10" s="164"/>
      <c r="BO10" s="164"/>
      <c r="BP10" s="164"/>
      <c r="BQ10" s="164"/>
      <c r="BR10" s="164"/>
      <c r="BS10" s="164"/>
      <c r="BT10" s="164"/>
      <c r="BU10" s="164"/>
      <c r="BV10" s="164"/>
      <c r="BW10" s="164"/>
      <c r="BX10" s="164"/>
      <c r="BY10" s="164"/>
      <c r="BZ10" s="164"/>
      <c r="CA10" s="164"/>
      <c r="CB10" s="164"/>
      <c r="CC10" s="164"/>
      <c r="CD10" s="164"/>
      <c r="CE10" s="164"/>
      <c r="CF10" s="164"/>
      <c r="CG10" s="164"/>
      <c r="CH10" s="164"/>
      <c r="CI10" s="164"/>
      <c r="CJ10" s="164"/>
      <c r="CK10" s="164"/>
      <c r="CL10" s="164"/>
      <c r="CM10" s="164"/>
      <c r="CN10" s="164"/>
      <c r="CO10" s="164"/>
      <c r="CP10" s="164"/>
      <c r="CQ10" s="164"/>
      <c r="CR10" s="164"/>
      <c r="CS10" s="164"/>
      <c r="CT10" s="164"/>
      <c r="CU10" s="164"/>
      <c r="CV10" s="164"/>
      <c r="CW10" s="164"/>
      <c r="CX10" s="164"/>
      <c r="CY10" s="164"/>
      <c r="CZ10" s="164"/>
      <c r="DA10" s="164"/>
      <c r="DB10" s="164"/>
      <c r="DC10" s="164"/>
      <c r="DD10" s="164"/>
    </row>
    <row r="11" spans="2:108" s="132" customFormat="1" x14ac:dyDescent="0.35">
      <c r="B11" s="141" t="s">
        <v>2</v>
      </c>
      <c r="C11" s="317">
        <f>'(5a) Enrollment'!C11</f>
        <v>0</v>
      </c>
      <c r="D11" s="317">
        <f>'(5a) Enrollment'!D11</f>
        <v>0</v>
      </c>
      <c r="E11" s="317">
        <f>'(5a) Enrollment'!E11</f>
        <v>0</v>
      </c>
      <c r="F11" s="317">
        <f>'(5a) Enrollment'!F11</f>
        <v>0</v>
      </c>
      <c r="G11" s="317">
        <f>'(5a) Enrollment'!G11</f>
        <v>0</v>
      </c>
      <c r="H11" s="317">
        <f>'(5a) Enrollment'!H11</f>
        <v>0</v>
      </c>
      <c r="I11" s="317">
        <f t="shared" si="0"/>
        <v>0</v>
      </c>
      <c r="J11" s="310"/>
      <c r="K11" s="155">
        <f t="shared" si="1"/>
        <v>0</v>
      </c>
      <c r="L11" s="317">
        <f>'(5a) Enrollment'!L11</f>
        <v>0</v>
      </c>
      <c r="M11" s="317">
        <f>'(5a) Enrollment'!M11</f>
        <v>0</v>
      </c>
      <c r="N11" s="317">
        <f>'(5a) Enrollment'!N11</f>
        <v>0</v>
      </c>
      <c r="O11" s="317">
        <f>'(5a) Enrollment'!O11</f>
        <v>0</v>
      </c>
      <c r="P11" s="317">
        <f>'(5a) Enrollment'!P11</f>
        <v>0</v>
      </c>
      <c r="Q11" s="317">
        <f>'(5a) Enrollment'!Q11</f>
        <v>0</v>
      </c>
      <c r="R11" s="317">
        <f t="shared" si="2"/>
        <v>0</v>
      </c>
      <c r="S11" s="310"/>
      <c r="T11" s="322">
        <f>IF(R11=0,0,R11/$R$14)</f>
        <v>0</v>
      </c>
      <c r="U11" s="164"/>
      <c r="V11" s="164"/>
      <c r="W11" s="164"/>
      <c r="X11" s="164"/>
      <c r="Y11" s="164"/>
      <c r="Z11" s="164"/>
      <c r="AA11" s="164"/>
      <c r="AB11" s="164"/>
      <c r="AC11" s="164"/>
      <c r="AD11" s="164"/>
      <c r="AE11" s="164"/>
      <c r="AF11" s="164"/>
      <c r="AG11" s="164"/>
      <c r="AH11" s="164"/>
      <c r="AI11" s="164"/>
      <c r="AJ11" s="164"/>
      <c r="AK11" s="164"/>
      <c r="AL11" s="164"/>
      <c r="AM11" s="164"/>
      <c r="AN11" s="164"/>
      <c r="AO11" s="164"/>
      <c r="AP11" s="164"/>
      <c r="AQ11" s="164"/>
      <c r="AR11" s="164"/>
      <c r="AS11" s="164"/>
      <c r="AT11" s="164"/>
      <c r="AU11" s="164"/>
      <c r="AV11" s="164"/>
      <c r="AW11" s="164"/>
      <c r="AX11" s="164"/>
      <c r="AY11" s="164"/>
      <c r="AZ11" s="164"/>
      <c r="BA11" s="164"/>
      <c r="BB11" s="164"/>
      <c r="BC11" s="164"/>
      <c r="BD11" s="164"/>
      <c r="BE11" s="164"/>
      <c r="BF11" s="164"/>
      <c r="BG11" s="164"/>
      <c r="BH11" s="164"/>
      <c r="BI11" s="164"/>
      <c r="BJ11" s="164"/>
      <c r="BK11" s="164"/>
      <c r="BL11" s="164"/>
      <c r="BM11" s="164"/>
      <c r="BN11" s="164"/>
      <c r="BO11" s="164"/>
      <c r="BP11" s="164"/>
      <c r="BQ11" s="164"/>
      <c r="BR11" s="164"/>
      <c r="BS11" s="164"/>
      <c r="BT11" s="164"/>
      <c r="BU11" s="164"/>
      <c r="BV11" s="164"/>
      <c r="BW11" s="164"/>
      <c r="BX11" s="164"/>
      <c r="BY11" s="164"/>
      <c r="BZ11" s="164"/>
      <c r="CA11" s="164"/>
      <c r="CB11" s="164"/>
      <c r="CC11" s="164"/>
      <c r="CD11" s="164"/>
      <c r="CE11" s="164"/>
      <c r="CF11" s="164"/>
      <c r="CG11" s="164"/>
      <c r="CH11" s="164"/>
      <c r="CI11" s="164"/>
      <c r="CJ11" s="164"/>
      <c r="CK11" s="164"/>
      <c r="CL11" s="164"/>
      <c r="CM11" s="164"/>
      <c r="CN11" s="164"/>
      <c r="CO11" s="164"/>
      <c r="CP11" s="164"/>
      <c r="CQ11" s="164"/>
      <c r="CR11" s="164"/>
      <c r="CS11" s="164"/>
      <c r="CT11" s="164"/>
      <c r="CU11" s="164"/>
      <c r="CV11" s="164"/>
      <c r="CW11" s="164"/>
      <c r="CX11" s="164"/>
      <c r="CY11" s="164"/>
      <c r="CZ11" s="164"/>
      <c r="DA11" s="164"/>
      <c r="DB11" s="164"/>
      <c r="DC11" s="164"/>
      <c r="DD11" s="164"/>
    </row>
    <row r="12" spans="2:108" s="132" customFormat="1" x14ac:dyDescent="0.35">
      <c r="B12" s="141" t="s">
        <v>3</v>
      </c>
      <c r="C12" s="317">
        <f>'(5a) Enrollment'!C12</f>
        <v>0</v>
      </c>
      <c r="D12" s="317">
        <f>'(5a) Enrollment'!D12</f>
        <v>0</v>
      </c>
      <c r="E12" s="317">
        <f>'(5a) Enrollment'!E12</f>
        <v>0</v>
      </c>
      <c r="F12" s="317">
        <f>'(5a) Enrollment'!F12</f>
        <v>0</v>
      </c>
      <c r="G12" s="317">
        <f>'(5a) Enrollment'!G12</f>
        <v>0</v>
      </c>
      <c r="H12" s="317">
        <f>'(5a) Enrollment'!H12</f>
        <v>0</v>
      </c>
      <c r="I12" s="317">
        <f t="shared" si="0"/>
        <v>0</v>
      </c>
      <c r="J12" s="310"/>
      <c r="K12" s="155">
        <f t="shared" si="1"/>
        <v>0</v>
      </c>
      <c r="L12" s="317">
        <f>'(5a) Enrollment'!L12</f>
        <v>0</v>
      </c>
      <c r="M12" s="317">
        <f>'(5a) Enrollment'!M12</f>
        <v>0</v>
      </c>
      <c r="N12" s="317">
        <f>'(5a) Enrollment'!N12</f>
        <v>0</v>
      </c>
      <c r="O12" s="317">
        <f>'(5a) Enrollment'!O12</f>
        <v>0</v>
      </c>
      <c r="P12" s="317">
        <f>'(5a) Enrollment'!P12</f>
        <v>0</v>
      </c>
      <c r="Q12" s="317">
        <f>'(5a) Enrollment'!Q12</f>
        <v>0</v>
      </c>
      <c r="R12" s="317">
        <f t="shared" si="2"/>
        <v>0</v>
      </c>
      <c r="S12" s="310"/>
      <c r="T12" s="322">
        <f>IF(R12=0,0,R12/$R$14)</f>
        <v>0</v>
      </c>
      <c r="U12" s="164"/>
      <c r="V12" s="164"/>
      <c r="W12" s="164"/>
      <c r="X12" s="164"/>
      <c r="Y12" s="164"/>
      <c r="Z12" s="164"/>
      <c r="AA12" s="164"/>
      <c r="AB12" s="164"/>
      <c r="AC12" s="164"/>
      <c r="AD12" s="164"/>
      <c r="AE12" s="164"/>
      <c r="AF12" s="164"/>
      <c r="AG12" s="164"/>
      <c r="AH12" s="164"/>
      <c r="AI12" s="164"/>
      <c r="AJ12" s="164"/>
      <c r="AK12" s="164"/>
      <c r="AL12" s="164"/>
      <c r="AM12" s="164"/>
      <c r="AN12" s="164"/>
      <c r="AO12" s="164"/>
      <c r="AP12" s="164"/>
      <c r="AQ12" s="164"/>
      <c r="AR12" s="164"/>
      <c r="AS12" s="164"/>
      <c r="AT12" s="164"/>
      <c r="AU12" s="164"/>
      <c r="AV12" s="164"/>
      <c r="AW12" s="164"/>
      <c r="AX12" s="164"/>
      <c r="AY12" s="164"/>
      <c r="AZ12" s="164"/>
      <c r="BA12" s="164"/>
      <c r="BB12" s="164"/>
      <c r="BC12" s="164"/>
      <c r="BD12" s="164"/>
      <c r="BE12" s="164"/>
      <c r="BF12" s="164"/>
      <c r="BG12" s="164"/>
      <c r="BH12" s="164"/>
      <c r="BI12" s="164"/>
      <c r="BJ12" s="164"/>
      <c r="BK12" s="164"/>
      <c r="BL12" s="164"/>
      <c r="BM12" s="164"/>
      <c r="BN12" s="164"/>
      <c r="BO12" s="164"/>
      <c r="BP12" s="164"/>
      <c r="BQ12" s="164"/>
      <c r="BR12" s="164"/>
      <c r="BS12" s="164"/>
      <c r="BT12" s="164"/>
      <c r="BU12" s="164"/>
      <c r="BV12" s="164"/>
      <c r="BW12" s="164"/>
      <c r="BX12" s="164"/>
      <c r="BY12" s="164"/>
      <c r="BZ12" s="164"/>
      <c r="CA12" s="164"/>
      <c r="CB12" s="164"/>
      <c r="CC12" s="164"/>
      <c r="CD12" s="164"/>
      <c r="CE12" s="164"/>
      <c r="CF12" s="164"/>
      <c r="CG12" s="164"/>
      <c r="CH12" s="164"/>
      <c r="CI12" s="164"/>
      <c r="CJ12" s="164"/>
      <c r="CK12" s="164"/>
      <c r="CL12" s="164"/>
      <c r="CM12" s="164"/>
      <c r="CN12" s="164"/>
      <c r="CO12" s="164"/>
      <c r="CP12" s="164"/>
      <c r="CQ12" s="164"/>
      <c r="CR12" s="164"/>
      <c r="CS12" s="164"/>
      <c r="CT12" s="164"/>
      <c r="CU12" s="164"/>
      <c r="CV12" s="164"/>
      <c r="CW12" s="164"/>
      <c r="CX12" s="164"/>
      <c r="CY12" s="164"/>
      <c r="CZ12" s="164"/>
      <c r="DA12" s="164"/>
      <c r="DB12" s="164"/>
      <c r="DC12" s="164"/>
      <c r="DD12" s="164"/>
    </row>
    <row r="13" spans="2:108" s="132" customFormat="1" x14ac:dyDescent="0.35">
      <c r="B13" s="142" t="s">
        <v>118</v>
      </c>
      <c r="C13" s="317">
        <f>'(5a) Enrollment'!C13</f>
        <v>0</v>
      </c>
      <c r="D13" s="317">
        <f>'(5a) Enrollment'!D13</f>
        <v>0</v>
      </c>
      <c r="E13" s="317">
        <f>'(5a) Enrollment'!E13</f>
        <v>0</v>
      </c>
      <c r="F13" s="317">
        <f>'(5a) Enrollment'!F13</f>
        <v>0</v>
      </c>
      <c r="G13" s="317">
        <f>'(5a) Enrollment'!G13</f>
        <v>0</v>
      </c>
      <c r="H13" s="317">
        <f>'(5a) Enrollment'!H13</f>
        <v>0</v>
      </c>
      <c r="I13" s="317">
        <f t="shared" si="0"/>
        <v>0</v>
      </c>
      <c r="J13" s="310"/>
      <c r="K13" s="155">
        <f t="shared" si="1"/>
        <v>0</v>
      </c>
      <c r="L13" s="317">
        <f>'(5a) Enrollment'!L13</f>
        <v>0</v>
      </c>
      <c r="M13" s="317">
        <f>'(5a) Enrollment'!M13</f>
        <v>0</v>
      </c>
      <c r="N13" s="317">
        <f>'(5a) Enrollment'!N13</f>
        <v>0</v>
      </c>
      <c r="O13" s="317">
        <f>'(5a) Enrollment'!O13</f>
        <v>0</v>
      </c>
      <c r="P13" s="317">
        <f>'(5a) Enrollment'!P13</f>
        <v>0</v>
      </c>
      <c r="Q13" s="317">
        <f>'(5a) Enrollment'!Q13</f>
        <v>0</v>
      </c>
      <c r="R13" s="317">
        <f t="shared" si="2"/>
        <v>0</v>
      </c>
      <c r="S13" s="310"/>
      <c r="T13" s="322">
        <f>IF(R13=0,,R13/$R$14)</f>
        <v>0</v>
      </c>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164"/>
      <c r="AW13" s="164"/>
      <c r="AX13" s="164"/>
      <c r="AY13" s="164"/>
      <c r="AZ13" s="164"/>
      <c r="BA13" s="164"/>
      <c r="BB13" s="164"/>
      <c r="BC13" s="164"/>
      <c r="BD13" s="164"/>
      <c r="BE13" s="164"/>
      <c r="BF13" s="164"/>
      <c r="BG13" s="164"/>
      <c r="BH13" s="164"/>
      <c r="BI13" s="164"/>
      <c r="BJ13" s="164"/>
      <c r="BK13" s="164"/>
      <c r="BL13" s="164"/>
      <c r="BM13" s="164"/>
      <c r="BN13" s="164"/>
      <c r="BO13" s="164"/>
      <c r="BP13" s="164"/>
      <c r="BQ13" s="164"/>
      <c r="BR13" s="164"/>
      <c r="BS13" s="164"/>
      <c r="BT13" s="164"/>
      <c r="BU13" s="164"/>
      <c r="BV13" s="164"/>
      <c r="BW13" s="164"/>
      <c r="BX13" s="164"/>
      <c r="BY13" s="164"/>
      <c r="BZ13" s="164"/>
      <c r="CA13" s="164"/>
      <c r="CB13" s="164"/>
      <c r="CC13" s="164"/>
      <c r="CD13" s="164"/>
      <c r="CE13" s="164"/>
      <c r="CF13" s="164"/>
      <c r="CG13" s="164"/>
      <c r="CH13" s="164"/>
      <c r="CI13" s="164"/>
      <c r="CJ13" s="164"/>
      <c r="CK13" s="164"/>
      <c r="CL13" s="164"/>
      <c r="CM13" s="164"/>
      <c r="CN13" s="164"/>
      <c r="CO13" s="164"/>
      <c r="CP13" s="164"/>
      <c r="CQ13" s="164"/>
      <c r="CR13" s="164"/>
      <c r="CS13" s="164"/>
      <c r="CT13" s="164"/>
      <c r="CU13" s="164"/>
      <c r="CV13" s="164"/>
      <c r="CW13" s="164"/>
      <c r="CX13" s="164"/>
      <c r="CY13" s="164"/>
      <c r="CZ13" s="164"/>
      <c r="DA13" s="164"/>
      <c r="DB13" s="164"/>
      <c r="DC13" s="164"/>
      <c r="DD13" s="164"/>
    </row>
    <row r="14" spans="2:108" s="132" customFormat="1" ht="16" thickBot="1" x14ac:dyDescent="0.4">
      <c r="B14" s="143" t="s">
        <v>14</v>
      </c>
      <c r="C14" s="318">
        <f t="shared" ref="C14:I14" si="3">SUM(C8:C13)</f>
        <v>0</v>
      </c>
      <c r="D14" s="318">
        <f t="shared" si="3"/>
        <v>0</v>
      </c>
      <c r="E14" s="318">
        <f t="shared" si="3"/>
        <v>0</v>
      </c>
      <c r="F14" s="318">
        <f t="shared" si="3"/>
        <v>0</v>
      </c>
      <c r="G14" s="318">
        <f t="shared" si="3"/>
        <v>0</v>
      </c>
      <c r="H14" s="318">
        <f t="shared" si="3"/>
        <v>0</v>
      </c>
      <c r="I14" s="318">
        <f t="shared" si="3"/>
        <v>0</v>
      </c>
      <c r="J14" s="319" t="e">
        <f>SUMPRODUCT(J8:J13,I8:I13)/SUM(I8:I13)</f>
        <v>#DIV/0!</v>
      </c>
      <c r="K14" s="320">
        <f>IF(I14=0,0,SUM(K8:K13))</f>
        <v>0</v>
      </c>
      <c r="L14" s="318">
        <f t="shared" ref="L14:R14" si="4">SUM(L8:L13)</f>
        <v>0</v>
      </c>
      <c r="M14" s="318">
        <f t="shared" si="4"/>
        <v>0</v>
      </c>
      <c r="N14" s="318">
        <f t="shared" si="4"/>
        <v>0</v>
      </c>
      <c r="O14" s="318">
        <f t="shared" si="4"/>
        <v>0</v>
      </c>
      <c r="P14" s="318">
        <f t="shared" si="4"/>
        <v>0</v>
      </c>
      <c r="Q14" s="318">
        <f t="shared" si="4"/>
        <v>0</v>
      </c>
      <c r="R14" s="318">
        <f t="shared" si="4"/>
        <v>0</v>
      </c>
      <c r="S14" s="321" t="e">
        <f>SUMPRODUCT(S8:S13,R8:R13)/SUM(R8:R13)</f>
        <v>#DIV/0!</v>
      </c>
      <c r="T14" s="147">
        <f>IF(R14=0,0,SUM(T8:T13))</f>
        <v>0</v>
      </c>
      <c r="U14" s="164"/>
      <c r="V14" s="164"/>
      <c r="W14" s="164"/>
      <c r="X14" s="164"/>
      <c r="Y14" s="164"/>
      <c r="Z14" s="164"/>
      <c r="AA14" s="164"/>
      <c r="AB14" s="164"/>
      <c r="AC14" s="164"/>
      <c r="AD14" s="164"/>
      <c r="AE14" s="164"/>
      <c r="AF14" s="164"/>
      <c r="AG14" s="164"/>
      <c r="AH14" s="164"/>
      <c r="AI14" s="164"/>
      <c r="AJ14" s="164"/>
      <c r="AK14" s="164"/>
      <c r="AL14" s="164"/>
      <c r="AM14" s="164"/>
      <c r="AN14" s="164"/>
      <c r="AO14" s="164"/>
      <c r="AP14" s="164"/>
      <c r="AQ14" s="164"/>
      <c r="AR14" s="164"/>
      <c r="AS14" s="164"/>
      <c r="AT14" s="164"/>
      <c r="AU14" s="164"/>
      <c r="AV14" s="164"/>
      <c r="AW14" s="164"/>
      <c r="AX14" s="164"/>
      <c r="AY14" s="164"/>
      <c r="AZ14" s="164"/>
      <c r="BA14" s="164"/>
      <c r="BB14" s="164"/>
      <c r="BC14" s="164"/>
      <c r="BD14" s="164"/>
      <c r="BE14" s="164"/>
      <c r="BF14" s="164"/>
      <c r="BG14" s="164"/>
      <c r="BH14" s="164"/>
      <c r="BI14" s="164"/>
      <c r="BJ14" s="164"/>
      <c r="BK14" s="164"/>
      <c r="BL14" s="164"/>
      <c r="BM14" s="164"/>
      <c r="BN14" s="164"/>
      <c r="BO14" s="164"/>
      <c r="BP14" s="164"/>
      <c r="BQ14" s="164"/>
      <c r="BR14" s="164"/>
      <c r="BS14" s="164"/>
      <c r="BT14" s="164"/>
      <c r="BU14" s="164"/>
      <c r="BV14" s="164"/>
      <c r="BW14" s="164"/>
      <c r="BX14" s="164"/>
      <c r="BY14" s="164"/>
      <c r="BZ14" s="164"/>
      <c r="CA14" s="164"/>
      <c r="CB14" s="164"/>
      <c r="CC14" s="164"/>
      <c r="CD14" s="164"/>
      <c r="CE14" s="164"/>
      <c r="CF14" s="164"/>
      <c r="CG14" s="164"/>
      <c r="CH14" s="164"/>
      <c r="CI14" s="164"/>
      <c r="CJ14" s="164"/>
      <c r="CK14" s="164"/>
      <c r="CL14" s="164"/>
      <c r="CM14" s="164"/>
      <c r="CN14" s="164"/>
      <c r="CO14" s="164"/>
      <c r="CP14" s="164"/>
      <c r="CQ14" s="164"/>
      <c r="CR14" s="164"/>
      <c r="CS14" s="164"/>
      <c r="CT14" s="164"/>
      <c r="CU14" s="164"/>
      <c r="CV14" s="164"/>
      <c r="CW14" s="164"/>
      <c r="CX14" s="164"/>
      <c r="CY14" s="164"/>
      <c r="CZ14" s="164"/>
      <c r="DA14" s="164"/>
      <c r="DB14" s="164"/>
      <c r="DC14" s="164"/>
      <c r="DD14" s="164"/>
    </row>
    <row r="15" spans="2:108" s="132" customFormat="1" x14ac:dyDescent="0.35">
      <c r="U15" s="164"/>
      <c r="V15" s="164"/>
      <c r="W15" s="164"/>
      <c r="X15" s="164"/>
      <c r="Y15" s="164"/>
      <c r="Z15" s="164"/>
      <c r="AA15" s="164"/>
      <c r="AB15" s="164"/>
      <c r="AC15" s="164"/>
      <c r="AD15" s="164"/>
      <c r="AE15" s="164"/>
      <c r="AF15" s="164"/>
      <c r="AG15" s="164"/>
      <c r="AH15" s="164"/>
      <c r="AI15" s="164"/>
      <c r="AJ15" s="164"/>
      <c r="AK15" s="164"/>
      <c r="AL15" s="164"/>
      <c r="AM15" s="164"/>
      <c r="AN15" s="164"/>
      <c r="AO15" s="164"/>
      <c r="AP15" s="164"/>
      <c r="AQ15" s="164"/>
      <c r="AR15" s="164"/>
      <c r="AS15" s="164"/>
      <c r="AT15" s="164"/>
      <c r="AU15" s="164"/>
      <c r="AV15" s="164"/>
      <c r="AW15" s="164"/>
      <c r="AX15" s="164"/>
      <c r="AY15" s="164"/>
      <c r="AZ15" s="164"/>
      <c r="BA15" s="164"/>
      <c r="BB15" s="164"/>
      <c r="BC15" s="164"/>
      <c r="BD15" s="164"/>
      <c r="BE15" s="164"/>
      <c r="BF15" s="164"/>
      <c r="BG15" s="164"/>
      <c r="BH15" s="164"/>
      <c r="BI15" s="164"/>
      <c r="BJ15" s="164"/>
      <c r="BK15" s="164"/>
      <c r="BL15" s="164"/>
      <c r="BM15" s="164"/>
      <c r="BN15" s="164"/>
      <c r="BO15" s="164"/>
      <c r="BP15" s="164"/>
      <c r="BQ15" s="164"/>
      <c r="BR15" s="164"/>
      <c r="BS15" s="164"/>
      <c r="BT15" s="164"/>
      <c r="BU15" s="164"/>
      <c r="BV15" s="164"/>
      <c r="BW15" s="164"/>
      <c r="BX15" s="164"/>
      <c r="BY15" s="164"/>
      <c r="BZ15" s="164"/>
      <c r="CA15" s="164"/>
      <c r="CB15" s="164"/>
      <c r="CC15" s="164"/>
      <c r="CD15" s="164"/>
      <c r="CE15" s="164"/>
      <c r="CF15" s="164"/>
      <c r="CG15" s="164"/>
      <c r="CH15" s="164"/>
      <c r="CI15" s="164"/>
      <c r="CJ15" s="164"/>
      <c r="CK15" s="164"/>
      <c r="CL15" s="164"/>
      <c r="CM15" s="164"/>
      <c r="CN15" s="164"/>
      <c r="CO15" s="164"/>
      <c r="CP15" s="164"/>
      <c r="CQ15" s="164"/>
      <c r="CR15" s="164"/>
      <c r="CS15" s="164"/>
      <c r="CT15" s="164"/>
      <c r="CU15" s="164"/>
      <c r="CV15" s="164"/>
      <c r="CW15" s="164"/>
      <c r="CX15" s="164"/>
      <c r="CY15" s="164"/>
      <c r="CZ15" s="164"/>
      <c r="DA15" s="164"/>
      <c r="DB15" s="164"/>
      <c r="DC15" s="164"/>
      <c r="DD15" s="164"/>
    </row>
    <row r="17" spans="10:19" x14ac:dyDescent="0.35">
      <c r="J17" s="307"/>
      <c r="S17" s="307"/>
    </row>
  </sheetData>
  <sheetProtection algorithmName="SHA-512" hashValue="ZF2o95dxB3venKw5d1yvD+yBDQpSOrAOB8VmNCD53FaIy3t+2BF+GiPDBOW+R7iqR6LhhN55v9RZidcWV5N4+A==" saltValue="lRGI6w7RFPeduCNJDHMeCw==" spinCount="100000" sheet="1" objects="1" scenarios="1"/>
  <hyperlinks>
    <hyperlink ref="B2" location="Explanation!A1" display="Please document any explanation in the explanation tab" xr:uid="{004BC0B2-F039-448E-9F7C-B895D350BA4C}"/>
  </hyperlinks>
  <pageMargins left="0.7" right="0.7" top="0.75" bottom="0.75" header="0.3" footer="0.3"/>
  <pageSetup orientation="portrait" horizontalDpi="1200" verticalDpi="1200" r:id="rId1"/>
  <headerFooter>
    <oddFooter>&amp;L&amp;"Arial,Regular"&amp;12&amp;A
Version Date: June 6,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9" tint="0.39997558519241921"/>
    <pageSetUpPr fitToPage="1"/>
  </sheetPr>
  <dimension ref="B1:AO32"/>
  <sheetViews>
    <sheetView showGridLines="0" zoomScale="75" zoomScaleNormal="75" workbookViewId="0"/>
  </sheetViews>
  <sheetFormatPr defaultColWidth="9.1796875" defaultRowHeight="15.5" x14ac:dyDescent="0.35"/>
  <cols>
    <col min="1" max="1" width="1.6328125" style="16" customWidth="1"/>
    <col min="2" max="2" width="30.54296875" style="16" customWidth="1"/>
    <col min="3" max="7" width="24.6328125" style="16" customWidth="1"/>
    <col min="8" max="30" width="9.1796875" style="16"/>
    <col min="31" max="31" width="9.1796875" style="16" customWidth="1"/>
    <col min="32" max="41" width="9.1796875" style="16" hidden="1" customWidth="1"/>
    <col min="42" max="16384" width="9.1796875" style="16"/>
  </cols>
  <sheetData>
    <row r="1" spans="2:33" ht="50.15" customHeight="1" x14ac:dyDescent="0.35">
      <c r="B1" s="116"/>
      <c r="C1" s="113"/>
      <c r="D1" s="114" t="str">
        <f>CONCATENATE("The Report Summarizes Rate Activity for the 12 month ending Reporting Year ",General_Info!$C$10)</f>
        <v>The Report Summarizes Rate Activity for the 12 month ending Reporting Year 2024</v>
      </c>
      <c r="E1" s="113"/>
      <c r="F1" s="113"/>
      <c r="G1" s="113"/>
    </row>
    <row r="2" spans="2:33" x14ac:dyDescent="0.35">
      <c r="B2" s="30" t="s">
        <v>213</v>
      </c>
      <c r="D2" s="29"/>
      <c r="E2" s="29"/>
      <c r="F2" s="29"/>
      <c r="G2" s="29"/>
      <c r="AG2" s="16" t="s">
        <v>162</v>
      </c>
    </row>
    <row r="3" spans="2:33" s="92" customFormat="1" ht="24" customHeight="1" thickBot="1" x14ac:dyDescent="0.4">
      <c r="C3" s="16"/>
      <c r="AG3" s="92" t="s">
        <v>163</v>
      </c>
    </row>
    <row r="4" spans="2:33" ht="48" customHeight="1" x14ac:dyDescent="0.35">
      <c r="B4" s="19" t="s">
        <v>18</v>
      </c>
      <c r="C4" s="191"/>
      <c r="D4" s="192"/>
      <c r="E4" s="192" t="s">
        <v>124</v>
      </c>
      <c r="F4" s="192"/>
      <c r="G4" s="194"/>
      <c r="AG4" s="16" t="s">
        <v>164</v>
      </c>
    </row>
    <row r="5" spans="2:33" ht="95.15" customHeight="1" x14ac:dyDescent="0.35">
      <c r="B5" s="67" t="s">
        <v>167</v>
      </c>
      <c r="C5" s="295" t="s">
        <v>163</v>
      </c>
      <c r="D5" s="296"/>
      <c r="E5" s="296"/>
      <c r="F5" s="296"/>
      <c r="G5" s="297"/>
    </row>
    <row r="6" spans="2:33" ht="48" customHeight="1" x14ac:dyDescent="0.35">
      <c r="B6" s="42" t="s">
        <v>17</v>
      </c>
      <c r="C6" s="78" t="str">
        <f>CONCATENATE(General_Info!$C$10-1 &amp;" Aggregate Dollars (PMPM)")</f>
        <v>2023 Aggregate Dollars (PMPM)</v>
      </c>
      <c r="D6" s="78" t="s">
        <v>15</v>
      </c>
      <c r="E6" s="78" t="s">
        <v>115</v>
      </c>
      <c r="F6" s="78" t="s">
        <v>16</v>
      </c>
      <c r="G6" s="79" t="s">
        <v>101</v>
      </c>
    </row>
    <row r="7" spans="2:33" ht="36" customHeight="1" x14ac:dyDescent="0.35">
      <c r="B7" s="38" t="s">
        <v>5</v>
      </c>
      <c r="C7" s="258"/>
      <c r="D7" s="245"/>
      <c r="E7" s="245"/>
      <c r="F7" s="245"/>
      <c r="G7" s="32">
        <f>(1+D7)*(1+E7)*(1+F7)-1</f>
        <v>0</v>
      </c>
    </row>
    <row r="8" spans="2:33" ht="36" customHeight="1" x14ac:dyDescent="0.35">
      <c r="B8" s="38" t="s">
        <v>6</v>
      </c>
      <c r="C8" s="258"/>
      <c r="D8" s="245"/>
      <c r="E8" s="245"/>
      <c r="F8" s="245"/>
      <c r="G8" s="32">
        <f t="shared" ref="G8:G16" si="0">(1+D8)*(1+E8)*(1+F8)-1</f>
        <v>0</v>
      </c>
    </row>
    <row r="9" spans="2:33" ht="36" customHeight="1" x14ac:dyDescent="0.35">
      <c r="B9" s="38" t="s">
        <v>84</v>
      </c>
      <c r="C9" s="258"/>
      <c r="D9" s="245"/>
      <c r="E9" s="245"/>
      <c r="F9" s="245"/>
      <c r="G9" s="32">
        <f t="shared" si="0"/>
        <v>0</v>
      </c>
    </row>
    <row r="10" spans="2:33" ht="36" customHeight="1" x14ac:dyDescent="0.35">
      <c r="B10" s="38" t="s">
        <v>7</v>
      </c>
      <c r="C10" s="258"/>
      <c r="D10" s="245"/>
      <c r="E10" s="245"/>
      <c r="F10" s="245"/>
      <c r="G10" s="32">
        <f t="shared" si="0"/>
        <v>0</v>
      </c>
    </row>
    <row r="11" spans="2:33" ht="36" customHeight="1" x14ac:dyDescent="0.35">
      <c r="B11" s="38" t="s">
        <v>8</v>
      </c>
      <c r="C11" s="258"/>
      <c r="D11" s="245"/>
      <c r="E11" s="245"/>
      <c r="F11" s="245"/>
      <c r="G11" s="32">
        <f t="shared" si="0"/>
        <v>0</v>
      </c>
    </row>
    <row r="12" spans="2:33" ht="36" customHeight="1" x14ac:dyDescent="0.35">
      <c r="B12" s="38" t="s">
        <v>9</v>
      </c>
      <c r="C12" s="258"/>
      <c r="D12" s="245"/>
      <c r="E12" s="245"/>
      <c r="F12" s="245"/>
      <c r="G12" s="32">
        <f t="shared" si="0"/>
        <v>0</v>
      </c>
    </row>
    <row r="13" spans="2:33" ht="36" customHeight="1" x14ac:dyDescent="0.35">
      <c r="B13" s="38" t="s">
        <v>10</v>
      </c>
      <c r="C13" s="258"/>
      <c r="D13" s="245"/>
      <c r="E13" s="245"/>
      <c r="F13" s="245"/>
      <c r="G13" s="32">
        <f t="shared" si="0"/>
        <v>0</v>
      </c>
    </row>
    <row r="14" spans="2:33" ht="36" customHeight="1" x14ac:dyDescent="0.35">
      <c r="B14" s="38" t="s">
        <v>11</v>
      </c>
      <c r="C14" s="258"/>
      <c r="D14" s="245"/>
      <c r="E14" s="245"/>
      <c r="F14" s="245"/>
      <c r="G14" s="32">
        <f t="shared" si="0"/>
        <v>0</v>
      </c>
    </row>
    <row r="15" spans="2:33" ht="36" customHeight="1" x14ac:dyDescent="0.35">
      <c r="B15" s="38" t="s">
        <v>12</v>
      </c>
      <c r="C15" s="258"/>
      <c r="D15" s="245"/>
      <c r="E15" s="245"/>
      <c r="F15" s="245"/>
      <c r="G15" s="32">
        <f t="shared" si="0"/>
        <v>0</v>
      </c>
    </row>
    <row r="16" spans="2:33" ht="36" customHeight="1" x14ac:dyDescent="0.35">
      <c r="B16" s="38" t="s">
        <v>13</v>
      </c>
      <c r="C16" s="258"/>
      <c r="D16" s="245"/>
      <c r="E16" s="245"/>
      <c r="F16" s="245"/>
      <c r="G16" s="32">
        <f t="shared" si="0"/>
        <v>0</v>
      </c>
    </row>
    <row r="17" spans="2:7" ht="36" customHeight="1" thickBot="1" x14ac:dyDescent="0.4">
      <c r="B17" s="43" t="s">
        <v>14</v>
      </c>
      <c r="C17" s="77">
        <f>SUM(C7:C16)</f>
        <v>0</v>
      </c>
      <c r="D17" s="83" t="e">
        <f>SUMPRODUCT(D7:D16,C7:C16)/SUM(C7:C16)</f>
        <v>#DIV/0!</v>
      </c>
      <c r="E17" s="83" t="e">
        <f>(1+G17)/((1+D17)*(1+F17))-1</f>
        <v>#DIV/0!</v>
      </c>
      <c r="F17" s="83" t="e">
        <f>SUMPRODUCT(F7:F16,C7:C16)/SUM(C7:C16)</f>
        <v>#DIV/0!</v>
      </c>
      <c r="G17" s="292" t="e">
        <f>SUMPRODUCT(G7:G16,C7:C16)/SUM(C7:C16)</f>
        <v>#DIV/0!</v>
      </c>
    </row>
    <row r="18" spans="2:7" s="92" customFormat="1" ht="8.15" customHeight="1" thickBot="1" x14ac:dyDescent="0.4"/>
    <row r="19" spans="2:7" ht="48.75" customHeight="1" x14ac:dyDescent="0.35">
      <c r="B19" s="19" t="s">
        <v>41</v>
      </c>
      <c r="C19" s="191"/>
      <c r="D19" s="192"/>
      <c r="E19" s="192" t="s">
        <v>124</v>
      </c>
      <c r="F19" s="192"/>
      <c r="G19" s="194"/>
    </row>
    <row r="20" spans="2:7" ht="87.75" customHeight="1" x14ac:dyDescent="0.35">
      <c r="B20" s="67" t="s">
        <v>168</v>
      </c>
      <c r="C20" s="295" t="s">
        <v>163</v>
      </c>
      <c r="D20" s="296"/>
      <c r="E20" s="296"/>
      <c r="F20" s="296"/>
      <c r="G20" s="297"/>
    </row>
    <row r="21" spans="2:7" ht="75" customHeight="1" x14ac:dyDescent="0.35">
      <c r="B21" s="42" t="s">
        <v>17</v>
      </c>
      <c r="C21" s="78" t="str">
        <f>CONCATENATE(General_Info!$C$10 &amp;" Aggregate Dollars (PMPM)")</f>
        <v>2024 Aggregate Dollars (PMPM)</v>
      </c>
      <c r="D21" s="78" t="s">
        <v>15</v>
      </c>
      <c r="E21" s="78" t="s">
        <v>115</v>
      </c>
      <c r="F21" s="78" t="s">
        <v>16</v>
      </c>
      <c r="G21" s="79" t="s">
        <v>101</v>
      </c>
    </row>
    <row r="22" spans="2:7" ht="36" customHeight="1" x14ac:dyDescent="0.35">
      <c r="B22" s="38" t="s">
        <v>5</v>
      </c>
      <c r="C22" s="258"/>
      <c r="D22" s="245"/>
      <c r="E22" s="245"/>
      <c r="F22" s="245"/>
      <c r="G22" s="32">
        <f>(1+D22)*(1+E22)*(1+F22)-1</f>
        <v>0</v>
      </c>
    </row>
    <row r="23" spans="2:7" ht="36" customHeight="1" x14ac:dyDescent="0.35">
      <c r="B23" s="38" t="s">
        <v>6</v>
      </c>
      <c r="C23" s="258"/>
      <c r="D23" s="245"/>
      <c r="E23" s="245"/>
      <c r="F23" s="245"/>
      <c r="G23" s="32">
        <f t="shared" ref="G23:G31" si="1">(1+D23)*(1+E23)*(1+F23)-1</f>
        <v>0</v>
      </c>
    </row>
    <row r="24" spans="2:7" ht="36" customHeight="1" x14ac:dyDescent="0.35">
      <c r="B24" s="38" t="s">
        <v>84</v>
      </c>
      <c r="C24" s="258"/>
      <c r="D24" s="245"/>
      <c r="E24" s="245"/>
      <c r="F24" s="245"/>
      <c r="G24" s="32">
        <f t="shared" si="1"/>
        <v>0</v>
      </c>
    </row>
    <row r="25" spans="2:7" ht="36" customHeight="1" x14ac:dyDescent="0.35">
      <c r="B25" s="38" t="s">
        <v>7</v>
      </c>
      <c r="C25" s="258"/>
      <c r="D25" s="245"/>
      <c r="E25" s="245"/>
      <c r="F25" s="245"/>
      <c r="G25" s="32">
        <f t="shared" si="1"/>
        <v>0</v>
      </c>
    </row>
    <row r="26" spans="2:7" ht="36" customHeight="1" x14ac:dyDescent="0.35">
      <c r="B26" s="38" t="s">
        <v>8</v>
      </c>
      <c r="C26" s="258"/>
      <c r="D26" s="245"/>
      <c r="E26" s="245"/>
      <c r="F26" s="245"/>
      <c r="G26" s="32">
        <f t="shared" si="1"/>
        <v>0</v>
      </c>
    </row>
    <row r="27" spans="2:7" ht="36" customHeight="1" x14ac:dyDescent="0.35">
      <c r="B27" s="38" t="s">
        <v>9</v>
      </c>
      <c r="C27" s="258"/>
      <c r="D27" s="245"/>
      <c r="E27" s="245"/>
      <c r="F27" s="245"/>
      <c r="G27" s="32">
        <f t="shared" si="1"/>
        <v>0</v>
      </c>
    </row>
    <row r="28" spans="2:7" ht="36" customHeight="1" x14ac:dyDescent="0.35">
      <c r="B28" s="38" t="s">
        <v>10</v>
      </c>
      <c r="C28" s="258"/>
      <c r="D28" s="245"/>
      <c r="E28" s="245"/>
      <c r="F28" s="245"/>
      <c r="G28" s="32">
        <f t="shared" si="1"/>
        <v>0</v>
      </c>
    </row>
    <row r="29" spans="2:7" ht="36" customHeight="1" x14ac:dyDescent="0.35">
      <c r="B29" s="38" t="s">
        <v>11</v>
      </c>
      <c r="C29" s="258"/>
      <c r="D29" s="245"/>
      <c r="E29" s="245"/>
      <c r="F29" s="245"/>
      <c r="G29" s="32">
        <f t="shared" si="1"/>
        <v>0</v>
      </c>
    </row>
    <row r="30" spans="2:7" ht="36" customHeight="1" x14ac:dyDescent="0.35">
      <c r="B30" s="38" t="s">
        <v>12</v>
      </c>
      <c r="C30" s="258"/>
      <c r="D30" s="245"/>
      <c r="E30" s="245"/>
      <c r="F30" s="245"/>
      <c r="G30" s="32">
        <f t="shared" si="1"/>
        <v>0</v>
      </c>
    </row>
    <row r="31" spans="2:7" ht="36" customHeight="1" x14ac:dyDescent="0.35">
      <c r="B31" s="38" t="s">
        <v>13</v>
      </c>
      <c r="C31" s="258"/>
      <c r="D31" s="245"/>
      <c r="E31" s="245"/>
      <c r="F31" s="245"/>
      <c r="G31" s="32">
        <f t="shared" si="1"/>
        <v>0</v>
      </c>
    </row>
    <row r="32" spans="2:7" ht="36" customHeight="1" thickBot="1" x14ac:dyDescent="0.4">
      <c r="B32" s="43" t="s">
        <v>14</v>
      </c>
      <c r="C32" s="77">
        <f>SUM(C22:C31)</f>
        <v>0</v>
      </c>
      <c r="D32" s="83" t="e">
        <f>SUMPRODUCT(D22:D31,C22:C31)/SUM(C22:C31)</f>
        <v>#DIV/0!</v>
      </c>
      <c r="E32" s="83" t="e">
        <f>(1+G32)/((1+D32)*(1+F32))-1</f>
        <v>#DIV/0!</v>
      </c>
      <c r="F32" s="83" t="e">
        <f>SUMPRODUCT(F22:F31,C22:C31)/SUM(C22:C31)</f>
        <v>#DIV/0!</v>
      </c>
      <c r="G32" s="292" t="e">
        <f>SUMPRODUCT(G22:G31,C22:C31)/SUM(C22:C31)</f>
        <v>#DIV/0!</v>
      </c>
    </row>
  </sheetData>
  <sheetProtection algorithmName="SHA-512" hashValue="uXmau2c5KvDCNsiRwWYVZUKyZBRVdIQN31iBN4a1sWlLMZG+F2XaJvM3FCZ2Ew0kh6gkZ04DlJMwORQ35WPHxQ==" saltValue="siy51q77Bijyp075cj+O7w==" spinCount="100000" sheet="1" objects="1" scenarios="1"/>
  <dataValidations count="1">
    <dataValidation type="list" operator="lessThanOrEqual" allowBlank="1" showInputMessage="1" showErrorMessage="1" errorTitle="Too Many Characters" error="The maximum number of characters that can be entered is 105." sqref="C5 C20" xr:uid="{00000000-0002-0000-0900-000000000000}">
      <formula1>$AG$3:$AG$4</formula1>
    </dataValidation>
  </dataValidations>
  <hyperlinks>
    <hyperlink ref="B2" location="Explanation!A1" display="Please document any explanation in the explanation tab" xr:uid="{00000000-0004-0000-0900-000000000000}"/>
  </hyperlinks>
  <pageMargins left="0.25" right="0.25" top="0.75" bottom="0.75" header="0.3" footer="0.3"/>
  <pageSetup scale="38" orientation="landscape" r:id="rId1"/>
  <headerFooter>
    <oddFooter>&amp;L&amp;"Arial,Regular"&amp;12&amp;A
Version Date: June 6,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9" tint="0.39997558519241921"/>
    <pageSetUpPr fitToPage="1"/>
  </sheetPr>
  <dimension ref="A2:G61"/>
  <sheetViews>
    <sheetView zoomScale="70" zoomScaleNormal="70" zoomScaleSheetLayoutView="75" workbookViewId="0">
      <selection activeCell="E18" sqref="E18"/>
    </sheetView>
  </sheetViews>
  <sheetFormatPr defaultColWidth="11.453125" defaultRowHeight="15.5" x14ac:dyDescent="0.35"/>
  <cols>
    <col min="1" max="1" width="8.1796875" style="49" customWidth="1"/>
    <col min="2" max="2" width="76" style="49" customWidth="1"/>
    <col min="3" max="3" width="24.6328125" style="49" customWidth="1"/>
    <col min="4" max="4" width="14.1796875" style="49" customWidth="1"/>
    <col min="5" max="5" width="16" style="49" customWidth="1"/>
    <col min="6" max="6" width="15.1796875" style="49" customWidth="1"/>
    <col min="7" max="7" width="15.54296875" style="49" customWidth="1"/>
    <col min="8" max="16384" width="11.453125" style="49"/>
  </cols>
  <sheetData>
    <row r="2" spans="1:7" x14ac:dyDescent="0.35">
      <c r="A2" s="211" t="s">
        <v>224</v>
      </c>
      <c r="B2" s="50"/>
    </row>
    <row r="3" spans="1:7" x14ac:dyDescent="0.35">
      <c r="A3" s="50" t="s">
        <v>159</v>
      </c>
      <c r="B3" s="50"/>
    </row>
    <row r="4" spans="1:7" ht="16.5" customHeight="1" x14ac:dyDescent="0.35">
      <c r="A4" s="51" t="s">
        <v>160</v>
      </c>
      <c r="B4" s="50"/>
    </row>
    <row r="5" spans="1:7" ht="16" thickBot="1" x14ac:dyDescent="0.4"/>
    <row r="6" spans="1:7" ht="30" customHeight="1" x14ac:dyDescent="0.35">
      <c r="A6" s="262">
        <v>1</v>
      </c>
      <c r="B6" s="231" t="s">
        <v>230</v>
      </c>
      <c r="C6" s="235" t="str">
        <f>General_Info!C10</f>
        <v>2024</v>
      </c>
    </row>
    <row r="7" spans="1:7" ht="30" customHeight="1" x14ac:dyDescent="0.35">
      <c r="A7" s="263">
        <f>A6+1</f>
        <v>2</v>
      </c>
      <c r="B7" s="229" t="s">
        <v>232</v>
      </c>
      <c r="C7" s="271">
        <f>C19</f>
        <v>0</v>
      </c>
    </row>
    <row r="8" spans="1:7" ht="30" customHeight="1" x14ac:dyDescent="0.35">
      <c r="A8" s="263">
        <v>3</v>
      </c>
      <c r="B8" s="230" t="s">
        <v>223</v>
      </c>
      <c r="C8" s="271">
        <f>E19</f>
        <v>52</v>
      </c>
    </row>
    <row r="9" spans="1:7" ht="30" customHeight="1" x14ac:dyDescent="0.35">
      <c r="A9" s="263">
        <v>4</v>
      </c>
      <c r="B9" s="230" t="s">
        <v>220</v>
      </c>
      <c r="C9" s="271">
        <f>F19</f>
        <v>66</v>
      </c>
    </row>
    <row r="10" spans="1:7" ht="30" customHeight="1" thickBot="1" x14ac:dyDescent="0.4">
      <c r="A10" s="264">
        <v>5</v>
      </c>
      <c r="B10" s="232" t="s">
        <v>244</v>
      </c>
      <c r="C10" s="272">
        <f>G19</f>
        <v>3.6363636363636438E-2</v>
      </c>
    </row>
    <row r="11" spans="1:7" ht="16" thickBot="1" x14ac:dyDescent="0.4">
      <c r="A11" s="3"/>
      <c r="B11" s="3"/>
      <c r="C11" s="3"/>
      <c r="D11" s="3"/>
    </row>
    <row r="12" spans="1:7" ht="62" x14ac:dyDescent="0.35">
      <c r="A12" s="273" t="s">
        <v>233</v>
      </c>
      <c r="B12" s="274" t="s">
        <v>221</v>
      </c>
      <c r="C12" s="275" t="s">
        <v>246</v>
      </c>
      <c r="D12" s="276" t="s">
        <v>219</v>
      </c>
      <c r="E12" s="277" t="s">
        <v>223</v>
      </c>
      <c r="F12" s="277" t="s">
        <v>220</v>
      </c>
      <c r="G12" s="278" t="s">
        <v>244</v>
      </c>
    </row>
    <row r="13" spans="1:7" x14ac:dyDescent="0.35">
      <c r="A13" s="233"/>
      <c r="B13" s="6" t="s">
        <v>245</v>
      </c>
      <c r="C13" s="236"/>
      <c r="D13" s="180">
        <f t="shared" ref="D13:D18" si="0">IF(C13=0,0%,C13/SUM($C$13:$C$18))</f>
        <v>0</v>
      </c>
      <c r="E13" s="236"/>
      <c r="F13" s="130">
        <f>'(5a) Enrollment'!I30+'(5a) Enrollment'!R30</f>
        <v>0</v>
      </c>
      <c r="G13" s="293" t="str">
        <f>IFERROR(('(5a) Enrollment'!I30/('(5a) Enrollment'!I30+'(5a) Enrollment'!R30))*'(5a) Enrollment'!K30+(('(5a) Enrollment'!R30/('(5a) Enrollment'!I30+'(5a) Enrollment'!R30))*'(5a) Enrollment'!T30),"")</f>
        <v/>
      </c>
    </row>
    <row r="14" spans="1:7" x14ac:dyDescent="0.35">
      <c r="A14" s="233"/>
      <c r="B14" s="6" t="s">
        <v>1</v>
      </c>
      <c r="C14" s="236"/>
      <c r="D14" s="180">
        <f t="shared" si="0"/>
        <v>0</v>
      </c>
      <c r="E14" s="236"/>
      <c r="F14" s="130">
        <f>'(5a) Enrollment'!I31+'(5a) Enrollment'!R31</f>
        <v>0</v>
      </c>
      <c r="G14" s="293" t="str">
        <f>IFERROR(('(5a) Enrollment'!I31/('(5a) Enrollment'!I31+'(5a) Enrollment'!R31))*'(5a) Enrollment'!K31+(('(5a) Enrollment'!R31/('(5a) Enrollment'!I31+'(5a) Enrollment'!R31))*'(5a) Enrollment'!T31),"")</f>
        <v/>
      </c>
    </row>
    <row r="15" spans="1:7" x14ac:dyDescent="0.35">
      <c r="A15" s="233"/>
      <c r="B15" s="6" t="s">
        <v>4</v>
      </c>
      <c r="C15" s="236"/>
      <c r="D15" s="180">
        <f t="shared" si="0"/>
        <v>0</v>
      </c>
      <c r="E15" s="236"/>
      <c r="F15" s="130">
        <f>'(5a) Enrollment'!I32+'(5a) Enrollment'!R32</f>
        <v>0</v>
      </c>
      <c r="G15" s="293" t="str">
        <f>IFERROR(('(5a) Enrollment'!I32/('(5a) Enrollment'!I32+'(5a) Enrollment'!R32))*'(5a) Enrollment'!K32+(('(5a) Enrollment'!R32/('(5a) Enrollment'!I32+'(5a) Enrollment'!R32))*'(5a) Enrollment'!T32),"")</f>
        <v/>
      </c>
    </row>
    <row r="16" spans="1:7" x14ac:dyDescent="0.35">
      <c r="A16" s="233"/>
      <c r="B16" s="6" t="s">
        <v>2</v>
      </c>
      <c r="C16" s="236"/>
      <c r="D16" s="180">
        <f t="shared" si="0"/>
        <v>0</v>
      </c>
      <c r="E16" s="236"/>
      <c r="F16" s="130">
        <f>'(5a) Enrollment'!I33+'(5a) Enrollment'!R33</f>
        <v>0</v>
      </c>
      <c r="G16" s="293" t="str">
        <f>IFERROR(('(5a) Enrollment'!I33/('(5a) Enrollment'!I33+'(5a) Enrollment'!R33))*'(5a) Enrollment'!K33+(('(5a) Enrollment'!R33/('(5a) Enrollment'!I33+'(5a) Enrollment'!R33))*'(5a) Enrollment'!T33),"")</f>
        <v/>
      </c>
    </row>
    <row r="17" spans="1:7" x14ac:dyDescent="0.35">
      <c r="A17" s="233"/>
      <c r="B17" s="6" t="s">
        <v>3</v>
      </c>
      <c r="C17" s="236"/>
      <c r="D17" s="180">
        <f t="shared" si="0"/>
        <v>0</v>
      </c>
      <c r="E17" s="236"/>
      <c r="F17" s="130">
        <f>'(5a) Enrollment'!I34+'(5a) Enrollment'!R34</f>
        <v>0</v>
      </c>
      <c r="G17" s="293" t="str">
        <f>IFERROR(('(5a) Enrollment'!I34/('(5a) Enrollment'!I34+'(5a) Enrollment'!R34))*'(5a) Enrollment'!K34+(('(5a) Enrollment'!R34/('(5a) Enrollment'!I34+'(5a) Enrollment'!R34))*'(5a) Enrollment'!T34),"")</f>
        <v/>
      </c>
    </row>
    <row r="18" spans="1:7" x14ac:dyDescent="0.35">
      <c r="A18" s="233"/>
      <c r="B18" s="6" t="s">
        <v>228</v>
      </c>
      <c r="C18" s="236"/>
      <c r="D18" s="180">
        <f t="shared" si="0"/>
        <v>0</v>
      </c>
      <c r="E18" s="236">
        <v>52</v>
      </c>
      <c r="F18" s="130">
        <f>'(5a) Enrollment'!I35+'(5a) Enrollment'!R35</f>
        <v>66</v>
      </c>
      <c r="G18" s="293">
        <f>IFERROR(('(5a) Enrollment'!I35/('(5a) Enrollment'!I35+'(5a) Enrollment'!R35))*'(5a) Enrollment'!K35+(('(5a) Enrollment'!R35/('(5a) Enrollment'!I35+'(5a) Enrollment'!R35))*'(5a) Enrollment'!T35),"")</f>
        <v>3.6363636363636438E-2</v>
      </c>
    </row>
    <row r="19" spans="1:7" ht="16" thickBot="1" x14ac:dyDescent="0.4">
      <c r="A19" s="234"/>
      <c r="B19" s="222" t="s">
        <v>231</v>
      </c>
      <c r="C19" s="144">
        <f>SUM(C13:C18)</f>
        <v>0</v>
      </c>
      <c r="D19" s="146">
        <f>SUM(D13:D18)</f>
        <v>0</v>
      </c>
      <c r="E19" s="144">
        <f>SUM(E13:E18)</f>
        <v>52</v>
      </c>
      <c r="F19" s="144">
        <f>SUM(F13:F18)</f>
        <v>66</v>
      </c>
      <c r="G19" s="294">
        <f>IFERROR(SUMPRODUCT(G13:G18,F13:F18)/SUM(F13:F18),"")</f>
        <v>3.6363636363636438E-2</v>
      </c>
    </row>
    <row r="20" spans="1:7" ht="16" thickBot="1" x14ac:dyDescent="0.4">
      <c r="A20" s="3"/>
      <c r="B20" s="3"/>
      <c r="C20" s="3"/>
      <c r="D20" s="3"/>
    </row>
    <row r="21" spans="1:7" ht="16" thickBot="1" x14ac:dyDescent="0.4">
      <c r="A21" s="279" t="s">
        <v>234</v>
      </c>
      <c r="B21" s="337" t="s">
        <v>222</v>
      </c>
      <c r="C21" s="338"/>
    </row>
    <row r="22" spans="1:7" ht="16" thickBot="1" x14ac:dyDescent="0.4"/>
    <row r="23" spans="1:7" x14ac:dyDescent="0.35">
      <c r="A23" s="326"/>
      <c r="B23" s="327"/>
      <c r="C23" s="327"/>
      <c r="D23" s="327"/>
      <c r="E23" s="327"/>
      <c r="F23" s="327"/>
      <c r="G23" s="328"/>
    </row>
    <row r="24" spans="1:7" x14ac:dyDescent="0.35">
      <c r="A24" s="329"/>
      <c r="B24" s="330"/>
      <c r="C24" s="330"/>
      <c r="D24" s="330"/>
      <c r="E24" s="330"/>
      <c r="F24" s="330"/>
      <c r="G24" s="331"/>
    </row>
    <row r="25" spans="1:7" x14ac:dyDescent="0.35">
      <c r="A25" s="329"/>
      <c r="B25" s="330"/>
      <c r="C25" s="330"/>
      <c r="D25" s="330"/>
      <c r="E25" s="330"/>
      <c r="F25" s="330"/>
      <c r="G25" s="331"/>
    </row>
    <row r="26" spans="1:7" x14ac:dyDescent="0.35">
      <c r="A26" s="329"/>
      <c r="B26" s="330"/>
      <c r="C26" s="330"/>
      <c r="D26" s="330"/>
      <c r="E26" s="330"/>
      <c r="F26" s="330"/>
      <c r="G26" s="331"/>
    </row>
    <row r="27" spans="1:7" x14ac:dyDescent="0.35">
      <c r="A27" s="329"/>
      <c r="B27" s="330"/>
      <c r="C27" s="330"/>
      <c r="D27" s="330"/>
      <c r="E27" s="330"/>
      <c r="F27" s="330"/>
      <c r="G27" s="331"/>
    </row>
    <row r="28" spans="1:7" ht="16" thickBot="1" x14ac:dyDescent="0.4">
      <c r="A28" s="332"/>
      <c r="B28" s="333"/>
      <c r="C28" s="333"/>
      <c r="D28" s="333"/>
      <c r="E28" s="333"/>
      <c r="F28" s="333"/>
      <c r="G28" s="334"/>
    </row>
    <row r="29" spans="1:7" ht="16" thickBot="1" x14ac:dyDescent="0.4"/>
    <row r="30" spans="1:7" ht="138" customHeight="1" thickBot="1" x14ac:dyDescent="0.4">
      <c r="A30" s="279">
        <v>7</v>
      </c>
      <c r="B30" s="335" t="s">
        <v>242</v>
      </c>
      <c r="C30" s="336"/>
    </row>
    <row r="31" spans="1:7" ht="16" thickBot="1" x14ac:dyDescent="0.4"/>
    <row r="32" spans="1:7" x14ac:dyDescent="0.35">
      <c r="A32" s="326"/>
      <c r="B32" s="327"/>
      <c r="C32" s="327"/>
      <c r="D32" s="327"/>
      <c r="E32" s="327"/>
      <c r="F32" s="327"/>
      <c r="G32" s="328"/>
    </row>
    <row r="33" spans="1:7" x14ac:dyDescent="0.35">
      <c r="A33" s="329"/>
      <c r="B33" s="330"/>
      <c r="C33" s="330"/>
      <c r="D33" s="330"/>
      <c r="E33" s="330"/>
      <c r="F33" s="330"/>
      <c r="G33" s="331"/>
    </row>
    <row r="34" spans="1:7" x14ac:dyDescent="0.35">
      <c r="A34" s="329"/>
      <c r="B34" s="330"/>
      <c r="C34" s="330"/>
      <c r="D34" s="330"/>
      <c r="E34" s="330"/>
      <c r="F34" s="330"/>
      <c r="G34" s="331"/>
    </row>
    <row r="35" spans="1:7" x14ac:dyDescent="0.35">
      <c r="A35" s="329"/>
      <c r="B35" s="330"/>
      <c r="C35" s="330"/>
      <c r="D35" s="330"/>
      <c r="E35" s="330"/>
      <c r="F35" s="330"/>
      <c r="G35" s="331"/>
    </row>
    <row r="36" spans="1:7" x14ac:dyDescent="0.35">
      <c r="A36" s="329"/>
      <c r="B36" s="330"/>
      <c r="C36" s="330"/>
      <c r="D36" s="330"/>
      <c r="E36" s="330"/>
      <c r="F36" s="330"/>
      <c r="G36" s="331"/>
    </row>
    <row r="37" spans="1:7" ht="24" customHeight="1" x14ac:dyDescent="0.35">
      <c r="A37" s="329"/>
      <c r="B37" s="330"/>
      <c r="C37" s="330"/>
      <c r="D37" s="330"/>
      <c r="E37" s="330"/>
      <c r="F37" s="330"/>
      <c r="G37" s="331"/>
    </row>
    <row r="38" spans="1:7" x14ac:dyDescent="0.35">
      <c r="A38" s="329"/>
      <c r="B38" s="330"/>
      <c r="C38" s="330"/>
      <c r="D38" s="330"/>
      <c r="E38" s="330"/>
      <c r="F38" s="330"/>
      <c r="G38" s="331"/>
    </row>
    <row r="39" spans="1:7" x14ac:dyDescent="0.35">
      <c r="A39" s="329"/>
      <c r="B39" s="330"/>
      <c r="C39" s="330"/>
      <c r="D39" s="330"/>
      <c r="E39" s="330"/>
      <c r="F39" s="330"/>
      <c r="G39" s="331"/>
    </row>
    <row r="40" spans="1:7" x14ac:dyDescent="0.35">
      <c r="A40" s="329"/>
      <c r="B40" s="330"/>
      <c r="C40" s="330"/>
      <c r="D40" s="330"/>
      <c r="E40" s="330"/>
      <c r="F40" s="330"/>
      <c r="G40" s="331"/>
    </row>
    <row r="41" spans="1:7" x14ac:dyDescent="0.35">
      <c r="A41" s="329"/>
      <c r="B41" s="330"/>
      <c r="C41" s="330"/>
      <c r="D41" s="330"/>
      <c r="E41" s="330"/>
      <c r="F41" s="330"/>
      <c r="G41" s="331"/>
    </row>
    <row r="42" spans="1:7" x14ac:dyDescent="0.35">
      <c r="A42" s="329"/>
      <c r="B42" s="330"/>
      <c r="C42" s="330"/>
      <c r="D42" s="330"/>
      <c r="E42" s="330"/>
      <c r="F42" s="330"/>
      <c r="G42" s="331"/>
    </row>
    <row r="43" spans="1:7" x14ac:dyDescent="0.35">
      <c r="A43" s="329"/>
      <c r="B43" s="330"/>
      <c r="C43" s="330"/>
      <c r="D43" s="330"/>
      <c r="E43" s="330"/>
      <c r="F43" s="330"/>
      <c r="G43" s="331"/>
    </row>
    <row r="44" spans="1:7" x14ac:dyDescent="0.35">
      <c r="A44" s="329"/>
      <c r="B44" s="330"/>
      <c r="C44" s="330"/>
      <c r="D44" s="330"/>
      <c r="E44" s="330"/>
      <c r="F44" s="330"/>
      <c r="G44" s="331"/>
    </row>
    <row r="45" spans="1:7" x14ac:dyDescent="0.35">
      <c r="A45" s="329"/>
      <c r="B45" s="330"/>
      <c r="C45" s="330"/>
      <c r="D45" s="330"/>
      <c r="E45" s="330"/>
      <c r="F45" s="330"/>
      <c r="G45" s="331"/>
    </row>
    <row r="46" spans="1:7" x14ac:dyDescent="0.35">
      <c r="A46" s="329"/>
      <c r="B46" s="330"/>
      <c r="C46" s="330"/>
      <c r="D46" s="330"/>
      <c r="E46" s="330"/>
      <c r="F46" s="330"/>
      <c r="G46" s="331"/>
    </row>
    <row r="47" spans="1:7" x14ac:dyDescent="0.35">
      <c r="A47" s="329"/>
      <c r="B47" s="330"/>
      <c r="C47" s="330"/>
      <c r="D47" s="330"/>
      <c r="E47" s="330"/>
      <c r="F47" s="330"/>
      <c r="G47" s="331"/>
    </row>
    <row r="48" spans="1:7" x14ac:dyDescent="0.35">
      <c r="A48" s="329"/>
      <c r="B48" s="330"/>
      <c r="C48" s="330"/>
      <c r="D48" s="330"/>
      <c r="E48" s="330"/>
      <c r="F48" s="330"/>
      <c r="G48" s="331"/>
    </row>
    <row r="49" spans="1:7" x14ac:dyDescent="0.35">
      <c r="A49" s="329"/>
      <c r="B49" s="330"/>
      <c r="C49" s="330"/>
      <c r="D49" s="330"/>
      <c r="E49" s="330"/>
      <c r="F49" s="330"/>
      <c r="G49" s="331"/>
    </row>
    <row r="50" spans="1:7" x14ac:dyDescent="0.35">
      <c r="A50" s="329"/>
      <c r="B50" s="330"/>
      <c r="C50" s="330"/>
      <c r="D50" s="330"/>
      <c r="E50" s="330"/>
      <c r="F50" s="330"/>
      <c r="G50" s="331"/>
    </row>
    <row r="51" spans="1:7" x14ac:dyDescent="0.35">
      <c r="A51" s="329"/>
      <c r="B51" s="330"/>
      <c r="C51" s="330"/>
      <c r="D51" s="330"/>
      <c r="E51" s="330"/>
      <c r="F51" s="330"/>
      <c r="G51" s="331"/>
    </row>
    <row r="52" spans="1:7" x14ac:dyDescent="0.35">
      <c r="A52" s="329"/>
      <c r="B52" s="330"/>
      <c r="C52" s="330"/>
      <c r="D52" s="330"/>
      <c r="E52" s="330"/>
      <c r="F52" s="330"/>
      <c r="G52" s="331"/>
    </row>
    <row r="53" spans="1:7" x14ac:dyDescent="0.35">
      <c r="A53" s="329"/>
      <c r="B53" s="330"/>
      <c r="C53" s="330"/>
      <c r="D53" s="330"/>
      <c r="E53" s="330"/>
      <c r="F53" s="330"/>
      <c r="G53" s="331"/>
    </row>
    <row r="54" spans="1:7" x14ac:dyDescent="0.35">
      <c r="A54" s="329"/>
      <c r="B54" s="330"/>
      <c r="C54" s="330"/>
      <c r="D54" s="330"/>
      <c r="E54" s="330"/>
      <c r="F54" s="330"/>
      <c r="G54" s="331"/>
    </row>
    <row r="55" spans="1:7" x14ac:dyDescent="0.35">
      <c r="A55" s="329"/>
      <c r="B55" s="330"/>
      <c r="C55" s="330"/>
      <c r="D55" s="330"/>
      <c r="E55" s="330"/>
      <c r="F55" s="330"/>
      <c r="G55" s="331"/>
    </row>
    <row r="56" spans="1:7" x14ac:dyDescent="0.35">
      <c r="A56" s="329"/>
      <c r="B56" s="330"/>
      <c r="C56" s="330"/>
      <c r="D56" s="330"/>
      <c r="E56" s="330"/>
      <c r="F56" s="330"/>
      <c r="G56" s="331"/>
    </row>
    <row r="57" spans="1:7" x14ac:dyDescent="0.35">
      <c r="A57" s="329"/>
      <c r="B57" s="330"/>
      <c r="C57" s="330"/>
      <c r="D57" s="330"/>
      <c r="E57" s="330"/>
      <c r="F57" s="330"/>
      <c r="G57" s="331"/>
    </row>
    <row r="58" spans="1:7" x14ac:dyDescent="0.35">
      <c r="A58" s="329"/>
      <c r="B58" s="330"/>
      <c r="C58" s="330"/>
      <c r="D58" s="330"/>
      <c r="E58" s="330"/>
      <c r="F58" s="330"/>
      <c r="G58" s="331"/>
    </row>
    <row r="59" spans="1:7" x14ac:dyDescent="0.35">
      <c r="A59" s="329"/>
      <c r="B59" s="330"/>
      <c r="C59" s="330"/>
      <c r="D59" s="330"/>
      <c r="E59" s="330"/>
      <c r="F59" s="330"/>
      <c r="G59" s="331"/>
    </row>
    <row r="60" spans="1:7" x14ac:dyDescent="0.35">
      <c r="A60" s="329"/>
      <c r="B60" s="330"/>
      <c r="C60" s="330"/>
      <c r="D60" s="330"/>
      <c r="E60" s="330"/>
      <c r="F60" s="330"/>
      <c r="G60" s="331"/>
    </row>
    <row r="61" spans="1:7" ht="16" thickBot="1" x14ac:dyDescent="0.4">
      <c r="A61" s="332"/>
      <c r="B61" s="333"/>
      <c r="C61" s="333"/>
      <c r="D61" s="333"/>
      <c r="E61" s="333"/>
      <c r="F61" s="333"/>
      <c r="G61" s="334"/>
    </row>
  </sheetData>
  <sheetProtection algorithmName="SHA-512" hashValue="+bC2rePWdKEJ7uqWMci72+S/3x3tUc1A3gO9ZTU+gCOsAHTRaoNCDTlRF63y7cLVw5xR22Ip6QmKuPn7Aofy0g==" saltValue="dsB4ilXc1ym/rdu/s3fHRw==" spinCount="100000" sheet="1" objects="1" scenarios="1"/>
  <mergeCells count="5">
    <mergeCell ref="A23:G28"/>
    <mergeCell ref="A32:G37"/>
    <mergeCell ref="A38:G61"/>
    <mergeCell ref="B30:C30"/>
    <mergeCell ref="B21:C21"/>
  </mergeCells>
  <conditionalFormatting sqref="A12:B15">
    <cfRule type="cellIs" dxfId="0" priority="1" stopIfTrue="1" operator="equal">
      <formula>"Next Section"</formula>
    </cfRule>
  </conditionalFormatting>
  <dataValidations count="1">
    <dataValidation type="textLength" operator="lessThanOrEqual" allowBlank="1" showInputMessage="1" showErrorMessage="1" errorTitle="Too Many Characters" error="The maximum number of characters that can be entered is 105." sqref="C7:C10" xr:uid="{00000000-0002-0000-0A00-000000000000}">
      <formula1>150</formula1>
    </dataValidation>
  </dataValidations>
  <pageMargins left="0.25" right="0.25" top="0.75" bottom="0.75" header="0.3" footer="0.3"/>
  <pageSetup scale="43" orientation="landscape" r:id="rId1"/>
  <headerFooter>
    <oddFooter>&amp;L&amp;"Arial,Regular"&amp;12&amp;A
Version Date: June 6,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C00000"/>
    <pageSetUpPr fitToPage="1"/>
  </sheetPr>
  <dimension ref="B1:D14"/>
  <sheetViews>
    <sheetView zoomScale="75" zoomScaleNormal="75" workbookViewId="0">
      <selection activeCell="C6" sqref="C6"/>
    </sheetView>
  </sheetViews>
  <sheetFormatPr defaultColWidth="9.1796875" defaultRowHeight="15.5" x14ac:dyDescent="0.35"/>
  <cols>
    <col min="1" max="1" width="1.6328125" style="16" customWidth="1"/>
    <col min="2" max="4" width="55.6328125" style="16" customWidth="1"/>
    <col min="5" max="16384" width="9.1796875" style="16"/>
  </cols>
  <sheetData>
    <row r="1" spans="2:4" ht="8.15" customHeight="1" thickBot="1" x14ac:dyDescent="0.4"/>
    <row r="2" spans="2:4" ht="48" customHeight="1" x14ac:dyDescent="0.35">
      <c r="B2" s="123"/>
      <c r="C2" s="124" t="s">
        <v>33</v>
      </c>
      <c r="D2" s="125"/>
    </row>
    <row r="3" spans="2:4" ht="23.25" customHeight="1" x14ac:dyDescent="0.35">
      <c r="B3" s="198" t="s">
        <v>210</v>
      </c>
      <c r="C3" s="199"/>
      <c r="D3" s="200"/>
    </row>
    <row r="4" spans="2:4" ht="23.25" customHeight="1" x14ac:dyDescent="0.35">
      <c r="B4" s="198" t="s">
        <v>211</v>
      </c>
      <c r="C4" s="199"/>
      <c r="D4" s="200"/>
    </row>
    <row r="5" spans="2:4" ht="48" customHeight="1" x14ac:dyDescent="0.35">
      <c r="B5" s="117" t="s">
        <v>31</v>
      </c>
      <c r="C5" s="118" t="s">
        <v>32</v>
      </c>
      <c r="D5" s="119" t="s">
        <v>40</v>
      </c>
    </row>
    <row r="6" spans="2:4" ht="48" customHeight="1" x14ac:dyDescent="0.35">
      <c r="B6" s="65" t="s">
        <v>110</v>
      </c>
      <c r="C6" s="52" t="s">
        <v>269</v>
      </c>
      <c r="D6" s="53"/>
    </row>
    <row r="7" spans="2:4" ht="48" customHeight="1" x14ac:dyDescent="0.35">
      <c r="B7" s="65" t="s">
        <v>206</v>
      </c>
      <c r="C7" s="52"/>
      <c r="D7" s="53"/>
    </row>
    <row r="8" spans="2:4" ht="48" customHeight="1" x14ac:dyDescent="0.35">
      <c r="B8" s="65" t="s">
        <v>205</v>
      </c>
      <c r="C8" s="52" t="s">
        <v>265</v>
      </c>
      <c r="D8" s="53"/>
    </row>
    <row r="9" spans="2:4" ht="48" customHeight="1" x14ac:dyDescent="0.35">
      <c r="B9" s="65" t="s">
        <v>111</v>
      </c>
      <c r="C9" s="52" t="s">
        <v>266</v>
      </c>
      <c r="D9" s="53"/>
    </row>
    <row r="10" spans="2:4" ht="48" customHeight="1" x14ac:dyDescent="0.35">
      <c r="B10" s="65" t="s">
        <v>112</v>
      </c>
      <c r="C10" s="52" t="s">
        <v>266</v>
      </c>
      <c r="D10" s="53"/>
    </row>
    <row r="11" spans="2:4" ht="48" customHeight="1" x14ac:dyDescent="0.35">
      <c r="B11" s="65" t="s">
        <v>204</v>
      </c>
      <c r="C11" s="52" t="s">
        <v>267</v>
      </c>
      <c r="D11" s="53"/>
    </row>
    <row r="12" spans="2:4" ht="48" customHeight="1" x14ac:dyDescent="0.35">
      <c r="B12" s="65" t="s">
        <v>203</v>
      </c>
      <c r="C12" s="90"/>
      <c r="D12" s="91"/>
    </row>
    <row r="13" spans="2:4" ht="48" customHeight="1" x14ac:dyDescent="0.35">
      <c r="B13" s="65" t="s">
        <v>116</v>
      </c>
      <c r="C13" s="90" t="s">
        <v>268</v>
      </c>
      <c r="D13" s="91"/>
    </row>
    <row r="14" spans="2:4" ht="60" customHeight="1" thickBot="1" x14ac:dyDescent="0.4">
      <c r="B14" s="66" t="s">
        <v>229</v>
      </c>
      <c r="C14" s="54"/>
      <c r="D14" s="55"/>
    </row>
  </sheetData>
  <sheetProtection algorithmName="SHA-512" hashValue="edrkGzReWNj4e/QQWzznbGIwN0wZuNV3UgjDapOU/MIVeCGUlKbuDdbDoIJON5BkccrjwOfTA4sdGsJRpamSkw==" saltValue="ewprnbyTnlNMUT2M2wEdEQ==" spinCount="100000" sheet="1" objects="1" scenarios="1"/>
  <hyperlinks>
    <hyperlink ref="B6" location="'(1) Premium'!A1" display="'(1) Premium'!A1" xr:uid="{00000000-0004-0000-0B00-000000000000}"/>
    <hyperlink ref="B7" location="'(2a) Cost Sharing'!A1" display="Tab (2a). Cost Sharing" xr:uid="{00000000-0004-0000-0B00-000001000000}"/>
    <hyperlink ref="B9" location="'(3) Benefit'!A1" display="Tab (3). Benefit" xr:uid="{00000000-0004-0000-0B00-000002000000}"/>
    <hyperlink ref="B11" location="'(5a) Enrollment'!A1" display="'(5a) Enrollment'!A1" xr:uid="{00000000-0004-0000-0B00-000003000000}"/>
    <hyperlink ref="B14" location="'(7) CA Aggregate Form'!A1" display="'(7) CA Aggregate Form'!A1" xr:uid="{00000000-0004-0000-0B00-000004000000}"/>
    <hyperlink ref="B10" location="'(4) Benefit Design '!A1" display="Tab (4). Benefit Design" xr:uid="{00000000-0004-0000-0B00-000005000000}"/>
    <hyperlink ref="B8" location="'(2b) Cost Sharing'!A1" display="Tab (2b). Cost Sharing" xr:uid="{00000000-0004-0000-0B00-000006000000}"/>
    <hyperlink ref="B12" location="'(5b) Enrollment'!A1" display="'(5b) Enrollment'!A1" xr:uid="{00000000-0004-0000-0B00-000007000000}"/>
    <hyperlink ref="B13" location="'(6) Trend'!A1" display="'(6) Trend'!A1" xr:uid="{00000000-0004-0000-0B00-000008000000}"/>
  </hyperlinks>
  <pageMargins left="0.25" right="0.25" top="0.75" bottom="0.75" header="0.3" footer="0.3"/>
  <pageSetup scale="75" orientation="landscape" r:id="rId1"/>
  <headerFooter>
    <oddFooter>&amp;L&amp;"Arial,Regular"&amp;12&amp;A
Version Date: June 6,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4"/>
    <pageSetUpPr fitToPage="1"/>
  </sheetPr>
  <dimension ref="B1:C24"/>
  <sheetViews>
    <sheetView showGridLines="0" view="pageBreakPreview" zoomScale="90" zoomScaleNormal="150" zoomScaleSheetLayoutView="90" workbookViewId="0">
      <selection activeCell="C3" sqref="C3"/>
    </sheetView>
  </sheetViews>
  <sheetFormatPr defaultColWidth="9.1796875" defaultRowHeight="15.5" x14ac:dyDescent="0.35"/>
  <cols>
    <col min="1" max="1" width="3.453125" style="44" customWidth="1"/>
    <col min="2" max="2" width="45" style="44" customWidth="1"/>
    <col min="3" max="3" width="209.1796875" style="44" customWidth="1"/>
    <col min="4" max="16384" width="9.1796875" style="44"/>
  </cols>
  <sheetData>
    <row r="1" spans="2:3" ht="48" customHeight="1" x14ac:dyDescent="0.35">
      <c r="B1" s="122" t="s">
        <v>34</v>
      </c>
      <c r="C1" s="122" t="s">
        <v>157</v>
      </c>
    </row>
    <row r="2" spans="2:3" ht="48" customHeight="1" x14ac:dyDescent="0.35">
      <c r="B2" s="62" t="s">
        <v>212</v>
      </c>
      <c r="C2" s="45" t="s">
        <v>207</v>
      </c>
    </row>
    <row r="3" spans="2:3" ht="48" customHeight="1" x14ac:dyDescent="0.35">
      <c r="B3" s="62" t="s">
        <v>169</v>
      </c>
      <c r="C3" s="45" t="s">
        <v>217</v>
      </c>
    </row>
    <row r="4" spans="2:3" ht="48" customHeight="1" x14ac:dyDescent="0.35">
      <c r="B4" s="62" t="s">
        <v>35</v>
      </c>
      <c r="C4" s="121" t="s">
        <v>126</v>
      </c>
    </row>
    <row r="5" spans="2:3" ht="84.75" customHeight="1" x14ac:dyDescent="0.35">
      <c r="B5" s="62" t="s">
        <v>36</v>
      </c>
      <c r="C5" s="45" t="s">
        <v>260</v>
      </c>
    </row>
    <row r="6" spans="2:3" ht="48" customHeight="1" x14ac:dyDescent="0.35">
      <c r="B6" s="62" t="s">
        <v>72</v>
      </c>
      <c r="C6" s="61" t="s">
        <v>127</v>
      </c>
    </row>
    <row r="7" spans="2:3" ht="55.5" customHeight="1" x14ac:dyDescent="0.35">
      <c r="B7" s="228" t="s">
        <v>147</v>
      </c>
      <c r="C7" s="45" t="s">
        <v>243</v>
      </c>
    </row>
    <row r="8" spans="2:3" ht="48" customHeight="1" x14ac:dyDescent="0.35">
      <c r="B8" s="62" t="s">
        <v>121</v>
      </c>
      <c r="C8" s="45" t="s">
        <v>125</v>
      </c>
    </row>
    <row r="9" spans="2:3" ht="48" customHeight="1" x14ac:dyDescent="0.35">
      <c r="B9" s="62" t="s">
        <v>85</v>
      </c>
      <c r="C9" s="45" t="s">
        <v>166</v>
      </c>
    </row>
    <row r="10" spans="2:3" ht="48" customHeight="1" x14ac:dyDescent="0.35">
      <c r="B10" s="62" t="s">
        <v>120</v>
      </c>
      <c r="C10" s="45" t="s">
        <v>154</v>
      </c>
    </row>
    <row r="11" spans="2:3" ht="51.75" customHeight="1" x14ac:dyDescent="0.35">
      <c r="B11" s="62" t="s">
        <v>119</v>
      </c>
      <c r="C11" s="61" t="s">
        <v>150</v>
      </c>
    </row>
    <row r="12" spans="2:3" ht="51.75" customHeight="1" x14ac:dyDescent="0.35">
      <c r="B12" s="62" t="s">
        <v>75</v>
      </c>
      <c r="C12" s="45" t="s">
        <v>128</v>
      </c>
    </row>
    <row r="13" spans="2:3" ht="48" customHeight="1" x14ac:dyDescent="0.35">
      <c r="B13" s="62" t="s">
        <v>73</v>
      </c>
      <c r="C13" s="45" t="s">
        <v>130</v>
      </c>
    </row>
    <row r="14" spans="2:3" ht="42" customHeight="1" x14ac:dyDescent="0.35">
      <c r="B14" s="62" t="s">
        <v>214</v>
      </c>
      <c r="C14" s="45" t="s">
        <v>155</v>
      </c>
    </row>
    <row r="15" spans="2:3" ht="42" customHeight="1" x14ac:dyDescent="0.35">
      <c r="B15" s="62" t="s">
        <v>37</v>
      </c>
      <c r="C15" s="45" t="s">
        <v>129</v>
      </c>
    </row>
    <row r="16" spans="2:3" ht="48" customHeight="1" x14ac:dyDescent="0.35">
      <c r="B16" s="62" t="s">
        <v>138</v>
      </c>
      <c r="C16" s="45" t="s">
        <v>139</v>
      </c>
    </row>
    <row r="17" spans="2:3" ht="48" customHeight="1" x14ac:dyDescent="0.35">
      <c r="B17" s="62" t="s">
        <v>152</v>
      </c>
      <c r="C17" s="45" t="s">
        <v>153</v>
      </c>
    </row>
    <row r="18" spans="2:3" ht="48" customHeight="1" x14ac:dyDescent="0.35">
      <c r="B18" s="62" t="s">
        <v>151</v>
      </c>
      <c r="C18" s="45" t="s">
        <v>156</v>
      </c>
    </row>
    <row r="19" spans="2:3" ht="48" customHeight="1" x14ac:dyDescent="0.35">
      <c r="B19" s="62" t="s">
        <v>38</v>
      </c>
      <c r="C19" s="45" t="s">
        <v>161</v>
      </c>
    </row>
    <row r="20" spans="2:3" ht="48" customHeight="1" x14ac:dyDescent="0.35">
      <c r="B20" s="62" t="s">
        <v>39</v>
      </c>
      <c r="C20" s="45" t="s">
        <v>135</v>
      </c>
    </row>
    <row r="21" spans="2:3" ht="46.5" customHeight="1" x14ac:dyDescent="0.35">
      <c r="B21" s="62" t="s">
        <v>136</v>
      </c>
      <c r="C21" s="45" t="s">
        <v>137</v>
      </c>
    </row>
    <row r="22" spans="2:3" ht="48" customHeight="1" x14ac:dyDescent="0.35">
      <c r="B22" s="62" t="s">
        <v>74</v>
      </c>
      <c r="C22" s="45" t="s">
        <v>131</v>
      </c>
    </row>
    <row r="23" spans="2:3" ht="48" customHeight="1" x14ac:dyDescent="0.35">
      <c r="B23" s="62" t="s">
        <v>117</v>
      </c>
      <c r="C23" s="45" t="s">
        <v>194</v>
      </c>
    </row>
    <row r="24" spans="2:3" ht="48" customHeight="1" x14ac:dyDescent="0.35"/>
  </sheetData>
  <pageMargins left="0.25" right="0.25" top="0.75" bottom="0.75" header="0.3" footer="0.3"/>
  <pageSetup scale="42" orientation="landscape" r:id="rId1"/>
  <headerFooter>
    <oddFooter>&amp;L&amp;"Arial,Regular"&amp;12&amp;A
Version Date: June 6,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2:D31"/>
  <sheetViews>
    <sheetView showGridLines="0" tabSelected="1" zoomScale="75" zoomScaleNormal="75" workbookViewId="0">
      <selection activeCell="C16" sqref="C16"/>
    </sheetView>
  </sheetViews>
  <sheetFormatPr defaultColWidth="11.453125" defaultRowHeight="15.5" x14ac:dyDescent="0.35"/>
  <cols>
    <col min="1" max="1" width="8.1796875" style="49" customWidth="1"/>
    <col min="2" max="2" width="95.6328125" style="49" customWidth="1"/>
    <col min="3" max="3" width="24.6328125" style="49" customWidth="1"/>
    <col min="4" max="4" width="7.453125" style="49" customWidth="1"/>
    <col min="5" max="16384" width="11.453125" style="49"/>
  </cols>
  <sheetData>
    <row r="2" spans="1:4" x14ac:dyDescent="0.35">
      <c r="A2" s="50" t="s">
        <v>43</v>
      </c>
      <c r="B2" s="50"/>
    </row>
    <row r="3" spans="1:4" x14ac:dyDescent="0.35">
      <c r="A3" s="50" t="s">
        <v>44</v>
      </c>
    </row>
    <row r="4" spans="1:4" x14ac:dyDescent="0.35">
      <c r="A4" s="50" t="s">
        <v>159</v>
      </c>
      <c r="B4" s="50"/>
    </row>
    <row r="5" spans="1:4" x14ac:dyDescent="0.35">
      <c r="A5" s="50" t="s">
        <v>160</v>
      </c>
      <c r="B5" s="50"/>
    </row>
    <row r="6" spans="1:4" ht="16" thickBot="1" x14ac:dyDescent="0.4"/>
    <row r="7" spans="1:4" ht="30" customHeight="1" x14ac:dyDescent="0.35">
      <c r="A7" s="299">
        <v>1</v>
      </c>
      <c r="B7" s="300" t="s">
        <v>45</v>
      </c>
      <c r="C7" s="1" t="s">
        <v>98</v>
      </c>
    </row>
    <row r="8" spans="1:4" ht="30" customHeight="1" x14ac:dyDescent="0.35">
      <c r="A8" s="301">
        <f>A7+1</f>
        <v>2</v>
      </c>
      <c r="B8" s="302" t="s">
        <v>100</v>
      </c>
      <c r="C8" s="298" t="s">
        <v>262</v>
      </c>
    </row>
    <row r="9" spans="1:4" ht="30" customHeight="1" x14ac:dyDescent="0.35">
      <c r="A9" s="301">
        <f>A8+1</f>
        <v>3</v>
      </c>
      <c r="B9" s="302" t="s">
        <v>62</v>
      </c>
      <c r="C9" s="13">
        <v>45566</v>
      </c>
    </row>
    <row r="10" spans="1:4" ht="30" customHeight="1" x14ac:dyDescent="0.35">
      <c r="A10" s="301">
        <f>A9+1</f>
        <v>4</v>
      </c>
      <c r="B10" s="302" t="s">
        <v>64</v>
      </c>
      <c r="C10" s="2" t="s">
        <v>259</v>
      </c>
    </row>
    <row r="11" spans="1:4" ht="30" customHeight="1" x14ac:dyDescent="0.35">
      <c r="A11" s="301">
        <f t="shared" ref="A11:A17" si="0">A10+1</f>
        <v>5</v>
      </c>
      <c r="B11" s="302" t="s">
        <v>46</v>
      </c>
      <c r="C11" s="2"/>
    </row>
    <row r="12" spans="1:4" ht="30" customHeight="1" x14ac:dyDescent="0.35">
      <c r="A12" s="301">
        <f>A11+1</f>
        <v>6</v>
      </c>
      <c r="B12" s="302" t="s">
        <v>258</v>
      </c>
      <c r="C12" s="2" t="s">
        <v>263</v>
      </c>
    </row>
    <row r="13" spans="1:4" ht="30" customHeight="1" x14ac:dyDescent="0.35">
      <c r="A13" s="301">
        <f t="shared" si="0"/>
        <v>7</v>
      </c>
      <c r="B13" s="302" t="s">
        <v>114</v>
      </c>
      <c r="C13" s="15" t="s">
        <v>122</v>
      </c>
    </row>
    <row r="14" spans="1:4" ht="30" customHeight="1" x14ac:dyDescent="0.35">
      <c r="A14" s="301">
        <f t="shared" si="0"/>
        <v>8</v>
      </c>
      <c r="B14" s="302" t="s">
        <v>134</v>
      </c>
      <c r="C14" s="314">
        <f>IFERROR('(7) CA Aggregate Form'!C10,0%)</f>
        <v>3.6363636363636438E-2</v>
      </c>
    </row>
    <row r="15" spans="1:4" ht="30" customHeight="1" x14ac:dyDescent="0.35">
      <c r="A15" s="301">
        <f t="shared" si="0"/>
        <v>9</v>
      </c>
      <c r="B15" s="303" t="s">
        <v>248</v>
      </c>
      <c r="C15" s="315">
        <f>IFERROR('(5a) Enrollment'!K14,0%)</f>
        <v>0</v>
      </c>
    </row>
    <row r="16" spans="1:4" ht="30" customHeight="1" x14ac:dyDescent="0.35">
      <c r="A16" s="301">
        <f t="shared" si="0"/>
        <v>10</v>
      </c>
      <c r="B16" s="303" t="s">
        <v>256</v>
      </c>
      <c r="C16" s="314">
        <f>IFERROR('(5a) Enrollment'!T14,0%)</f>
        <v>0</v>
      </c>
      <c r="D16" s="304"/>
    </row>
    <row r="17" spans="1:4" ht="30" customHeight="1" thickBot="1" x14ac:dyDescent="0.4">
      <c r="A17" s="305">
        <f t="shared" si="0"/>
        <v>11</v>
      </c>
      <c r="B17" s="306" t="s">
        <v>257</v>
      </c>
      <c r="C17" s="316">
        <f>IFERROR('(5a) Enrollment'!T25,0%)</f>
        <v>3.6363636363636438E-2</v>
      </c>
      <c r="D17" s="304"/>
    </row>
    <row r="18" spans="1:4" x14ac:dyDescent="0.35">
      <c r="A18" s="304"/>
      <c r="B18" s="304"/>
      <c r="C18" s="304"/>
      <c r="D18" s="304"/>
    </row>
    <row r="19" spans="1:4" x14ac:dyDescent="0.35">
      <c r="A19" s="304"/>
      <c r="B19" s="304"/>
      <c r="C19" s="304"/>
      <c r="D19" s="304"/>
    </row>
    <row r="20" spans="1:4" x14ac:dyDescent="0.35">
      <c r="A20" s="304"/>
      <c r="B20" s="304"/>
      <c r="C20" s="304"/>
      <c r="D20" s="304"/>
    </row>
    <row r="21" spans="1:4" x14ac:dyDescent="0.35">
      <c r="A21" s="304"/>
      <c r="B21" s="304"/>
      <c r="C21" s="304"/>
      <c r="D21" s="304"/>
    </row>
    <row r="22" spans="1:4" x14ac:dyDescent="0.35">
      <c r="A22" s="304"/>
      <c r="B22" s="304"/>
      <c r="C22" s="304"/>
      <c r="D22" s="304"/>
    </row>
    <row r="23" spans="1:4" x14ac:dyDescent="0.35">
      <c r="A23" s="304"/>
      <c r="B23" s="304"/>
      <c r="C23" s="304"/>
      <c r="D23" s="304"/>
    </row>
    <row r="24" spans="1:4" x14ac:dyDescent="0.35">
      <c r="A24" s="304"/>
      <c r="B24" s="304"/>
      <c r="C24" s="304"/>
      <c r="D24" s="304"/>
    </row>
    <row r="25" spans="1:4" x14ac:dyDescent="0.35">
      <c r="A25" s="304"/>
      <c r="B25" s="304"/>
      <c r="C25" s="304"/>
      <c r="D25" s="304"/>
    </row>
    <row r="26" spans="1:4" x14ac:dyDescent="0.35">
      <c r="A26" s="304"/>
      <c r="B26" s="304"/>
      <c r="C26" s="304"/>
      <c r="D26" s="304"/>
    </row>
    <row r="27" spans="1:4" x14ac:dyDescent="0.35">
      <c r="A27" s="304"/>
      <c r="B27" s="304"/>
      <c r="C27" s="304"/>
      <c r="D27" s="304"/>
    </row>
    <row r="28" spans="1:4" x14ac:dyDescent="0.35">
      <c r="A28" s="304"/>
      <c r="B28" s="304"/>
      <c r="C28" s="304"/>
      <c r="D28" s="304"/>
    </row>
    <row r="29" spans="1:4" x14ac:dyDescent="0.35">
      <c r="A29" s="304"/>
      <c r="B29" s="304"/>
      <c r="C29" s="304"/>
      <c r="D29" s="304"/>
    </row>
    <row r="30" spans="1:4" x14ac:dyDescent="0.35">
      <c r="A30" s="304"/>
      <c r="B30" s="304"/>
      <c r="C30" s="304"/>
      <c r="D30" s="304"/>
    </row>
    <row r="31" spans="1:4" x14ac:dyDescent="0.35">
      <c r="A31" s="304"/>
      <c r="B31" s="304"/>
      <c r="C31" s="304"/>
      <c r="D31" s="304"/>
    </row>
  </sheetData>
  <sheetProtection algorithmName="SHA-512" hashValue="vBREZCLDlOszrfC2jHOML5Br19J12OPzEKzBJ+hDwrHT+FEXmMgjyHUnjn3SZ14uubAHllyJmCVGNWSBxIOJPQ==" saltValue="23uhRIMwfgVU9UPxTWtoyw==" spinCount="100000" sheet="1" objects="1" scenarios="1"/>
  <conditionalFormatting sqref="A21:B21">
    <cfRule type="cellIs" dxfId="3"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12" xr:uid="{00000000-0002-0000-0100-000000000000}">
      <formula1>"For-profit, Not-for-profit, Nonprofit"</formula1>
    </dataValidation>
    <dataValidation type="textLength" operator="lessThanOrEqual" allowBlank="1" showInputMessage="1" showErrorMessage="1" errorTitle="Too Many Characters" error="The maximum number of characters that can be entered is 105." sqref="C7 C9:C11 C13:C17" xr:uid="{00000000-0002-0000-0100-000001000000}">
      <formula1>150</formula1>
    </dataValidation>
  </dataValidations>
  <pageMargins left="0.25" right="0.25" top="0.75" bottom="0.75" header="0.3" footer="0.3"/>
  <pageSetup orientation="landscape" r:id="rId1"/>
  <headerFooter>
    <oddFooter>&amp;L&amp;"Arial,Regular"&amp;12&amp;A
Version Date: June 6,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39997558519241921"/>
    <pageSetUpPr fitToPage="1"/>
  </sheetPr>
  <dimension ref="A1:U81"/>
  <sheetViews>
    <sheetView showGridLines="0" topLeftCell="A42" zoomScale="30" zoomScaleNormal="30" workbookViewId="0">
      <selection activeCell="M70" sqref="M70"/>
    </sheetView>
  </sheetViews>
  <sheetFormatPr defaultRowHeight="15.5" x14ac:dyDescent="0.35"/>
  <cols>
    <col min="1" max="1" width="3.1796875" style="16" customWidth="1"/>
    <col min="2" max="16" width="28.6328125" style="16" customWidth="1"/>
    <col min="17" max="17" width="22.54296875" customWidth="1"/>
    <col min="18" max="18" width="17.26953125" bestFit="1" customWidth="1"/>
    <col min="19" max="19" width="23.453125" customWidth="1"/>
    <col min="20" max="20" width="24.81640625" bestFit="1" customWidth="1"/>
    <col min="21" max="21" width="26.81640625" bestFit="1" customWidth="1"/>
    <col min="22" max="22" width="26.81640625" customWidth="1"/>
    <col min="23" max="23" width="27" customWidth="1"/>
    <col min="24" max="24" width="18" customWidth="1"/>
    <col min="25" max="25" width="22.81640625" customWidth="1"/>
    <col min="26" max="26" width="28.81640625" customWidth="1"/>
    <col min="27" max="27" width="26.54296875" customWidth="1"/>
    <col min="28" max="28" width="23.26953125" customWidth="1"/>
    <col min="29" max="53" width="2.81640625" customWidth="1"/>
  </cols>
  <sheetData>
    <row r="1" spans="1:16" ht="50.15" customHeight="1" x14ac:dyDescent="0.35">
      <c r="B1" s="113"/>
      <c r="C1" s="113"/>
      <c r="D1" s="113"/>
      <c r="E1" s="113"/>
      <c r="F1" s="113"/>
      <c r="G1" s="114" t="str">
        <f>CONCATENATE("The Report Summarizes Rate Activity for the 12 month ending Reporting Year ",General_Info!$C$10)</f>
        <v>The Report Summarizes Rate Activity for the 12 month ending Reporting Year 2024</v>
      </c>
      <c r="H1" s="113"/>
      <c r="I1" s="113"/>
      <c r="J1" s="113"/>
      <c r="K1" s="113"/>
      <c r="L1" s="113"/>
      <c r="M1"/>
      <c r="N1"/>
      <c r="O1"/>
      <c r="P1"/>
    </row>
    <row r="2" spans="1:16" s="92" customFormat="1" ht="27.75" customHeight="1" x14ac:dyDescent="0.35">
      <c r="A2" s="16"/>
      <c r="B2" s="30" t="s">
        <v>213</v>
      </c>
      <c r="C2" s="29"/>
      <c r="D2" s="29"/>
      <c r="E2" s="29"/>
      <c r="F2" s="29"/>
      <c r="G2" s="29"/>
      <c r="H2" s="29"/>
      <c r="I2" s="29"/>
      <c r="J2" s="29"/>
      <c r="K2" s="29"/>
      <c r="L2" s="29"/>
      <c r="M2" s="16"/>
      <c r="N2" s="16"/>
      <c r="O2" s="16"/>
      <c r="P2" s="16"/>
    </row>
    <row r="3" spans="1:16" s="92" customFormat="1" ht="27.75" customHeight="1" x14ac:dyDescent="0.35">
      <c r="A3" s="16"/>
      <c r="B3" s="30"/>
      <c r="C3" s="29"/>
      <c r="D3" s="29"/>
      <c r="E3" s="120"/>
      <c r="F3" s="29"/>
      <c r="G3" s="29"/>
      <c r="H3" s="29"/>
      <c r="I3" s="29"/>
      <c r="J3" s="29"/>
      <c r="K3" s="29"/>
      <c r="L3" s="29"/>
      <c r="M3" s="16"/>
      <c r="N3" s="16"/>
      <c r="O3" s="16"/>
      <c r="P3" s="16"/>
    </row>
    <row r="4" spans="1:16" ht="21" customHeight="1" thickBot="1" x14ac:dyDescent="0.4">
      <c r="B4" s="92"/>
      <c r="G4" s="18"/>
      <c r="L4"/>
      <c r="N4"/>
      <c r="O4"/>
      <c r="P4"/>
    </row>
    <row r="5" spans="1:16" s="165" customFormat="1" ht="48" customHeight="1" x14ac:dyDescent="0.35">
      <c r="A5" s="164"/>
      <c r="B5" s="148" t="s">
        <v>42</v>
      </c>
      <c r="C5" s="187"/>
      <c r="D5" s="188"/>
      <c r="E5" s="188" t="s">
        <v>195</v>
      </c>
      <c r="F5" s="188"/>
      <c r="G5" s="189"/>
      <c r="H5" s="187"/>
      <c r="I5" s="188"/>
      <c r="J5" s="188" t="s">
        <v>196</v>
      </c>
      <c r="K5" s="188"/>
      <c r="L5" s="190"/>
      <c r="M5" s="164"/>
    </row>
    <row r="6" spans="1:16" s="165" customFormat="1" ht="95.15" customHeight="1" x14ac:dyDescent="0.35">
      <c r="A6" s="164"/>
      <c r="B6" s="149" t="s">
        <v>19</v>
      </c>
      <c r="C6" s="134" t="s">
        <v>170</v>
      </c>
      <c r="D6" s="134" t="s">
        <v>171</v>
      </c>
      <c r="E6" s="134" t="s">
        <v>172</v>
      </c>
      <c r="F6" s="134" t="s">
        <v>173</v>
      </c>
      <c r="G6" s="134" t="s">
        <v>174</v>
      </c>
      <c r="H6" s="134" t="s">
        <v>170</v>
      </c>
      <c r="I6" s="134" t="s">
        <v>171</v>
      </c>
      <c r="J6" s="134" t="s">
        <v>172</v>
      </c>
      <c r="K6" s="134" t="s">
        <v>173</v>
      </c>
      <c r="L6" s="135" t="s">
        <v>174</v>
      </c>
      <c r="M6" s="164"/>
    </row>
    <row r="7" spans="1:16" s="165" customFormat="1" ht="18" customHeight="1" x14ac:dyDescent="0.35">
      <c r="A7" s="164"/>
      <c r="B7" s="150" t="s">
        <v>20</v>
      </c>
      <c r="C7" s="237"/>
      <c r="D7" s="237"/>
      <c r="E7" s="130">
        <f>D7+C7</f>
        <v>0</v>
      </c>
      <c r="F7" s="238"/>
      <c r="G7" s="239"/>
      <c r="H7" s="237"/>
      <c r="I7" s="237"/>
      <c r="J7" s="130">
        <f>I7+H7</f>
        <v>0</v>
      </c>
      <c r="K7" s="238"/>
      <c r="L7" s="240"/>
      <c r="M7" s="164"/>
    </row>
    <row r="8" spans="1:16" s="165" customFormat="1" ht="18" customHeight="1" x14ac:dyDescent="0.35">
      <c r="A8" s="164"/>
      <c r="B8" s="150" t="s">
        <v>81</v>
      </c>
      <c r="C8" s="237"/>
      <c r="D8" s="237"/>
      <c r="E8" s="130">
        <f t="shared" ref="E8:E18" si="0">D8+C8</f>
        <v>0</v>
      </c>
      <c r="F8" s="238"/>
      <c r="G8" s="239"/>
      <c r="H8" s="237"/>
      <c r="I8" s="237"/>
      <c r="J8" s="130">
        <f t="shared" ref="J8:J18" si="1">I8+H8</f>
        <v>0</v>
      </c>
      <c r="K8" s="238"/>
      <c r="L8" s="240"/>
      <c r="M8" s="164"/>
    </row>
    <row r="9" spans="1:16" s="165" customFormat="1" ht="18" customHeight="1" x14ac:dyDescent="0.35">
      <c r="A9" s="164"/>
      <c r="B9" s="150" t="s">
        <v>21</v>
      </c>
      <c r="C9" s="237"/>
      <c r="D9" s="237"/>
      <c r="E9" s="130">
        <f t="shared" si="0"/>
        <v>0</v>
      </c>
      <c r="F9" s="238"/>
      <c r="G9" s="239"/>
      <c r="H9" s="237"/>
      <c r="I9" s="237"/>
      <c r="J9" s="130">
        <f>I9+H9</f>
        <v>0</v>
      </c>
      <c r="K9" s="238"/>
      <c r="L9" s="240"/>
      <c r="M9" s="164"/>
    </row>
    <row r="10" spans="1:16" s="165" customFormat="1" ht="18" customHeight="1" x14ac:dyDescent="0.35">
      <c r="A10" s="164"/>
      <c r="B10" s="150" t="s">
        <v>22</v>
      </c>
      <c r="C10" s="237"/>
      <c r="D10" s="237"/>
      <c r="E10" s="130">
        <f t="shared" si="0"/>
        <v>0</v>
      </c>
      <c r="F10" s="238"/>
      <c r="G10" s="239"/>
      <c r="H10" s="237"/>
      <c r="I10" s="237"/>
      <c r="J10" s="130">
        <f t="shared" si="1"/>
        <v>0</v>
      </c>
      <c r="K10" s="238"/>
      <c r="L10" s="240"/>
      <c r="M10" s="164"/>
    </row>
    <row r="11" spans="1:16" s="165" customFormat="1" ht="18" customHeight="1" x14ac:dyDescent="0.35">
      <c r="A11" s="164"/>
      <c r="B11" s="150" t="s">
        <v>23</v>
      </c>
      <c r="C11" s="237"/>
      <c r="D11" s="237"/>
      <c r="E11" s="130">
        <f t="shared" si="0"/>
        <v>0</v>
      </c>
      <c r="F11" s="238"/>
      <c r="G11" s="239"/>
      <c r="H11" s="237"/>
      <c r="I11" s="237"/>
      <c r="J11" s="130">
        <f>I11+H11</f>
        <v>0</v>
      </c>
      <c r="K11" s="238"/>
      <c r="L11" s="240"/>
      <c r="M11" s="164"/>
    </row>
    <row r="12" spans="1:16" s="165" customFormat="1" ht="18" customHeight="1" x14ac:dyDescent="0.35">
      <c r="A12" s="164"/>
      <c r="B12" s="150" t="s">
        <v>24</v>
      </c>
      <c r="C12" s="237"/>
      <c r="D12" s="237"/>
      <c r="E12" s="130">
        <f t="shared" si="0"/>
        <v>0</v>
      </c>
      <c r="F12" s="238"/>
      <c r="G12" s="239"/>
      <c r="H12" s="237"/>
      <c r="I12" s="237"/>
      <c r="J12" s="130">
        <f t="shared" si="1"/>
        <v>0</v>
      </c>
      <c r="K12" s="238"/>
      <c r="L12" s="240"/>
      <c r="M12" s="164"/>
    </row>
    <row r="13" spans="1:16" s="165" customFormat="1" ht="18" customHeight="1" x14ac:dyDescent="0.35">
      <c r="A13" s="164"/>
      <c r="B13" s="150" t="s">
        <v>25</v>
      </c>
      <c r="C13" s="237"/>
      <c r="D13" s="237"/>
      <c r="E13" s="130">
        <f t="shared" si="0"/>
        <v>0</v>
      </c>
      <c r="F13" s="238"/>
      <c r="G13" s="239"/>
      <c r="H13" s="237"/>
      <c r="I13" s="237"/>
      <c r="J13" s="130">
        <f>I13+H13</f>
        <v>0</v>
      </c>
      <c r="K13" s="238"/>
      <c r="L13" s="240"/>
      <c r="M13" s="164"/>
    </row>
    <row r="14" spans="1:16" s="165" customFormat="1" ht="18" customHeight="1" x14ac:dyDescent="0.35">
      <c r="A14" s="164"/>
      <c r="B14" s="150" t="s">
        <v>26</v>
      </c>
      <c r="C14" s="237"/>
      <c r="D14" s="237"/>
      <c r="E14" s="130">
        <f>D14+C14</f>
        <v>0</v>
      </c>
      <c r="F14" s="238"/>
      <c r="G14" s="239"/>
      <c r="H14" s="237"/>
      <c r="I14" s="237"/>
      <c r="J14" s="130">
        <f>I14+H14</f>
        <v>0</v>
      </c>
      <c r="K14" s="238"/>
      <c r="L14" s="240"/>
      <c r="M14" s="164"/>
    </row>
    <row r="15" spans="1:16" s="165" customFormat="1" ht="18" customHeight="1" x14ac:dyDescent="0.35">
      <c r="A15" s="164"/>
      <c r="B15" s="150" t="s">
        <v>30</v>
      </c>
      <c r="C15" s="237"/>
      <c r="D15" s="237"/>
      <c r="E15" s="130">
        <f t="shared" si="0"/>
        <v>0</v>
      </c>
      <c r="F15" s="238"/>
      <c r="G15" s="239"/>
      <c r="H15" s="237"/>
      <c r="I15" s="237"/>
      <c r="J15" s="130">
        <f t="shared" si="1"/>
        <v>0</v>
      </c>
      <c r="K15" s="238"/>
      <c r="L15" s="240"/>
      <c r="M15" s="164"/>
    </row>
    <row r="16" spans="1:16" s="165" customFormat="1" ht="18" customHeight="1" x14ac:dyDescent="0.35">
      <c r="A16" s="164"/>
      <c r="B16" s="150" t="s">
        <v>27</v>
      </c>
      <c r="C16" s="237"/>
      <c r="D16" s="237"/>
      <c r="E16" s="130">
        <f t="shared" si="0"/>
        <v>0</v>
      </c>
      <c r="F16" s="238"/>
      <c r="G16" s="239"/>
      <c r="H16" s="237"/>
      <c r="I16" s="237"/>
      <c r="J16" s="130">
        <f t="shared" si="1"/>
        <v>0</v>
      </c>
      <c r="K16" s="238"/>
      <c r="L16" s="240"/>
      <c r="M16" s="164"/>
    </row>
    <row r="17" spans="1:13" s="165" customFormat="1" ht="18" customHeight="1" x14ac:dyDescent="0.35">
      <c r="A17" s="164"/>
      <c r="B17" s="150" t="s">
        <v>28</v>
      </c>
      <c r="C17" s="237"/>
      <c r="D17" s="237"/>
      <c r="E17" s="130">
        <f t="shared" si="0"/>
        <v>0</v>
      </c>
      <c r="F17" s="238"/>
      <c r="G17" s="239"/>
      <c r="H17" s="237"/>
      <c r="I17" s="237"/>
      <c r="J17" s="130">
        <f t="shared" si="1"/>
        <v>0</v>
      </c>
      <c r="K17" s="238"/>
      <c r="L17" s="240"/>
      <c r="M17" s="164"/>
    </row>
    <row r="18" spans="1:13" s="165" customFormat="1" ht="18" customHeight="1" x14ac:dyDescent="0.35">
      <c r="A18" s="164"/>
      <c r="B18" s="150" t="s">
        <v>29</v>
      </c>
      <c r="C18" s="237"/>
      <c r="D18" s="237"/>
      <c r="E18" s="130">
        <f t="shared" si="0"/>
        <v>0</v>
      </c>
      <c r="F18" s="238"/>
      <c r="G18" s="239"/>
      <c r="H18" s="237"/>
      <c r="I18" s="237"/>
      <c r="J18" s="130">
        <f t="shared" si="1"/>
        <v>0</v>
      </c>
      <c r="K18" s="238"/>
      <c r="L18" s="240"/>
      <c r="M18" s="164"/>
    </row>
    <row r="19" spans="1:13" s="165" customFormat="1" ht="18" customHeight="1" thickBot="1" x14ac:dyDescent="0.4">
      <c r="A19" s="164"/>
      <c r="B19" s="152" t="s">
        <v>14</v>
      </c>
      <c r="C19" s="166">
        <f>SUM(C7:C18)</f>
        <v>0</v>
      </c>
      <c r="D19" s="166">
        <f>SUM(D7:D18)</f>
        <v>0</v>
      </c>
      <c r="E19" s="166">
        <f>SUM(E7:E18)</f>
        <v>0</v>
      </c>
      <c r="F19" s="167" t="e">
        <f>SUMPRODUCT(E7:E18,F7:F18)/SUM(E7:E18)</f>
        <v>#DIV/0!</v>
      </c>
      <c r="G19" s="168" t="e">
        <f>SUMPRODUCT(E7:E18,G7:G18)/SUM(E7:E18)</f>
        <v>#DIV/0!</v>
      </c>
      <c r="H19" s="166">
        <f>SUM(H7:H18)</f>
        <v>0</v>
      </c>
      <c r="I19" s="166">
        <f>SUM(I7:I18)</f>
        <v>0</v>
      </c>
      <c r="J19" s="166">
        <f>SUM(J7:J18)</f>
        <v>0</v>
      </c>
      <c r="K19" s="167" t="e">
        <f>SUMPRODUCT(J7:J18,K7:K18)/SUM(J7:J18)</f>
        <v>#DIV/0!</v>
      </c>
      <c r="L19" s="169" t="e">
        <f>SUMPRODUCT(J7:J18,L7:L18)/SUM(J7:J18)</f>
        <v>#DIV/0!</v>
      </c>
      <c r="M19" s="164"/>
    </row>
    <row r="20" spans="1:13" s="165" customFormat="1" ht="8.15" customHeight="1" thickBot="1" x14ac:dyDescent="0.4">
      <c r="A20" s="164"/>
      <c r="B20" s="170"/>
      <c r="C20" s="164"/>
      <c r="D20" s="164"/>
      <c r="E20" s="164"/>
      <c r="F20" s="171"/>
      <c r="G20" s="164"/>
      <c r="H20" s="164"/>
      <c r="I20" s="164"/>
      <c r="J20" s="164"/>
      <c r="K20" s="164"/>
      <c r="M20" s="164"/>
    </row>
    <row r="21" spans="1:13" s="165" customFormat="1" ht="48" customHeight="1" x14ac:dyDescent="0.35">
      <c r="A21" s="164"/>
      <c r="B21" s="148" t="s">
        <v>89</v>
      </c>
      <c r="C21" s="187"/>
      <c r="D21" s="188"/>
      <c r="E21" s="188" t="s">
        <v>195</v>
      </c>
      <c r="F21" s="188"/>
      <c r="G21" s="189"/>
      <c r="H21" s="187"/>
      <c r="I21" s="188"/>
      <c r="J21" s="188" t="s">
        <v>196</v>
      </c>
      <c r="K21" s="188"/>
      <c r="L21" s="190"/>
      <c r="M21" s="164"/>
    </row>
    <row r="22" spans="1:13" s="165" customFormat="1" ht="95.15" customHeight="1" x14ac:dyDescent="0.35">
      <c r="A22" s="164"/>
      <c r="B22" s="149" t="s">
        <v>19</v>
      </c>
      <c r="C22" s="134" t="s">
        <v>170</v>
      </c>
      <c r="D22" s="134" t="s">
        <v>171</v>
      </c>
      <c r="E22" s="134" t="s">
        <v>172</v>
      </c>
      <c r="F22" s="134" t="s">
        <v>173</v>
      </c>
      <c r="G22" s="134" t="s">
        <v>174</v>
      </c>
      <c r="H22" s="134" t="s">
        <v>170</v>
      </c>
      <c r="I22" s="134" t="s">
        <v>171</v>
      </c>
      <c r="J22" s="134" t="s">
        <v>172</v>
      </c>
      <c r="K22" s="134" t="s">
        <v>173</v>
      </c>
      <c r="L22" s="135" t="s">
        <v>174</v>
      </c>
      <c r="M22" s="164"/>
    </row>
    <row r="23" spans="1:13" s="165" customFormat="1" ht="18" customHeight="1" x14ac:dyDescent="0.35">
      <c r="A23" s="164"/>
      <c r="B23" s="150" t="s">
        <v>20</v>
      </c>
      <c r="C23" s="95"/>
      <c r="D23" s="96"/>
      <c r="E23" s="96"/>
      <c r="F23" s="96"/>
      <c r="G23" s="97"/>
      <c r="H23" s="241">
        <v>3</v>
      </c>
      <c r="I23" s="241"/>
      <c r="J23" s="130">
        <f>H23+I23</f>
        <v>3</v>
      </c>
      <c r="K23" s="238">
        <v>611.33500000000004</v>
      </c>
      <c r="L23" s="240">
        <v>6.0000000000000053E-2</v>
      </c>
      <c r="M23" s="164"/>
    </row>
    <row r="24" spans="1:13" s="165" customFormat="1" ht="18" customHeight="1" x14ac:dyDescent="0.35">
      <c r="A24" s="164"/>
      <c r="B24" s="150" t="s">
        <v>81</v>
      </c>
      <c r="C24" s="98"/>
      <c r="D24" s="99"/>
      <c r="E24" s="99"/>
      <c r="F24" s="99"/>
      <c r="G24" s="100"/>
      <c r="H24" s="241">
        <v>5</v>
      </c>
      <c r="I24" s="241"/>
      <c r="J24" s="130">
        <f t="shared" ref="J24:J34" si="2">H24+I24</f>
        <v>5</v>
      </c>
      <c r="K24" s="238">
        <v>514.77549999999997</v>
      </c>
      <c r="L24" s="240">
        <v>2.4000000000000243E-2</v>
      </c>
      <c r="M24" s="164"/>
    </row>
    <row r="25" spans="1:13" s="165" customFormat="1" ht="18" customHeight="1" x14ac:dyDescent="0.35">
      <c r="A25" s="164"/>
      <c r="B25" s="150" t="s">
        <v>21</v>
      </c>
      <c r="C25" s="98"/>
      <c r="D25" s="99"/>
      <c r="E25" s="99"/>
      <c r="F25" s="99"/>
      <c r="G25" s="100"/>
      <c r="H25" s="241">
        <v>8</v>
      </c>
      <c r="I25" s="241"/>
      <c r="J25" s="130">
        <f t="shared" si="2"/>
        <v>8</v>
      </c>
      <c r="K25" s="238">
        <v>263.57760416666667</v>
      </c>
      <c r="L25" s="240">
        <v>7.5000000000000622E-3</v>
      </c>
      <c r="M25" s="164"/>
    </row>
    <row r="26" spans="1:13" s="165" customFormat="1" ht="18" customHeight="1" x14ac:dyDescent="0.35">
      <c r="A26" s="164"/>
      <c r="B26" s="150" t="s">
        <v>22</v>
      </c>
      <c r="C26" s="98"/>
      <c r="D26" s="99"/>
      <c r="E26" s="99"/>
      <c r="F26" s="99"/>
      <c r="G26" s="100"/>
      <c r="H26" s="241">
        <v>6</v>
      </c>
      <c r="I26" s="241"/>
      <c r="J26" s="130">
        <f>I26+H26</f>
        <v>6</v>
      </c>
      <c r="K26" s="238">
        <v>37.737777777777772</v>
      </c>
      <c r="L26" s="240">
        <v>6.0000000000000053E-2</v>
      </c>
      <c r="M26" s="164"/>
    </row>
    <row r="27" spans="1:13" s="165" customFormat="1" ht="18" customHeight="1" x14ac:dyDescent="0.35">
      <c r="A27" s="164"/>
      <c r="B27" s="150" t="s">
        <v>23</v>
      </c>
      <c r="C27" s="98"/>
      <c r="D27" s="99"/>
      <c r="E27" s="99"/>
      <c r="F27" s="99"/>
      <c r="G27" s="100"/>
      <c r="H27" s="241">
        <v>4</v>
      </c>
      <c r="I27" s="241"/>
      <c r="J27" s="130">
        <f t="shared" si="2"/>
        <v>4</v>
      </c>
      <c r="K27" s="238">
        <v>269.34750000000003</v>
      </c>
      <c r="L27" s="240">
        <v>4.4999999999999929E-2</v>
      </c>
      <c r="M27" s="164"/>
    </row>
    <row r="28" spans="1:13" s="165" customFormat="1" ht="18" customHeight="1" x14ac:dyDescent="0.35">
      <c r="A28" s="164"/>
      <c r="B28" s="150" t="s">
        <v>24</v>
      </c>
      <c r="C28" s="98"/>
      <c r="D28" s="99"/>
      <c r="E28" s="99"/>
      <c r="F28" s="99"/>
      <c r="G28" s="100"/>
      <c r="H28" s="241">
        <v>8</v>
      </c>
      <c r="I28" s="241"/>
      <c r="J28" s="130">
        <f t="shared" si="2"/>
        <v>8</v>
      </c>
      <c r="K28" s="238">
        <v>1123.4710416666665</v>
      </c>
      <c r="L28" s="240">
        <v>3.7500000000000089E-2</v>
      </c>
      <c r="M28" s="164"/>
    </row>
    <row r="29" spans="1:13" s="165" customFormat="1" ht="18" customHeight="1" x14ac:dyDescent="0.35">
      <c r="A29" s="164"/>
      <c r="B29" s="150" t="s">
        <v>25</v>
      </c>
      <c r="C29" s="98"/>
      <c r="D29" s="99"/>
      <c r="E29" s="99"/>
      <c r="F29" s="99"/>
      <c r="G29" s="100"/>
      <c r="H29" s="241">
        <v>4</v>
      </c>
      <c r="I29" s="241"/>
      <c r="J29" s="130">
        <f t="shared" si="2"/>
        <v>4</v>
      </c>
      <c r="K29" s="238">
        <v>343.59625</v>
      </c>
      <c r="L29" s="240">
        <v>6.0000000000000053E-2</v>
      </c>
      <c r="M29" s="164"/>
    </row>
    <row r="30" spans="1:13" s="165" customFormat="1" ht="18" customHeight="1" x14ac:dyDescent="0.35">
      <c r="A30" s="164"/>
      <c r="B30" s="150" t="s">
        <v>26</v>
      </c>
      <c r="C30" s="98"/>
      <c r="D30" s="99"/>
      <c r="E30" s="99"/>
      <c r="F30" s="99"/>
      <c r="G30" s="100"/>
      <c r="H30" s="241">
        <v>1</v>
      </c>
      <c r="I30" s="241"/>
      <c r="J30" s="130">
        <f t="shared" si="2"/>
        <v>1</v>
      </c>
      <c r="K30" s="238">
        <v>450.56666666666666</v>
      </c>
      <c r="L30" s="240">
        <v>0</v>
      </c>
      <c r="M30" s="164"/>
    </row>
    <row r="31" spans="1:13" s="165" customFormat="1" ht="18" customHeight="1" x14ac:dyDescent="0.35">
      <c r="A31" s="164"/>
      <c r="B31" s="150" t="s">
        <v>30</v>
      </c>
      <c r="C31" s="98"/>
      <c r="D31" s="99"/>
      <c r="E31" s="99"/>
      <c r="F31" s="99"/>
      <c r="G31" s="100"/>
      <c r="H31" s="241">
        <v>11</v>
      </c>
      <c r="I31" s="241"/>
      <c r="J31" s="130">
        <f t="shared" si="2"/>
        <v>11</v>
      </c>
      <c r="K31" s="238">
        <v>354.15659090909088</v>
      </c>
      <c r="L31" s="240">
        <v>2.7272727272727337E-2</v>
      </c>
      <c r="M31" s="164"/>
    </row>
    <row r="32" spans="1:13" s="165" customFormat="1" ht="18" customHeight="1" x14ac:dyDescent="0.35">
      <c r="A32" s="164"/>
      <c r="B32" s="150" t="s">
        <v>27</v>
      </c>
      <c r="C32" s="98"/>
      <c r="D32" s="99"/>
      <c r="E32" s="99"/>
      <c r="F32" s="99"/>
      <c r="G32" s="100"/>
      <c r="H32" s="241">
        <v>4</v>
      </c>
      <c r="I32" s="241"/>
      <c r="J32" s="130">
        <f t="shared" si="2"/>
        <v>4</v>
      </c>
      <c r="K32" s="238">
        <v>107.56458333333335</v>
      </c>
      <c r="L32" s="240">
        <v>6.0000000000000053E-2</v>
      </c>
      <c r="M32" s="164"/>
    </row>
    <row r="33" spans="1:16" s="165" customFormat="1" ht="18" customHeight="1" x14ac:dyDescent="0.35">
      <c r="A33" s="164"/>
      <c r="B33" s="150" t="s">
        <v>28</v>
      </c>
      <c r="C33" s="98"/>
      <c r="D33" s="99"/>
      <c r="E33" s="99"/>
      <c r="F33" s="99"/>
      <c r="G33" s="100"/>
      <c r="H33" s="241">
        <v>5</v>
      </c>
      <c r="I33" s="241"/>
      <c r="J33" s="130">
        <f t="shared" si="2"/>
        <v>5</v>
      </c>
      <c r="K33" s="238">
        <v>186.64133333333334</v>
      </c>
      <c r="L33" s="240">
        <v>1.2000000000000011E-2</v>
      </c>
      <c r="M33" s="164"/>
    </row>
    <row r="34" spans="1:16" s="165" customFormat="1" ht="18" customHeight="1" x14ac:dyDescent="0.35">
      <c r="A34" s="164"/>
      <c r="B34" s="150" t="s">
        <v>29</v>
      </c>
      <c r="C34" s="98"/>
      <c r="D34" s="99"/>
      <c r="E34" s="99"/>
      <c r="F34" s="99"/>
      <c r="G34" s="100"/>
      <c r="H34" s="241">
        <v>7</v>
      </c>
      <c r="I34" s="241"/>
      <c r="J34" s="130">
        <f t="shared" si="2"/>
        <v>7</v>
      </c>
      <c r="K34" s="238">
        <v>168.8036904761905</v>
      </c>
      <c r="L34" s="240">
        <v>5.1428571428571601E-2</v>
      </c>
      <c r="M34" s="164"/>
    </row>
    <row r="35" spans="1:16" s="165" customFormat="1" ht="18" customHeight="1" thickBot="1" x14ac:dyDescent="0.4">
      <c r="A35" s="164"/>
      <c r="B35" s="152" t="s">
        <v>14</v>
      </c>
      <c r="C35" s="101"/>
      <c r="D35" s="102"/>
      <c r="E35" s="102"/>
      <c r="F35" s="102"/>
      <c r="G35" s="103"/>
      <c r="H35" s="166">
        <f>SUM(H23:H34)</f>
        <v>66</v>
      </c>
      <c r="I35" s="166">
        <f>SUM(I23:I34)</f>
        <v>0</v>
      </c>
      <c r="J35" s="166">
        <f>SUM(J23:J34)</f>
        <v>66</v>
      </c>
      <c r="K35" s="167">
        <f>SUMPRODUCT(J23:J34,K23:K34)/SUM(J23:J34)</f>
        <v>379.90686868686868</v>
      </c>
      <c r="L35" s="169">
        <f>SUMPRODUCT(J23:J34,L23:L34)/SUM(J23:J34)</f>
        <v>3.6363636363636438E-2</v>
      </c>
      <c r="M35" s="164"/>
    </row>
    <row r="36" spans="1:16" s="165" customFormat="1" ht="29.25" customHeight="1" thickBot="1" x14ac:dyDescent="0.4">
      <c r="A36" s="164"/>
      <c r="B36" s="170"/>
      <c r="C36" s="164"/>
      <c r="D36" s="164"/>
      <c r="E36" s="164"/>
      <c r="F36" s="164"/>
      <c r="G36" s="164"/>
      <c r="H36" s="172"/>
      <c r="I36" s="172"/>
      <c r="J36" s="172"/>
      <c r="K36" s="172"/>
      <c r="L36" s="173"/>
      <c r="M36" s="164"/>
    </row>
    <row r="37" spans="1:16" s="165" customFormat="1" ht="48" customHeight="1" x14ac:dyDescent="0.35">
      <c r="A37" s="164"/>
      <c r="B37" s="131" t="s">
        <v>97</v>
      </c>
      <c r="C37" s="187"/>
      <c r="D37" s="188"/>
      <c r="E37" s="188" t="s">
        <v>195</v>
      </c>
      <c r="F37" s="188"/>
      <c r="G37" s="189"/>
      <c r="H37" s="187"/>
      <c r="I37" s="188"/>
      <c r="J37" s="188" t="s">
        <v>196</v>
      </c>
      <c r="K37" s="188"/>
      <c r="L37" s="190"/>
      <c r="M37" s="164"/>
    </row>
    <row r="38" spans="1:16" s="165" customFormat="1" ht="95.15" customHeight="1" x14ac:dyDescent="0.35">
      <c r="A38" s="164"/>
      <c r="B38" s="149" t="s">
        <v>88</v>
      </c>
      <c r="C38" s="174" t="s">
        <v>170</v>
      </c>
      <c r="D38" s="174" t="s">
        <v>171</v>
      </c>
      <c r="E38" s="174" t="s">
        <v>172</v>
      </c>
      <c r="F38" s="174" t="s">
        <v>173</v>
      </c>
      <c r="G38" s="174" t="s">
        <v>174</v>
      </c>
      <c r="H38" s="174" t="s">
        <v>170</v>
      </c>
      <c r="I38" s="174" t="s">
        <v>171</v>
      </c>
      <c r="J38" s="174" t="s">
        <v>172</v>
      </c>
      <c r="K38" s="174" t="s">
        <v>173</v>
      </c>
      <c r="L38" s="175" t="s">
        <v>174</v>
      </c>
      <c r="M38" s="164"/>
    </row>
    <row r="39" spans="1:16" s="165" customFormat="1" ht="18" customHeight="1" x14ac:dyDescent="0.35">
      <c r="A39" s="164"/>
      <c r="B39" s="150" t="s">
        <v>20</v>
      </c>
      <c r="C39" s="130">
        <f t="shared" ref="C39:D50" si="3">C7</f>
        <v>0</v>
      </c>
      <c r="D39" s="130">
        <f t="shared" si="3"/>
        <v>0</v>
      </c>
      <c r="E39" s="130">
        <f>D39+C39</f>
        <v>0</v>
      </c>
      <c r="F39" s="176">
        <f t="shared" ref="F39:G50" si="4">F7</f>
        <v>0</v>
      </c>
      <c r="G39" s="155">
        <f t="shared" si="4"/>
        <v>0</v>
      </c>
      <c r="H39" s="130">
        <f t="shared" ref="H39:I50" si="5">H23+H7</f>
        <v>3</v>
      </c>
      <c r="I39" s="130">
        <f t="shared" si="5"/>
        <v>0</v>
      </c>
      <c r="J39" s="130">
        <f>I39+H39</f>
        <v>3</v>
      </c>
      <c r="K39" s="177">
        <f>IF(J39=0,0,K7*(J7/J39)+K23*(J23/J39))</f>
        <v>611.33500000000004</v>
      </c>
      <c r="L39" s="157">
        <f>IF(J39=0,0,L7*(J7/J39)+L23*(J23/J39))</f>
        <v>6.0000000000000053E-2</v>
      </c>
      <c r="M39" s="164"/>
    </row>
    <row r="40" spans="1:16" s="165" customFormat="1" ht="18" customHeight="1" x14ac:dyDescent="0.35">
      <c r="A40" s="164"/>
      <c r="B40" s="150" t="s">
        <v>81</v>
      </c>
      <c r="C40" s="130">
        <f t="shared" si="3"/>
        <v>0</v>
      </c>
      <c r="D40" s="130">
        <f t="shared" si="3"/>
        <v>0</v>
      </c>
      <c r="E40" s="130">
        <f t="shared" ref="E40:E50" si="6">D40+C40</f>
        <v>0</v>
      </c>
      <c r="F40" s="176">
        <f t="shared" si="4"/>
        <v>0</v>
      </c>
      <c r="G40" s="155">
        <f t="shared" si="4"/>
        <v>0</v>
      </c>
      <c r="H40" s="130">
        <f t="shared" si="5"/>
        <v>5</v>
      </c>
      <c r="I40" s="130">
        <f t="shared" si="5"/>
        <v>0</v>
      </c>
      <c r="J40" s="130">
        <f t="shared" ref="J40:J50" si="7">I40+H40</f>
        <v>5</v>
      </c>
      <c r="K40" s="177">
        <f t="shared" ref="K40:K50" si="8">IF(J40=0,0,K8*(J8/J40)+K24*(J24/J40))</f>
        <v>514.77549999999997</v>
      </c>
      <c r="L40" s="157">
        <f t="shared" ref="L40:L50" si="9">IF(J40=0,0,L8*(J8/J40)+L24*(J24/J40))</f>
        <v>2.4000000000000243E-2</v>
      </c>
      <c r="M40" s="164"/>
    </row>
    <row r="41" spans="1:16" s="165" customFormat="1" ht="18" customHeight="1" x14ac:dyDescent="0.35">
      <c r="A41" s="164"/>
      <c r="B41" s="150" t="s">
        <v>21</v>
      </c>
      <c r="C41" s="130">
        <f t="shared" si="3"/>
        <v>0</v>
      </c>
      <c r="D41" s="130">
        <f t="shared" si="3"/>
        <v>0</v>
      </c>
      <c r="E41" s="130">
        <v>0</v>
      </c>
      <c r="F41" s="176">
        <f t="shared" si="4"/>
        <v>0</v>
      </c>
      <c r="G41" s="155">
        <f t="shared" si="4"/>
        <v>0</v>
      </c>
      <c r="H41" s="130">
        <f t="shared" si="5"/>
        <v>8</v>
      </c>
      <c r="I41" s="130">
        <f t="shared" si="5"/>
        <v>0</v>
      </c>
      <c r="J41" s="130">
        <f t="shared" si="7"/>
        <v>8</v>
      </c>
      <c r="K41" s="177">
        <f t="shared" si="8"/>
        <v>263.57760416666667</v>
      </c>
      <c r="L41" s="157">
        <f t="shared" si="9"/>
        <v>7.5000000000000622E-3</v>
      </c>
      <c r="M41" s="164"/>
    </row>
    <row r="42" spans="1:16" s="165" customFormat="1" ht="18" customHeight="1" x14ac:dyDescent="0.35">
      <c r="A42" s="164"/>
      <c r="B42" s="150" t="s">
        <v>22</v>
      </c>
      <c r="C42" s="130">
        <f t="shared" si="3"/>
        <v>0</v>
      </c>
      <c r="D42" s="130">
        <f t="shared" si="3"/>
        <v>0</v>
      </c>
      <c r="E42" s="130">
        <f t="shared" si="6"/>
        <v>0</v>
      </c>
      <c r="F42" s="176">
        <f t="shared" si="4"/>
        <v>0</v>
      </c>
      <c r="G42" s="155">
        <f t="shared" si="4"/>
        <v>0</v>
      </c>
      <c r="H42" s="130">
        <f t="shared" si="5"/>
        <v>6</v>
      </c>
      <c r="I42" s="130">
        <f t="shared" si="5"/>
        <v>0</v>
      </c>
      <c r="J42" s="130">
        <f t="shared" si="7"/>
        <v>6</v>
      </c>
      <c r="K42" s="177">
        <f t="shared" si="8"/>
        <v>37.737777777777772</v>
      </c>
      <c r="L42" s="157">
        <f t="shared" si="9"/>
        <v>6.0000000000000053E-2</v>
      </c>
      <c r="M42" s="164"/>
    </row>
    <row r="43" spans="1:16" s="165" customFormat="1" ht="18" customHeight="1" x14ac:dyDescent="0.35">
      <c r="A43" s="164"/>
      <c r="B43" s="150" t="s">
        <v>23</v>
      </c>
      <c r="C43" s="130">
        <f t="shared" si="3"/>
        <v>0</v>
      </c>
      <c r="D43" s="130">
        <f t="shared" si="3"/>
        <v>0</v>
      </c>
      <c r="E43" s="130">
        <f t="shared" si="6"/>
        <v>0</v>
      </c>
      <c r="F43" s="176">
        <f t="shared" si="4"/>
        <v>0</v>
      </c>
      <c r="G43" s="155">
        <f t="shared" si="4"/>
        <v>0</v>
      </c>
      <c r="H43" s="130">
        <f t="shared" si="5"/>
        <v>4</v>
      </c>
      <c r="I43" s="130">
        <f t="shared" si="5"/>
        <v>0</v>
      </c>
      <c r="J43" s="130">
        <f t="shared" si="7"/>
        <v>4</v>
      </c>
      <c r="K43" s="177">
        <f t="shared" si="8"/>
        <v>269.34750000000003</v>
      </c>
      <c r="L43" s="157">
        <f t="shared" si="9"/>
        <v>4.4999999999999929E-2</v>
      </c>
      <c r="M43" s="164"/>
    </row>
    <row r="44" spans="1:16" s="165" customFormat="1" ht="18" customHeight="1" x14ac:dyDescent="0.35">
      <c r="A44" s="164"/>
      <c r="B44" s="150" t="s">
        <v>24</v>
      </c>
      <c r="C44" s="130">
        <f t="shared" si="3"/>
        <v>0</v>
      </c>
      <c r="D44" s="130">
        <f t="shared" si="3"/>
        <v>0</v>
      </c>
      <c r="E44" s="130">
        <f t="shared" si="6"/>
        <v>0</v>
      </c>
      <c r="F44" s="176">
        <f t="shared" si="4"/>
        <v>0</v>
      </c>
      <c r="G44" s="155">
        <f t="shared" si="4"/>
        <v>0</v>
      </c>
      <c r="H44" s="130">
        <f t="shared" si="5"/>
        <v>8</v>
      </c>
      <c r="I44" s="130">
        <f t="shared" si="5"/>
        <v>0</v>
      </c>
      <c r="J44" s="130">
        <f t="shared" si="7"/>
        <v>8</v>
      </c>
      <c r="K44" s="177">
        <f t="shared" si="8"/>
        <v>1123.4710416666665</v>
      </c>
      <c r="L44" s="157">
        <f t="shared" si="9"/>
        <v>3.7500000000000089E-2</v>
      </c>
      <c r="M44" s="164"/>
    </row>
    <row r="45" spans="1:16" s="165" customFormat="1" ht="18" customHeight="1" x14ac:dyDescent="0.35">
      <c r="A45" s="164"/>
      <c r="B45" s="150" t="s">
        <v>25</v>
      </c>
      <c r="C45" s="130">
        <f t="shared" si="3"/>
        <v>0</v>
      </c>
      <c r="D45" s="130">
        <f t="shared" si="3"/>
        <v>0</v>
      </c>
      <c r="E45" s="130">
        <v>0</v>
      </c>
      <c r="F45" s="176">
        <f t="shared" si="4"/>
        <v>0</v>
      </c>
      <c r="G45" s="155">
        <f t="shared" si="4"/>
        <v>0</v>
      </c>
      <c r="H45" s="130">
        <f t="shared" si="5"/>
        <v>4</v>
      </c>
      <c r="I45" s="130">
        <f t="shared" si="5"/>
        <v>0</v>
      </c>
      <c r="J45" s="130">
        <f t="shared" si="7"/>
        <v>4</v>
      </c>
      <c r="K45" s="177">
        <f t="shared" si="8"/>
        <v>343.59625</v>
      </c>
      <c r="L45" s="157">
        <f t="shared" si="9"/>
        <v>6.0000000000000053E-2</v>
      </c>
      <c r="M45" s="164"/>
    </row>
    <row r="46" spans="1:16" s="165" customFormat="1" ht="18" customHeight="1" x14ac:dyDescent="0.35">
      <c r="A46" s="164"/>
      <c r="B46" s="150" t="s">
        <v>26</v>
      </c>
      <c r="C46" s="130">
        <f t="shared" si="3"/>
        <v>0</v>
      </c>
      <c r="D46" s="130">
        <f t="shared" si="3"/>
        <v>0</v>
      </c>
      <c r="E46" s="130">
        <f>D46+C46</f>
        <v>0</v>
      </c>
      <c r="F46" s="176">
        <f t="shared" si="4"/>
        <v>0</v>
      </c>
      <c r="G46" s="155">
        <f t="shared" si="4"/>
        <v>0</v>
      </c>
      <c r="H46" s="130">
        <f t="shared" si="5"/>
        <v>1</v>
      </c>
      <c r="I46" s="130">
        <f t="shared" si="5"/>
        <v>0</v>
      </c>
      <c r="J46" s="130">
        <f t="shared" si="7"/>
        <v>1</v>
      </c>
      <c r="K46" s="177">
        <f t="shared" si="8"/>
        <v>450.56666666666666</v>
      </c>
      <c r="L46" s="157">
        <f t="shared" si="9"/>
        <v>0</v>
      </c>
      <c r="M46" s="164"/>
      <c r="N46" s="164"/>
      <c r="O46" s="164"/>
      <c r="P46" s="164"/>
    </row>
    <row r="47" spans="1:16" s="165" customFormat="1" ht="18" customHeight="1" x14ac:dyDescent="0.35">
      <c r="A47" s="164"/>
      <c r="B47" s="150" t="s">
        <v>30</v>
      </c>
      <c r="C47" s="130">
        <f t="shared" si="3"/>
        <v>0</v>
      </c>
      <c r="D47" s="130">
        <f t="shared" si="3"/>
        <v>0</v>
      </c>
      <c r="E47" s="130">
        <f>D47+C47</f>
        <v>0</v>
      </c>
      <c r="F47" s="176">
        <f t="shared" si="4"/>
        <v>0</v>
      </c>
      <c r="G47" s="155">
        <f t="shared" si="4"/>
        <v>0</v>
      </c>
      <c r="H47" s="130">
        <f t="shared" si="5"/>
        <v>11</v>
      </c>
      <c r="I47" s="130">
        <f t="shared" si="5"/>
        <v>0</v>
      </c>
      <c r="J47" s="130">
        <f t="shared" si="7"/>
        <v>11</v>
      </c>
      <c r="K47" s="177">
        <f t="shared" si="8"/>
        <v>354.15659090909088</v>
      </c>
      <c r="L47" s="157">
        <f t="shared" si="9"/>
        <v>2.7272727272727337E-2</v>
      </c>
      <c r="M47" s="164"/>
      <c r="N47" s="164"/>
      <c r="O47" s="164"/>
      <c r="P47" s="164"/>
    </row>
    <row r="48" spans="1:16" s="165" customFormat="1" ht="18" customHeight="1" x14ac:dyDescent="0.35">
      <c r="A48" s="164"/>
      <c r="B48" s="150" t="s">
        <v>27</v>
      </c>
      <c r="C48" s="130">
        <f t="shared" si="3"/>
        <v>0</v>
      </c>
      <c r="D48" s="130">
        <f t="shared" si="3"/>
        <v>0</v>
      </c>
      <c r="E48" s="130">
        <f t="shared" si="6"/>
        <v>0</v>
      </c>
      <c r="F48" s="176">
        <f t="shared" si="4"/>
        <v>0</v>
      </c>
      <c r="G48" s="155">
        <f t="shared" si="4"/>
        <v>0</v>
      </c>
      <c r="H48" s="130">
        <f t="shared" si="5"/>
        <v>4</v>
      </c>
      <c r="I48" s="130">
        <f t="shared" si="5"/>
        <v>0</v>
      </c>
      <c r="J48" s="130">
        <f t="shared" si="7"/>
        <v>4</v>
      </c>
      <c r="K48" s="177">
        <f t="shared" si="8"/>
        <v>107.56458333333335</v>
      </c>
      <c r="L48" s="157">
        <f t="shared" si="9"/>
        <v>6.0000000000000053E-2</v>
      </c>
      <c r="M48" s="164"/>
      <c r="N48" s="164"/>
      <c r="O48" s="164"/>
      <c r="P48" s="164"/>
    </row>
    <row r="49" spans="1:16" s="165" customFormat="1" ht="18" customHeight="1" x14ac:dyDescent="0.35">
      <c r="A49" s="164"/>
      <c r="B49" s="150" t="s">
        <v>28</v>
      </c>
      <c r="C49" s="130">
        <f t="shared" si="3"/>
        <v>0</v>
      </c>
      <c r="D49" s="130">
        <f t="shared" si="3"/>
        <v>0</v>
      </c>
      <c r="E49" s="130">
        <f t="shared" si="6"/>
        <v>0</v>
      </c>
      <c r="F49" s="176">
        <f t="shared" si="4"/>
        <v>0</v>
      </c>
      <c r="G49" s="155">
        <f t="shared" si="4"/>
        <v>0</v>
      </c>
      <c r="H49" s="130">
        <f t="shared" si="5"/>
        <v>5</v>
      </c>
      <c r="I49" s="130">
        <f t="shared" si="5"/>
        <v>0</v>
      </c>
      <c r="J49" s="130">
        <f t="shared" si="7"/>
        <v>5</v>
      </c>
      <c r="K49" s="177">
        <f t="shared" si="8"/>
        <v>186.64133333333334</v>
      </c>
      <c r="L49" s="157">
        <f t="shared" si="9"/>
        <v>1.2000000000000011E-2</v>
      </c>
      <c r="M49" s="164"/>
      <c r="N49" s="164"/>
      <c r="O49" s="164"/>
      <c r="P49" s="164"/>
    </row>
    <row r="50" spans="1:16" s="165" customFormat="1" ht="18" customHeight="1" x14ac:dyDescent="0.35">
      <c r="A50" s="164"/>
      <c r="B50" s="150" t="s">
        <v>29</v>
      </c>
      <c r="C50" s="130">
        <f t="shared" si="3"/>
        <v>0</v>
      </c>
      <c r="D50" s="130">
        <f t="shared" si="3"/>
        <v>0</v>
      </c>
      <c r="E50" s="130">
        <f t="shared" si="6"/>
        <v>0</v>
      </c>
      <c r="F50" s="176">
        <f t="shared" si="4"/>
        <v>0</v>
      </c>
      <c r="G50" s="155">
        <f t="shared" si="4"/>
        <v>0</v>
      </c>
      <c r="H50" s="130">
        <f t="shared" si="5"/>
        <v>7</v>
      </c>
      <c r="I50" s="130">
        <f t="shared" si="5"/>
        <v>0</v>
      </c>
      <c r="J50" s="130">
        <f t="shared" si="7"/>
        <v>7</v>
      </c>
      <c r="K50" s="177">
        <f t="shared" si="8"/>
        <v>168.8036904761905</v>
      </c>
      <c r="L50" s="157">
        <f t="shared" si="9"/>
        <v>5.1428571428571601E-2</v>
      </c>
      <c r="M50" s="164"/>
      <c r="N50" s="164"/>
      <c r="O50" s="164"/>
      <c r="P50" s="164"/>
    </row>
    <row r="51" spans="1:16" s="165" customFormat="1" ht="18" customHeight="1" thickBot="1" x14ac:dyDescent="0.4">
      <c r="A51" s="164"/>
      <c r="B51" s="152" t="s">
        <v>14</v>
      </c>
      <c r="C51" s="166">
        <f>SUM(C39:C50)</f>
        <v>0</v>
      </c>
      <c r="D51" s="166">
        <f>SUM(D39:D50)</f>
        <v>0</v>
      </c>
      <c r="E51" s="166">
        <f>SUM(E39:E50)</f>
        <v>0</v>
      </c>
      <c r="F51" s="167" t="e">
        <f>SUMPRODUCT(E39:E50,F39:F50)/SUM(E39:E50)</f>
        <v>#DIV/0!</v>
      </c>
      <c r="G51" s="168" t="e">
        <f>SUMPRODUCT(E39:E50,G39:G50)/SUM(E39:E50)</f>
        <v>#DIV/0!</v>
      </c>
      <c r="H51" s="166">
        <f>SUM(H39:H50)</f>
        <v>66</v>
      </c>
      <c r="I51" s="166">
        <f>SUM(I39:I50)</f>
        <v>0</v>
      </c>
      <c r="J51" s="166">
        <f>SUM(J39:J50)</f>
        <v>66</v>
      </c>
      <c r="K51" s="178">
        <f>SUMPRODUCT(J39:J50,K39:K50)/SUM(J39:J50)</f>
        <v>379.90686868686868</v>
      </c>
      <c r="L51" s="169">
        <f>SUMPRODUCT(J39:J50,L39:L50)/SUM(J39:J50)</f>
        <v>3.6363636363636438E-2</v>
      </c>
      <c r="M51" s="164"/>
    </row>
    <row r="52" spans="1:16" s="165" customFormat="1" ht="37.5" customHeight="1" thickBot="1" x14ac:dyDescent="0.4">
      <c r="A52" s="164"/>
      <c r="B52" s="170"/>
      <c r="C52" s="164"/>
      <c r="D52" s="164"/>
      <c r="E52" s="164"/>
      <c r="F52" s="164"/>
      <c r="G52" s="164"/>
      <c r="H52" s="164"/>
      <c r="I52" s="164"/>
      <c r="J52" s="164"/>
      <c r="K52" s="164"/>
      <c r="M52" s="164"/>
    </row>
    <row r="53" spans="1:16" s="165" customFormat="1" ht="48" customHeight="1" x14ac:dyDescent="0.35">
      <c r="A53" s="164"/>
      <c r="B53" s="148" t="s">
        <v>42</v>
      </c>
      <c r="C53" s="187"/>
      <c r="D53" s="188"/>
      <c r="E53" s="188"/>
      <c r="F53" s="188" t="s">
        <v>195</v>
      </c>
      <c r="G53" s="188"/>
      <c r="H53" s="188"/>
      <c r="I53" s="189"/>
      <c r="J53" s="187"/>
      <c r="K53" s="188"/>
      <c r="L53" s="188"/>
      <c r="M53" s="188" t="s">
        <v>196</v>
      </c>
      <c r="N53" s="188"/>
      <c r="O53" s="188"/>
      <c r="P53" s="190"/>
    </row>
    <row r="54" spans="1:16" s="165" customFormat="1" ht="95.15" customHeight="1" x14ac:dyDescent="0.35">
      <c r="A54" s="164"/>
      <c r="B54" s="149" t="s">
        <v>48</v>
      </c>
      <c r="C54" s="134" t="s">
        <v>186</v>
      </c>
      <c r="D54" s="134" t="s">
        <v>187</v>
      </c>
      <c r="E54" s="134" t="s">
        <v>132</v>
      </c>
      <c r="F54" s="134" t="s">
        <v>188</v>
      </c>
      <c r="G54" s="134" t="s">
        <v>189</v>
      </c>
      <c r="H54" s="134" t="s">
        <v>190</v>
      </c>
      <c r="I54" s="134" t="s">
        <v>191</v>
      </c>
      <c r="J54" s="134" t="s">
        <v>186</v>
      </c>
      <c r="K54" s="134" t="s">
        <v>187</v>
      </c>
      <c r="L54" s="134" t="s">
        <v>132</v>
      </c>
      <c r="M54" s="134" t="s">
        <v>188</v>
      </c>
      <c r="N54" s="134" t="s">
        <v>218</v>
      </c>
      <c r="O54" s="134" t="s">
        <v>190</v>
      </c>
      <c r="P54" s="135" t="s">
        <v>191</v>
      </c>
    </row>
    <row r="55" spans="1:16" s="165" customFormat="1" ht="18" customHeight="1" x14ac:dyDescent="0.35">
      <c r="A55" s="164"/>
      <c r="B55" s="150" t="s">
        <v>0</v>
      </c>
      <c r="C55" s="237"/>
      <c r="D55" s="237"/>
      <c r="E55" s="179">
        <f>C55+D55</f>
        <v>0</v>
      </c>
      <c r="F55" s="238"/>
      <c r="G55" s="238"/>
      <c r="H55" s="180">
        <f t="shared" ref="H55:H60" si="10">IF(G55&lt;&gt;0,G55/F55,0)</f>
        <v>0</v>
      </c>
      <c r="I55" s="139"/>
      <c r="J55" s="237"/>
      <c r="K55" s="237"/>
      <c r="L55" s="130">
        <f>K55+J55</f>
        <v>0</v>
      </c>
      <c r="M55" s="238"/>
      <c r="N55" s="238"/>
      <c r="O55" s="163">
        <f t="shared" ref="O55:O60" si="11">IF(N55&lt;&gt;0,N55/M55,0)</f>
        <v>0</v>
      </c>
      <c r="P55" s="140"/>
    </row>
    <row r="56" spans="1:16" s="165" customFormat="1" ht="18" customHeight="1" x14ac:dyDescent="0.35">
      <c r="A56" s="164"/>
      <c r="B56" s="150" t="s">
        <v>1</v>
      </c>
      <c r="C56" s="237"/>
      <c r="D56" s="237"/>
      <c r="E56" s="179">
        <f>D56+C56</f>
        <v>0</v>
      </c>
      <c r="F56" s="238"/>
      <c r="G56" s="238"/>
      <c r="H56" s="180">
        <f t="shared" si="10"/>
        <v>0</v>
      </c>
      <c r="I56" s="139"/>
      <c r="J56" s="237"/>
      <c r="K56" s="237"/>
      <c r="L56" s="130">
        <f>J56+K56</f>
        <v>0</v>
      </c>
      <c r="M56" s="238"/>
      <c r="N56" s="238"/>
      <c r="O56" s="163">
        <f t="shared" si="11"/>
        <v>0</v>
      </c>
      <c r="P56" s="140"/>
    </row>
    <row r="57" spans="1:16" s="165" customFormat="1" ht="18" customHeight="1" x14ac:dyDescent="0.35">
      <c r="A57" s="164"/>
      <c r="B57" s="150" t="s">
        <v>4</v>
      </c>
      <c r="C57" s="237"/>
      <c r="D57" s="237"/>
      <c r="E57" s="179">
        <f>D57+C57</f>
        <v>0</v>
      </c>
      <c r="F57" s="238"/>
      <c r="G57" s="238"/>
      <c r="H57" s="180">
        <f t="shared" si="10"/>
        <v>0</v>
      </c>
      <c r="I57" s="139"/>
      <c r="J57" s="237"/>
      <c r="K57" s="237"/>
      <c r="L57" s="130">
        <f>J57+K57</f>
        <v>0</v>
      </c>
      <c r="M57" s="238"/>
      <c r="N57" s="238"/>
      <c r="O57" s="163">
        <f t="shared" si="11"/>
        <v>0</v>
      </c>
      <c r="P57" s="140"/>
    </row>
    <row r="58" spans="1:16" s="165" customFormat="1" ht="18" customHeight="1" x14ac:dyDescent="0.35">
      <c r="A58" s="164"/>
      <c r="B58" s="150" t="s">
        <v>2</v>
      </c>
      <c r="C58" s="237"/>
      <c r="D58" s="237"/>
      <c r="E58" s="179">
        <f>D58+C58</f>
        <v>0</v>
      </c>
      <c r="F58" s="238"/>
      <c r="G58" s="238"/>
      <c r="H58" s="180">
        <f t="shared" si="10"/>
        <v>0</v>
      </c>
      <c r="I58" s="139"/>
      <c r="J58" s="237"/>
      <c r="K58" s="237"/>
      <c r="L58" s="130">
        <f>J58+K58</f>
        <v>0</v>
      </c>
      <c r="M58" s="238"/>
      <c r="N58" s="238"/>
      <c r="O58" s="163">
        <f t="shared" si="11"/>
        <v>0</v>
      </c>
      <c r="P58" s="140"/>
    </row>
    <row r="59" spans="1:16" s="165" customFormat="1" ht="18" customHeight="1" x14ac:dyDescent="0.35">
      <c r="A59" s="164"/>
      <c r="B59" s="150" t="s">
        <v>3</v>
      </c>
      <c r="C59" s="237"/>
      <c r="D59" s="237"/>
      <c r="E59" s="179">
        <f>D59+C59</f>
        <v>0</v>
      </c>
      <c r="F59" s="238"/>
      <c r="G59" s="238"/>
      <c r="H59" s="180">
        <f t="shared" si="10"/>
        <v>0</v>
      </c>
      <c r="I59" s="139"/>
      <c r="J59" s="237"/>
      <c r="K59" s="237"/>
      <c r="L59" s="130">
        <f>J59+K59</f>
        <v>0</v>
      </c>
      <c r="M59" s="238"/>
      <c r="N59" s="238"/>
      <c r="O59" s="163">
        <f t="shared" si="11"/>
        <v>0</v>
      </c>
      <c r="P59" s="140"/>
    </row>
    <row r="60" spans="1:16" s="165" customFormat="1" ht="18" customHeight="1" x14ac:dyDescent="0.35">
      <c r="A60" s="164"/>
      <c r="B60" s="150" t="s">
        <v>118</v>
      </c>
      <c r="C60" s="237"/>
      <c r="D60" s="237"/>
      <c r="E60" s="179">
        <f>D60+C60</f>
        <v>0</v>
      </c>
      <c r="F60" s="238"/>
      <c r="G60" s="238"/>
      <c r="H60" s="180">
        <f t="shared" si="10"/>
        <v>0</v>
      </c>
      <c r="I60" s="139"/>
      <c r="J60" s="237"/>
      <c r="K60" s="237"/>
      <c r="L60" s="130">
        <f>J60+K60</f>
        <v>0</v>
      </c>
      <c r="M60" s="238"/>
      <c r="N60" s="238"/>
      <c r="O60" s="163">
        <f t="shared" si="11"/>
        <v>0</v>
      </c>
      <c r="P60" s="140"/>
    </row>
    <row r="61" spans="1:16" s="165" customFormat="1" ht="18" customHeight="1" thickBot="1" x14ac:dyDescent="0.4">
      <c r="A61" s="164"/>
      <c r="B61" s="152" t="s">
        <v>14</v>
      </c>
      <c r="C61" s="181">
        <f>SUM(C55:C60)</f>
        <v>0</v>
      </c>
      <c r="D61" s="181">
        <f>SUM(D55:D60)</f>
        <v>0</v>
      </c>
      <c r="E61" s="182">
        <f>SUM(E55:E60)</f>
        <v>0</v>
      </c>
      <c r="F61" s="167" t="e">
        <f>SUMPRODUCT(E55:E60,F55:F60)/SUM(E55:E60)</f>
        <v>#DIV/0!</v>
      </c>
      <c r="G61" s="167" t="e">
        <f>SUMPRODUCT(E55:E60,G55:G60)/SUM(E55:E60)</f>
        <v>#DIV/0!</v>
      </c>
      <c r="H61" s="168" t="e">
        <f>SUMPRODUCT(E55:E60,H55:H60)/SUM(E55:E60)</f>
        <v>#DIV/0!</v>
      </c>
      <c r="I61" s="183"/>
      <c r="J61" s="184">
        <f>SUM(J55:J60)</f>
        <v>0</v>
      </c>
      <c r="K61" s="181">
        <f>SUM(K55:K60)</f>
        <v>0</v>
      </c>
      <c r="L61" s="291">
        <f>SUM(L55:L60)</f>
        <v>0</v>
      </c>
      <c r="M61" s="167" t="e">
        <f>SUMPRODUCT(L55:L60,M55:M60)/SUM(L55:L60)</f>
        <v>#DIV/0!</v>
      </c>
      <c r="N61" s="167" t="e">
        <f>SUMPRODUCT(L55:L60,N55:N60)/SUM(L55:L60)</f>
        <v>#DIV/0!</v>
      </c>
      <c r="O61" s="185" t="e">
        <f>SUMPRODUCT(L55:L60,O55:O60)/SUM(L55:L60)</f>
        <v>#DIV/0!</v>
      </c>
      <c r="P61" s="186"/>
    </row>
    <row r="62" spans="1:16" s="165" customFormat="1" ht="8.15" customHeight="1" thickBot="1" x14ac:dyDescent="0.4">
      <c r="A62" s="164"/>
      <c r="B62" s="170"/>
      <c r="C62" s="164"/>
      <c r="D62" s="164"/>
      <c r="E62" s="164"/>
      <c r="F62" s="164"/>
      <c r="G62" s="164"/>
      <c r="H62" s="164"/>
      <c r="I62" s="164"/>
      <c r="J62" s="164"/>
      <c r="K62" s="164"/>
      <c r="M62" s="164"/>
    </row>
    <row r="63" spans="1:16" s="165" customFormat="1" ht="48" customHeight="1" x14ac:dyDescent="0.35">
      <c r="A63" s="164"/>
      <c r="B63" s="148" t="s">
        <v>89</v>
      </c>
      <c r="C63" s="187"/>
      <c r="D63" s="188"/>
      <c r="E63" s="188"/>
      <c r="F63" s="188" t="s">
        <v>209</v>
      </c>
      <c r="G63" s="188"/>
      <c r="H63" s="188"/>
      <c r="I63" s="189"/>
      <c r="J63" s="187"/>
      <c r="K63" s="188"/>
      <c r="L63" s="188"/>
      <c r="M63" s="188" t="s">
        <v>196</v>
      </c>
      <c r="N63" s="188"/>
      <c r="O63" s="188"/>
      <c r="P63" s="190"/>
    </row>
    <row r="64" spans="1:16" s="165" customFormat="1" ht="95.15" customHeight="1" x14ac:dyDescent="0.35">
      <c r="A64" s="164"/>
      <c r="B64" s="149" t="s">
        <v>48</v>
      </c>
      <c r="C64" s="134" t="s">
        <v>186</v>
      </c>
      <c r="D64" s="134" t="s">
        <v>187</v>
      </c>
      <c r="E64" s="134" t="s">
        <v>132</v>
      </c>
      <c r="F64" s="134" t="s">
        <v>188</v>
      </c>
      <c r="G64" s="134" t="s">
        <v>189</v>
      </c>
      <c r="H64" s="134" t="s">
        <v>190</v>
      </c>
      <c r="I64" s="134" t="s">
        <v>191</v>
      </c>
      <c r="J64" s="134" t="s">
        <v>186</v>
      </c>
      <c r="K64" s="134" t="s">
        <v>187</v>
      </c>
      <c r="L64" s="134" t="s">
        <v>132</v>
      </c>
      <c r="M64" s="134" t="s">
        <v>188</v>
      </c>
      <c r="N64" s="134" t="s">
        <v>218</v>
      </c>
      <c r="O64" s="134" t="s">
        <v>190</v>
      </c>
      <c r="P64" s="135" t="s">
        <v>191</v>
      </c>
    </row>
    <row r="65" spans="1:21" s="165" customFormat="1" ht="18" customHeight="1" x14ac:dyDescent="0.35">
      <c r="A65" s="164"/>
      <c r="B65" s="150" t="s">
        <v>0</v>
      </c>
      <c r="C65" s="95"/>
      <c r="D65" s="96"/>
      <c r="E65" s="96"/>
      <c r="F65" s="96"/>
      <c r="G65" s="96"/>
      <c r="H65" s="96"/>
      <c r="I65" s="97"/>
      <c r="J65" s="237"/>
      <c r="K65" s="237"/>
      <c r="L65" s="130">
        <f>K65+J65</f>
        <v>0</v>
      </c>
      <c r="M65" s="238"/>
      <c r="N65" s="238"/>
      <c r="O65" s="163">
        <f t="shared" ref="O65:O70" si="12">IF(N65&lt;&gt;0,N65/M65,0)</f>
        <v>0</v>
      </c>
      <c r="P65" s="140"/>
    </row>
    <row r="66" spans="1:21" s="165" customFormat="1" ht="18" customHeight="1" x14ac:dyDescent="0.35">
      <c r="A66" s="164"/>
      <c r="B66" s="150" t="s">
        <v>1</v>
      </c>
      <c r="C66" s="98"/>
      <c r="D66" s="99"/>
      <c r="E66" s="99"/>
      <c r="F66" s="99"/>
      <c r="G66" s="99"/>
      <c r="H66" s="99"/>
      <c r="I66" s="100"/>
      <c r="J66" s="237"/>
      <c r="K66" s="237"/>
      <c r="L66" s="130">
        <f>J66+K66</f>
        <v>0</v>
      </c>
      <c r="M66" s="238"/>
      <c r="N66" s="238"/>
      <c r="O66" s="163">
        <f t="shared" si="12"/>
        <v>0</v>
      </c>
      <c r="P66" s="140"/>
    </row>
    <row r="67" spans="1:21" s="165" customFormat="1" ht="18" customHeight="1" x14ac:dyDescent="0.35">
      <c r="A67" s="164"/>
      <c r="B67" s="150" t="s">
        <v>4</v>
      </c>
      <c r="C67" s="98"/>
      <c r="D67" s="99"/>
      <c r="E67" s="99"/>
      <c r="F67" s="99"/>
      <c r="G67" s="99"/>
      <c r="H67" s="99"/>
      <c r="I67" s="100"/>
      <c r="J67" s="237"/>
      <c r="K67" s="237"/>
      <c r="L67" s="130">
        <f>J67+K67</f>
        <v>0</v>
      </c>
      <c r="M67" s="238"/>
      <c r="N67" s="238"/>
      <c r="O67" s="163">
        <f t="shared" si="12"/>
        <v>0</v>
      </c>
      <c r="P67" s="140"/>
    </row>
    <row r="68" spans="1:21" s="165" customFormat="1" ht="18" customHeight="1" x14ac:dyDescent="0.35">
      <c r="A68" s="164"/>
      <c r="B68" s="150" t="s">
        <v>2</v>
      </c>
      <c r="C68" s="98"/>
      <c r="D68" s="99"/>
      <c r="E68" s="99"/>
      <c r="F68" s="99"/>
      <c r="G68" s="99"/>
      <c r="H68" s="99"/>
      <c r="I68" s="100"/>
      <c r="J68" s="237"/>
      <c r="K68" s="237"/>
      <c r="L68" s="130">
        <f>J68+K68</f>
        <v>0</v>
      </c>
      <c r="M68" s="238"/>
      <c r="N68" s="238"/>
      <c r="O68" s="163">
        <f t="shared" si="12"/>
        <v>0</v>
      </c>
      <c r="P68" s="140"/>
    </row>
    <row r="69" spans="1:21" s="165" customFormat="1" ht="18" customHeight="1" x14ac:dyDescent="0.35">
      <c r="A69" s="164"/>
      <c r="B69" s="150" t="s">
        <v>3</v>
      </c>
      <c r="C69" s="98"/>
      <c r="D69" s="99"/>
      <c r="E69" s="99"/>
      <c r="F69" s="99"/>
      <c r="G69" s="99"/>
      <c r="H69" s="99"/>
      <c r="I69" s="100"/>
      <c r="J69" s="237"/>
      <c r="K69" s="237"/>
      <c r="L69" s="130">
        <f>J69+K69</f>
        <v>0</v>
      </c>
      <c r="M69" s="238"/>
      <c r="N69" s="238"/>
      <c r="O69" s="163">
        <f t="shared" si="12"/>
        <v>0</v>
      </c>
      <c r="P69" s="140"/>
    </row>
    <row r="70" spans="1:21" s="165" customFormat="1" ht="18" customHeight="1" x14ac:dyDescent="0.35">
      <c r="A70" s="164"/>
      <c r="B70" s="150" t="s">
        <v>118</v>
      </c>
      <c r="C70" s="98"/>
      <c r="D70" s="99"/>
      <c r="E70" s="99"/>
      <c r="F70" s="99"/>
      <c r="G70" s="99"/>
      <c r="H70" s="99"/>
      <c r="I70" s="100"/>
      <c r="J70" s="237">
        <f>H35</f>
        <v>66</v>
      </c>
      <c r="K70" s="237">
        <f>I35</f>
        <v>0</v>
      </c>
      <c r="L70" s="130">
        <f>J70+K70</f>
        <v>66</v>
      </c>
      <c r="M70" s="238">
        <f>K35</f>
        <v>379.90686868686868</v>
      </c>
      <c r="N70" s="238"/>
      <c r="O70" s="163">
        <f t="shared" si="12"/>
        <v>0</v>
      </c>
      <c r="P70" s="140"/>
    </row>
    <row r="71" spans="1:21" s="165" customFormat="1" ht="18" customHeight="1" thickBot="1" x14ac:dyDescent="0.4">
      <c r="A71" s="164"/>
      <c r="B71" s="152" t="s">
        <v>14</v>
      </c>
      <c r="C71" s="101"/>
      <c r="D71" s="102"/>
      <c r="E71" s="102"/>
      <c r="F71" s="102"/>
      <c r="G71" s="102"/>
      <c r="H71" s="102"/>
      <c r="I71" s="103"/>
      <c r="J71" s="181">
        <f>SUM(J65:J70)</f>
        <v>66</v>
      </c>
      <c r="K71" s="181">
        <f>SUM(K65:K70)</f>
        <v>0</v>
      </c>
      <c r="L71" s="166">
        <f>SUM(L65:L70)</f>
        <v>66</v>
      </c>
      <c r="M71" s="167">
        <f>SUMPRODUCT(L65:L70,M65:M70)/SUM(L65:L70)</f>
        <v>379.90686868686868</v>
      </c>
      <c r="N71" s="167">
        <f>SUMPRODUCT(L65:L70,N65:N70)/SUM(L65:L70)</f>
        <v>0</v>
      </c>
      <c r="O71" s="185">
        <f>SUMPRODUCT(L65:L70,O65:O70)/SUM(L65:L70)</f>
        <v>0</v>
      </c>
      <c r="P71" s="186"/>
    </row>
    <row r="72" spans="1:21" s="165" customFormat="1" ht="8.15" customHeight="1" thickBot="1" x14ac:dyDescent="0.4">
      <c r="A72" s="164"/>
      <c r="B72" s="170"/>
      <c r="C72" s="164"/>
      <c r="D72" s="164"/>
      <c r="E72" s="164"/>
      <c r="F72" s="164"/>
      <c r="G72" s="164"/>
      <c r="H72" s="164"/>
      <c r="I72" s="164"/>
      <c r="J72" s="164"/>
      <c r="K72" s="164"/>
      <c r="M72" s="164"/>
    </row>
    <row r="73" spans="1:21" s="165" customFormat="1" ht="48" customHeight="1" x14ac:dyDescent="0.35">
      <c r="A73" s="164"/>
      <c r="B73" s="148" t="s">
        <v>97</v>
      </c>
      <c r="C73" s="187"/>
      <c r="D73" s="188"/>
      <c r="E73" s="188"/>
      <c r="F73" s="188" t="s">
        <v>195</v>
      </c>
      <c r="G73" s="188"/>
      <c r="H73" s="188"/>
      <c r="I73" s="189"/>
      <c r="J73" s="187"/>
      <c r="K73" s="188"/>
      <c r="L73" s="188"/>
      <c r="M73" s="188" t="s">
        <v>196</v>
      </c>
      <c r="N73" s="188"/>
      <c r="O73" s="188"/>
      <c r="P73" s="190"/>
      <c r="R73" s="288"/>
      <c r="S73" s="289"/>
      <c r="U73" s="289"/>
    </row>
    <row r="74" spans="1:21" s="165" customFormat="1" ht="95.15" customHeight="1" x14ac:dyDescent="0.35">
      <c r="A74" s="164"/>
      <c r="B74" s="149" t="s">
        <v>48</v>
      </c>
      <c r="C74" s="134" t="s">
        <v>186</v>
      </c>
      <c r="D74" s="134" t="s">
        <v>187</v>
      </c>
      <c r="E74" s="134" t="s">
        <v>132</v>
      </c>
      <c r="F74" s="134" t="s">
        <v>188</v>
      </c>
      <c r="G74" s="134" t="s">
        <v>189</v>
      </c>
      <c r="H74" s="134" t="s">
        <v>190</v>
      </c>
      <c r="I74" s="134" t="s">
        <v>191</v>
      </c>
      <c r="J74" s="134" t="s">
        <v>186</v>
      </c>
      <c r="K74" s="134" t="s">
        <v>187</v>
      </c>
      <c r="L74" s="134" t="s">
        <v>132</v>
      </c>
      <c r="M74" s="134" t="s">
        <v>188</v>
      </c>
      <c r="N74" s="134" t="s">
        <v>218</v>
      </c>
      <c r="O74" s="134" t="s">
        <v>190</v>
      </c>
      <c r="P74" s="135" t="s">
        <v>191</v>
      </c>
      <c r="R74" s="288"/>
      <c r="S74" s="289"/>
      <c r="U74" s="289"/>
    </row>
    <row r="75" spans="1:21" s="165" customFormat="1" ht="18" customHeight="1" x14ac:dyDescent="0.35">
      <c r="A75" s="164"/>
      <c r="B75" s="150" t="s">
        <v>0</v>
      </c>
      <c r="C75" s="130">
        <f>C55</f>
        <v>0</v>
      </c>
      <c r="D75" s="130">
        <f>D55</f>
        <v>0</v>
      </c>
      <c r="E75" s="130">
        <f t="shared" ref="E75:E81" si="13">D75+C75</f>
        <v>0</v>
      </c>
      <c r="F75" s="176">
        <f>F55</f>
        <v>0</v>
      </c>
      <c r="G75" s="154">
        <f>G55</f>
        <v>0</v>
      </c>
      <c r="H75" s="163">
        <f t="shared" ref="H75:H80" si="14">IF(G75&lt;&gt;0,G75/F75,0)</f>
        <v>0</v>
      </c>
      <c r="I75" s="139"/>
      <c r="J75" s="130">
        <f>J55+J65</f>
        <v>0</v>
      </c>
      <c r="K75" s="130">
        <f>K55+K65</f>
        <v>0</v>
      </c>
      <c r="L75" s="130">
        <f>K75+J75</f>
        <v>0</v>
      </c>
      <c r="M75" s="176">
        <f t="shared" ref="M75:M80" si="15">IF(L75=0,0,(M55*L55+M65*L65)/(L75))</f>
        <v>0</v>
      </c>
      <c r="N75" s="176">
        <f t="shared" ref="N75:N80" si="16">IF(L75=0,0,(N55*L55+N65*L65)/L75)</f>
        <v>0</v>
      </c>
      <c r="O75" s="163">
        <f t="shared" ref="O75:O80" si="17">IF(N75&lt;&gt;0,N75/M75,0)</f>
        <v>0</v>
      </c>
      <c r="P75" s="140"/>
      <c r="R75" s="288"/>
      <c r="S75" s="289"/>
      <c r="U75" s="289"/>
    </row>
    <row r="76" spans="1:21" s="165" customFormat="1" ht="18" customHeight="1" x14ac:dyDescent="0.35">
      <c r="A76" s="164"/>
      <c r="B76" s="150" t="s">
        <v>1</v>
      </c>
      <c r="C76" s="130">
        <f t="shared" ref="C76:D80" si="18">C56</f>
        <v>0</v>
      </c>
      <c r="D76" s="130">
        <f>D56</f>
        <v>0</v>
      </c>
      <c r="E76" s="130">
        <f t="shared" si="13"/>
        <v>0</v>
      </c>
      <c r="F76" s="176">
        <f>F56</f>
        <v>0</v>
      </c>
      <c r="G76" s="154">
        <f>G56</f>
        <v>0</v>
      </c>
      <c r="H76" s="163">
        <f t="shared" si="14"/>
        <v>0</v>
      </c>
      <c r="I76" s="139"/>
      <c r="J76" s="130">
        <f t="shared" ref="J76:L80" si="19">J56+J66</f>
        <v>0</v>
      </c>
      <c r="K76" s="130">
        <f t="shared" si="19"/>
        <v>0</v>
      </c>
      <c r="L76" s="130">
        <f>L56+L66</f>
        <v>0</v>
      </c>
      <c r="M76" s="176">
        <f t="shared" si="15"/>
        <v>0</v>
      </c>
      <c r="N76" s="176">
        <f t="shared" si="16"/>
        <v>0</v>
      </c>
      <c r="O76" s="163">
        <f t="shared" si="17"/>
        <v>0</v>
      </c>
      <c r="P76" s="140"/>
    </row>
    <row r="77" spans="1:21" s="165" customFormat="1" ht="18" customHeight="1" x14ac:dyDescent="0.35">
      <c r="A77" s="164"/>
      <c r="B77" s="150" t="s">
        <v>4</v>
      </c>
      <c r="C77" s="130">
        <f t="shared" si="18"/>
        <v>0</v>
      </c>
      <c r="D77" s="130">
        <f t="shared" si="18"/>
        <v>0</v>
      </c>
      <c r="E77" s="130">
        <f t="shared" si="13"/>
        <v>0</v>
      </c>
      <c r="F77" s="176">
        <f t="shared" ref="F77:G80" si="20">F57</f>
        <v>0</v>
      </c>
      <c r="G77" s="154">
        <f t="shared" si="20"/>
        <v>0</v>
      </c>
      <c r="H77" s="163">
        <f t="shared" si="14"/>
        <v>0</v>
      </c>
      <c r="I77" s="139"/>
      <c r="J77" s="130">
        <f t="shared" si="19"/>
        <v>0</v>
      </c>
      <c r="K77" s="130">
        <f t="shared" si="19"/>
        <v>0</v>
      </c>
      <c r="L77" s="130">
        <f t="shared" si="19"/>
        <v>0</v>
      </c>
      <c r="M77" s="176">
        <f t="shared" si="15"/>
        <v>0</v>
      </c>
      <c r="N77" s="176">
        <f t="shared" si="16"/>
        <v>0</v>
      </c>
      <c r="O77" s="163">
        <f t="shared" si="17"/>
        <v>0</v>
      </c>
      <c r="P77" s="140"/>
    </row>
    <row r="78" spans="1:21" s="165" customFormat="1" ht="18" customHeight="1" x14ac:dyDescent="0.35">
      <c r="A78" s="164"/>
      <c r="B78" s="150" t="s">
        <v>2</v>
      </c>
      <c r="C78" s="130">
        <f t="shared" si="18"/>
        <v>0</v>
      </c>
      <c r="D78" s="130">
        <f t="shared" si="18"/>
        <v>0</v>
      </c>
      <c r="E78" s="130">
        <f t="shared" si="13"/>
        <v>0</v>
      </c>
      <c r="F78" s="176">
        <f t="shared" si="20"/>
        <v>0</v>
      </c>
      <c r="G78" s="154">
        <f t="shared" si="20"/>
        <v>0</v>
      </c>
      <c r="H78" s="163">
        <f t="shared" si="14"/>
        <v>0</v>
      </c>
      <c r="I78" s="139"/>
      <c r="J78" s="130">
        <f t="shared" si="19"/>
        <v>0</v>
      </c>
      <c r="K78" s="130">
        <f t="shared" si="19"/>
        <v>0</v>
      </c>
      <c r="L78" s="130">
        <f t="shared" si="19"/>
        <v>0</v>
      </c>
      <c r="M78" s="176">
        <f t="shared" si="15"/>
        <v>0</v>
      </c>
      <c r="N78" s="176">
        <f t="shared" si="16"/>
        <v>0</v>
      </c>
      <c r="O78" s="163">
        <f t="shared" si="17"/>
        <v>0</v>
      </c>
      <c r="P78" s="140"/>
    </row>
    <row r="79" spans="1:21" s="165" customFormat="1" ht="18" customHeight="1" x14ac:dyDescent="0.35">
      <c r="A79" s="164"/>
      <c r="B79" s="150" t="s">
        <v>3</v>
      </c>
      <c r="C79" s="130">
        <f t="shared" si="18"/>
        <v>0</v>
      </c>
      <c r="D79" s="130">
        <f t="shared" si="18"/>
        <v>0</v>
      </c>
      <c r="E79" s="130">
        <f t="shared" si="13"/>
        <v>0</v>
      </c>
      <c r="F79" s="176">
        <f t="shared" si="20"/>
        <v>0</v>
      </c>
      <c r="G79" s="154">
        <f t="shared" si="20"/>
        <v>0</v>
      </c>
      <c r="H79" s="163">
        <f t="shared" si="14"/>
        <v>0</v>
      </c>
      <c r="I79" s="139"/>
      <c r="J79" s="130">
        <f t="shared" si="19"/>
        <v>0</v>
      </c>
      <c r="K79" s="130">
        <f t="shared" si="19"/>
        <v>0</v>
      </c>
      <c r="L79" s="130">
        <f t="shared" si="19"/>
        <v>0</v>
      </c>
      <c r="M79" s="176">
        <f t="shared" si="15"/>
        <v>0</v>
      </c>
      <c r="N79" s="176">
        <f t="shared" si="16"/>
        <v>0</v>
      </c>
      <c r="O79" s="163">
        <f t="shared" si="17"/>
        <v>0</v>
      </c>
      <c r="P79" s="140"/>
      <c r="R79" s="288"/>
      <c r="S79" s="289"/>
    </row>
    <row r="80" spans="1:21" s="165" customFormat="1" ht="18" customHeight="1" x14ac:dyDescent="0.35">
      <c r="A80" s="164"/>
      <c r="B80" s="150" t="s">
        <v>118</v>
      </c>
      <c r="C80" s="130">
        <f t="shared" si="18"/>
        <v>0</v>
      </c>
      <c r="D80" s="130">
        <f t="shared" si="18"/>
        <v>0</v>
      </c>
      <c r="E80" s="130">
        <f t="shared" si="13"/>
        <v>0</v>
      </c>
      <c r="F80" s="176">
        <f t="shared" si="20"/>
        <v>0</v>
      </c>
      <c r="G80" s="154">
        <f t="shared" si="20"/>
        <v>0</v>
      </c>
      <c r="H80" s="163">
        <f t="shared" si="14"/>
        <v>0</v>
      </c>
      <c r="I80" s="139"/>
      <c r="J80" s="130">
        <f t="shared" si="19"/>
        <v>66</v>
      </c>
      <c r="K80" s="130">
        <f t="shared" si="19"/>
        <v>0</v>
      </c>
      <c r="L80" s="130">
        <f t="shared" si="19"/>
        <v>66</v>
      </c>
      <c r="M80" s="176">
        <f t="shared" si="15"/>
        <v>379.90686868686868</v>
      </c>
      <c r="N80" s="176">
        <f t="shared" si="16"/>
        <v>0</v>
      </c>
      <c r="O80" s="163">
        <f t="shared" si="17"/>
        <v>0</v>
      </c>
      <c r="P80" s="140"/>
      <c r="R80" s="288"/>
      <c r="S80" s="289"/>
    </row>
    <row r="81" spans="1:19" s="165" customFormat="1" ht="18" customHeight="1" thickBot="1" x14ac:dyDescent="0.4">
      <c r="A81" s="164"/>
      <c r="B81" s="152" t="s">
        <v>14</v>
      </c>
      <c r="C81" s="291">
        <f>SUM(C75:C80)</f>
        <v>0</v>
      </c>
      <c r="D81" s="291">
        <f>SUM(D75:D80)</f>
        <v>0</v>
      </c>
      <c r="E81" s="291">
        <f t="shared" si="13"/>
        <v>0</v>
      </c>
      <c r="F81" s="167" t="e">
        <f>SUMPRODUCT(E75:E80,F75:F80)/SUM(E75:E80)</f>
        <v>#DIV/0!</v>
      </c>
      <c r="G81" s="178" t="e">
        <f>SUMPRODUCT(E75:E80,G75:G80)/SUM(E75:E80)</f>
        <v>#DIV/0!</v>
      </c>
      <c r="H81" s="185" t="e">
        <f>SUMPRODUCT(E75:E80,H75:H80)/SUM(E75:E80)</f>
        <v>#DIV/0!</v>
      </c>
      <c r="I81" s="183"/>
      <c r="J81" s="291">
        <f>SUM(J75:J80)</f>
        <v>66</v>
      </c>
      <c r="K81" s="291">
        <f>SUM(K75:K80)</f>
        <v>0</v>
      </c>
      <c r="L81" s="291">
        <f>SUM(L75:L80)</f>
        <v>66</v>
      </c>
      <c r="M81" s="290">
        <f>SUMPRODUCT(L75:L80,M75:M80)/SUM(L75:L80)</f>
        <v>379.90686868686868</v>
      </c>
      <c r="N81" s="167">
        <f>SUMPRODUCT(L75:L80,N75:N80)/SUM(L75:L80)</f>
        <v>0</v>
      </c>
      <c r="O81" s="185">
        <f>SUMPRODUCT(O75:O80,L75:L80)/SUM(L75:L80)</f>
        <v>0</v>
      </c>
      <c r="P81" s="186"/>
      <c r="R81" s="288"/>
      <c r="S81" s="289"/>
    </row>
  </sheetData>
  <sheetProtection algorithmName="SHA-512" hashValue="CIxJL4/V0V+yApTBF+LmHBv0G13pDch1VrCEstjJcv5QfjTJT1Zd3nKQKbXLCD3ES/7LjJ2ZX1yfEWu0WfS6Hw==" saltValue="nZAF4ZVu9SNiGo/uRKJv9Q==" spinCount="100000" sheet="1" objects="1" scenarios="1"/>
  <hyperlinks>
    <hyperlink ref="B2" location="Explanation!A1" display="Please document any explanation in the explanation tab" xr:uid="{00000000-0004-0000-0200-000000000000}"/>
  </hyperlinks>
  <pageMargins left="0.25" right="0.25" top="0.75" bottom="0.75" header="0.3" footer="0.3"/>
  <pageSetup scale="22" orientation="landscape" r:id="rId1"/>
  <headerFooter>
    <oddFooter>&amp;L&amp;"Arial,Regular"&amp;12&amp;A
Version Date: June 6, 2024</oddFooter>
  </headerFooter>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pageSetUpPr fitToPage="1"/>
  </sheetPr>
  <dimension ref="A1:T69"/>
  <sheetViews>
    <sheetView showGridLines="0" topLeftCell="B49" zoomScale="50" zoomScaleNormal="50" workbookViewId="0">
      <selection activeCell="O67" sqref="O67"/>
    </sheetView>
  </sheetViews>
  <sheetFormatPr defaultColWidth="9.1796875" defaultRowHeight="15.5" x14ac:dyDescent="0.35"/>
  <cols>
    <col min="1" max="1" width="2.6328125" style="16" customWidth="1"/>
    <col min="2" max="2" width="27.81640625" style="16" customWidth="1"/>
    <col min="3" max="5" width="15.6328125" style="16" customWidth="1"/>
    <col min="6" max="7" width="25.6328125" style="16" customWidth="1"/>
    <col min="8" max="9" width="15.6328125" style="16" customWidth="1"/>
    <col min="10" max="10" width="25.6328125" style="16" customWidth="1"/>
    <col min="11" max="11" width="15.6328125" style="16" customWidth="1"/>
    <col min="12" max="12" width="25.6328125" style="16" customWidth="1"/>
    <col min="13" max="13" width="1.6328125" style="16" customWidth="1"/>
    <col min="14" max="14" width="29.453125" style="16" customWidth="1"/>
    <col min="15" max="17" width="15.6328125" style="16" customWidth="1"/>
    <col min="18" max="19" width="25.6328125" style="16" customWidth="1"/>
    <col min="20" max="20" width="3.453125" style="16" customWidth="1"/>
    <col min="21" max="21" width="15.6328125" style="17" customWidth="1"/>
    <col min="22" max="25" width="9.1796875" style="17"/>
    <col min="26" max="26" width="10.54296875" style="17" customWidth="1"/>
    <col min="27" max="27" width="11.1796875" style="17" customWidth="1"/>
    <col min="28" max="31" width="9.1796875" style="17"/>
    <col min="32" max="32" width="10.453125" style="17" customWidth="1"/>
    <col min="33" max="33" width="9.1796875" style="17"/>
    <col min="34" max="34" width="3.1796875" style="17" customWidth="1"/>
    <col min="35" max="35" width="15.54296875" style="17" customWidth="1"/>
    <col min="36" max="36" width="9.1796875" style="17"/>
    <col min="37" max="40" width="11.26953125" style="17" customWidth="1"/>
    <col min="41" max="47" width="9.1796875" style="17"/>
    <col min="48" max="48" width="3.1796875" style="17" customWidth="1"/>
    <col min="49" max="49" width="16.26953125" style="17" customWidth="1"/>
    <col min="50" max="50" width="9.54296875" style="17" customWidth="1"/>
    <col min="51" max="54" width="11.1796875" style="17" customWidth="1"/>
    <col min="55" max="16384" width="9.1796875" style="17"/>
  </cols>
  <sheetData>
    <row r="1" spans="1:20" ht="50.15" customHeight="1" x14ac:dyDescent="0.35">
      <c r="B1" s="115"/>
      <c r="C1" s="113"/>
      <c r="D1" s="113"/>
      <c r="E1" s="113"/>
      <c r="F1" s="113"/>
      <c r="G1" s="113"/>
      <c r="H1" s="113"/>
      <c r="I1" s="113"/>
      <c r="J1" s="114" t="str">
        <f>CONCATENATE("The Report Summarizes Rate Activity for the 12 month ending Reporting Year ",General_Info!$C$10)</f>
        <v>The Report Summarizes Rate Activity for the 12 month ending Reporting Year 2024</v>
      </c>
      <c r="K1" s="113"/>
      <c r="L1" s="113"/>
      <c r="M1" s="113"/>
      <c r="N1" s="113"/>
      <c r="O1" s="113"/>
      <c r="P1" s="113"/>
      <c r="Q1" s="113"/>
      <c r="R1" s="113"/>
      <c r="S1" s="113"/>
    </row>
    <row r="2" spans="1:20" s="126" customFormat="1" x14ac:dyDescent="0.35">
      <c r="A2" s="16"/>
      <c r="B2" s="30" t="s">
        <v>213</v>
      </c>
      <c r="C2" s="29"/>
      <c r="D2" s="29"/>
      <c r="E2" s="29"/>
      <c r="F2" s="29"/>
      <c r="G2" s="29"/>
      <c r="H2" s="29"/>
      <c r="I2" s="29"/>
      <c r="J2" s="16"/>
      <c r="K2" s="16"/>
      <c r="L2" s="16"/>
      <c r="M2" s="16"/>
      <c r="N2" s="16"/>
      <c r="O2" s="16"/>
      <c r="P2" s="16"/>
      <c r="Q2" s="16"/>
      <c r="R2" s="16"/>
      <c r="S2" s="16"/>
      <c r="T2" s="16"/>
    </row>
    <row r="3" spans="1:20" s="126" customFormat="1" ht="34.5" customHeight="1" thickBot="1" x14ac:dyDescent="0.4">
      <c r="A3" s="16"/>
      <c r="B3" s="16"/>
      <c r="C3" s="16"/>
      <c r="D3" s="16"/>
      <c r="E3" s="16"/>
      <c r="F3" s="16"/>
      <c r="G3" s="16"/>
      <c r="H3" s="16"/>
      <c r="I3" s="16"/>
      <c r="J3" s="16"/>
      <c r="K3" s="16"/>
      <c r="L3" s="16"/>
    </row>
    <row r="4" spans="1:20" s="126" customFormat="1" ht="48" customHeight="1" x14ac:dyDescent="0.35">
      <c r="A4" s="16"/>
      <c r="B4" s="63" t="s">
        <v>42</v>
      </c>
      <c r="C4" s="191"/>
      <c r="D4" s="192"/>
      <c r="E4" s="192" t="s">
        <v>195</v>
      </c>
      <c r="F4" s="192"/>
      <c r="G4" s="193"/>
      <c r="H4" s="191"/>
      <c r="I4" s="192"/>
      <c r="J4" s="192" t="s">
        <v>196</v>
      </c>
      <c r="K4" s="192"/>
      <c r="L4" s="194"/>
      <c r="M4" s="16"/>
      <c r="N4" s="63" t="s">
        <v>49</v>
      </c>
      <c r="O4" s="191"/>
      <c r="P4" s="192"/>
      <c r="Q4" s="192" t="s">
        <v>196</v>
      </c>
      <c r="R4" s="192"/>
      <c r="S4" s="194"/>
      <c r="T4" s="16"/>
    </row>
    <row r="5" spans="1:20" s="126" customFormat="1" ht="95.15" customHeight="1" x14ac:dyDescent="0.35">
      <c r="A5" s="16"/>
      <c r="B5" s="33" t="s">
        <v>143</v>
      </c>
      <c r="C5" s="34">
        <v>0</v>
      </c>
      <c r="D5" s="34" t="s">
        <v>92</v>
      </c>
      <c r="E5" s="34" t="s">
        <v>86</v>
      </c>
      <c r="F5" s="34" t="s">
        <v>59</v>
      </c>
      <c r="G5" s="21" t="s">
        <v>132</v>
      </c>
      <c r="H5" s="34">
        <v>0</v>
      </c>
      <c r="I5" s="34" t="s">
        <v>92</v>
      </c>
      <c r="J5" s="34" t="s">
        <v>86</v>
      </c>
      <c r="K5" s="34" t="s">
        <v>59</v>
      </c>
      <c r="L5" s="22" t="s">
        <v>132</v>
      </c>
      <c r="M5" s="16"/>
      <c r="N5" s="33" t="s">
        <v>143</v>
      </c>
      <c r="O5" s="34">
        <v>0</v>
      </c>
      <c r="P5" s="34" t="s">
        <v>92</v>
      </c>
      <c r="Q5" s="34" t="s">
        <v>86</v>
      </c>
      <c r="R5" s="34" t="s">
        <v>59</v>
      </c>
      <c r="S5" s="22" t="s">
        <v>132</v>
      </c>
      <c r="T5" s="16"/>
    </row>
    <row r="6" spans="1:20" s="126" customFormat="1" ht="18" customHeight="1" x14ac:dyDescent="0.35">
      <c r="A6" s="16"/>
      <c r="B6" s="33" t="s">
        <v>48</v>
      </c>
      <c r="C6" s="104"/>
      <c r="D6" s="105"/>
      <c r="E6" s="105" t="s">
        <v>165</v>
      </c>
      <c r="F6" s="105"/>
      <c r="G6" s="107"/>
      <c r="H6" s="104"/>
      <c r="I6" s="105"/>
      <c r="J6" s="105" t="s">
        <v>165</v>
      </c>
      <c r="K6" s="105"/>
      <c r="L6" s="106"/>
      <c r="M6" s="16"/>
      <c r="N6" s="33" t="s">
        <v>48</v>
      </c>
      <c r="O6" s="108"/>
      <c r="P6" s="108"/>
      <c r="Q6" s="108" t="s">
        <v>165</v>
      </c>
      <c r="R6" s="108"/>
      <c r="S6" s="109"/>
      <c r="T6" s="16"/>
    </row>
    <row r="7" spans="1:20" s="126" customFormat="1" ht="18" customHeight="1" x14ac:dyDescent="0.35">
      <c r="A7" s="16"/>
      <c r="B7" s="35" t="s">
        <v>0</v>
      </c>
      <c r="C7" s="242"/>
      <c r="D7" s="242"/>
      <c r="E7" s="242"/>
      <c r="F7" s="242"/>
      <c r="G7" s="27">
        <f t="shared" ref="G7:G12" si="0">SUM(C7:F7)</f>
        <v>0</v>
      </c>
      <c r="H7" s="242"/>
      <c r="I7" s="242"/>
      <c r="J7" s="242"/>
      <c r="K7" s="242"/>
      <c r="L7" s="75">
        <f t="shared" ref="L7:L12" si="1">SUM(H7:K7)</f>
        <v>0</v>
      </c>
      <c r="M7" s="16"/>
      <c r="N7" s="35" t="s">
        <v>0</v>
      </c>
      <c r="O7" s="242"/>
      <c r="P7" s="242"/>
      <c r="Q7" s="242"/>
      <c r="R7" s="242"/>
      <c r="S7" s="75">
        <f t="shared" ref="S7:S12" si="2">SUM(O7:R7)</f>
        <v>0</v>
      </c>
      <c r="T7" s="16"/>
    </row>
    <row r="8" spans="1:20" s="126" customFormat="1" ht="18" customHeight="1" x14ac:dyDescent="0.35">
      <c r="A8" s="16"/>
      <c r="B8" s="35" t="s">
        <v>1</v>
      </c>
      <c r="C8" s="242"/>
      <c r="D8" s="242"/>
      <c r="E8" s="242"/>
      <c r="F8" s="242"/>
      <c r="G8" s="27">
        <f t="shared" si="0"/>
        <v>0</v>
      </c>
      <c r="H8" s="242"/>
      <c r="I8" s="242"/>
      <c r="J8" s="242"/>
      <c r="K8" s="242"/>
      <c r="L8" s="75">
        <f t="shared" si="1"/>
        <v>0</v>
      </c>
      <c r="M8" s="16"/>
      <c r="N8" s="35" t="s">
        <v>1</v>
      </c>
      <c r="O8" s="242"/>
      <c r="P8" s="242"/>
      <c r="Q8" s="242"/>
      <c r="R8" s="242"/>
      <c r="S8" s="75">
        <f t="shared" si="2"/>
        <v>0</v>
      </c>
      <c r="T8" s="16"/>
    </row>
    <row r="9" spans="1:20" s="126" customFormat="1" ht="18" customHeight="1" x14ac:dyDescent="0.35">
      <c r="A9" s="16"/>
      <c r="B9" s="35" t="s">
        <v>4</v>
      </c>
      <c r="C9" s="242"/>
      <c r="D9" s="242"/>
      <c r="E9" s="242"/>
      <c r="F9" s="242"/>
      <c r="G9" s="27">
        <f t="shared" si="0"/>
        <v>0</v>
      </c>
      <c r="H9" s="242"/>
      <c r="I9" s="242"/>
      <c r="J9" s="242"/>
      <c r="K9" s="242"/>
      <c r="L9" s="75">
        <f t="shared" si="1"/>
        <v>0</v>
      </c>
      <c r="M9" s="16"/>
      <c r="N9" s="35" t="s">
        <v>4</v>
      </c>
      <c r="O9" s="242"/>
      <c r="P9" s="242"/>
      <c r="Q9" s="242"/>
      <c r="R9" s="242"/>
      <c r="S9" s="75">
        <f t="shared" si="2"/>
        <v>0</v>
      </c>
      <c r="T9" s="16"/>
    </row>
    <row r="10" spans="1:20" s="126" customFormat="1" ht="18" customHeight="1" x14ac:dyDescent="0.35">
      <c r="A10" s="16"/>
      <c r="B10" s="35" t="s">
        <v>2</v>
      </c>
      <c r="C10" s="242"/>
      <c r="D10" s="242"/>
      <c r="E10" s="242"/>
      <c r="F10" s="242"/>
      <c r="G10" s="27">
        <f t="shared" si="0"/>
        <v>0</v>
      </c>
      <c r="H10" s="242"/>
      <c r="I10" s="242"/>
      <c r="J10" s="242"/>
      <c r="K10" s="242"/>
      <c r="L10" s="75">
        <f t="shared" si="1"/>
        <v>0</v>
      </c>
      <c r="M10" s="16"/>
      <c r="N10" s="35" t="s">
        <v>2</v>
      </c>
      <c r="O10" s="242"/>
      <c r="P10" s="242"/>
      <c r="Q10" s="242"/>
      <c r="R10" s="242"/>
      <c r="S10" s="75">
        <f t="shared" si="2"/>
        <v>0</v>
      </c>
      <c r="T10" s="16"/>
    </row>
    <row r="11" spans="1:20" s="126" customFormat="1" ht="18" customHeight="1" x14ac:dyDescent="0.35">
      <c r="A11" s="16"/>
      <c r="B11" s="35" t="s">
        <v>3</v>
      </c>
      <c r="C11" s="242"/>
      <c r="D11" s="242"/>
      <c r="E11" s="242"/>
      <c r="F11" s="242"/>
      <c r="G11" s="27">
        <f t="shared" si="0"/>
        <v>0</v>
      </c>
      <c r="H11" s="242"/>
      <c r="I11" s="242"/>
      <c r="J11" s="242"/>
      <c r="K11" s="242"/>
      <c r="L11" s="75">
        <f t="shared" si="1"/>
        <v>0</v>
      </c>
      <c r="M11" s="16"/>
      <c r="N11" s="35" t="s">
        <v>3</v>
      </c>
      <c r="O11" s="242"/>
      <c r="P11" s="242"/>
      <c r="Q11" s="242"/>
      <c r="R11" s="242"/>
      <c r="S11" s="75">
        <f t="shared" si="2"/>
        <v>0</v>
      </c>
      <c r="T11" s="16"/>
    </row>
    <row r="12" spans="1:20" s="126" customFormat="1" ht="18" customHeight="1" x14ac:dyDescent="0.35">
      <c r="A12" s="16"/>
      <c r="B12" s="56" t="s">
        <v>118</v>
      </c>
      <c r="C12" s="243"/>
      <c r="D12" s="243"/>
      <c r="E12" s="243"/>
      <c r="F12" s="243"/>
      <c r="G12" s="27">
        <f t="shared" si="0"/>
        <v>0</v>
      </c>
      <c r="H12" s="243"/>
      <c r="I12" s="243"/>
      <c r="J12" s="243"/>
      <c r="K12" s="243"/>
      <c r="L12" s="75">
        <f t="shared" si="1"/>
        <v>0</v>
      </c>
      <c r="M12" s="16"/>
      <c r="N12" s="58" t="s">
        <v>118</v>
      </c>
      <c r="O12" s="243"/>
      <c r="P12" s="243">
        <v>4</v>
      </c>
      <c r="Q12" s="243">
        <v>20</v>
      </c>
      <c r="R12" s="243">
        <v>42</v>
      </c>
      <c r="S12" s="75">
        <f t="shared" si="2"/>
        <v>66</v>
      </c>
      <c r="T12" s="16"/>
    </row>
    <row r="13" spans="1:20" s="126" customFormat="1" ht="18" customHeight="1" thickBot="1" x14ac:dyDescent="0.4">
      <c r="A13" s="16"/>
      <c r="B13" s="24" t="s">
        <v>14</v>
      </c>
      <c r="C13" s="25">
        <f t="shared" ref="C13:L13" si="3">SUM(C7:C12)</f>
        <v>0</v>
      </c>
      <c r="D13" s="25">
        <f t="shared" si="3"/>
        <v>0</v>
      </c>
      <c r="E13" s="25">
        <f t="shared" si="3"/>
        <v>0</v>
      </c>
      <c r="F13" s="25">
        <f t="shared" si="3"/>
        <v>0</v>
      </c>
      <c r="G13" s="25">
        <f t="shared" si="3"/>
        <v>0</v>
      </c>
      <c r="H13" s="25">
        <f t="shared" si="3"/>
        <v>0</v>
      </c>
      <c r="I13" s="25">
        <f t="shared" si="3"/>
        <v>0</v>
      </c>
      <c r="J13" s="25">
        <f t="shared" si="3"/>
        <v>0</v>
      </c>
      <c r="K13" s="25">
        <f t="shared" si="3"/>
        <v>0</v>
      </c>
      <c r="L13" s="76">
        <f t="shared" si="3"/>
        <v>0</v>
      </c>
      <c r="M13" s="16"/>
      <c r="N13" s="24" t="s">
        <v>14</v>
      </c>
      <c r="O13" s="25">
        <f>SUM(O7:O12)</f>
        <v>0</v>
      </c>
      <c r="P13" s="25">
        <f>SUM(P7:P12)</f>
        <v>4</v>
      </c>
      <c r="Q13" s="25">
        <f>SUM(Q7:Q12)</f>
        <v>20</v>
      </c>
      <c r="R13" s="25">
        <f>SUM(R7:R12)</f>
        <v>42</v>
      </c>
      <c r="S13" s="76">
        <f>SUM(S7:S12)</f>
        <v>66</v>
      </c>
      <c r="T13" s="16"/>
    </row>
    <row r="14" spans="1:20" s="126" customFormat="1" ht="8.15" customHeight="1" thickBot="1" x14ac:dyDescent="0.4">
      <c r="A14" s="16"/>
      <c r="B14" s="16"/>
      <c r="C14" s="16"/>
      <c r="D14" s="16"/>
      <c r="E14" s="16"/>
      <c r="F14" s="16"/>
      <c r="G14" s="16"/>
      <c r="H14" s="16"/>
      <c r="I14" s="16"/>
      <c r="J14" s="16"/>
      <c r="K14" s="16"/>
      <c r="L14" s="16"/>
      <c r="T14" s="16"/>
    </row>
    <row r="15" spans="1:20" s="126" customFormat="1" ht="48" customHeight="1" x14ac:dyDescent="0.35">
      <c r="A15" s="16"/>
      <c r="B15" s="63" t="s">
        <v>42</v>
      </c>
      <c r="C15" s="191"/>
      <c r="D15" s="192"/>
      <c r="E15" s="192" t="s">
        <v>195</v>
      </c>
      <c r="F15" s="192"/>
      <c r="G15" s="193"/>
      <c r="H15" s="191"/>
      <c r="I15" s="192"/>
      <c r="J15" s="192" t="s">
        <v>196</v>
      </c>
      <c r="K15" s="192"/>
      <c r="L15" s="194"/>
      <c r="M15" s="16"/>
      <c r="N15" s="63" t="s">
        <v>49</v>
      </c>
      <c r="O15" s="191"/>
      <c r="P15" s="192"/>
      <c r="Q15" s="192" t="s">
        <v>196</v>
      </c>
      <c r="R15" s="192"/>
      <c r="S15" s="194"/>
      <c r="T15" s="16"/>
    </row>
    <row r="16" spans="1:20" s="126" customFormat="1" ht="95.15" customHeight="1" x14ac:dyDescent="0.35">
      <c r="A16" s="16"/>
      <c r="B16" s="33" t="s">
        <v>148</v>
      </c>
      <c r="C16" s="36">
        <v>0</v>
      </c>
      <c r="D16" s="34" t="s">
        <v>90</v>
      </c>
      <c r="E16" s="34" t="s">
        <v>91</v>
      </c>
      <c r="F16" s="34" t="s">
        <v>215</v>
      </c>
      <c r="G16" s="21" t="s">
        <v>132</v>
      </c>
      <c r="H16" s="36">
        <v>0</v>
      </c>
      <c r="I16" s="34" t="s">
        <v>90</v>
      </c>
      <c r="J16" s="34" t="s">
        <v>91</v>
      </c>
      <c r="K16" s="34" t="s">
        <v>215</v>
      </c>
      <c r="L16" s="22" t="s">
        <v>132</v>
      </c>
      <c r="M16" s="16"/>
      <c r="N16" s="33" t="s">
        <v>148</v>
      </c>
      <c r="O16" s="36">
        <v>0</v>
      </c>
      <c r="P16" s="34" t="s">
        <v>90</v>
      </c>
      <c r="Q16" s="34" t="s">
        <v>91</v>
      </c>
      <c r="R16" s="34" t="s">
        <v>215</v>
      </c>
      <c r="S16" s="22" t="s">
        <v>132</v>
      </c>
      <c r="T16" s="16"/>
    </row>
    <row r="17" spans="1:20" s="126" customFormat="1" ht="18" customHeight="1" x14ac:dyDescent="0.35">
      <c r="A17" s="16"/>
      <c r="B17" s="33" t="s">
        <v>48</v>
      </c>
      <c r="C17" s="104"/>
      <c r="D17" s="105"/>
      <c r="E17" s="105" t="s">
        <v>165</v>
      </c>
      <c r="F17" s="105"/>
      <c r="G17" s="107"/>
      <c r="H17" s="104"/>
      <c r="I17" s="105"/>
      <c r="J17" s="105" t="s">
        <v>165</v>
      </c>
      <c r="K17" s="105"/>
      <c r="L17" s="106"/>
      <c r="M17" s="16"/>
      <c r="N17" s="33" t="s">
        <v>48</v>
      </c>
      <c r="O17" s="108"/>
      <c r="P17" s="108"/>
      <c r="Q17" s="108" t="s">
        <v>165</v>
      </c>
      <c r="R17" s="108"/>
      <c r="S17" s="109"/>
      <c r="T17" s="16"/>
    </row>
    <row r="18" spans="1:20" s="126" customFormat="1" ht="18" customHeight="1" x14ac:dyDescent="0.35">
      <c r="A18" s="16"/>
      <c r="B18" s="35" t="s">
        <v>0</v>
      </c>
      <c r="C18" s="242"/>
      <c r="D18" s="242"/>
      <c r="E18" s="242"/>
      <c r="F18" s="242"/>
      <c r="G18" s="27">
        <f t="shared" ref="G18:G23" si="4">SUM(C18:F18)</f>
        <v>0</v>
      </c>
      <c r="H18" s="242"/>
      <c r="I18" s="242"/>
      <c r="J18" s="242"/>
      <c r="K18" s="242"/>
      <c r="L18" s="75">
        <f t="shared" ref="L18:L23" si="5">SUM(H18:K18)</f>
        <v>0</v>
      </c>
      <c r="M18" s="16"/>
      <c r="N18" s="35" t="s">
        <v>0</v>
      </c>
      <c r="O18" s="242"/>
      <c r="P18" s="242"/>
      <c r="Q18" s="242"/>
      <c r="R18" s="242"/>
      <c r="S18" s="75">
        <f t="shared" ref="S18:S23" si="6">SUM(O18:R18)</f>
        <v>0</v>
      </c>
      <c r="T18" s="16"/>
    </row>
    <row r="19" spans="1:20" s="126" customFormat="1" ht="18" customHeight="1" x14ac:dyDescent="0.35">
      <c r="A19" s="16"/>
      <c r="B19" s="35" t="s">
        <v>1</v>
      </c>
      <c r="C19" s="242"/>
      <c r="D19" s="242"/>
      <c r="E19" s="242"/>
      <c r="F19" s="242"/>
      <c r="G19" s="27">
        <f t="shared" si="4"/>
        <v>0</v>
      </c>
      <c r="H19" s="242"/>
      <c r="I19" s="242"/>
      <c r="J19" s="242"/>
      <c r="K19" s="242"/>
      <c r="L19" s="75">
        <f t="shared" si="5"/>
        <v>0</v>
      </c>
      <c r="M19" s="16"/>
      <c r="N19" s="35" t="s">
        <v>1</v>
      </c>
      <c r="O19" s="242"/>
      <c r="P19" s="242"/>
      <c r="Q19" s="242"/>
      <c r="R19" s="242"/>
      <c r="S19" s="75">
        <f t="shared" si="6"/>
        <v>0</v>
      </c>
      <c r="T19" s="16"/>
    </row>
    <row r="20" spans="1:20" s="126" customFormat="1" ht="18" customHeight="1" x14ac:dyDescent="0.35">
      <c r="A20" s="16"/>
      <c r="B20" s="35" t="s">
        <v>4</v>
      </c>
      <c r="C20" s="242"/>
      <c r="D20" s="242"/>
      <c r="E20" s="242"/>
      <c r="F20" s="242"/>
      <c r="G20" s="27">
        <f t="shared" si="4"/>
        <v>0</v>
      </c>
      <c r="H20" s="242"/>
      <c r="I20" s="242"/>
      <c r="J20" s="242"/>
      <c r="K20" s="242"/>
      <c r="L20" s="75">
        <f t="shared" si="5"/>
        <v>0</v>
      </c>
      <c r="M20" s="16"/>
      <c r="N20" s="35" t="s">
        <v>4</v>
      </c>
      <c r="O20" s="242"/>
      <c r="P20" s="242"/>
      <c r="Q20" s="242"/>
      <c r="R20" s="242"/>
      <c r="S20" s="75">
        <f t="shared" si="6"/>
        <v>0</v>
      </c>
      <c r="T20" s="16"/>
    </row>
    <row r="21" spans="1:20" s="126" customFormat="1" ht="18" customHeight="1" x14ac:dyDescent="0.35">
      <c r="A21" s="16"/>
      <c r="B21" s="35" t="s">
        <v>2</v>
      </c>
      <c r="C21" s="242"/>
      <c r="D21" s="242"/>
      <c r="E21" s="242"/>
      <c r="F21" s="242"/>
      <c r="G21" s="27">
        <f t="shared" si="4"/>
        <v>0</v>
      </c>
      <c r="H21" s="242"/>
      <c r="I21" s="242"/>
      <c r="J21" s="242"/>
      <c r="K21" s="242"/>
      <c r="L21" s="75">
        <f t="shared" si="5"/>
        <v>0</v>
      </c>
      <c r="M21" s="16"/>
      <c r="N21" s="35" t="s">
        <v>2</v>
      </c>
      <c r="O21" s="242"/>
      <c r="P21" s="242"/>
      <c r="Q21" s="242"/>
      <c r="R21" s="242"/>
      <c r="S21" s="75">
        <f t="shared" si="6"/>
        <v>0</v>
      </c>
      <c r="T21" s="16"/>
    </row>
    <row r="22" spans="1:20" s="126" customFormat="1" ht="18" customHeight="1" x14ac:dyDescent="0.35">
      <c r="A22" s="16"/>
      <c r="B22" s="35" t="s">
        <v>3</v>
      </c>
      <c r="C22" s="242"/>
      <c r="D22" s="242"/>
      <c r="E22" s="242"/>
      <c r="F22" s="242"/>
      <c r="G22" s="27">
        <f t="shared" si="4"/>
        <v>0</v>
      </c>
      <c r="H22" s="242"/>
      <c r="I22" s="242"/>
      <c r="J22" s="242"/>
      <c r="K22" s="242"/>
      <c r="L22" s="75">
        <f t="shared" si="5"/>
        <v>0</v>
      </c>
      <c r="M22" s="16"/>
      <c r="N22" s="35" t="s">
        <v>3</v>
      </c>
      <c r="O22" s="242"/>
      <c r="P22" s="242"/>
      <c r="Q22" s="242"/>
      <c r="R22" s="242"/>
      <c r="S22" s="75">
        <f t="shared" si="6"/>
        <v>0</v>
      </c>
      <c r="T22" s="16"/>
    </row>
    <row r="23" spans="1:20" s="126" customFormat="1" ht="18" customHeight="1" x14ac:dyDescent="0.35">
      <c r="A23" s="16"/>
      <c r="B23" s="58" t="s">
        <v>118</v>
      </c>
      <c r="C23" s="243"/>
      <c r="D23" s="243"/>
      <c r="E23" s="243"/>
      <c r="F23" s="243"/>
      <c r="G23" s="27">
        <f t="shared" si="4"/>
        <v>0</v>
      </c>
      <c r="H23" s="243"/>
      <c r="I23" s="243"/>
      <c r="J23" s="243"/>
      <c r="K23" s="243"/>
      <c r="L23" s="75">
        <f t="shared" si="5"/>
        <v>0</v>
      </c>
      <c r="M23" s="16"/>
      <c r="N23" s="58" t="s">
        <v>118</v>
      </c>
      <c r="O23" s="243"/>
      <c r="P23" s="243"/>
      <c r="Q23" s="243">
        <v>12</v>
      </c>
      <c r="R23" s="243">
        <v>54</v>
      </c>
      <c r="S23" s="75">
        <f t="shared" si="6"/>
        <v>66</v>
      </c>
      <c r="T23" s="16"/>
    </row>
    <row r="24" spans="1:20" s="126" customFormat="1" ht="18" customHeight="1" thickBot="1" x14ac:dyDescent="0.4">
      <c r="A24" s="16"/>
      <c r="B24" s="24" t="s">
        <v>14</v>
      </c>
      <c r="C24" s="25">
        <f t="shared" ref="C24:L24" si="7">SUM(C18:C23)</f>
        <v>0</v>
      </c>
      <c r="D24" s="25">
        <f t="shared" si="7"/>
        <v>0</v>
      </c>
      <c r="E24" s="25">
        <f t="shared" si="7"/>
        <v>0</v>
      </c>
      <c r="F24" s="25">
        <f t="shared" si="7"/>
        <v>0</v>
      </c>
      <c r="G24" s="25">
        <f t="shared" si="7"/>
        <v>0</v>
      </c>
      <c r="H24" s="25">
        <f t="shared" si="7"/>
        <v>0</v>
      </c>
      <c r="I24" s="25">
        <f t="shared" si="7"/>
        <v>0</v>
      </c>
      <c r="J24" s="25">
        <f t="shared" si="7"/>
        <v>0</v>
      </c>
      <c r="K24" s="25">
        <f t="shared" si="7"/>
        <v>0</v>
      </c>
      <c r="L24" s="76">
        <f t="shared" si="7"/>
        <v>0</v>
      </c>
      <c r="M24" s="16"/>
      <c r="N24" s="24" t="s">
        <v>14</v>
      </c>
      <c r="O24" s="25">
        <f>SUM(O18:O23)</f>
        <v>0</v>
      </c>
      <c r="P24" s="25">
        <f>SUM(P18:P23)</f>
        <v>0</v>
      </c>
      <c r="Q24" s="25">
        <f>SUM(Q18:Q23)</f>
        <v>12</v>
      </c>
      <c r="R24" s="25">
        <f>SUM(R18:R23)</f>
        <v>54</v>
      </c>
      <c r="S24" s="76">
        <f>SUM(S18:S23)</f>
        <v>66</v>
      </c>
      <c r="T24" s="16"/>
    </row>
    <row r="25" spans="1:20" s="126" customFormat="1" ht="8.15" customHeight="1" thickBot="1" x14ac:dyDescent="0.4">
      <c r="A25" s="16"/>
      <c r="B25" s="16"/>
      <c r="C25" s="16"/>
      <c r="D25" s="16"/>
      <c r="E25" s="16"/>
      <c r="F25" s="16"/>
      <c r="G25" s="16"/>
      <c r="H25" s="16"/>
      <c r="I25" s="16"/>
      <c r="J25" s="16"/>
      <c r="K25" s="16"/>
      <c r="L25" s="16"/>
      <c r="T25" s="16"/>
    </row>
    <row r="26" spans="1:20" s="126" customFormat="1" ht="48" customHeight="1" x14ac:dyDescent="0.35">
      <c r="A26" s="16"/>
      <c r="B26" s="63" t="s">
        <v>42</v>
      </c>
      <c r="C26" s="191"/>
      <c r="D26" s="192"/>
      <c r="E26" s="192" t="s">
        <v>195</v>
      </c>
      <c r="F26" s="192"/>
      <c r="G26" s="193"/>
      <c r="H26" s="191"/>
      <c r="I26" s="192"/>
      <c r="J26" s="192" t="s">
        <v>196</v>
      </c>
      <c r="K26" s="192"/>
      <c r="L26" s="194"/>
      <c r="M26" s="16"/>
      <c r="N26" s="63" t="s">
        <v>49</v>
      </c>
      <c r="O26" s="191"/>
      <c r="P26" s="192"/>
      <c r="Q26" s="192" t="s">
        <v>196</v>
      </c>
      <c r="R26" s="192"/>
      <c r="S26" s="194"/>
      <c r="T26" s="16"/>
    </row>
    <row r="27" spans="1:20" s="126" customFormat="1" ht="95.15" customHeight="1" x14ac:dyDescent="0.35">
      <c r="A27" s="16"/>
      <c r="B27" s="33" t="s">
        <v>249</v>
      </c>
      <c r="C27" s="36">
        <v>0</v>
      </c>
      <c r="D27" s="34" t="s">
        <v>144</v>
      </c>
      <c r="E27" s="34" t="s">
        <v>145</v>
      </c>
      <c r="F27" s="34" t="s">
        <v>146</v>
      </c>
      <c r="G27" s="21" t="s">
        <v>132</v>
      </c>
      <c r="H27" s="36">
        <v>0</v>
      </c>
      <c r="I27" s="34" t="s">
        <v>144</v>
      </c>
      <c r="J27" s="34" t="s">
        <v>145</v>
      </c>
      <c r="K27" s="34" t="s">
        <v>146</v>
      </c>
      <c r="L27" s="22" t="s">
        <v>132</v>
      </c>
      <c r="M27" s="16"/>
      <c r="N27" s="33" t="s">
        <v>249</v>
      </c>
      <c r="O27" s="36">
        <v>0</v>
      </c>
      <c r="P27" s="34" t="s">
        <v>144</v>
      </c>
      <c r="Q27" s="34" t="s">
        <v>145</v>
      </c>
      <c r="R27" s="34" t="s">
        <v>146</v>
      </c>
      <c r="S27" s="22" t="s">
        <v>132</v>
      </c>
      <c r="T27" s="16"/>
    </row>
    <row r="28" spans="1:20" s="126" customFormat="1" ht="18" customHeight="1" x14ac:dyDescent="0.35">
      <c r="A28" s="16"/>
      <c r="B28" s="33" t="s">
        <v>48</v>
      </c>
      <c r="C28" s="104"/>
      <c r="D28" s="105"/>
      <c r="E28" s="105" t="s">
        <v>165</v>
      </c>
      <c r="F28" s="105"/>
      <c r="G28" s="107"/>
      <c r="H28" s="104"/>
      <c r="I28" s="105"/>
      <c r="J28" s="105" t="s">
        <v>165</v>
      </c>
      <c r="K28" s="105"/>
      <c r="L28" s="106"/>
      <c r="M28" s="16"/>
      <c r="N28" s="33" t="s">
        <v>48</v>
      </c>
      <c r="O28" s="108"/>
      <c r="P28" s="108"/>
      <c r="Q28" s="108" t="s">
        <v>165</v>
      </c>
      <c r="R28" s="108"/>
      <c r="S28" s="109"/>
      <c r="T28" s="16"/>
    </row>
    <row r="29" spans="1:20" s="126" customFormat="1" ht="18" customHeight="1" x14ac:dyDescent="0.35">
      <c r="A29" s="16"/>
      <c r="B29" s="35" t="s">
        <v>0</v>
      </c>
      <c r="C29" s="242"/>
      <c r="D29" s="242"/>
      <c r="E29" s="242"/>
      <c r="F29" s="242"/>
      <c r="G29" s="27">
        <f t="shared" ref="G29:G34" si="8">SUM(C29:F29)</f>
        <v>0</v>
      </c>
      <c r="H29" s="242"/>
      <c r="I29" s="242"/>
      <c r="J29" s="242"/>
      <c r="K29" s="242"/>
      <c r="L29" s="75">
        <f t="shared" ref="L29:L34" si="9">SUM(H29:K29)</f>
        <v>0</v>
      </c>
      <c r="M29" s="16"/>
      <c r="N29" s="35" t="s">
        <v>0</v>
      </c>
      <c r="O29" s="242"/>
      <c r="P29" s="242"/>
      <c r="Q29" s="242"/>
      <c r="R29" s="242"/>
      <c r="S29" s="75">
        <f t="shared" ref="S29:S34" si="10">SUM(O29:R29)</f>
        <v>0</v>
      </c>
      <c r="T29" s="16"/>
    </row>
    <row r="30" spans="1:20" s="126" customFormat="1" ht="18" customHeight="1" x14ac:dyDescent="0.35">
      <c r="A30" s="16"/>
      <c r="B30" s="35" t="s">
        <v>1</v>
      </c>
      <c r="C30" s="242"/>
      <c r="D30" s="242"/>
      <c r="E30" s="242"/>
      <c r="F30" s="242"/>
      <c r="G30" s="27">
        <f t="shared" si="8"/>
        <v>0</v>
      </c>
      <c r="H30" s="242"/>
      <c r="I30" s="242"/>
      <c r="J30" s="242"/>
      <c r="K30" s="242"/>
      <c r="L30" s="75">
        <f t="shared" si="9"/>
        <v>0</v>
      </c>
      <c r="M30" s="16"/>
      <c r="N30" s="35" t="s">
        <v>1</v>
      </c>
      <c r="O30" s="242"/>
      <c r="P30" s="242"/>
      <c r="Q30" s="242"/>
      <c r="R30" s="242"/>
      <c r="S30" s="75">
        <f t="shared" si="10"/>
        <v>0</v>
      </c>
      <c r="T30" s="16"/>
    </row>
    <row r="31" spans="1:20" s="126" customFormat="1" ht="18" customHeight="1" x14ac:dyDescent="0.35">
      <c r="A31" s="16"/>
      <c r="B31" s="35" t="s">
        <v>4</v>
      </c>
      <c r="C31" s="242"/>
      <c r="D31" s="242"/>
      <c r="E31" s="242"/>
      <c r="F31" s="242"/>
      <c r="G31" s="27">
        <f t="shared" si="8"/>
        <v>0</v>
      </c>
      <c r="H31" s="242"/>
      <c r="I31" s="242"/>
      <c r="J31" s="242"/>
      <c r="K31" s="242"/>
      <c r="L31" s="75">
        <f t="shared" si="9"/>
        <v>0</v>
      </c>
      <c r="M31" s="16"/>
      <c r="N31" s="35" t="s">
        <v>4</v>
      </c>
      <c r="O31" s="242"/>
      <c r="P31" s="242"/>
      <c r="Q31" s="242"/>
      <c r="R31" s="242"/>
      <c r="S31" s="75">
        <f t="shared" si="10"/>
        <v>0</v>
      </c>
      <c r="T31" s="16"/>
    </row>
    <row r="32" spans="1:20" s="126" customFormat="1" ht="18" customHeight="1" x14ac:dyDescent="0.35">
      <c r="A32" s="16"/>
      <c r="B32" s="35" t="s">
        <v>2</v>
      </c>
      <c r="C32" s="242"/>
      <c r="D32" s="242"/>
      <c r="E32" s="242"/>
      <c r="F32" s="242"/>
      <c r="G32" s="27">
        <f t="shared" si="8"/>
        <v>0</v>
      </c>
      <c r="H32" s="242"/>
      <c r="I32" s="242"/>
      <c r="J32" s="242"/>
      <c r="K32" s="242"/>
      <c r="L32" s="75">
        <f t="shared" si="9"/>
        <v>0</v>
      </c>
      <c r="M32" s="16"/>
      <c r="N32" s="35" t="s">
        <v>2</v>
      </c>
      <c r="O32" s="242"/>
      <c r="P32" s="242"/>
      <c r="Q32" s="242"/>
      <c r="R32" s="242"/>
      <c r="S32" s="75">
        <f t="shared" si="10"/>
        <v>0</v>
      </c>
      <c r="T32" s="16"/>
    </row>
    <row r="33" spans="1:20" s="126" customFormat="1" ht="18" customHeight="1" x14ac:dyDescent="0.35">
      <c r="A33" s="16"/>
      <c r="B33" s="35" t="s">
        <v>3</v>
      </c>
      <c r="C33" s="242"/>
      <c r="D33" s="242"/>
      <c r="E33" s="242"/>
      <c r="F33" s="242"/>
      <c r="G33" s="27">
        <f t="shared" si="8"/>
        <v>0</v>
      </c>
      <c r="H33" s="242"/>
      <c r="I33" s="242"/>
      <c r="J33" s="242"/>
      <c r="K33" s="242"/>
      <c r="L33" s="75">
        <f t="shared" si="9"/>
        <v>0</v>
      </c>
      <c r="M33" s="16"/>
      <c r="N33" s="35" t="s">
        <v>3</v>
      </c>
      <c r="O33" s="242"/>
      <c r="P33" s="242"/>
      <c r="Q33" s="242"/>
      <c r="R33" s="242"/>
      <c r="S33" s="75">
        <f t="shared" si="10"/>
        <v>0</v>
      </c>
      <c r="T33" s="16"/>
    </row>
    <row r="34" spans="1:20" s="126" customFormat="1" ht="18" customHeight="1" x14ac:dyDescent="0.35">
      <c r="A34" s="16"/>
      <c r="B34" s="58" t="s">
        <v>118</v>
      </c>
      <c r="C34" s="243"/>
      <c r="D34" s="243"/>
      <c r="E34" s="243"/>
      <c r="F34" s="243"/>
      <c r="G34" s="27">
        <f t="shared" si="8"/>
        <v>0</v>
      </c>
      <c r="H34" s="243"/>
      <c r="I34" s="243"/>
      <c r="J34" s="243"/>
      <c r="K34" s="243"/>
      <c r="L34" s="75">
        <f t="shared" si="9"/>
        <v>0</v>
      </c>
      <c r="M34" s="16"/>
      <c r="N34" s="58" t="s">
        <v>118</v>
      </c>
      <c r="O34" s="243"/>
      <c r="P34" s="243">
        <v>12</v>
      </c>
      <c r="Q34" s="243">
        <v>54</v>
      </c>
      <c r="R34" s="243"/>
      <c r="S34" s="75">
        <f t="shared" si="10"/>
        <v>66</v>
      </c>
      <c r="T34" s="16"/>
    </row>
    <row r="35" spans="1:20" s="126" customFormat="1" ht="18" customHeight="1" thickBot="1" x14ac:dyDescent="0.4">
      <c r="A35" s="16"/>
      <c r="B35" s="24" t="s">
        <v>14</v>
      </c>
      <c r="C35" s="25">
        <f t="shared" ref="C35:L35" si="11">SUM(C29:C34)</f>
        <v>0</v>
      </c>
      <c r="D35" s="25">
        <f t="shared" si="11"/>
        <v>0</v>
      </c>
      <c r="E35" s="25">
        <f t="shared" si="11"/>
        <v>0</v>
      </c>
      <c r="F35" s="25">
        <f t="shared" si="11"/>
        <v>0</v>
      </c>
      <c r="G35" s="25">
        <f t="shared" si="11"/>
        <v>0</v>
      </c>
      <c r="H35" s="25">
        <f t="shared" si="11"/>
        <v>0</v>
      </c>
      <c r="I35" s="25">
        <f t="shared" si="11"/>
        <v>0</v>
      </c>
      <c r="J35" s="25">
        <f t="shared" si="11"/>
        <v>0</v>
      </c>
      <c r="K35" s="25">
        <f t="shared" si="11"/>
        <v>0</v>
      </c>
      <c r="L35" s="76">
        <f t="shared" si="11"/>
        <v>0</v>
      </c>
      <c r="M35" s="16"/>
      <c r="N35" s="24" t="s">
        <v>14</v>
      </c>
      <c r="O35" s="25">
        <f>SUM(O29:O34)</f>
        <v>0</v>
      </c>
      <c r="P35" s="25">
        <f>SUM(P29:P34)</f>
        <v>12</v>
      </c>
      <c r="Q35" s="25">
        <f>SUM(Q29:Q34)</f>
        <v>54</v>
      </c>
      <c r="R35" s="25">
        <f>SUM(R29:R34)</f>
        <v>0</v>
      </c>
      <c r="S35" s="76">
        <f>SUM(S29:S34)</f>
        <v>66</v>
      </c>
      <c r="T35" s="16"/>
    </row>
    <row r="36" spans="1:20" s="126" customFormat="1" ht="8.15" customHeight="1" thickBot="1" x14ac:dyDescent="0.4">
      <c r="A36" s="16"/>
      <c r="B36" s="16"/>
      <c r="C36" s="16"/>
      <c r="D36" s="16"/>
      <c r="E36" s="16"/>
      <c r="F36" s="16"/>
      <c r="G36" s="16"/>
      <c r="H36" s="16"/>
      <c r="I36" s="16"/>
      <c r="J36" s="16"/>
      <c r="K36" s="16"/>
      <c r="L36" s="16"/>
      <c r="T36" s="16"/>
    </row>
    <row r="37" spans="1:20" s="126" customFormat="1" ht="48" customHeight="1" x14ac:dyDescent="0.35">
      <c r="A37" s="16"/>
      <c r="B37" s="63" t="s">
        <v>42</v>
      </c>
      <c r="C37" s="191"/>
      <c r="D37" s="195" t="s">
        <v>195</v>
      </c>
      <c r="E37" s="192"/>
      <c r="F37" s="193"/>
      <c r="G37" s="191"/>
      <c r="H37" s="195" t="s">
        <v>196</v>
      </c>
      <c r="I37" s="192"/>
      <c r="J37" s="194"/>
      <c r="K37" s="16"/>
      <c r="M37" s="16"/>
      <c r="N37" s="63" t="s">
        <v>49</v>
      </c>
      <c r="O37" s="191"/>
      <c r="P37" s="195" t="s">
        <v>196</v>
      </c>
      <c r="Q37" s="192"/>
      <c r="R37" s="194"/>
      <c r="T37" s="16"/>
    </row>
    <row r="38" spans="1:20" s="126" customFormat="1" ht="95.15" customHeight="1" x14ac:dyDescent="0.35">
      <c r="A38" s="16"/>
      <c r="B38" s="33" t="s">
        <v>147</v>
      </c>
      <c r="C38" s="36" t="s">
        <v>93</v>
      </c>
      <c r="D38" s="34" t="s">
        <v>94</v>
      </c>
      <c r="E38" s="34" t="s">
        <v>60</v>
      </c>
      <c r="F38" s="21" t="s">
        <v>132</v>
      </c>
      <c r="G38" s="36" t="s">
        <v>93</v>
      </c>
      <c r="H38" s="34" t="s">
        <v>94</v>
      </c>
      <c r="I38" s="34" t="s">
        <v>60</v>
      </c>
      <c r="J38" s="22" t="s">
        <v>132</v>
      </c>
      <c r="K38" s="16"/>
      <c r="M38" s="16"/>
      <c r="N38" s="33" t="s">
        <v>147</v>
      </c>
      <c r="O38" s="36" t="s">
        <v>93</v>
      </c>
      <c r="P38" s="34" t="s">
        <v>94</v>
      </c>
      <c r="Q38" s="34" t="s">
        <v>60</v>
      </c>
      <c r="R38" s="22" t="s">
        <v>132</v>
      </c>
      <c r="T38" s="16"/>
    </row>
    <row r="39" spans="1:20" s="126" customFormat="1" ht="18" customHeight="1" x14ac:dyDescent="0.35">
      <c r="A39" s="16"/>
      <c r="B39" s="33" t="s">
        <v>48</v>
      </c>
      <c r="C39" s="104"/>
      <c r="D39" s="105" t="s">
        <v>165</v>
      </c>
      <c r="E39" s="105"/>
      <c r="F39" s="107"/>
      <c r="G39" s="104"/>
      <c r="H39" s="105" t="s">
        <v>165</v>
      </c>
      <c r="I39" s="105"/>
      <c r="J39" s="106"/>
      <c r="K39" s="16"/>
      <c r="M39" s="16"/>
      <c r="N39" s="33" t="s">
        <v>48</v>
      </c>
      <c r="O39" s="104"/>
      <c r="P39" s="105" t="s">
        <v>165</v>
      </c>
      <c r="Q39" s="105"/>
      <c r="R39" s="106"/>
      <c r="T39" s="16"/>
    </row>
    <row r="40" spans="1:20" s="126" customFormat="1" ht="18" customHeight="1" x14ac:dyDescent="0.35">
      <c r="A40" s="16"/>
      <c r="B40" s="35" t="s">
        <v>0</v>
      </c>
      <c r="C40" s="242"/>
      <c r="D40" s="242"/>
      <c r="E40" s="242"/>
      <c r="F40" s="27">
        <f t="shared" ref="F40:F45" si="12">SUM(B40:E40)</f>
        <v>0</v>
      </c>
      <c r="G40" s="242"/>
      <c r="H40" s="242"/>
      <c r="I40" s="242"/>
      <c r="J40" s="75">
        <f t="shared" ref="J40:J45" si="13">SUM(G40:I40)</f>
        <v>0</v>
      </c>
      <c r="K40" s="16"/>
      <c r="M40" s="16"/>
      <c r="N40" s="35" t="s">
        <v>0</v>
      </c>
      <c r="O40" s="242"/>
      <c r="P40" s="242"/>
      <c r="Q40" s="242"/>
      <c r="R40" s="75">
        <f t="shared" ref="R40:R45" si="14">SUM(O40:Q40)</f>
        <v>0</v>
      </c>
      <c r="T40" s="16"/>
    </row>
    <row r="41" spans="1:20" s="126" customFormat="1" ht="18" customHeight="1" x14ac:dyDescent="0.35">
      <c r="A41" s="16"/>
      <c r="B41" s="35" t="s">
        <v>1</v>
      </c>
      <c r="C41" s="242"/>
      <c r="D41" s="242"/>
      <c r="E41" s="242"/>
      <c r="F41" s="27">
        <f t="shared" si="12"/>
        <v>0</v>
      </c>
      <c r="G41" s="242"/>
      <c r="H41" s="242"/>
      <c r="I41" s="242"/>
      <c r="J41" s="75">
        <f t="shared" si="13"/>
        <v>0</v>
      </c>
      <c r="K41" s="16"/>
      <c r="M41" s="16"/>
      <c r="N41" s="35" t="s">
        <v>1</v>
      </c>
      <c r="O41" s="242"/>
      <c r="P41" s="242"/>
      <c r="Q41" s="242"/>
      <c r="R41" s="75">
        <f t="shared" si="14"/>
        <v>0</v>
      </c>
      <c r="T41" s="16"/>
    </row>
    <row r="42" spans="1:20" s="126" customFormat="1" ht="18" customHeight="1" x14ac:dyDescent="0.35">
      <c r="A42" s="16"/>
      <c r="B42" s="35" t="s">
        <v>4</v>
      </c>
      <c r="C42" s="242"/>
      <c r="D42" s="242"/>
      <c r="E42" s="242"/>
      <c r="F42" s="27">
        <f t="shared" si="12"/>
        <v>0</v>
      </c>
      <c r="G42" s="242"/>
      <c r="H42" s="242"/>
      <c r="I42" s="242"/>
      <c r="J42" s="75">
        <f t="shared" si="13"/>
        <v>0</v>
      </c>
      <c r="K42" s="16"/>
      <c r="M42" s="16"/>
      <c r="N42" s="35" t="s">
        <v>4</v>
      </c>
      <c r="O42" s="242"/>
      <c r="P42" s="242"/>
      <c r="Q42" s="242"/>
      <c r="R42" s="75">
        <f t="shared" si="14"/>
        <v>0</v>
      </c>
      <c r="T42" s="16"/>
    </row>
    <row r="43" spans="1:20" s="126" customFormat="1" ht="18" customHeight="1" x14ac:dyDescent="0.35">
      <c r="A43" s="16"/>
      <c r="B43" s="35" t="s">
        <v>2</v>
      </c>
      <c r="C43" s="242"/>
      <c r="D43" s="242"/>
      <c r="E43" s="242"/>
      <c r="F43" s="27">
        <f t="shared" si="12"/>
        <v>0</v>
      </c>
      <c r="G43" s="242"/>
      <c r="H43" s="242"/>
      <c r="I43" s="242"/>
      <c r="J43" s="75">
        <f t="shared" si="13"/>
        <v>0</v>
      </c>
      <c r="K43" s="16"/>
      <c r="M43" s="16"/>
      <c r="N43" s="35" t="s">
        <v>2</v>
      </c>
      <c r="O43" s="242"/>
      <c r="P43" s="242"/>
      <c r="Q43" s="242"/>
      <c r="R43" s="75">
        <f t="shared" si="14"/>
        <v>0</v>
      </c>
      <c r="T43" s="16"/>
    </row>
    <row r="44" spans="1:20" s="126" customFormat="1" ht="18" customHeight="1" x14ac:dyDescent="0.35">
      <c r="A44" s="16"/>
      <c r="B44" s="35" t="s">
        <v>3</v>
      </c>
      <c r="C44" s="242"/>
      <c r="D44" s="242"/>
      <c r="E44" s="242"/>
      <c r="F44" s="27">
        <f t="shared" si="12"/>
        <v>0</v>
      </c>
      <c r="G44" s="242"/>
      <c r="H44" s="242"/>
      <c r="I44" s="242"/>
      <c r="J44" s="75">
        <f t="shared" si="13"/>
        <v>0</v>
      </c>
      <c r="K44" s="16"/>
      <c r="M44" s="16"/>
      <c r="N44" s="35" t="s">
        <v>3</v>
      </c>
      <c r="O44" s="242"/>
      <c r="P44" s="242"/>
      <c r="Q44" s="242"/>
      <c r="R44" s="75">
        <f t="shared" si="14"/>
        <v>0</v>
      </c>
      <c r="T44" s="16"/>
    </row>
    <row r="45" spans="1:20" s="126" customFormat="1" ht="18" customHeight="1" x14ac:dyDescent="0.35">
      <c r="A45" s="16"/>
      <c r="B45" s="58" t="s">
        <v>118</v>
      </c>
      <c r="C45" s="243"/>
      <c r="D45" s="243"/>
      <c r="E45" s="243"/>
      <c r="F45" s="57">
        <f t="shared" si="12"/>
        <v>0</v>
      </c>
      <c r="G45" s="243"/>
      <c r="H45" s="243"/>
      <c r="I45" s="243"/>
      <c r="J45" s="75">
        <f t="shared" si="13"/>
        <v>0</v>
      </c>
      <c r="K45" s="16"/>
      <c r="M45" s="16"/>
      <c r="N45" s="58" t="s">
        <v>118</v>
      </c>
      <c r="O45" s="243">
        <v>66</v>
      </c>
      <c r="P45" s="243"/>
      <c r="Q45" s="243"/>
      <c r="R45" s="75">
        <f t="shared" si="14"/>
        <v>66</v>
      </c>
      <c r="T45" s="16"/>
    </row>
    <row r="46" spans="1:20" s="126" customFormat="1" ht="18" customHeight="1" thickBot="1" x14ac:dyDescent="0.4">
      <c r="A46" s="16"/>
      <c r="B46" s="24" t="s">
        <v>14</v>
      </c>
      <c r="C46" s="25">
        <f t="shared" ref="C46:J46" si="15">SUM(C40:C45)</f>
        <v>0</v>
      </c>
      <c r="D46" s="25">
        <f t="shared" si="15"/>
        <v>0</v>
      </c>
      <c r="E46" s="25">
        <f t="shared" si="15"/>
        <v>0</v>
      </c>
      <c r="F46" s="25">
        <f t="shared" si="15"/>
        <v>0</v>
      </c>
      <c r="G46" s="25">
        <f t="shared" si="15"/>
        <v>0</v>
      </c>
      <c r="H46" s="25">
        <f t="shared" si="15"/>
        <v>0</v>
      </c>
      <c r="I46" s="25">
        <f t="shared" si="15"/>
        <v>0</v>
      </c>
      <c r="J46" s="76">
        <f t="shared" si="15"/>
        <v>0</v>
      </c>
      <c r="K46" s="16"/>
      <c r="M46" s="16"/>
      <c r="N46" s="24" t="s">
        <v>14</v>
      </c>
      <c r="O46" s="25">
        <f>SUM(O40:O45)</f>
        <v>66</v>
      </c>
      <c r="P46" s="25">
        <f>SUM(P40:P45)</f>
        <v>0</v>
      </c>
      <c r="Q46" s="25">
        <f>SUM(Q40:Q45)</f>
        <v>0</v>
      </c>
      <c r="R46" s="76">
        <f>SUM(R40:R45)</f>
        <v>66</v>
      </c>
      <c r="T46" s="16"/>
    </row>
    <row r="47" spans="1:20" s="126" customFormat="1" ht="8.15" customHeight="1" thickBot="1" x14ac:dyDescent="0.4">
      <c r="A47" s="16"/>
      <c r="B47" s="16"/>
      <c r="C47" s="16"/>
      <c r="D47" s="16"/>
      <c r="E47" s="16"/>
      <c r="F47" s="16"/>
      <c r="G47" s="16"/>
      <c r="H47" s="16"/>
      <c r="I47" s="16"/>
      <c r="J47" s="16"/>
      <c r="K47" s="16"/>
      <c r="T47" s="16"/>
    </row>
    <row r="48" spans="1:20" s="126" customFormat="1" ht="48" customHeight="1" x14ac:dyDescent="0.35">
      <c r="A48" s="16"/>
      <c r="B48" s="63" t="s">
        <v>42</v>
      </c>
      <c r="C48" s="191"/>
      <c r="D48" s="195" t="s">
        <v>195</v>
      </c>
      <c r="E48" s="192"/>
      <c r="F48" s="193"/>
      <c r="G48" s="191"/>
      <c r="H48" s="195" t="s">
        <v>196</v>
      </c>
      <c r="I48" s="192"/>
      <c r="J48" s="194"/>
      <c r="K48" s="16"/>
      <c r="M48" s="16"/>
      <c r="N48" s="63" t="s">
        <v>49</v>
      </c>
      <c r="O48" s="191"/>
      <c r="P48" s="195" t="s">
        <v>196</v>
      </c>
      <c r="Q48" s="192"/>
      <c r="R48" s="194"/>
      <c r="T48" s="16"/>
    </row>
    <row r="49" spans="1:20" s="126" customFormat="1" ht="95.15" customHeight="1" x14ac:dyDescent="0.35">
      <c r="A49" s="16"/>
      <c r="B49" s="33" t="s">
        <v>212</v>
      </c>
      <c r="C49" s="36" t="s">
        <v>93</v>
      </c>
      <c r="D49" s="34" t="s">
        <v>94</v>
      </c>
      <c r="E49" s="34" t="s">
        <v>60</v>
      </c>
      <c r="F49" s="21" t="s">
        <v>132</v>
      </c>
      <c r="G49" s="36" t="s">
        <v>93</v>
      </c>
      <c r="H49" s="34" t="s">
        <v>94</v>
      </c>
      <c r="I49" s="34" t="s">
        <v>60</v>
      </c>
      <c r="J49" s="22" t="s">
        <v>132</v>
      </c>
      <c r="K49" s="16"/>
      <c r="M49" s="16"/>
      <c r="N49" s="33" t="s">
        <v>212</v>
      </c>
      <c r="O49" s="36" t="s">
        <v>93</v>
      </c>
      <c r="P49" s="34" t="s">
        <v>94</v>
      </c>
      <c r="Q49" s="34" t="s">
        <v>60</v>
      </c>
      <c r="R49" s="22" t="s">
        <v>132</v>
      </c>
      <c r="T49" s="16"/>
    </row>
    <row r="50" spans="1:20" s="126" customFormat="1" ht="18" customHeight="1" x14ac:dyDescent="0.35">
      <c r="A50" s="16"/>
      <c r="B50" s="33" t="s">
        <v>48</v>
      </c>
      <c r="C50" s="104"/>
      <c r="D50" s="105" t="s">
        <v>165</v>
      </c>
      <c r="E50" s="105"/>
      <c r="F50" s="107"/>
      <c r="G50" s="104"/>
      <c r="H50" s="105" t="s">
        <v>165</v>
      </c>
      <c r="I50" s="105"/>
      <c r="J50" s="106"/>
      <c r="K50" s="16"/>
      <c r="M50" s="16"/>
      <c r="N50" s="33" t="s">
        <v>48</v>
      </c>
      <c r="O50" s="104"/>
      <c r="P50" s="105" t="s">
        <v>165</v>
      </c>
      <c r="Q50" s="105"/>
      <c r="R50" s="106"/>
      <c r="T50" s="16"/>
    </row>
    <row r="51" spans="1:20" s="126" customFormat="1" ht="18" customHeight="1" x14ac:dyDescent="0.35">
      <c r="A51" s="16"/>
      <c r="B51" s="35" t="s">
        <v>0</v>
      </c>
      <c r="C51" s="242"/>
      <c r="D51" s="242"/>
      <c r="E51" s="242"/>
      <c r="F51" s="27">
        <f t="shared" ref="F51:F56" si="16">SUM(B51:E51)</f>
        <v>0</v>
      </c>
      <c r="G51" s="242"/>
      <c r="H51" s="242"/>
      <c r="I51" s="242"/>
      <c r="J51" s="75">
        <f t="shared" ref="J51:J56" si="17">SUM(G51:I51)</f>
        <v>0</v>
      </c>
      <c r="K51" s="16"/>
      <c r="M51" s="16"/>
      <c r="N51" s="35" t="s">
        <v>0</v>
      </c>
      <c r="O51" s="242"/>
      <c r="P51" s="242"/>
      <c r="Q51" s="242"/>
      <c r="R51" s="75">
        <f t="shared" ref="R51:R56" si="18">SUM(O51:Q51)</f>
        <v>0</v>
      </c>
      <c r="T51" s="16"/>
    </row>
    <row r="52" spans="1:20" s="126" customFormat="1" ht="18" customHeight="1" x14ac:dyDescent="0.35">
      <c r="A52" s="16"/>
      <c r="B52" s="35" t="s">
        <v>1</v>
      </c>
      <c r="C52" s="242"/>
      <c r="D52" s="242"/>
      <c r="E52" s="242"/>
      <c r="F52" s="27">
        <f t="shared" si="16"/>
        <v>0</v>
      </c>
      <c r="G52" s="242"/>
      <c r="H52" s="242"/>
      <c r="I52" s="242"/>
      <c r="J52" s="75">
        <f t="shared" si="17"/>
        <v>0</v>
      </c>
      <c r="K52" s="16"/>
      <c r="M52" s="16"/>
      <c r="N52" s="35" t="s">
        <v>1</v>
      </c>
      <c r="O52" s="242"/>
      <c r="P52" s="242"/>
      <c r="Q52" s="242"/>
      <c r="R52" s="75">
        <f t="shared" si="18"/>
        <v>0</v>
      </c>
      <c r="T52" s="16"/>
    </row>
    <row r="53" spans="1:20" s="126" customFormat="1" ht="18" customHeight="1" x14ac:dyDescent="0.35">
      <c r="A53" s="16"/>
      <c r="B53" s="35" t="s">
        <v>4</v>
      </c>
      <c r="C53" s="242"/>
      <c r="D53" s="242"/>
      <c r="E53" s="242"/>
      <c r="F53" s="27">
        <f t="shared" si="16"/>
        <v>0</v>
      </c>
      <c r="G53" s="242"/>
      <c r="H53" s="242"/>
      <c r="I53" s="242"/>
      <c r="J53" s="75">
        <f t="shared" si="17"/>
        <v>0</v>
      </c>
      <c r="K53" s="16"/>
      <c r="M53" s="16"/>
      <c r="N53" s="35" t="s">
        <v>4</v>
      </c>
      <c r="O53" s="242"/>
      <c r="P53" s="242"/>
      <c r="Q53" s="242"/>
      <c r="R53" s="75">
        <f t="shared" si="18"/>
        <v>0</v>
      </c>
      <c r="T53" s="16"/>
    </row>
    <row r="54" spans="1:20" s="126" customFormat="1" ht="18" customHeight="1" x14ac:dyDescent="0.35">
      <c r="A54" s="16"/>
      <c r="B54" s="35" t="s">
        <v>2</v>
      </c>
      <c r="C54" s="242"/>
      <c r="D54" s="242"/>
      <c r="E54" s="242"/>
      <c r="F54" s="27">
        <f t="shared" si="16"/>
        <v>0</v>
      </c>
      <c r="G54" s="242"/>
      <c r="H54" s="242"/>
      <c r="I54" s="242"/>
      <c r="J54" s="75">
        <f t="shared" si="17"/>
        <v>0</v>
      </c>
      <c r="K54" s="16"/>
      <c r="M54" s="16"/>
      <c r="N54" s="35" t="s">
        <v>2</v>
      </c>
      <c r="O54" s="242"/>
      <c r="P54" s="242"/>
      <c r="Q54" s="242"/>
      <c r="R54" s="75">
        <f t="shared" si="18"/>
        <v>0</v>
      </c>
      <c r="T54" s="16"/>
    </row>
    <row r="55" spans="1:20" s="126" customFormat="1" ht="18" customHeight="1" x14ac:dyDescent="0.35">
      <c r="A55" s="16"/>
      <c r="B55" s="35" t="s">
        <v>3</v>
      </c>
      <c r="C55" s="242"/>
      <c r="D55" s="242"/>
      <c r="E55" s="242"/>
      <c r="F55" s="27">
        <f t="shared" si="16"/>
        <v>0</v>
      </c>
      <c r="G55" s="242"/>
      <c r="H55" s="242"/>
      <c r="I55" s="242"/>
      <c r="J55" s="75">
        <f t="shared" si="17"/>
        <v>0</v>
      </c>
      <c r="K55" s="16"/>
      <c r="M55" s="16"/>
      <c r="N55" s="35" t="s">
        <v>3</v>
      </c>
      <c r="O55" s="242"/>
      <c r="P55" s="242"/>
      <c r="Q55" s="242"/>
      <c r="R55" s="75">
        <f t="shared" si="18"/>
        <v>0</v>
      </c>
      <c r="T55" s="16"/>
    </row>
    <row r="56" spans="1:20" s="126" customFormat="1" ht="18" customHeight="1" x14ac:dyDescent="0.35">
      <c r="A56" s="16"/>
      <c r="B56" s="58" t="s">
        <v>118</v>
      </c>
      <c r="C56" s="243"/>
      <c r="D56" s="243"/>
      <c r="E56" s="243"/>
      <c r="F56" s="57">
        <f t="shared" si="16"/>
        <v>0</v>
      </c>
      <c r="G56" s="243"/>
      <c r="H56" s="243"/>
      <c r="I56" s="243"/>
      <c r="J56" s="75">
        <f t="shared" si="17"/>
        <v>0</v>
      </c>
      <c r="K56" s="16"/>
      <c r="M56" s="16"/>
      <c r="N56" s="58" t="s">
        <v>118</v>
      </c>
      <c r="O56" s="243">
        <v>51</v>
      </c>
      <c r="P56" s="243"/>
      <c r="Q56" s="243">
        <v>15</v>
      </c>
      <c r="R56" s="75">
        <f t="shared" si="18"/>
        <v>66</v>
      </c>
      <c r="T56" s="16"/>
    </row>
    <row r="57" spans="1:20" s="126" customFormat="1" ht="18" customHeight="1" thickBot="1" x14ac:dyDescent="0.4">
      <c r="A57" s="16"/>
      <c r="B57" s="24" t="s">
        <v>14</v>
      </c>
      <c r="C57" s="25">
        <f t="shared" ref="C57:J57" si="19">SUM(C51:C56)</f>
        <v>0</v>
      </c>
      <c r="D57" s="25">
        <f t="shared" si="19"/>
        <v>0</v>
      </c>
      <c r="E57" s="25">
        <f t="shared" si="19"/>
        <v>0</v>
      </c>
      <c r="F57" s="25">
        <f t="shared" si="19"/>
        <v>0</v>
      </c>
      <c r="G57" s="25">
        <f t="shared" si="19"/>
        <v>0</v>
      </c>
      <c r="H57" s="25">
        <f t="shared" si="19"/>
        <v>0</v>
      </c>
      <c r="I57" s="25">
        <f t="shared" si="19"/>
        <v>0</v>
      </c>
      <c r="J57" s="76">
        <f t="shared" si="19"/>
        <v>0</v>
      </c>
      <c r="K57" s="16"/>
      <c r="M57" s="16"/>
      <c r="N57" s="24" t="s">
        <v>14</v>
      </c>
      <c r="O57" s="25">
        <f>SUM(O51:O56)</f>
        <v>51</v>
      </c>
      <c r="P57" s="25">
        <f>SUM(P51:P56)</f>
        <v>0</v>
      </c>
      <c r="Q57" s="25">
        <f>SUM(Q51:Q56)</f>
        <v>15</v>
      </c>
      <c r="R57" s="76">
        <f>SUM(R51:R56)</f>
        <v>66</v>
      </c>
      <c r="T57" s="16"/>
    </row>
    <row r="58" spans="1:20" s="126" customFormat="1" ht="8.15" customHeight="1" thickBot="1" x14ac:dyDescent="0.4">
      <c r="A58" s="16"/>
      <c r="B58" s="16"/>
      <c r="C58" s="16"/>
      <c r="D58" s="16"/>
      <c r="E58" s="16"/>
      <c r="F58" s="16"/>
      <c r="G58" s="16"/>
      <c r="H58" s="16"/>
      <c r="I58" s="16"/>
      <c r="J58" s="16"/>
      <c r="K58" s="16"/>
      <c r="T58" s="16"/>
    </row>
    <row r="59" spans="1:20" s="126" customFormat="1" ht="48" customHeight="1" x14ac:dyDescent="0.35">
      <c r="A59" s="16"/>
      <c r="B59" s="63" t="s">
        <v>42</v>
      </c>
      <c r="C59" s="191"/>
      <c r="D59" s="195" t="s">
        <v>195</v>
      </c>
      <c r="E59" s="192"/>
      <c r="F59" s="193"/>
      <c r="G59" s="191"/>
      <c r="H59" s="195" t="s">
        <v>196</v>
      </c>
      <c r="I59" s="192"/>
      <c r="J59" s="194"/>
      <c r="K59" s="16"/>
      <c r="M59" s="16"/>
      <c r="N59" s="63" t="s">
        <v>49</v>
      </c>
      <c r="O59" s="191"/>
      <c r="P59" s="195" t="s">
        <v>196</v>
      </c>
      <c r="Q59" s="192"/>
      <c r="R59" s="194"/>
      <c r="T59" s="16"/>
    </row>
    <row r="60" spans="1:20" s="126" customFormat="1" ht="95.15" customHeight="1" x14ac:dyDescent="0.35">
      <c r="A60" s="16"/>
      <c r="B60" s="33" t="s">
        <v>149</v>
      </c>
      <c r="C60" s="36" t="s">
        <v>95</v>
      </c>
      <c r="D60" s="34" t="s">
        <v>96</v>
      </c>
      <c r="E60" s="34" t="s">
        <v>61</v>
      </c>
      <c r="F60" s="21" t="s">
        <v>132</v>
      </c>
      <c r="G60" s="36" t="s">
        <v>95</v>
      </c>
      <c r="H60" s="34" t="s">
        <v>96</v>
      </c>
      <c r="I60" s="34" t="s">
        <v>61</v>
      </c>
      <c r="J60" s="22" t="s">
        <v>132</v>
      </c>
      <c r="K60" s="16"/>
      <c r="M60" s="16"/>
      <c r="N60" s="33" t="s">
        <v>149</v>
      </c>
      <c r="O60" s="36" t="s">
        <v>95</v>
      </c>
      <c r="P60" s="34" t="s">
        <v>96</v>
      </c>
      <c r="Q60" s="34" t="s">
        <v>61</v>
      </c>
      <c r="R60" s="22" t="s">
        <v>132</v>
      </c>
      <c r="T60" s="16"/>
    </row>
    <row r="61" spans="1:20" s="126" customFormat="1" ht="18" customHeight="1" x14ac:dyDescent="0.35">
      <c r="A61" s="16"/>
      <c r="B61" s="33" t="s">
        <v>48</v>
      </c>
      <c r="C61" s="104"/>
      <c r="D61" s="105" t="s">
        <v>165</v>
      </c>
      <c r="E61" s="105"/>
      <c r="F61" s="107"/>
      <c r="G61" s="104"/>
      <c r="H61" s="105" t="s">
        <v>165</v>
      </c>
      <c r="I61" s="105"/>
      <c r="J61" s="106"/>
      <c r="K61" s="16"/>
      <c r="M61" s="16"/>
      <c r="N61" s="33" t="s">
        <v>48</v>
      </c>
      <c r="O61" s="104"/>
      <c r="P61" s="105" t="s">
        <v>165</v>
      </c>
      <c r="Q61" s="105"/>
      <c r="R61" s="106"/>
      <c r="T61" s="16"/>
    </row>
    <row r="62" spans="1:20" s="126" customFormat="1" ht="18" customHeight="1" x14ac:dyDescent="0.35">
      <c r="A62" s="16"/>
      <c r="B62" s="35" t="s">
        <v>0</v>
      </c>
      <c r="C62" s="242"/>
      <c r="D62" s="242"/>
      <c r="E62" s="242"/>
      <c r="F62" s="27">
        <f t="shared" ref="F62:F67" si="20">SUM(B62:E62)</f>
        <v>0</v>
      </c>
      <c r="G62" s="242"/>
      <c r="H62" s="242"/>
      <c r="I62" s="242"/>
      <c r="J62" s="75">
        <f t="shared" ref="J62:J67" si="21">SUM(G62:I62)</f>
        <v>0</v>
      </c>
      <c r="K62" s="16"/>
      <c r="M62" s="16"/>
      <c r="N62" s="35" t="s">
        <v>0</v>
      </c>
      <c r="O62" s="242"/>
      <c r="P62" s="242"/>
      <c r="Q62" s="242"/>
      <c r="R62" s="75">
        <f t="shared" ref="R62:R67" si="22">SUM(O62:Q62)</f>
        <v>0</v>
      </c>
      <c r="T62" s="16"/>
    </row>
    <row r="63" spans="1:20" s="126" customFormat="1" ht="18" customHeight="1" x14ac:dyDescent="0.35">
      <c r="A63" s="16"/>
      <c r="B63" s="35" t="s">
        <v>1</v>
      </c>
      <c r="C63" s="242"/>
      <c r="D63" s="242"/>
      <c r="E63" s="242"/>
      <c r="F63" s="27">
        <f t="shared" si="20"/>
        <v>0</v>
      </c>
      <c r="G63" s="242"/>
      <c r="H63" s="242"/>
      <c r="I63" s="242"/>
      <c r="J63" s="75">
        <f t="shared" si="21"/>
        <v>0</v>
      </c>
      <c r="K63" s="16"/>
      <c r="M63" s="16"/>
      <c r="N63" s="35" t="s">
        <v>1</v>
      </c>
      <c r="O63" s="242"/>
      <c r="P63" s="242"/>
      <c r="Q63" s="242"/>
      <c r="R63" s="75">
        <f t="shared" si="22"/>
        <v>0</v>
      </c>
      <c r="T63" s="16"/>
    </row>
    <row r="64" spans="1:20" s="126" customFormat="1" ht="18" customHeight="1" x14ac:dyDescent="0.35">
      <c r="A64" s="16"/>
      <c r="B64" s="35" t="s">
        <v>4</v>
      </c>
      <c r="C64" s="242"/>
      <c r="D64" s="242"/>
      <c r="E64" s="242"/>
      <c r="F64" s="27">
        <f t="shared" si="20"/>
        <v>0</v>
      </c>
      <c r="G64" s="242"/>
      <c r="H64" s="242"/>
      <c r="I64" s="242"/>
      <c r="J64" s="75">
        <f t="shared" si="21"/>
        <v>0</v>
      </c>
      <c r="K64" s="16"/>
      <c r="M64" s="16"/>
      <c r="N64" s="35" t="s">
        <v>4</v>
      </c>
      <c r="O64" s="242"/>
      <c r="P64" s="242"/>
      <c r="Q64" s="242"/>
      <c r="R64" s="75">
        <f t="shared" si="22"/>
        <v>0</v>
      </c>
      <c r="T64" s="16"/>
    </row>
    <row r="65" spans="1:20" s="126" customFormat="1" ht="18" customHeight="1" x14ac:dyDescent="0.35">
      <c r="A65" s="16"/>
      <c r="B65" s="35" t="s">
        <v>2</v>
      </c>
      <c r="C65" s="242"/>
      <c r="D65" s="242"/>
      <c r="E65" s="242"/>
      <c r="F65" s="27">
        <f t="shared" si="20"/>
        <v>0</v>
      </c>
      <c r="G65" s="242"/>
      <c r="H65" s="242"/>
      <c r="I65" s="242"/>
      <c r="J65" s="75">
        <f t="shared" si="21"/>
        <v>0</v>
      </c>
      <c r="K65" s="16"/>
      <c r="M65" s="16"/>
      <c r="N65" s="35" t="s">
        <v>2</v>
      </c>
      <c r="O65" s="242"/>
      <c r="P65" s="242"/>
      <c r="Q65" s="242"/>
      <c r="R65" s="75">
        <f t="shared" si="22"/>
        <v>0</v>
      </c>
      <c r="T65" s="16"/>
    </row>
    <row r="66" spans="1:20" s="126" customFormat="1" ht="18" customHeight="1" x14ac:dyDescent="0.35">
      <c r="A66" s="16"/>
      <c r="B66" s="35" t="s">
        <v>3</v>
      </c>
      <c r="C66" s="242"/>
      <c r="D66" s="242"/>
      <c r="E66" s="242"/>
      <c r="F66" s="27">
        <f t="shared" si="20"/>
        <v>0</v>
      </c>
      <c r="G66" s="242"/>
      <c r="H66" s="242"/>
      <c r="I66" s="242"/>
      <c r="J66" s="75">
        <f t="shared" si="21"/>
        <v>0</v>
      </c>
      <c r="K66" s="16"/>
      <c r="M66" s="16"/>
      <c r="N66" s="35" t="s">
        <v>3</v>
      </c>
      <c r="O66" s="242"/>
      <c r="P66" s="242"/>
      <c r="Q66" s="242"/>
      <c r="R66" s="75">
        <f t="shared" si="22"/>
        <v>0</v>
      </c>
      <c r="T66" s="16"/>
    </row>
    <row r="67" spans="1:20" s="126" customFormat="1" ht="18" customHeight="1" x14ac:dyDescent="0.35">
      <c r="A67" s="16"/>
      <c r="B67" s="58" t="s">
        <v>118</v>
      </c>
      <c r="C67" s="243"/>
      <c r="D67" s="243"/>
      <c r="E67" s="243"/>
      <c r="F67" s="57">
        <f t="shared" si="20"/>
        <v>0</v>
      </c>
      <c r="G67" s="243"/>
      <c r="H67" s="243"/>
      <c r="I67" s="243"/>
      <c r="J67" s="75">
        <f t="shared" si="21"/>
        <v>0</v>
      </c>
      <c r="K67" s="16"/>
      <c r="M67" s="16"/>
      <c r="N67" s="58" t="s">
        <v>118</v>
      </c>
      <c r="O67" s="243">
        <v>66</v>
      </c>
      <c r="P67" s="243"/>
      <c r="Q67" s="243"/>
      <c r="R67" s="75">
        <f t="shared" si="22"/>
        <v>66</v>
      </c>
      <c r="T67" s="16"/>
    </row>
    <row r="68" spans="1:20" s="126" customFormat="1" ht="18" customHeight="1" thickBot="1" x14ac:dyDescent="0.4">
      <c r="A68" s="16"/>
      <c r="B68" s="24" t="s">
        <v>14</v>
      </c>
      <c r="C68" s="25">
        <f t="shared" ref="C68:J68" si="23">SUM(C62:C67)</f>
        <v>0</v>
      </c>
      <c r="D68" s="25">
        <f t="shared" si="23"/>
        <v>0</v>
      </c>
      <c r="E68" s="25">
        <f t="shared" si="23"/>
        <v>0</v>
      </c>
      <c r="F68" s="25">
        <f t="shared" si="23"/>
        <v>0</v>
      </c>
      <c r="G68" s="25">
        <f t="shared" si="23"/>
        <v>0</v>
      </c>
      <c r="H68" s="25">
        <f t="shared" si="23"/>
        <v>0</v>
      </c>
      <c r="I68" s="25">
        <f t="shared" si="23"/>
        <v>0</v>
      </c>
      <c r="J68" s="76">
        <f t="shared" si="23"/>
        <v>0</v>
      </c>
      <c r="K68" s="16"/>
      <c r="M68" s="16"/>
      <c r="N68" s="24" t="s">
        <v>14</v>
      </c>
      <c r="O68" s="25">
        <f>SUM(O62:O67)</f>
        <v>66</v>
      </c>
      <c r="P68" s="25">
        <f>SUM(P62:P67)</f>
        <v>0</v>
      </c>
      <c r="Q68" s="25">
        <f>SUM(Q62:Q67)</f>
        <v>0</v>
      </c>
      <c r="R68" s="76">
        <f>SUM(R62:R67)</f>
        <v>66</v>
      </c>
      <c r="T68" s="16"/>
    </row>
    <row r="69" spans="1:20" s="126" customFormat="1" ht="38.25" customHeight="1" x14ac:dyDescent="0.35">
      <c r="A69" s="16"/>
      <c r="B69" s="16"/>
      <c r="C69" s="16"/>
      <c r="D69" s="16"/>
      <c r="E69" s="16"/>
      <c r="F69" s="16"/>
      <c r="G69" s="16"/>
      <c r="H69" s="16"/>
      <c r="I69" s="16"/>
      <c r="J69" s="16"/>
      <c r="K69" s="16"/>
      <c r="T69" s="16"/>
    </row>
  </sheetData>
  <sheetProtection algorithmName="SHA-512" hashValue="idxNU10UZAwjZpu/Xd+cfVHMPFP2fAZBhCDBSt/Y1FvAAVyYz1G/mJclSJiuSKki0p5V8uy3Azets+ux7aVX+Q==" saltValue="T+hofs7r1fjtb/SxHi17lw==" spinCount="100000" sheet="1" objects="1" scenarios="1"/>
  <hyperlinks>
    <hyperlink ref="B2" location="Explanation!A1" display="Please document any explanation in the explanation tab" xr:uid="{00000000-0004-0000-0300-000000000000}"/>
  </hyperlinks>
  <pageMargins left="0.25" right="0.25" top="0.75" bottom="0.75" header="0.3" footer="0.3"/>
  <pageSetup scale="26" orientation="landscape" r:id="rId1"/>
  <headerFooter>
    <oddFooter>&amp;L&amp;"Arial,Regular"&amp;12&amp;A
Version Date: June 6,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39997558519241921"/>
    <pageSetUpPr fitToPage="1"/>
  </sheetPr>
  <dimension ref="B1:J70"/>
  <sheetViews>
    <sheetView showGridLines="0" topLeftCell="A37" zoomScale="40" zoomScaleNormal="40" zoomScaleSheetLayoutView="75" workbookViewId="0">
      <selection activeCell="D7" sqref="D7"/>
    </sheetView>
  </sheetViews>
  <sheetFormatPr defaultColWidth="9.1796875" defaultRowHeight="15.5" x14ac:dyDescent="0.35"/>
  <cols>
    <col min="1" max="1" width="1.6328125" style="17" customWidth="1"/>
    <col min="2" max="5" width="24.6328125" style="16" customWidth="1"/>
    <col min="6" max="6" width="55.6328125" style="16" customWidth="1"/>
    <col min="7" max="9" width="24.6328125" style="16" customWidth="1"/>
    <col min="10" max="10" width="55.6328125" style="16" customWidth="1"/>
    <col min="11" max="16384" width="9.1796875" style="17"/>
  </cols>
  <sheetData>
    <row r="1" spans="2:10" ht="50.15" customHeight="1" x14ac:dyDescent="0.35">
      <c r="B1" s="115"/>
      <c r="C1" s="113"/>
      <c r="D1" s="113"/>
      <c r="E1" s="113"/>
      <c r="F1" s="114" t="str">
        <f>CONCATENATE("The Report Summarizes Rate Activity for the 12 month ending Reporting Year ",General_Info!$C$10)</f>
        <v>The Report Summarizes Rate Activity for the 12 month ending Reporting Year 2024</v>
      </c>
      <c r="G1" s="113"/>
      <c r="H1" s="113"/>
      <c r="I1" s="113"/>
      <c r="J1" s="113"/>
    </row>
    <row r="2" spans="2:10" s="126" customFormat="1" x14ac:dyDescent="0.35">
      <c r="B2" s="30" t="s">
        <v>213</v>
      </c>
      <c r="C2" s="29"/>
      <c r="D2" s="29"/>
      <c r="E2" s="29"/>
      <c r="F2" s="29"/>
      <c r="G2" s="29"/>
    </row>
    <row r="3" spans="2:10" s="126" customFormat="1" ht="30" customHeight="1" thickBot="1" x14ac:dyDescent="0.4"/>
    <row r="4" spans="2:10" s="126" customFormat="1" ht="48" customHeight="1" x14ac:dyDescent="0.35">
      <c r="B4" s="64" t="s">
        <v>42</v>
      </c>
      <c r="C4" s="192"/>
      <c r="D4" s="192"/>
      <c r="E4" s="192" t="s">
        <v>195</v>
      </c>
      <c r="F4" s="193"/>
      <c r="G4" s="191"/>
      <c r="H4" s="192"/>
      <c r="I4" s="192" t="s">
        <v>196</v>
      </c>
      <c r="J4" s="194"/>
    </row>
    <row r="5" spans="2:10" s="126" customFormat="1" ht="95.15" customHeight="1" x14ac:dyDescent="0.35">
      <c r="B5" s="39" t="s">
        <v>179</v>
      </c>
      <c r="C5" s="21" t="s">
        <v>175</v>
      </c>
      <c r="D5" s="21" t="s">
        <v>132</v>
      </c>
      <c r="E5" s="21" t="s">
        <v>177</v>
      </c>
      <c r="F5" s="21" t="s">
        <v>247</v>
      </c>
      <c r="G5" s="21" t="s">
        <v>175</v>
      </c>
      <c r="H5" s="21" t="s">
        <v>132</v>
      </c>
      <c r="I5" s="21" t="s">
        <v>177</v>
      </c>
      <c r="J5" s="21" t="s">
        <v>247</v>
      </c>
    </row>
    <row r="6" spans="2:10" s="126" customFormat="1" ht="18" customHeight="1" x14ac:dyDescent="0.35">
      <c r="B6" s="39" t="s">
        <v>0</v>
      </c>
      <c r="C6" s="12"/>
      <c r="D6" s="12"/>
      <c r="E6" s="10"/>
      <c r="F6" s="12"/>
      <c r="G6" s="12"/>
      <c r="H6" s="12"/>
      <c r="I6" s="12"/>
      <c r="J6" s="11"/>
    </row>
    <row r="7" spans="2:10" s="126" customFormat="1" ht="18" customHeight="1" x14ac:dyDescent="0.35">
      <c r="B7" s="40" t="s">
        <v>76</v>
      </c>
      <c r="C7" s="244"/>
      <c r="D7" s="244"/>
      <c r="E7" s="31" t="e">
        <f t="shared" ref="E7:E12" si="0">D7/$D$13</f>
        <v>#DIV/0!</v>
      </c>
      <c r="F7" s="245"/>
      <c r="G7" s="244"/>
      <c r="H7" s="244"/>
      <c r="I7" s="31" t="e">
        <f t="shared" ref="I7:I12" si="1">H7/$H$13</f>
        <v>#DIV/0!</v>
      </c>
      <c r="J7" s="247"/>
    </row>
    <row r="8" spans="2:10" s="126" customFormat="1" ht="18" customHeight="1" x14ac:dyDescent="0.35">
      <c r="B8" s="40" t="s">
        <v>77</v>
      </c>
      <c r="C8" s="244"/>
      <c r="D8" s="244"/>
      <c r="E8" s="31" t="e">
        <f t="shared" si="0"/>
        <v>#DIV/0!</v>
      </c>
      <c r="F8" s="245"/>
      <c r="G8" s="244"/>
      <c r="H8" s="244"/>
      <c r="I8" s="31" t="e">
        <f t="shared" si="1"/>
        <v>#DIV/0!</v>
      </c>
      <c r="J8" s="247"/>
    </row>
    <row r="9" spans="2:10" s="126" customFormat="1" ht="18" customHeight="1" x14ac:dyDescent="0.35">
      <c r="B9" s="40" t="s">
        <v>78</v>
      </c>
      <c r="C9" s="244"/>
      <c r="D9" s="244"/>
      <c r="E9" s="31" t="e">
        <f t="shared" si="0"/>
        <v>#DIV/0!</v>
      </c>
      <c r="F9" s="245"/>
      <c r="G9" s="244"/>
      <c r="H9" s="244"/>
      <c r="I9" s="31" t="e">
        <f t="shared" si="1"/>
        <v>#DIV/0!</v>
      </c>
      <c r="J9" s="247"/>
    </row>
    <row r="10" spans="2:10" s="126" customFormat="1" ht="18" customHeight="1" x14ac:dyDescent="0.35">
      <c r="B10" s="40" t="s">
        <v>178</v>
      </c>
      <c r="C10" s="244"/>
      <c r="D10" s="244"/>
      <c r="E10" s="31" t="e">
        <f t="shared" si="0"/>
        <v>#DIV/0!</v>
      </c>
      <c r="F10" s="245"/>
      <c r="G10" s="244"/>
      <c r="H10" s="244"/>
      <c r="I10" s="31" t="e">
        <f t="shared" si="1"/>
        <v>#DIV/0!</v>
      </c>
      <c r="J10" s="247"/>
    </row>
    <row r="11" spans="2:10" s="126" customFormat="1" ht="18" customHeight="1" x14ac:dyDescent="0.35">
      <c r="B11" s="40" t="s">
        <v>79</v>
      </c>
      <c r="C11" s="244"/>
      <c r="D11" s="244"/>
      <c r="E11" s="31" t="e">
        <f t="shared" si="0"/>
        <v>#DIV/0!</v>
      </c>
      <c r="F11" s="245"/>
      <c r="G11" s="244"/>
      <c r="H11" s="244"/>
      <c r="I11" s="31" t="e">
        <f t="shared" si="1"/>
        <v>#DIV/0!</v>
      </c>
      <c r="J11" s="247"/>
    </row>
    <row r="12" spans="2:10" s="126" customFormat="1" ht="18" customHeight="1" x14ac:dyDescent="0.35">
      <c r="B12" s="59" t="s">
        <v>193</v>
      </c>
      <c r="C12" s="244"/>
      <c r="D12" s="244"/>
      <c r="E12" s="31" t="e">
        <f t="shared" si="0"/>
        <v>#DIV/0!</v>
      </c>
      <c r="F12" s="246"/>
      <c r="G12" s="244"/>
      <c r="H12" s="244"/>
      <c r="I12" s="31" t="e">
        <f t="shared" si="1"/>
        <v>#DIV/0!</v>
      </c>
      <c r="J12" s="248"/>
    </row>
    <row r="13" spans="2:10" s="126" customFormat="1" ht="18" customHeight="1" thickBot="1" x14ac:dyDescent="0.4">
      <c r="B13" s="41" t="s">
        <v>176</v>
      </c>
      <c r="C13" s="25">
        <f>SUM(C7:C12)</f>
        <v>0</v>
      </c>
      <c r="D13" s="25">
        <f>SUM(D7:D12)</f>
        <v>0</v>
      </c>
      <c r="E13" s="25" t="e">
        <f>SUM(E7:E12)</f>
        <v>#DIV/0!</v>
      </c>
      <c r="F13" s="73"/>
      <c r="G13" s="25">
        <f>SUM(G7:G12)</f>
        <v>0</v>
      </c>
      <c r="H13" s="25">
        <f>SUM(H7:H12)</f>
        <v>0</v>
      </c>
      <c r="I13" s="25" t="e">
        <f>SUM(I7:I12)</f>
        <v>#DIV/0!</v>
      </c>
      <c r="J13" s="74"/>
    </row>
    <row r="14" spans="2:10" s="126" customFormat="1" ht="8.15" customHeight="1" thickBot="1" x14ac:dyDescent="0.4"/>
    <row r="15" spans="2:10" s="126" customFormat="1" ht="48" customHeight="1" x14ac:dyDescent="0.35">
      <c r="B15" s="64" t="s">
        <v>42</v>
      </c>
      <c r="C15" s="192"/>
      <c r="D15" s="192"/>
      <c r="E15" s="192" t="s">
        <v>195</v>
      </c>
      <c r="F15" s="193"/>
      <c r="G15" s="191"/>
      <c r="H15" s="192"/>
      <c r="I15" s="192" t="s">
        <v>196</v>
      </c>
      <c r="J15" s="194"/>
    </row>
    <row r="16" spans="2:10" s="126" customFormat="1" ht="95.15" customHeight="1" x14ac:dyDescent="0.35">
      <c r="B16" s="39" t="s">
        <v>179</v>
      </c>
      <c r="C16" s="21" t="s">
        <v>175</v>
      </c>
      <c r="D16" s="21" t="s">
        <v>132</v>
      </c>
      <c r="E16" s="21" t="s">
        <v>177</v>
      </c>
      <c r="F16" s="21" t="s">
        <v>247</v>
      </c>
      <c r="G16" s="21" t="s">
        <v>175</v>
      </c>
      <c r="H16" s="21" t="s">
        <v>132</v>
      </c>
      <c r="I16" s="21" t="s">
        <v>177</v>
      </c>
      <c r="J16" s="21" t="s">
        <v>247</v>
      </c>
    </row>
    <row r="17" spans="2:10" s="126" customFormat="1" ht="18" customHeight="1" x14ac:dyDescent="0.35">
      <c r="B17" s="39" t="s">
        <v>1</v>
      </c>
      <c r="C17" s="12"/>
      <c r="D17" s="12"/>
      <c r="E17" s="10"/>
      <c r="F17" s="12"/>
      <c r="G17" s="12"/>
      <c r="H17" s="12"/>
      <c r="I17" s="12"/>
      <c r="J17" s="11"/>
    </row>
    <row r="18" spans="2:10" s="126" customFormat="1" ht="18" customHeight="1" x14ac:dyDescent="0.35">
      <c r="B18" s="40" t="s">
        <v>76</v>
      </c>
      <c r="C18" s="244"/>
      <c r="D18" s="244"/>
      <c r="E18" s="31" t="e">
        <f t="shared" ref="E18:E23" si="2">D18/$D$24</f>
        <v>#DIV/0!</v>
      </c>
      <c r="F18" s="245"/>
      <c r="G18" s="244"/>
      <c r="H18" s="244"/>
      <c r="I18" s="31" t="e">
        <f t="shared" ref="I18:I23" si="3">H18/$H$24</f>
        <v>#DIV/0!</v>
      </c>
      <c r="J18" s="247"/>
    </row>
    <row r="19" spans="2:10" s="126" customFormat="1" ht="18" customHeight="1" x14ac:dyDescent="0.35">
      <c r="B19" s="40" t="s">
        <v>77</v>
      </c>
      <c r="C19" s="244"/>
      <c r="D19" s="244"/>
      <c r="E19" s="31" t="e">
        <f t="shared" si="2"/>
        <v>#DIV/0!</v>
      </c>
      <c r="F19" s="245"/>
      <c r="G19" s="244"/>
      <c r="H19" s="244"/>
      <c r="I19" s="31" t="e">
        <f t="shared" si="3"/>
        <v>#DIV/0!</v>
      </c>
      <c r="J19" s="247"/>
    </row>
    <row r="20" spans="2:10" s="126" customFormat="1" ht="18" customHeight="1" x14ac:dyDescent="0.35">
      <c r="B20" s="40" t="s">
        <v>78</v>
      </c>
      <c r="C20" s="244"/>
      <c r="D20" s="244"/>
      <c r="E20" s="31" t="e">
        <f t="shared" si="2"/>
        <v>#DIV/0!</v>
      </c>
      <c r="F20" s="245"/>
      <c r="G20" s="244"/>
      <c r="H20" s="244"/>
      <c r="I20" s="31" t="e">
        <f t="shared" si="3"/>
        <v>#DIV/0!</v>
      </c>
      <c r="J20" s="247"/>
    </row>
    <row r="21" spans="2:10" s="126" customFormat="1" ht="18" customHeight="1" x14ac:dyDescent="0.35">
      <c r="B21" s="40" t="s">
        <v>178</v>
      </c>
      <c r="C21" s="244"/>
      <c r="D21" s="244"/>
      <c r="E21" s="31" t="e">
        <f t="shared" si="2"/>
        <v>#DIV/0!</v>
      </c>
      <c r="F21" s="245"/>
      <c r="G21" s="244"/>
      <c r="H21" s="244"/>
      <c r="I21" s="31" t="e">
        <f t="shared" si="3"/>
        <v>#DIV/0!</v>
      </c>
      <c r="J21" s="247"/>
    </row>
    <row r="22" spans="2:10" s="126" customFormat="1" ht="18" customHeight="1" x14ac:dyDescent="0.35">
      <c r="B22" s="40" t="s">
        <v>79</v>
      </c>
      <c r="C22" s="244"/>
      <c r="D22" s="244"/>
      <c r="E22" s="31" t="e">
        <f t="shared" si="2"/>
        <v>#DIV/0!</v>
      </c>
      <c r="F22" s="245"/>
      <c r="G22" s="244"/>
      <c r="H22" s="244"/>
      <c r="I22" s="31" t="e">
        <f t="shared" si="3"/>
        <v>#DIV/0!</v>
      </c>
      <c r="J22" s="247"/>
    </row>
    <row r="23" spans="2:10" s="126" customFormat="1" ht="18" customHeight="1" x14ac:dyDescent="0.35">
      <c r="B23" s="59" t="s">
        <v>193</v>
      </c>
      <c r="C23" s="244"/>
      <c r="D23" s="244"/>
      <c r="E23" s="80" t="e">
        <f t="shared" si="2"/>
        <v>#DIV/0!</v>
      </c>
      <c r="F23" s="246"/>
      <c r="G23" s="244"/>
      <c r="H23" s="244"/>
      <c r="I23" s="80" t="e">
        <f t="shared" si="3"/>
        <v>#DIV/0!</v>
      </c>
      <c r="J23" s="248"/>
    </row>
    <row r="24" spans="2:10" s="126" customFormat="1" ht="18" customHeight="1" thickBot="1" x14ac:dyDescent="0.4">
      <c r="B24" s="41" t="s">
        <v>14</v>
      </c>
      <c r="C24" s="25">
        <f>SUM(C18:C23)</f>
        <v>0</v>
      </c>
      <c r="D24" s="25">
        <f>SUM(D18:D23)</f>
        <v>0</v>
      </c>
      <c r="E24" s="72" t="e">
        <f>SUM(E18:E23)</f>
        <v>#DIV/0!</v>
      </c>
      <c r="F24" s="73"/>
      <c r="G24" s="25">
        <f>SUM(G18:G23)</f>
        <v>0</v>
      </c>
      <c r="H24" s="25">
        <f>SUM(H18:H23)</f>
        <v>0</v>
      </c>
      <c r="I24" s="72" t="e">
        <f>SUM(I18:I23)</f>
        <v>#DIV/0!</v>
      </c>
      <c r="J24" s="74"/>
    </row>
    <row r="25" spans="2:10" s="126" customFormat="1" ht="8.15" customHeight="1" thickBot="1" x14ac:dyDescent="0.4">
      <c r="B25" s="16"/>
      <c r="C25" s="16"/>
      <c r="D25" s="16"/>
      <c r="E25" s="16"/>
      <c r="F25" s="16"/>
      <c r="G25" s="16"/>
      <c r="H25" s="16"/>
      <c r="I25" s="16"/>
      <c r="J25" s="16"/>
    </row>
    <row r="26" spans="2:10" s="126" customFormat="1" ht="48" customHeight="1" x14ac:dyDescent="0.35">
      <c r="B26" s="64" t="s">
        <v>42</v>
      </c>
      <c r="C26" s="192"/>
      <c r="D26" s="192"/>
      <c r="E26" s="192" t="s">
        <v>195</v>
      </c>
      <c r="F26" s="193"/>
      <c r="G26" s="191"/>
      <c r="H26" s="192"/>
      <c r="I26" s="192" t="s">
        <v>196</v>
      </c>
      <c r="J26" s="194"/>
    </row>
    <row r="27" spans="2:10" s="126" customFormat="1" ht="95.15" customHeight="1" x14ac:dyDescent="0.35">
      <c r="B27" s="39" t="s">
        <v>179</v>
      </c>
      <c r="C27" s="21" t="s">
        <v>175</v>
      </c>
      <c r="D27" s="21" t="s">
        <v>132</v>
      </c>
      <c r="E27" s="21" t="s">
        <v>177</v>
      </c>
      <c r="F27" s="21" t="s">
        <v>247</v>
      </c>
      <c r="G27" s="21" t="s">
        <v>175</v>
      </c>
      <c r="H27" s="21" t="s">
        <v>132</v>
      </c>
      <c r="I27" s="21" t="s">
        <v>177</v>
      </c>
      <c r="J27" s="21" t="s">
        <v>247</v>
      </c>
    </row>
    <row r="28" spans="2:10" s="126" customFormat="1" ht="18" customHeight="1" x14ac:dyDescent="0.35">
      <c r="B28" s="39" t="s">
        <v>4</v>
      </c>
      <c r="C28" s="12"/>
      <c r="D28" s="12"/>
      <c r="E28" s="10"/>
      <c r="F28" s="12"/>
      <c r="G28" s="12"/>
      <c r="H28" s="12"/>
      <c r="I28" s="12"/>
      <c r="J28" s="11"/>
    </row>
    <row r="29" spans="2:10" s="126" customFormat="1" ht="18" customHeight="1" x14ac:dyDescent="0.35">
      <c r="B29" s="40" t="s">
        <v>76</v>
      </c>
      <c r="C29" s="244"/>
      <c r="D29" s="244"/>
      <c r="E29" s="31" t="e">
        <f t="shared" ref="E29:E34" si="4">D29/$D$35</f>
        <v>#DIV/0!</v>
      </c>
      <c r="F29" s="245"/>
      <c r="G29" s="244"/>
      <c r="H29" s="244"/>
      <c r="I29" s="31" t="e">
        <f t="shared" ref="I29:I34" si="5">H29/$H$35</f>
        <v>#DIV/0!</v>
      </c>
      <c r="J29" s="247"/>
    </row>
    <row r="30" spans="2:10" s="126" customFormat="1" ht="18" customHeight="1" x14ac:dyDescent="0.35">
      <c r="B30" s="40" t="s">
        <v>77</v>
      </c>
      <c r="C30" s="244"/>
      <c r="D30" s="244"/>
      <c r="E30" s="31" t="e">
        <f t="shared" si="4"/>
        <v>#DIV/0!</v>
      </c>
      <c r="F30" s="245"/>
      <c r="G30" s="244"/>
      <c r="H30" s="244"/>
      <c r="I30" s="31" t="e">
        <f t="shared" si="5"/>
        <v>#DIV/0!</v>
      </c>
      <c r="J30" s="247"/>
    </row>
    <row r="31" spans="2:10" s="126" customFormat="1" ht="18" customHeight="1" x14ac:dyDescent="0.35">
      <c r="B31" s="40" t="s">
        <v>78</v>
      </c>
      <c r="C31" s="244"/>
      <c r="D31" s="244"/>
      <c r="E31" s="31" t="e">
        <f t="shared" si="4"/>
        <v>#DIV/0!</v>
      </c>
      <c r="F31" s="245"/>
      <c r="G31" s="244"/>
      <c r="H31" s="244"/>
      <c r="I31" s="31" t="e">
        <f t="shared" si="5"/>
        <v>#DIV/0!</v>
      </c>
      <c r="J31" s="247"/>
    </row>
    <row r="32" spans="2:10" s="126" customFormat="1" ht="18" customHeight="1" x14ac:dyDescent="0.35">
      <c r="B32" s="40" t="s">
        <v>178</v>
      </c>
      <c r="C32" s="244"/>
      <c r="D32" s="244"/>
      <c r="E32" s="31" t="e">
        <f t="shared" si="4"/>
        <v>#DIV/0!</v>
      </c>
      <c r="F32" s="245"/>
      <c r="G32" s="244"/>
      <c r="H32" s="244"/>
      <c r="I32" s="31" t="e">
        <f t="shared" si="5"/>
        <v>#DIV/0!</v>
      </c>
      <c r="J32" s="247"/>
    </row>
    <row r="33" spans="2:10" s="126" customFormat="1" ht="18" customHeight="1" x14ac:dyDescent="0.35">
      <c r="B33" s="40" t="s">
        <v>79</v>
      </c>
      <c r="C33" s="244"/>
      <c r="D33" s="244"/>
      <c r="E33" s="31" t="e">
        <f t="shared" si="4"/>
        <v>#DIV/0!</v>
      </c>
      <c r="F33" s="245"/>
      <c r="G33" s="244"/>
      <c r="H33" s="244"/>
      <c r="I33" s="31" t="e">
        <f t="shared" si="5"/>
        <v>#DIV/0!</v>
      </c>
      <c r="J33" s="247"/>
    </row>
    <row r="34" spans="2:10" s="126" customFormat="1" ht="18" customHeight="1" x14ac:dyDescent="0.35">
      <c r="B34" s="59" t="s">
        <v>193</v>
      </c>
      <c r="C34" s="244"/>
      <c r="D34" s="244"/>
      <c r="E34" s="80" t="e">
        <f t="shared" si="4"/>
        <v>#DIV/0!</v>
      </c>
      <c r="F34" s="246"/>
      <c r="G34" s="244"/>
      <c r="H34" s="244"/>
      <c r="I34" s="80" t="e">
        <f t="shared" si="5"/>
        <v>#DIV/0!</v>
      </c>
      <c r="J34" s="248"/>
    </row>
    <row r="35" spans="2:10" s="126" customFormat="1" ht="18" customHeight="1" thickBot="1" x14ac:dyDescent="0.4">
      <c r="B35" s="41" t="s">
        <v>14</v>
      </c>
      <c r="C35" s="25">
        <f>SUM(C29:C34)</f>
        <v>0</v>
      </c>
      <c r="D35" s="25">
        <f>SUM(D29:D34)</f>
        <v>0</v>
      </c>
      <c r="E35" s="72" t="e">
        <f>SUM(E29:E34)</f>
        <v>#DIV/0!</v>
      </c>
      <c r="F35" s="73"/>
      <c r="G35" s="25">
        <f>SUM(G29:G34)</f>
        <v>0</v>
      </c>
      <c r="H35" s="25">
        <f>SUM(H29:H34)</f>
        <v>0</v>
      </c>
      <c r="I35" s="72" t="e">
        <f>SUM(I29:I34)</f>
        <v>#DIV/0!</v>
      </c>
      <c r="J35" s="74"/>
    </row>
    <row r="36" spans="2:10" s="126" customFormat="1" ht="8.15" customHeight="1" thickBot="1" x14ac:dyDescent="0.4"/>
    <row r="37" spans="2:10" s="126" customFormat="1" ht="48" customHeight="1" x14ac:dyDescent="0.35">
      <c r="B37" s="64" t="s">
        <v>42</v>
      </c>
      <c r="C37" s="192"/>
      <c r="D37" s="192"/>
      <c r="E37" s="192" t="s">
        <v>195</v>
      </c>
      <c r="F37" s="193"/>
      <c r="G37" s="191"/>
      <c r="H37" s="192"/>
      <c r="I37" s="192" t="s">
        <v>196</v>
      </c>
      <c r="J37" s="194"/>
    </row>
    <row r="38" spans="2:10" s="126" customFormat="1" ht="95.15" customHeight="1" x14ac:dyDescent="0.35">
      <c r="B38" s="39" t="s">
        <v>179</v>
      </c>
      <c r="C38" s="21" t="s">
        <v>175</v>
      </c>
      <c r="D38" s="21" t="s">
        <v>132</v>
      </c>
      <c r="E38" s="21" t="s">
        <v>177</v>
      </c>
      <c r="F38" s="21" t="s">
        <v>247</v>
      </c>
      <c r="G38" s="21" t="s">
        <v>175</v>
      </c>
      <c r="H38" s="21" t="s">
        <v>132</v>
      </c>
      <c r="I38" s="21" t="s">
        <v>177</v>
      </c>
      <c r="J38" s="21" t="s">
        <v>247</v>
      </c>
    </row>
    <row r="39" spans="2:10" s="126" customFormat="1" ht="18" customHeight="1" x14ac:dyDescent="0.35">
      <c r="B39" s="39" t="s">
        <v>2</v>
      </c>
      <c r="C39" s="12"/>
      <c r="D39" s="12"/>
      <c r="E39" s="10"/>
      <c r="F39" s="12"/>
      <c r="G39" s="12"/>
      <c r="H39" s="12"/>
      <c r="I39" s="12"/>
      <c r="J39" s="11"/>
    </row>
    <row r="40" spans="2:10" s="126" customFormat="1" ht="18" customHeight="1" x14ac:dyDescent="0.35">
      <c r="B40" s="40" t="s">
        <v>76</v>
      </c>
      <c r="C40" s="244"/>
      <c r="D40" s="244"/>
      <c r="E40" s="31" t="e">
        <f t="shared" ref="E40:E45" si="6">D40/$D$46</f>
        <v>#DIV/0!</v>
      </c>
      <c r="F40" s="245"/>
      <c r="G40" s="244"/>
      <c r="H40" s="244"/>
      <c r="I40" s="31" t="e">
        <f t="shared" ref="I40:I45" si="7">H40/$H$46</f>
        <v>#DIV/0!</v>
      </c>
      <c r="J40" s="247"/>
    </row>
    <row r="41" spans="2:10" s="126" customFormat="1" ht="18" customHeight="1" x14ac:dyDescent="0.35">
      <c r="B41" s="40" t="s">
        <v>77</v>
      </c>
      <c r="C41" s="244"/>
      <c r="D41" s="244"/>
      <c r="E41" s="31" t="e">
        <f t="shared" si="6"/>
        <v>#DIV/0!</v>
      </c>
      <c r="F41" s="245"/>
      <c r="G41" s="244"/>
      <c r="H41" s="244"/>
      <c r="I41" s="31" t="e">
        <f t="shared" si="7"/>
        <v>#DIV/0!</v>
      </c>
      <c r="J41" s="247"/>
    </row>
    <row r="42" spans="2:10" s="126" customFormat="1" ht="18" customHeight="1" x14ac:dyDescent="0.35">
      <c r="B42" s="40" t="s">
        <v>78</v>
      </c>
      <c r="C42" s="244"/>
      <c r="D42" s="244"/>
      <c r="E42" s="31" t="e">
        <f t="shared" si="6"/>
        <v>#DIV/0!</v>
      </c>
      <c r="F42" s="245"/>
      <c r="G42" s="244"/>
      <c r="H42" s="244"/>
      <c r="I42" s="31" t="e">
        <f t="shared" si="7"/>
        <v>#DIV/0!</v>
      </c>
      <c r="J42" s="247"/>
    </row>
    <row r="43" spans="2:10" s="126" customFormat="1" ht="18" customHeight="1" x14ac:dyDescent="0.35">
      <c r="B43" s="40" t="s">
        <v>178</v>
      </c>
      <c r="C43" s="244"/>
      <c r="D43" s="244"/>
      <c r="E43" s="31" t="e">
        <f t="shared" si="6"/>
        <v>#DIV/0!</v>
      </c>
      <c r="F43" s="245"/>
      <c r="G43" s="244"/>
      <c r="H43" s="244"/>
      <c r="I43" s="31" t="e">
        <f t="shared" si="7"/>
        <v>#DIV/0!</v>
      </c>
      <c r="J43" s="247"/>
    </row>
    <row r="44" spans="2:10" s="126" customFormat="1" ht="18" customHeight="1" x14ac:dyDescent="0.35">
      <c r="B44" s="40" t="s">
        <v>79</v>
      </c>
      <c r="C44" s="244"/>
      <c r="D44" s="244"/>
      <c r="E44" s="31" t="e">
        <f t="shared" si="6"/>
        <v>#DIV/0!</v>
      </c>
      <c r="F44" s="245"/>
      <c r="G44" s="244"/>
      <c r="H44" s="244"/>
      <c r="I44" s="31" t="e">
        <f t="shared" si="7"/>
        <v>#DIV/0!</v>
      </c>
      <c r="J44" s="247"/>
    </row>
    <row r="45" spans="2:10" s="126" customFormat="1" ht="18" customHeight="1" x14ac:dyDescent="0.35">
      <c r="B45" s="59" t="s">
        <v>193</v>
      </c>
      <c r="C45" s="244"/>
      <c r="D45" s="244"/>
      <c r="E45" s="80" t="e">
        <f t="shared" si="6"/>
        <v>#DIV/0!</v>
      </c>
      <c r="F45" s="246"/>
      <c r="G45" s="244"/>
      <c r="H45" s="244"/>
      <c r="I45" s="80" t="e">
        <f t="shared" si="7"/>
        <v>#DIV/0!</v>
      </c>
      <c r="J45" s="248"/>
    </row>
    <row r="46" spans="2:10" s="126" customFormat="1" ht="18" customHeight="1" thickBot="1" x14ac:dyDescent="0.4">
      <c r="B46" s="41" t="s">
        <v>14</v>
      </c>
      <c r="C46" s="25">
        <f>SUM(C40:C45)</f>
        <v>0</v>
      </c>
      <c r="D46" s="25">
        <f>SUM(D40:D45)</f>
        <v>0</v>
      </c>
      <c r="E46" s="72" t="e">
        <f>SUM(E40:E45)</f>
        <v>#DIV/0!</v>
      </c>
      <c r="F46" s="73"/>
      <c r="G46" s="25">
        <f>SUM(G40:G45)</f>
        <v>0</v>
      </c>
      <c r="H46" s="25">
        <f>SUM(H40:H45)</f>
        <v>0</v>
      </c>
      <c r="I46" s="72" t="e">
        <f>SUM(I40:I45)</f>
        <v>#DIV/0!</v>
      </c>
      <c r="J46" s="74"/>
    </row>
    <row r="47" spans="2:10" s="126" customFormat="1" ht="8.15" customHeight="1" thickBot="1" x14ac:dyDescent="0.4"/>
    <row r="48" spans="2:10" s="126" customFormat="1" ht="48" customHeight="1" x14ac:dyDescent="0.35">
      <c r="B48" s="64" t="s">
        <v>42</v>
      </c>
      <c r="C48" s="192"/>
      <c r="D48" s="192"/>
      <c r="E48" s="192" t="s">
        <v>195</v>
      </c>
      <c r="F48" s="193"/>
      <c r="G48" s="191"/>
      <c r="H48" s="192"/>
      <c r="I48" s="192" t="s">
        <v>196</v>
      </c>
      <c r="J48" s="194"/>
    </row>
    <row r="49" spans="2:10" s="126" customFormat="1" ht="95.15" customHeight="1" x14ac:dyDescent="0.35">
      <c r="B49" s="39" t="s">
        <v>179</v>
      </c>
      <c r="C49" s="21" t="s">
        <v>175</v>
      </c>
      <c r="D49" s="21" t="s">
        <v>132</v>
      </c>
      <c r="E49" s="21" t="s">
        <v>177</v>
      </c>
      <c r="F49" s="21" t="s">
        <v>247</v>
      </c>
      <c r="G49" s="21" t="s">
        <v>175</v>
      </c>
      <c r="H49" s="21" t="s">
        <v>132</v>
      </c>
      <c r="I49" s="21" t="s">
        <v>177</v>
      </c>
      <c r="J49" s="21" t="s">
        <v>247</v>
      </c>
    </row>
    <row r="50" spans="2:10" s="126" customFormat="1" ht="18" customHeight="1" x14ac:dyDescent="0.35">
      <c r="B50" s="39" t="s">
        <v>3</v>
      </c>
      <c r="C50" s="12"/>
      <c r="D50" s="12"/>
      <c r="E50" s="10"/>
      <c r="F50" s="12"/>
      <c r="G50" s="12"/>
      <c r="H50" s="12"/>
      <c r="I50" s="12"/>
      <c r="J50" s="11"/>
    </row>
    <row r="51" spans="2:10" s="126" customFormat="1" ht="18" customHeight="1" x14ac:dyDescent="0.35">
      <c r="B51" s="40" t="s">
        <v>76</v>
      </c>
      <c r="C51" s="244"/>
      <c r="D51" s="244"/>
      <c r="E51" s="31" t="e">
        <f t="shared" ref="E51:E56" si="8">D51/$D$57</f>
        <v>#DIV/0!</v>
      </c>
      <c r="F51" s="245"/>
      <c r="G51" s="244"/>
      <c r="H51" s="244"/>
      <c r="I51" s="31" t="e">
        <f t="shared" ref="I51:I56" si="9">H51/$H$57</f>
        <v>#DIV/0!</v>
      </c>
      <c r="J51" s="247"/>
    </row>
    <row r="52" spans="2:10" s="126" customFormat="1" ht="18" customHeight="1" x14ac:dyDescent="0.35">
      <c r="B52" s="40" t="s">
        <v>77</v>
      </c>
      <c r="C52" s="244"/>
      <c r="D52" s="244"/>
      <c r="E52" s="31" t="e">
        <f t="shared" si="8"/>
        <v>#DIV/0!</v>
      </c>
      <c r="F52" s="245"/>
      <c r="G52" s="244"/>
      <c r="H52" s="244"/>
      <c r="I52" s="31" t="e">
        <f t="shared" si="9"/>
        <v>#DIV/0!</v>
      </c>
      <c r="J52" s="247"/>
    </row>
    <row r="53" spans="2:10" s="126" customFormat="1" ht="18" customHeight="1" x14ac:dyDescent="0.35">
      <c r="B53" s="40" t="s">
        <v>78</v>
      </c>
      <c r="C53" s="244"/>
      <c r="D53" s="244"/>
      <c r="E53" s="31" t="e">
        <f t="shared" si="8"/>
        <v>#DIV/0!</v>
      </c>
      <c r="F53" s="245"/>
      <c r="G53" s="244"/>
      <c r="H53" s="244"/>
      <c r="I53" s="31" t="e">
        <f t="shared" si="9"/>
        <v>#DIV/0!</v>
      </c>
      <c r="J53" s="247"/>
    </row>
    <row r="54" spans="2:10" s="126" customFormat="1" ht="18" customHeight="1" x14ac:dyDescent="0.35">
      <c r="B54" s="40" t="s">
        <v>178</v>
      </c>
      <c r="C54" s="244"/>
      <c r="D54" s="244"/>
      <c r="E54" s="31" t="e">
        <f t="shared" si="8"/>
        <v>#DIV/0!</v>
      </c>
      <c r="F54" s="245"/>
      <c r="G54" s="244"/>
      <c r="H54" s="244"/>
      <c r="I54" s="31" t="e">
        <f t="shared" si="9"/>
        <v>#DIV/0!</v>
      </c>
      <c r="J54" s="247"/>
    </row>
    <row r="55" spans="2:10" s="126" customFormat="1" ht="18" customHeight="1" x14ac:dyDescent="0.35">
      <c r="B55" s="40" t="s">
        <v>79</v>
      </c>
      <c r="C55" s="244"/>
      <c r="D55" s="244"/>
      <c r="E55" s="31" t="e">
        <f t="shared" si="8"/>
        <v>#DIV/0!</v>
      </c>
      <c r="F55" s="245"/>
      <c r="G55" s="244"/>
      <c r="H55" s="244"/>
      <c r="I55" s="31" t="e">
        <f t="shared" si="9"/>
        <v>#DIV/0!</v>
      </c>
      <c r="J55" s="247"/>
    </row>
    <row r="56" spans="2:10" s="126" customFormat="1" ht="18" customHeight="1" x14ac:dyDescent="0.35">
      <c r="B56" s="59" t="s">
        <v>193</v>
      </c>
      <c r="C56" s="244"/>
      <c r="D56" s="244"/>
      <c r="E56" s="80" t="e">
        <f t="shared" si="8"/>
        <v>#DIV/0!</v>
      </c>
      <c r="F56" s="246"/>
      <c r="G56" s="244"/>
      <c r="H56" s="244"/>
      <c r="I56" s="80" t="e">
        <f t="shared" si="9"/>
        <v>#DIV/0!</v>
      </c>
      <c r="J56" s="248"/>
    </row>
    <row r="57" spans="2:10" s="126" customFormat="1" ht="18" customHeight="1" thickBot="1" x14ac:dyDescent="0.4">
      <c r="B57" s="41" t="s">
        <v>14</v>
      </c>
      <c r="C57" s="25">
        <f>SUM(C51:C56)</f>
        <v>0</v>
      </c>
      <c r="D57" s="25">
        <f>SUM(D51:D56)</f>
        <v>0</v>
      </c>
      <c r="E57" s="72" t="e">
        <f>SUM(E51:E56)</f>
        <v>#DIV/0!</v>
      </c>
      <c r="F57" s="73"/>
      <c r="G57" s="25">
        <f>SUM(G51:G56)</f>
        <v>0</v>
      </c>
      <c r="H57" s="25">
        <f>SUM(H51:H56)</f>
        <v>0</v>
      </c>
      <c r="I57" s="72" t="e">
        <f>SUM(I51:I56)</f>
        <v>#DIV/0!</v>
      </c>
      <c r="J57" s="74"/>
    </row>
    <row r="58" spans="2:10" s="126" customFormat="1" ht="8.15" customHeight="1" thickBot="1" x14ac:dyDescent="0.4"/>
    <row r="59" spans="2:10" s="126" customFormat="1" ht="48" customHeight="1" x14ac:dyDescent="0.35">
      <c r="B59" s="64" t="s">
        <v>42</v>
      </c>
      <c r="C59" s="192"/>
      <c r="D59" s="192"/>
      <c r="E59" s="192" t="s">
        <v>195</v>
      </c>
      <c r="F59" s="193"/>
      <c r="G59" s="191"/>
      <c r="H59" s="192"/>
      <c r="I59" s="192" t="s">
        <v>196</v>
      </c>
      <c r="J59" s="194"/>
    </row>
    <row r="60" spans="2:10" s="126" customFormat="1" ht="95.15" customHeight="1" x14ac:dyDescent="0.35">
      <c r="B60" s="39" t="s">
        <v>179</v>
      </c>
      <c r="C60" s="21" t="s">
        <v>175</v>
      </c>
      <c r="D60" s="21" t="s">
        <v>132</v>
      </c>
      <c r="E60" s="21" t="s">
        <v>177</v>
      </c>
      <c r="F60" s="21" t="s">
        <v>247</v>
      </c>
      <c r="G60" s="21" t="s">
        <v>175</v>
      </c>
      <c r="H60" s="21" t="s">
        <v>132</v>
      </c>
      <c r="I60" s="21" t="s">
        <v>177</v>
      </c>
      <c r="J60" s="21" t="s">
        <v>247</v>
      </c>
    </row>
    <row r="61" spans="2:10" s="126" customFormat="1" ht="18" customHeight="1" x14ac:dyDescent="0.35">
      <c r="B61" s="39" t="s">
        <v>118</v>
      </c>
      <c r="C61" s="12"/>
      <c r="D61" s="12"/>
      <c r="E61" s="10"/>
      <c r="F61" s="12"/>
      <c r="G61" s="12"/>
      <c r="H61" s="12"/>
      <c r="I61" s="12"/>
      <c r="J61" s="11"/>
    </row>
    <row r="62" spans="2:10" s="126" customFormat="1" ht="18" customHeight="1" x14ac:dyDescent="0.35">
      <c r="B62" s="40" t="s">
        <v>76</v>
      </c>
      <c r="C62" s="244"/>
      <c r="D62" s="244"/>
      <c r="E62" s="31" t="e">
        <f t="shared" ref="E62:E67" si="10">D62/$D$68</f>
        <v>#DIV/0!</v>
      </c>
      <c r="F62" s="245"/>
      <c r="G62" s="244"/>
      <c r="H62" s="244"/>
      <c r="I62" s="31" t="e">
        <f t="shared" ref="I62:I67" si="11">H62/$H$68</f>
        <v>#DIV/0!</v>
      </c>
      <c r="J62" s="247"/>
    </row>
    <row r="63" spans="2:10" s="126" customFormat="1" ht="18" customHeight="1" x14ac:dyDescent="0.35">
      <c r="B63" s="40" t="s">
        <v>77</v>
      </c>
      <c r="C63" s="244"/>
      <c r="D63" s="244"/>
      <c r="E63" s="31" t="e">
        <f t="shared" si="10"/>
        <v>#DIV/0!</v>
      </c>
      <c r="F63" s="245"/>
      <c r="G63" s="244"/>
      <c r="H63" s="244"/>
      <c r="I63" s="31" t="e">
        <f t="shared" si="11"/>
        <v>#DIV/0!</v>
      </c>
      <c r="J63" s="247"/>
    </row>
    <row r="64" spans="2:10" s="126" customFormat="1" ht="18" customHeight="1" x14ac:dyDescent="0.35">
      <c r="B64" s="40" t="s">
        <v>78</v>
      </c>
      <c r="C64" s="244"/>
      <c r="D64" s="244"/>
      <c r="E64" s="31" t="e">
        <f t="shared" si="10"/>
        <v>#DIV/0!</v>
      </c>
      <c r="F64" s="245"/>
      <c r="G64" s="244"/>
      <c r="H64" s="244"/>
      <c r="I64" s="31" t="e">
        <f t="shared" si="11"/>
        <v>#DIV/0!</v>
      </c>
      <c r="J64" s="247"/>
    </row>
    <row r="65" spans="2:10" s="126" customFormat="1" ht="18" customHeight="1" x14ac:dyDescent="0.35">
      <c r="B65" s="40" t="s">
        <v>178</v>
      </c>
      <c r="C65" s="244"/>
      <c r="D65" s="244"/>
      <c r="E65" s="31" t="e">
        <f t="shared" si="10"/>
        <v>#DIV/0!</v>
      </c>
      <c r="F65" s="245"/>
      <c r="G65" s="244"/>
      <c r="H65" s="244"/>
      <c r="I65" s="31" t="e">
        <f t="shared" si="11"/>
        <v>#DIV/0!</v>
      </c>
      <c r="J65" s="247"/>
    </row>
    <row r="66" spans="2:10" s="126" customFormat="1" ht="18" customHeight="1" x14ac:dyDescent="0.35">
      <c r="B66" s="40" t="s">
        <v>79</v>
      </c>
      <c r="C66" s="244"/>
      <c r="D66" s="244"/>
      <c r="E66" s="31" t="e">
        <f t="shared" si="10"/>
        <v>#DIV/0!</v>
      </c>
      <c r="F66" s="245"/>
      <c r="G66" s="244"/>
      <c r="H66" s="244"/>
      <c r="I66" s="31" t="e">
        <f t="shared" si="11"/>
        <v>#DIV/0!</v>
      </c>
      <c r="J66" s="247"/>
    </row>
    <row r="67" spans="2:10" s="126" customFormat="1" ht="18" customHeight="1" x14ac:dyDescent="0.35">
      <c r="B67" s="59" t="s">
        <v>193</v>
      </c>
      <c r="C67" s="244"/>
      <c r="D67" s="244"/>
      <c r="E67" s="80" t="e">
        <f t="shared" si="10"/>
        <v>#DIV/0!</v>
      </c>
      <c r="F67" s="246"/>
      <c r="G67" s="244"/>
      <c r="H67" s="244"/>
      <c r="I67" s="80" t="e">
        <f t="shared" si="11"/>
        <v>#DIV/0!</v>
      </c>
      <c r="J67" s="248"/>
    </row>
    <row r="68" spans="2:10" s="126" customFormat="1" ht="18" customHeight="1" thickBot="1" x14ac:dyDescent="0.4">
      <c r="B68" s="41" t="s">
        <v>14</v>
      </c>
      <c r="C68" s="25">
        <f>SUM(C62:C67)</f>
        <v>0</v>
      </c>
      <c r="D68" s="25">
        <f>SUM(D62:D67)</f>
        <v>0</v>
      </c>
      <c r="E68" s="72" t="e">
        <f>SUM(E62:E67)</f>
        <v>#DIV/0!</v>
      </c>
      <c r="F68" s="73"/>
      <c r="G68" s="25">
        <f>SUM(G62:G67)</f>
        <v>0</v>
      </c>
      <c r="H68" s="25">
        <f>SUM(H62:H67)</f>
        <v>0</v>
      </c>
      <c r="I68" s="72" t="e">
        <f>SUM(I62:I67)</f>
        <v>#DIV/0!</v>
      </c>
      <c r="J68" s="74"/>
    </row>
    <row r="69" spans="2:10" s="126" customFormat="1" x14ac:dyDescent="0.35"/>
    <row r="70" spans="2:10" s="126" customFormat="1" x14ac:dyDescent="0.35">
      <c r="B70" s="16"/>
      <c r="C70" s="16"/>
      <c r="D70" s="16"/>
      <c r="E70" s="16"/>
      <c r="F70" s="16"/>
      <c r="G70" s="16"/>
      <c r="H70" s="16"/>
      <c r="I70" s="16"/>
      <c r="J70" s="16"/>
    </row>
  </sheetData>
  <sheetProtection algorithmName="SHA-512" hashValue="bJ7hKeiNuF0kArMf5ZSYQgFqiYvvBs9C9sTey1AuFmJa3/hRb2K6qAHgVj/UqoSg2kcj1LrMCWpb+aP5MOQzrQ==" saltValue="OvrZYQYL0pSby+kQ591QLg==" spinCount="100000" sheet="1" objects="1" scenarios="1"/>
  <phoneticPr fontId="10" type="noConversion"/>
  <hyperlinks>
    <hyperlink ref="B2" location="Explanation!A1" display="Please document any explanation in the explanation tab" xr:uid="{00000000-0004-0000-0400-000000000000}"/>
  </hyperlinks>
  <pageMargins left="0.25" right="0.25" top="0.75" bottom="0.75" header="0.3" footer="0.3"/>
  <pageSetup scale="26" orientation="landscape" r:id="rId1"/>
  <headerFooter>
    <oddFooter>&amp;L&amp;"Arial,Regular"&amp;12&amp;A
Version Date: June 6,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39997558519241921"/>
    <pageSetUpPr fitToPage="1"/>
  </sheetPr>
  <dimension ref="B1:J21"/>
  <sheetViews>
    <sheetView showGridLines="0" zoomScale="75" zoomScaleNormal="75" workbookViewId="0">
      <selection activeCell="H7" sqref="H7:J7"/>
    </sheetView>
  </sheetViews>
  <sheetFormatPr defaultColWidth="9.1796875" defaultRowHeight="15.5" x14ac:dyDescent="0.35"/>
  <cols>
    <col min="1" max="1" width="1.6328125" style="17" customWidth="1"/>
    <col min="2" max="2" width="15.6328125" style="16" customWidth="1"/>
    <col min="3" max="3" width="35.6328125" style="16" customWidth="1"/>
    <col min="4" max="5" width="24.6328125" style="16" customWidth="1"/>
    <col min="6" max="6" width="1.6328125" style="16" customWidth="1"/>
    <col min="7" max="7" width="24.6328125" style="26" customWidth="1"/>
    <col min="8" max="10" width="24.6328125" style="16" customWidth="1"/>
    <col min="11" max="16384" width="9.1796875" style="17"/>
  </cols>
  <sheetData>
    <row r="1" spans="2:10" s="128" customFormat="1" ht="50.15" customHeight="1" x14ac:dyDescent="0.35">
      <c r="B1" s="127"/>
      <c r="C1" s="113"/>
      <c r="D1" s="113"/>
      <c r="E1" s="127"/>
      <c r="F1" s="114" t="str">
        <f>CONCATENATE("The Report Summarizes Rate Activity for the 12 month ending Reporting Year ",General_Info!$C$10)</f>
        <v>The Report Summarizes Rate Activity for the 12 month ending Reporting Year 2024</v>
      </c>
      <c r="G1" s="113"/>
      <c r="H1" s="113"/>
      <c r="I1" s="113"/>
      <c r="J1" s="113"/>
    </row>
    <row r="2" spans="2:10" s="126" customFormat="1" x14ac:dyDescent="0.35">
      <c r="B2" s="30" t="s">
        <v>213</v>
      </c>
      <c r="C2" s="16"/>
      <c r="D2" s="29"/>
      <c r="E2" s="29"/>
      <c r="F2" s="29"/>
      <c r="G2" s="29"/>
      <c r="H2" s="29"/>
      <c r="I2" s="29"/>
      <c r="J2" s="29"/>
    </row>
    <row r="3" spans="2:10" s="126" customFormat="1" ht="29.25" customHeight="1" thickBot="1" x14ac:dyDescent="0.4"/>
    <row r="4" spans="2:10" s="126" customFormat="1" ht="95.15" customHeight="1" thickBot="1" x14ac:dyDescent="0.4">
      <c r="B4" s="16"/>
      <c r="C4" s="63" t="s">
        <v>58</v>
      </c>
      <c r="D4" s="196" t="s">
        <v>140</v>
      </c>
      <c r="E4" s="197" t="s">
        <v>142</v>
      </c>
      <c r="F4" s="16"/>
      <c r="G4" s="259" t="s">
        <v>141</v>
      </c>
      <c r="H4" s="265" t="s">
        <v>37</v>
      </c>
      <c r="I4" s="265" t="s">
        <v>113</v>
      </c>
      <c r="J4" s="266" t="s">
        <v>117</v>
      </c>
    </row>
    <row r="5" spans="2:10" s="126" customFormat="1" ht="48" customHeight="1" x14ac:dyDescent="0.35">
      <c r="B5" s="161"/>
      <c r="C5" s="20" t="s">
        <v>17</v>
      </c>
      <c r="D5" s="21" t="s">
        <v>123</v>
      </c>
      <c r="E5" s="22" t="s">
        <v>123</v>
      </c>
      <c r="F5" s="16"/>
      <c r="G5" s="286" t="s">
        <v>123</v>
      </c>
      <c r="H5" s="202"/>
      <c r="I5" s="203"/>
      <c r="J5" s="204"/>
    </row>
    <row r="6" spans="2:10" s="126" customFormat="1" ht="95.15" customHeight="1" x14ac:dyDescent="0.35">
      <c r="B6" s="162"/>
      <c r="C6" s="37" t="s">
        <v>50</v>
      </c>
      <c r="D6" s="201"/>
      <c r="E6" s="70" t="s">
        <v>264</v>
      </c>
      <c r="F6" s="16"/>
      <c r="G6" s="260" t="s">
        <v>142</v>
      </c>
      <c r="H6" s="267" t="s">
        <v>37</v>
      </c>
      <c r="I6" s="267" t="s">
        <v>113</v>
      </c>
      <c r="J6" s="268" t="s">
        <v>117</v>
      </c>
    </row>
    <row r="7" spans="2:10" s="126" customFormat="1" ht="48" customHeight="1" thickBot="1" x14ac:dyDescent="0.4">
      <c r="B7" s="162"/>
      <c r="C7" s="37" t="s">
        <v>51</v>
      </c>
      <c r="D7" s="201"/>
      <c r="E7" s="70" t="s">
        <v>264</v>
      </c>
      <c r="F7" s="16"/>
      <c r="G7" s="287" t="s">
        <v>123</v>
      </c>
      <c r="H7" s="205">
        <v>66</v>
      </c>
      <c r="I7" s="206">
        <v>379.90686868686868</v>
      </c>
      <c r="J7" s="207">
        <v>3.6363636363636438E-2</v>
      </c>
    </row>
    <row r="8" spans="2:10" s="126" customFormat="1" ht="48" customHeight="1" x14ac:dyDescent="0.35">
      <c r="B8" s="162"/>
      <c r="C8" s="37" t="s">
        <v>52</v>
      </c>
      <c r="D8" s="201"/>
      <c r="E8" s="70" t="s">
        <v>264</v>
      </c>
      <c r="F8" s="16"/>
      <c r="G8" s="26"/>
      <c r="H8" s="280"/>
      <c r="I8" s="281"/>
      <c r="J8" s="282"/>
    </row>
    <row r="9" spans="2:10" s="126" customFormat="1" ht="48" customHeight="1" x14ac:dyDescent="0.35">
      <c r="B9" s="162"/>
      <c r="C9" s="37" t="s">
        <v>53</v>
      </c>
      <c r="D9" s="201"/>
      <c r="E9" s="70" t="s">
        <v>264</v>
      </c>
      <c r="F9" s="16"/>
      <c r="G9" s="26"/>
      <c r="H9" s="280"/>
      <c r="I9" s="281"/>
      <c r="J9" s="282"/>
    </row>
    <row r="10" spans="2:10" s="126" customFormat="1" ht="48" customHeight="1" x14ac:dyDescent="0.35">
      <c r="B10" s="162" t="s">
        <v>80</v>
      </c>
      <c r="C10" s="37" t="s">
        <v>54</v>
      </c>
      <c r="D10" s="201"/>
      <c r="E10" s="70" t="s">
        <v>264</v>
      </c>
      <c r="F10" s="16"/>
      <c r="G10" s="26"/>
      <c r="H10" s="16"/>
      <c r="I10" s="16"/>
      <c r="J10" s="16"/>
    </row>
    <row r="11" spans="2:10" s="126" customFormat="1" ht="48" customHeight="1" x14ac:dyDescent="0.35">
      <c r="B11" s="162"/>
      <c r="C11" s="37" t="s">
        <v>7</v>
      </c>
      <c r="D11" s="201"/>
      <c r="E11" s="70" t="s">
        <v>264</v>
      </c>
      <c r="F11" s="16"/>
      <c r="G11" s="26"/>
      <c r="H11" s="16"/>
      <c r="I11" s="16"/>
      <c r="J11" s="16"/>
    </row>
    <row r="12" spans="2:10" s="126" customFormat="1" ht="48" customHeight="1" x14ac:dyDescent="0.35">
      <c r="B12" s="162"/>
      <c r="C12" s="37" t="s">
        <v>82</v>
      </c>
      <c r="D12" s="201"/>
      <c r="E12" s="70" t="s">
        <v>264</v>
      </c>
      <c r="F12" s="16"/>
      <c r="G12" s="26"/>
      <c r="H12" s="16"/>
      <c r="I12" s="16"/>
      <c r="J12" s="16"/>
    </row>
    <row r="13" spans="2:10" s="126" customFormat="1" ht="48" customHeight="1" x14ac:dyDescent="0.35">
      <c r="B13" s="162"/>
      <c r="C13" s="37" t="s">
        <v>56</v>
      </c>
      <c r="D13" s="201"/>
      <c r="E13" s="70" t="s">
        <v>264</v>
      </c>
      <c r="F13" s="14"/>
      <c r="G13" s="26"/>
      <c r="H13" s="16"/>
      <c r="I13" s="16"/>
      <c r="J13" s="16"/>
    </row>
    <row r="14" spans="2:10" s="126" customFormat="1" ht="48" customHeight="1" x14ac:dyDescent="0.35">
      <c r="B14" s="162"/>
      <c r="C14" s="37" t="s">
        <v>83</v>
      </c>
      <c r="D14" s="201"/>
      <c r="E14" s="70" t="s">
        <v>87</v>
      </c>
      <c r="F14" s="14"/>
      <c r="G14" s="26"/>
      <c r="H14" s="16"/>
      <c r="I14" s="16"/>
      <c r="J14" s="16"/>
    </row>
    <row r="15" spans="2:10" s="126" customFormat="1" ht="48" customHeight="1" thickBot="1" x14ac:dyDescent="0.4">
      <c r="B15" s="162"/>
      <c r="C15" s="223" t="s">
        <v>57</v>
      </c>
      <c r="D15" s="224"/>
      <c r="E15" s="225" t="s">
        <v>264</v>
      </c>
      <c r="F15" s="14"/>
      <c r="G15" s="26"/>
      <c r="H15" s="16"/>
      <c r="I15" s="16"/>
      <c r="J15" s="16"/>
    </row>
    <row r="16" spans="2:10" s="126" customFormat="1" ht="48" customHeight="1" x14ac:dyDescent="0.35">
      <c r="B16" s="323" t="s">
        <v>241</v>
      </c>
      <c r="C16" s="283" t="s">
        <v>235</v>
      </c>
      <c r="D16" s="226"/>
      <c r="E16" s="227" t="s">
        <v>264</v>
      </c>
      <c r="F16" s="14"/>
      <c r="G16" s="26"/>
      <c r="H16" s="16"/>
      <c r="I16" s="16"/>
      <c r="J16" s="16"/>
    </row>
    <row r="17" spans="2:10" s="126" customFormat="1" ht="48" customHeight="1" x14ac:dyDescent="0.35">
      <c r="B17" s="324"/>
      <c r="C17" s="284" t="s">
        <v>236</v>
      </c>
      <c r="D17" s="68"/>
      <c r="E17" s="70" t="s">
        <v>264</v>
      </c>
      <c r="F17" s="14"/>
      <c r="G17" s="26"/>
      <c r="H17" s="16"/>
      <c r="I17" s="16"/>
      <c r="J17" s="16"/>
    </row>
    <row r="18" spans="2:10" s="126" customFormat="1" ht="48" customHeight="1" x14ac:dyDescent="0.35">
      <c r="B18" s="324"/>
      <c r="C18" s="284" t="s">
        <v>237</v>
      </c>
      <c r="D18" s="68"/>
      <c r="E18" s="70" t="s">
        <v>87</v>
      </c>
      <c r="F18" s="14"/>
      <c r="G18" s="26"/>
      <c r="H18" s="16"/>
      <c r="I18" s="16"/>
      <c r="J18" s="16"/>
    </row>
    <row r="19" spans="2:10" s="126" customFormat="1" ht="48" customHeight="1" x14ac:dyDescent="0.35">
      <c r="B19" s="324"/>
      <c r="C19" s="284" t="s">
        <v>238</v>
      </c>
      <c r="D19" s="68"/>
      <c r="E19" s="70" t="s">
        <v>87</v>
      </c>
      <c r="F19" s="14"/>
      <c r="G19" s="26"/>
      <c r="H19" s="16"/>
      <c r="I19" s="16"/>
      <c r="J19" s="16"/>
    </row>
    <row r="20" spans="2:10" s="126" customFormat="1" ht="48" customHeight="1" x14ac:dyDescent="0.35">
      <c r="B20" s="324"/>
      <c r="C20" s="284" t="s">
        <v>239</v>
      </c>
      <c r="D20" s="68"/>
      <c r="E20" s="70" t="s">
        <v>87</v>
      </c>
      <c r="F20" s="14"/>
      <c r="G20" s="26"/>
      <c r="H20" s="16"/>
      <c r="I20" s="16"/>
      <c r="J20" s="16"/>
    </row>
    <row r="21" spans="2:10" s="126" customFormat="1" ht="48" customHeight="1" thickBot="1" x14ac:dyDescent="0.4">
      <c r="B21" s="325"/>
      <c r="C21" s="285" t="s">
        <v>240</v>
      </c>
      <c r="D21" s="69"/>
      <c r="E21" s="71" t="s">
        <v>87</v>
      </c>
      <c r="F21" s="14"/>
      <c r="G21" s="26"/>
      <c r="H21" s="16"/>
      <c r="I21" s="16"/>
      <c r="J21" s="16"/>
    </row>
  </sheetData>
  <sheetProtection algorithmName="SHA-512" hashValue="1buqVCo/tYkKz3iMxb2wiaq987+HijNb+e7lsztjLGKlwcooeZJNVupwIl4l1W5x76v89cHfQuOR0tF9ULFGJw==" saltValue="8BR49cQkPUctLMIk+H77YQ==" spinCount="100000" sheet="1" objects="1" scenarios="1"/>
  <mergeCells count="1">
    <mergeCell ref="B16:B21"/>
  </mergeCells>
  <conditionalFormatting sqref="B5">
    <cfRule type="top10" dxfId="2"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500-000000000000}">
      <formula1>"Yes, No"</formula1>
    </dataValidation>
  </dataValidations>
  <hyperlinks>
    <hyperlink ref="B2" location="Explanation!A1" display="Please document any explanation in the explanation tab" xr:uid="{00000000-0004-0000-0500-000000000000}"/>
  </hyperlinks>
  <pageMargins left="0.25" right="0.25" top="0.75" bottom="0.75" header="0.3" footer="0.3"/>
  <pageSetup scale="47" orientation="landscape" r:id="rId1"/>
  <headerFooter>
    <oddFooter>&amp;L&amp;"Arial,Regular"&amp;12&amp;A
Version Date: June 6,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39997558519241921"/>
    <pageSetUpPr fitToPage="1"/>
  </sheetPr>
  <dimension ref="B1:K21"/>
  <sheetViews>
    <sheetView showGridLines="0" topLeftCell="C5" zoomScale="75" zoomScaleNormal="75" workbookViewId="0">
      <selection activeCell="I9" sqref="I9:K9"/>
    </sheetView>
  </sheetViews>
  <sheetFormatPr defaultColWidth="9.1796875" defaultRowHeight="15.5" x14ac:dyDescent="0.35"/>
  <cols>
    <col min="1" max="1" width="1.6328125" style="17" customWidth="1"/>
    <col min="2" max="2" width="15.6328125" style="16" customWidth="1"/>
    <col min="3" max="3" width="35.6328125" style="16" customWidth="1"/>
    <col min="4" max="6" width="24.6328125" style="16" customWidth="1"/>
    <col min="7" max="7" width="1.6328125" style="16" customWidth="1"/>
    <col min="8" max="8" width="24.6328125" style="26" customWidth="1"/>
    <col min="9" max="11" width="24.6328125" style="16" customWidth="1"/>
    <col min="12" max="14" width="9.1796875" style="17"/>
    <col min="15" max="15" width="12.54296875" style="17" customWidth="1"/>
    <col min="16" max="16384" width="9.1796875" style="17"/>
  </cols>
  <sheetData>
    <row r="1" spans="2:11" s="128" customFormat="1" ht="50.15" customHeight="1" x14ac:dyDescent="0.35">
      <c r="B1" s="160"/>
      <c r="C1" s="127"/>
      <c r="D1" s="113"/>
      <c r="E1" s="113"/>
      <c r="F1" s="113"/>
      <c r="G1" s="114" t="str">
        <f>CONCATENATE("The Report Summarizes Rate Activity for the 12 month ending Reporting Year ",General_Info!$C$10)</f>
        <v>The Report Summarizes Rate Activity for the 12 month ending Reporting Year 2024</v>
      </c>
      <c r="H1" s="113"/>
      <c r="I1" s="113"/>
      <c r="J1" s="113"/>
      <c r="K1" s="113"/>
    </row>
    <row r="2" spans="2:11" s="126" customFormat="1" x14ac:dyDescent="0.35">
      <c r="B2" s="16"/>
      <c r="C2" s="30" t="s">
        <v>213</v>
      </c>
      <c r="D2" s="16"/>
      <c r="E2" s="16"/>
      <c r="F2" s="29"/>
      <c r="G2" s="29"/>
      <c r="H2" s="29"/>
      <c r="I2" s="29"/>
      <c r="J2" s="29"/>
      <c r="K2" s="29"/>
    </row>
    <row r="3" spans="2:11" s="126" customFormat="1" ht="18.75" customHeight="1" thickBot="1" x14ac:dyDescent="0.4"/>
    <row r="4" spans="2:11" s="126" customFormat="1" ht="95.15" customHeight="1" thickBot="1" x14ac:dyDescent="0.4">
      <c r="B4" s="16"/>
      <c r="C4" s="63" t="s">
        <v>58</v>
      </c>
      <c r="D4" s="196" t="s">
        <v>200</v>
      </c>
      <c r="E4" s="196" t="s">
        <v>201</v>
      </c>
      <c r="F4" s="197" t="s">
        <v>202</v>
      </c>
      <c r="G4" s="16"/>
      <c r="H4" s="259" t="s">
        <v>200</v>
      </c>
      <c r="I4" s="265" t="s">
        <v>132</v>
      </c>
      <c r="J4" s="265" t="s">
        <v>113</v>
      </c>
      <c r="K4" s="266" t="s">
        <v>117</v>
      </c>
    </row>
    <row r="5" spans="2:11" s="126" customFormat="1" ht="42.75" customHeight="1" x14ac:dyDescent="0.35">
      <c r="B5" s="161"/>
      <c r="C5" s="20" t="s">
        <v>17</v>
      </c>
      <c r="D5" s="21" t="s">
        <v>123</v>
      </c>
      <c r="E5" s="21" t="s">
        <v>123</v>
      </c>
      <c r="F5" s="22" t="s">
        <v>123</v>
      </c>
      <c r="G5" s="16"/>
      <c r="H5" s="286" t="s">
        <v>123</v>
      </c>
      <c r="I5" s="208"/>
      <c r="J5" s="203"/>
      <c r="K5" s="204"/>
    </row>
    <row r="6" spans="2:11" s="126" customFormat="1" ht="95.15" customHeight="1" x14ac:dyDescent="0.35">
      <c r="B6" s="162"/>
      <c r="C6" s="37" t="s">
        <v>50</v>
      </c>
      <c r="D6" s="201"/>
      <c r="E6" s="201"/>
      <c r="F6" s="70" t="s">
        <v>264</v>
      </c>
      <c r="G6" s="16"/>
      <c r="H6" s="260" t="s">
        <v>201</v>
      </c>
      <c r="I6" s="267" t="s">
        <v>37</v>
      </c>
      <c r="J6" s="267" t="s">
        <v>113</v>
      </c>
      <c r="K6" s="268" t="s">
        <v>117</v>
      </c>
    </row>
    <row r="7" spans="2:11" s="126" customFormat="1" ht="48" customHeight="1" x14ac:dyDescent="0.35">
      <c r="B7" s="162"/>
      <c r="C7" s="37" t="s">
        <v>51</v>
      </c>
      <c r="D7" s="201"/>
      <c r="E7" s="201"/>
      <c r="F7" s="70" t="s">
        <v>264</v>
      </c>
      <c r="G7" s="16"/>
      <c r="H7" s="286" t="s">
        <v>123</v>
      </c>
      <c r="I7" s="202"/>
      <c r="J7" s="209"/>
      <c r="K7" s="210"/>
    </row>
    <row r="8" spans="2:11" s="126" customFormat="1" ht="95.15" customHeight="1" x14ac:dyDescent="0.35">
      <c r="B8" s="162"/>
      <c r="C8" s="37" t="s">
        <v>52</v>
      </c>
      <c r="D8" s="201"/>
      <c r="E8" s="201"/>
      <c r="F8" s="70" t="s">
        <v>264</v>
      </c>
      <c r="G8" s="16"/>
      <c r="H8" s="261" t="s">
        <v>216</v>
      </c>
      <c r="I8" s="269" t="s">
        <v>37</v>
      </c>
      <c r="J8" s="269" t="s">
        <v>113</v>
      </c>
      <c r="K8" s="270" t="s">
        <v>117</v>
      </c>
    </row>
    <row r="9" spans="2:11" s="126" customFormat="1" ht="48" customHeight="1" thickBot="1" x14ac:dyDescent="0.4">
      <c r="B9" s="162" t="s">
        <v>80</v>
      </c>
      <c r="C9" s="37" t="s">
        <v>53</v>
      </c>
      <c r="D9" s="201"/>
      <c r="E9" s="201"/>
      <c r="F9" s="70" t="s">
        <v>264</v>
      </c>
      <c r="G9" s="16"/>
      <c r="H9" s="287" t="s">
        <v>123</v>
      </c>
      <c r="I9" s="205">
        <v>66</v>
      </c>
      <c r="J9" s="206">
        <v>379.90686868686868</v>
      </c>
      <c r="K9" s="207">
        <v>3.6363636363636438E-2</v>
      </c>
    </row>
    <row r="10" spans="2:11" s="126" customFormat="1" ht="48" customHeight="1" x14ac:dyDescent="0.35">
      <c r="B10" s="162"/>
      <c r="C10" s="37" t="s">
        <v>54</v>
      </c>
      <c r="D10" s="201"/>
      <c r="E10" s="201"/>
      <c r="F10" s="70" t="s">
        <v>264</v>
      </c>
      <c r="G10" s="16"/>
      <c r="H10" s="26"/>
      <c r="I10" s="16"/>
      <c r="J10" s="16"/>
      <c r="K10" s="16"/>
    </row>
    <row r="11" spans="2:11" s="126" customFormat="1" ht="48" customHeight="1" x14ac:dyDescent="0.35">
      <c r="B11" s="162"/>
      <c r="C11" s="37" t="s">
        <v>7</v>
      </c>
      <c r="D11" s="201"/>
      <c r="E11" s="201"/>
      <c r="F11" s="70" t="s">
        <v>264</v>
      </c>
      <c r="G11" s="16"/>
      <c r="H11" s="26"/>
      <c r="I11" s="16"/>
      <c r="J11" s="16"/>
      <c r="K11" s="16"/>
    </row>
    <row r="12" spans="2:11" s="126" customFormat="1" ht="48" customHeight="1" x14ac:dyDescent="0.35">
      <c r="B12" s="162"/>
      <c r="C12" s="37" t="s">
        <v>55</v>
      </c>
      <c r="D12" s="201"/>
      <c r="E12" s="201"/>
      <c r="F12" s="70" t="s">
        <v>264</v>
      </c>
      <c r="G12" s="16"/>
      <c r="H12" s="26"/>
      <c r="I12" s="16"/>
      <c r="J12" s="16"/>
      <c r="K12" s="16"/>
    </row>
    <row r="13" spans="2:11" s="126" customFormat="1" ht="48" customHeight="1" x14ac:dyDescent="0.35">
      <c r="B13" s="162"/>
      <c r="C13" s="37" t="s">
        <v>56</v>
      </c>
      <c r="D13" s="201"/>
      <c r="E13" s="201"/>
      <c r="F13" s="70" t="s">
        <v>264</v>
      </c>
      <c r="G13" s="16"/>
      <c r="H13" s="26"/>
      <c r="I13" s="16"/>
      <c r="J13" s="16"/>
      <c r="K13" s="16"/>
    </row>
    <row r="14" spans="2:11" s="126" customFormat="1" ht="48" customHeight="1" x14ac:dyDescent="0.35">
      <c r="B14" s="162"/>
      <c r="C14" s="37" t="s">
        <v>83</v>
      </c>
      <c r="D14" s="201"/>
      <c r="E14" s="201"/>
      <c r="F14" s="70" t="s">
        <v>264</v>
      </c>
      <c r="G14" s="16"/>
      <c r="H14" s="26"/>
      <c r="I14" s="16"/>
      <c r="J14" s="16"/>
      <c r="K14" s="16"/>
    </row>
    <row r="15" spans="2:11" s="126" customFormat="1" ht="48" customHeight="1" thickBot="1" x14ac:dyDescent="0.4">
      <c r="B15" s="162"/>
      <c r="C15" s="223" t="s">
        <v>57</v>
      </c>
      <c r="D15" s="224"/>
      <c r="E15" s="224"/>
      <c r="F15" s="225" t="s">
        <v>264</v>
      </c>
      <c r="G15" s="16"/>
      <c r="H15" s="26"/>
      <c r="I15" s="16"/>
      <c r="J15" s="16"/>
      <c r="K15" s="16"/>
    </row>
    <row r="16" spans="2:11" s="126" customFormat="1" ht="48" customHeight="1" x14ac:dyDescent="0.35">
      <c r="B16" s="323" t="s">
        <v>241</v>
      </c>
      <c r="C16" s="283" t="s">
        <v>235</v>
      </c>
      <c r="D16" s="226"/>
      <c r="E16" s="226"/>
      <c r="F16" s="227" t="s">
        <v>264</v>
      </c>
      <c r="G16" s="16"/>
      <c r="H16" s="26"/>
      <c r="I16" s="16"/>
      <c r="J16" s="16"/>
      <c r="K16" s="16"/>
    </row>
    <row r="17" spans="2:11" s="126" customFormat="1" ht="48" customHeight="1" x14ac:dyDescent="0.35">
      <c r="B17" s="324"/>
      <c r="C17" s="284" t="s">
        <v>236</v>
      </c>
      <c r="D17" s="68"/>
      <c r="E17" s="68"/>
      <c r="F17" s="70" t="s">
        <v>264</v>
      </c>
      <c r="G17" s="16"/>
      <c r="H17" s="26"/>
      <c r="I17" s="16"/>
      <c r="J17" s="16"/>
      <c r="K17" s="16"/>
    </row>
    <row r="18" spans="2:11" s="126" customFormat="1" ht="48" customHeight="1" x14ac:dyDescent="0.35">
      <c r="B18" s="324"/>
      <c r="C18" s="284" t="s">
        <v>237</v>
      </c>
      <c r="D18" s="68"/>
      <c r="E18" s="68"/>
      <c r="F18" s="70" t="s">
        <v>87</v>
      </c>
      <c r="G18" s="16"/>
      <c r="H18" s="26"/>
      <c r="I18" s="16"/>
      <c r="J18" s="16"/>
      <c r="K18" s="16"/>
    </row>
    <row r="19" spans="2:11" s="126" customFormat="1" ht="48" customHeight="1" x14ac:dyDescent="0.35">
      <c r="B19" s="324"/>
      <c r="C19" s="284" t="s">
        <v>238</v>
      </c>
      <c r="D19" s="68"/>
      <c r="E19" s="68"/>
      <c r="F19" s="70" t="s">
        <v>87</v>
      </c>
      <c r="G19" s="16"/>
      <c r="H19" s="26"/>
      <c r="I19" s="16"/>
      <c r="J19" s="16"/>
      <c r="K19" s="16"/>
    </row>
    <row r="20" spans="2:11" s="126" customFormat="1" ht="48" customHeight="1" x14ac:dyDescent="0.35">
      <c r="B20" s="324"/>
      <c r="C20" s="284" t="s">
        <v>239</v>
      </c>
      <c r="D20" s="68"/>
      <c r="E20" s="68"/>
      <c r="F20" s="70" t="s">
        <v>87</v>
      </c>
      <c r="G20" s="16"/>
      <c r="H20" s="26"/>
      <c r="I20" s="16"/>
      <c r="J20" s="16"/>
      <c r="K20" s="16"/>
    </row>
    <row r="21" spans="2:11" s="126" customFormat="1" ht="48" customHeight="1" thickBot="1" x14ac:dyDescent="0.4">
      <c r="B21" s="325"/>
      <c r="C21" s="285" t="s">
        <v>240</v>
      </c>
      <c r="D21" s="69"/>
      <c r="E21" s="69"/>
      <c r="F21" s="71" t="s">
        <v>87</v>
      </c>
      <c r="G21" s="16"/>
      <c r="H21" s="26"/>
      <c r="I21" s="16"/>
      <c r="J21" s="16"/>
      <c r="K21" s="16"/>
    </row>
  </sheetData>
  <sheetProtection algorithmName="SHA-512" hashValue="Vgw2EvSeUr1x1MT7tK0CBQs7S4VcSVzYXuGeUChf2RcHS02ycL/ZXMe9G4wAcDYsjIWNx+2njgjPYb/vh0Bnkg==" saltValue="IOq2SFsD7Hf5WF2Ijpp6hg==" spinCount="100000" sheet="1" objects="1" scenarios="1"/>
  <mergeCells count="1">
    <mergeCell ref="B16:B21"/>
  </mergeCells>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600-000000000000}">
      <formula1>"Yes, No"</formula1>
    </dataValidation>
  </dataValidations>
  <hyperlinks>
    <hyperlink ref="C2" location="Explanation!A1" display="Please document any explanation in the explanation tab" xr:uid="{00000000-0004-0000-0600-000000000000}"/>
  </hyperlinks>
  <pageMargins left="0.25" right="0.25" top="0.75" bottom="0.75" header="0.3" footer="0.3"/>
  <pageSetup scale="46" orientation="landscape" r:id="rId1"/>
  <headerFooter>
    <oddFooter>&amp;L&amp;"Arial,Regular"&amp;12&amp;A
Version Date: June 6,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39997558519241921"/>
    <pageSetUpPr fitToPage="1"/>
  </sheetPr>
  <dimension ref="B1:T37"/>
  <sheetViews>
    <sheetView showGridLines="0" topLeftCell="I23" zoomScale="75" zoomScaleNormal="75" workbookViewId="0">
      <selection activeCell="R24" sqref="R24:T24"/>
    </sheetView>
  </sheetViews>
  <sheetFormatPr defaultColWidth="9.1796875" defaultRowHeight="15.5" x14ac:dyDescent="0.35"/>
  <cols>
    <col min="1" max="1" width="1.6328125" style="17" customWidth="1"/>
    <col min="2" max="2" width="24.6328125" style="16" customWidth="1"/>
    <col min="3" max="8" width="15.6328125" style="16" customWidth="1"/>
    <col min="9" max="9" width="25.6328125" style="16" customWidth="1"/>
    <col min="10" max="17" width="15.6328125" style="16" customWidth="1"/>
    <col min="18" max="18" width="25.6328125" style="16" customWidth="1"/>
    <col min="19" max="20" width="15.6328125" style="16" customWidth="1"/>
    <col min="21" max="16384" width="9.1796875" style="17"/>
  </cols>
  <sheetData>
    <row r="1" spans="2:20" s="128" customFormat="1" ht="50.15" customHeight="1" x14ac:dyDescent="0.35">
      <c r="B1" s="127"/>
      <c r="C1" s="113"/>
      <c r="D1" s="113"/>
      <c r="E1" s="113"/>
      <c r="F1" s="113"/>
      <c r="G1" s="113"/>
      <c r="H1" s="113"/>
      <c r="I1" s="113"/>
      <c r="J1" s="129"/>
      <c r="K1" s="114" t="str">
        <f>CONCATENATE("The Report Summarizes Rate Activity for the 12 month ending Reporting Year ",General_Info!$C$10)</f>
        <v>The Report Summarizes Rate Activity for the 12 month ending Reporting Year 2024</v>
      </c>
      <c r="L1" s="113"/>
      <c r="M1" s="113"/>
      <c r="N1" s="113"/>
      <c r="O1" s="113"/>
      <c r="P1" s="113"/>
      <c r="Q1" s="113"/>
      <c r="R1" s="113"/>
      <c r="S1" s="113"/>
      <c r="T1" s="113"/>
    </row>
    <row r="2" spans="2:20" s="126" customFormat="1" x14ac:dyDescent="0.35">
      <c r="B2" s="30" t="s">
        <v>213</v>
      </c>
      <c r="C2" s="16"/>
      <c r="D2" s="16"/>
      <c r="E2" s="29"/>
      <c r="F2" s="29"/>
      <c r="G2" s="29"/>
      <c r="H2" s="29"/>
      <c r="I2" s="29"/>
      <c r="J2" s="29"/>
      <c r="K2" s="29"/>
      <c r="L2" s="29"/>
    </row>
    <row r="3" spans="2:20" s="126" customFormat="1" x14ac:dyDescent="0.35">
      <c r="B3" s="30"/>
      <c r="C3" s="16"/>
      <c r="D3" s="16"/>
      <c r="E3" s="29"/>
      <c r="F3" s="29"/>
      <c r="G3" s="29"/>
      <c r="H3" s="29"/>
      <c r="I3" s="29"/>
      <c r="J3" s="29"/>
      <c r="K3" s="29"/>
      <c r="L3" s="29"/>
    </row>
    <row r="4" spans="2:20" s="126" customFormat="1" ht="18.75" customHeight="1" thickBot="1" x14ac:dyDescent="0.4"/>
    <row r="5" spans="2:20" s="132" customFormat="1" ht="48" customHeight="1" x14ac:dyDescent="0.35">
      <c r="B5" s="131" t="s">
        <v>42</v>
      </c>
      <c r="C5" s="187"/>
      <c r="D5" s="188"/>
      <c r="E5" s="188"/>
      <c r="F5" s="188"/>
      <c r="G5" s="188" t="s">
        <v>195</v>
      </c>
      <c r="H5" s="188"/>
      <c r="I5" s="188"/>
      <c r="J5" s="188"/>
      <c r="K5" s="189"/>
      <c r="L5" s="187"/>
      <c r="M5" s="188"/>
      <c r="N5" s="188"/>
      <c r="O5" s="188"/>
      <c r="P5" s="188" t="s">
        <v>196</v>
      </c>
      <c r="Q5" s="188"/>
      <c r="R5" s="188"/>
      <c r="S5" s="188"/>
      <c r="T5" s="190"/>
    </row>
    <row r="6" spans="2:20" s="132" customFormat="1" ht="95.15" customHeight="1" x14ac:dyDescent="0.35">
      <c r="B6" s="133" t="s">
        <v>179</v>
      </c>
      <c r="C6" s="134" t="s">
        <v>76</v>
      </c>
      <c r="D6" s="134" t="s">
        <v>77</v>
      </c>
      <c r="E6" s="134" t="s">
        <v>78</v>
      </c>
      <c r="F6" s="134" t="s">
        <v>178</v>
      </c>
      <c r="G6" s="134" t="s">
        <v>79</v>
      </c>
      <c r="H6" s="134" t="s">
        <v>193</v>
      </c>
      <c r="I6" s="134" t="s">
        <v>37</v>
      </c>
      <c r="J6" s="134" t="s">
        <v>113</v>
      </c>
      <c r="K6" s="134" t="s">
        <v>117</v>
      </c>
      <c r="L6" s="134" t="s">
        <v>76</v>
      </c>
      <c r="M6" s="134" t="s">
        <v>77</v>
      </c>
      <c r="N6" s="134" t="s">
        <v>78</v>
      </c>
      <c r="O6" s="134" t="s">
        <v>178</v>
      </c>
      <c r="P6" s="134" t="s">
        <v>79</v>
      </c>
      <c r="Q6" s="134" t="s">
        <v>193</v>
      </c>
      <c r="R6" s="134" t="s">
        <v>37</v>
      </c>
      <c r="S6" s="134" t="s">
        <v>113</v>
      </c>
      <c r="T6" s="135" t="s">
        <v>117</v>
      </c>
    </row>
    <row r="7" spans="2:20" s="132" customFormat="1" ht="18" customHeight="1" x14ac:dyDescent="0.35">
      <c r="B7" s="133" t="s">
        <v>48</v>
      </c>
      <c r="C7" s="136"/>
      <c r="D7" s="137"/>
      <c r="E7" s="137"/>
      <c r="F7" s="137" t="s">
        <v>165</v>
      </c>
      <c r="G7" s="137"/>
      <c r="H7" s="137"/>
      <c r="I7" s="137"/>
      <c r="J7" s="138"/>
      <c r="K7" s="139"/>
      <c r="L7" s="136"/>
      <c r="M7" s="137"/>
      <c r="N7" s="137"/>
      <c r="O7" s="137" t="s">
        <v>165</v>
      </c>
      <c r="P7" s="137"/>
      <c r="Q7" s="137"/>
      <c r="R7" s="137"/>
      <c r="S7" s="138"/>
      <c r="T7" s="140"/>
    </row>
    <row r="8" spans="2:20" s="132" customFormat="1" ht="18" customHeight="1" x14ac:dyDescent="0.35">
      <c r="B8" s="141" t="s">
        <v>0</v>
      </c>
      <c r="C8" s="130">
        <f>'(2b) Cost Sharing'!D7</f>
        <v>0</v>
      </c>
      <c r="D8" s="130">
        <f>'(2b) Cost Sharing'!D8</f>
        <v>0</v>
      </c>
      <c r="E8" s="130">
        <f>'(2b) Cost Sharing'!D9</f>
        <v>0</v>
      </c>
      <c r="F8" s="130">
        <f>'(2b) Cost Sharing'!D10</f>
        <v>0</v>
      </c>
      <c r="G8" s="130">
        <f>'(2b) Cost Sharing'!D11</f>
        <v>0</v>
      </c>
      <c r="H8" s="130">
        <f>'(2b) Cost Sharing'!D12</f>
        <v>0</v>
      </c>
      <c r="I8" s="130">
        <f t="shared" ref="I8:I13" si="0">SUM(C8:H8)</f>
        <v>0</v>
      </c>
      <c r="J8" s="238"/>
      <c r="K8" s="239"/>
      <c r="L8" s="130">
        <f>'(2b) Cost Sharing'!H7</f>
        <v>0</v>
      </c>
      <c r="M8" s="130">
        <f>'(2b) Cost Sharing'!H8</f>
        <v>0</v>
      </c>
      <c r="N8" s="130">
        <f>'(2b) Cost Sharing'!H9</f>
        <v>0</v>
      </c>
      <c r="O8" s="130">
        <f>'(2b) Cost Sharing'!H10</f>
        <v>0</v>
      </c>
      <c r="P8" s="130">
        <f>'(2b) Cost Sharing'!H11</f>
        <v>0</v>
      </c>
      <c r="Q8" s="130">
        <f>'(2b) Cost Sharing'!H12</f>
        <v>0</v>
      </c>
      <c r="R8" s="130">
        <f t="shared" ref="R8:R13" si="1">SUM(L8:Q8)</f>
        <v>0</v>
      </c>
      <c r="S8" s="238"/>
      <c r="T8" s="240"/>
    </row>
    <row r="9" spans="2:20" s="132" customFormat="1" ht="18" customHeight="1" x14ac:dyDescent="0.35">
      <c r="B9" s="141" t="s">
        <v>1</v>
      </c>
      <c r="C9" s="130">
        <f>'(2b) Cost Sharing'!D18</f>
        <v>0</v>
      </c>
      <c r="D9" s="130">
        <f>'(2b) Cost Sharing'!D19</f>
        <v>0</v>
      </c>
      <c r="E9" s="130">
        <f>'(2b) Cost Sharing'!D20</f>
        <v>0</v>
      </c>
      <c r="F9" s="130">
        <f>'(2b) Cost Sharing'!D21</f>
        <v>0</v>
      </c>
      <c r="G9" s="130">
        <f>'(2b) Cost Sharing'!D22</f>
        <v>0</v>
      </c>
      <c r="H9" s="130">
        <f>'(2b) Cost Sharing'!D23</f>
        <v>0</v>
      </c>
      <c r="I9" s="130">
        <f t="shared" si="0"/>
        <v>0</v>
      </c>
      <c r="J9" s="238"/>
      <c r="K9" s="239"/>
      <c r="L9" s="130">
        <f>'(2b) Cost Sharing'!H18</f>
        <v>0</v>
      </c>
      <c r="M9" s="130">
        <f>'(2b) Cost Sharing'!H19</f>
        <v>0</v>
      </c>
      <c r="N9" s="130">
        <f>'(2b) Cost Sharing'!H20</f>
        <v>0</v>
      </c>
      <c r="O9" s="130">
        <f>'(2b) Cost Sharing'!H21</f>
        <v>0</v>
      </c>
      <c r="P9" s="130">
        <f>'(2b) Cost Sharing'!H22</f>
        <v>0</v>
      </c>
      <c r="Q9" s="130">
        <f>'(2b) Cost Sharing'!H23</f>
        <v>0</v>
      </c>
      <c r="R9" s="130">
        <f t="shared" si="1"/>
        <v>0</v>
      </c>
      <c r="S9" s="238"/>
      <c r="T9" s="240"/>
    </row>
    <row r="10" spans="2:20" s="132" customFormat="1" ht="18" customHeight="1" x14ac:dyDescent="0.35">
      <c r="B10" s="141" t="s">
        <v>4</v>
      </c>
      <c r="C10" s="130">
        <f>'(2b) Cost Sharing'!D29</f>
        <v>0</v>
      </c>
      <c r="D10" s="130">
        <f>'(2b) Cost Sharing'!D30</f>
        <v>0</v>
      </c>
      <c r="E10" s="130">
        <f>'(2b) Cost Sharing'!D31</f>
        <v>0</v>
      </c>
      <c r="F10" s="130">
        <f>'(2b) Cost Sharing'!D32</f>
        <v>0</v>
      </c>
      <c r="G10" s="130">
        <f>'(2b) Cost Sharing'!D33</f>
        <v>0</v>
      </c>
      <c r="H10" s="130">
        <f>'(2b) Cost Sharing'!D34</f>
        <v>0</v>
      </c>
      <c r="I10" s="130">
        <f t="shared" si="0"/>
        <v>0</v>
      </c>
      <c r="J10" s="238"/>
      <c r="K10" s="239"/>
      <c r="L10" s="130">
        <f>'(2b) Cost Sharing'!H29</f>
        <v>0</v>
      </c>
      <c r="M10" s="130">
        <f>'(2b) Cost Sharing'!H30</f>
        <v>0</v>
      </c>
      <c r="N10" s="130">
        <f>'(2b) Cost Sharing'!H31</f>
        <v>0</v>
      </c>
      <c r="O10" s="130">
        <f>'(2b) Cost Sharing'!H32</f>
        <v>0</v>
      </c>
      <c r="P10" s="130">
        <f>'(2b) Cost Sharing'!H33</f>
        <v>0</v>
      </c>
      <c r="Q10" s="130">
        <f>'(2b) Cost Sharing'!H34</f>
        <v>0</v>
      </c>
      <c r="R10" s="130">
        <f t="shared" si="1"/>
        <v>0</v>
      </c>
      <c r="S10" s="238"/>
      <c r="T10" s="240"/>
    </row>
    <row r="11" spans="2:20" s="132" customFormat="1" ht="18" customHeight="1" x14ac:dyDescent="0.35">
      <c r="B11" s="141" t="s">
        <v>2</v>
      </c>
      <c r="C11" s="130">
        <f>'(2b) Cost Sharing'!D40</f>
        <v>0</v>
      </c>
      <c r="D11" s="130">
        <f>'(2b) Cost Sharing'!D41</f>
        <v>0</v>
      </c>
      <c r="E11" s="130">
        <f>'(2b) Cost Sharing'!D42</f>
        <v>0</v>
      </c>
      <c r="F11" s="130">
        <f>'(2b) Cost Sharing'!D43</f>
        <v>0</v>
      </c>
      <c r="G11" s="130">
        <f>'(2b) Cost Sharing'!D44</f>
        <v>0</v>
      </c>
      <c r="H11" s="130">
        <f>'(2b) Cost Sharing'!D45</f>
        <v>0</v>
      </c>
      <c r="I11" s="130">
        <f t="shared" si="0"/>
        <v>0</v>
      </c>
      <c r="J11" s="238"/>
      <c r="K11" s="239"/>
      <c r="L11" s="130">
        <f>'(2b) Cost Sharing'!H40</f>
        <v>0</v>
      </c>
      <c r="M11" s="130">
        <f>'(2b) Cost Sharing'!H41</f>
        <v>0</v>
      </c>
      <c r="N11" s="130">
        <f>'(2b) Cost Sharing'!H42</f>
        <v>0</v>
      </c>
      <c r="O11" s="130">
        <f>'(2b) Cost Sharing'!H43</f>
        <v>0</v>
      </c>
      <c r="P11" s="130">
        <f>'(2b) Cost Sharing'!H44</f>
        <v>0</v>
      </c>
      <c r="Q11" s="130">
        <f>'(2b) Cost Sharing'!H45</f>
        <v>0</v>
      </c>
      <c r="R11" s="130">
        <f t="shared" si="1"/>
        <v>0</v>
      </c>
      <c r="S11" s="238"/>
      <c r="T11" s="240"/>
    </row>
    <row r="12" spans="2:20" s="132" customFormat="1" ht="18" customHeight="1" x14ac:dyDescent="0.35">
      <c r="B12" s="141" t="s">
        <v>3</v>
      </c>
      <c r="C12" s="130">
        <f>'(2b) Cost Sharing'!D51</f>
        <v>0</v>
      </c>
      <c r="D12" s="130">
        <f>'(2b) Cost Sharing'!D52</f>
        <v>0</v>
      </c>
      <c r="E12" s="130">
        <f>'(2b) Cost Sharing'!D53</f>
        <v>0</v>
      </c>
      <c r="F12" s="130">
        <f>'(2b) Cost Sharing'!D54</f>
        <v>0</v>
      </c>
      <c r="G12" s="130">
        <f>'(2b) Cost Sharing'!D55</f>
        <v>0</v>
      </c>
      <c r="H12" s="130">
        <f>'(2b) Cost Sharing'!D56</f>
        <v>0</v>
      </c>
      <c r="I12" s="130">
        <f t="shared" si="0"/>
        <v>0</v>
      </c>
      <c r="J12" s="238"/>
      <c r="K12" s="239"/>
      <c r="L12" s="130">
        <f>'(2b) Cost Sharing'!H51</f>
        <v>0</v>
      </c>
      <c r="M12" s="130">
        <f>'(2b) Cost Sharing'!H52</f>
        <v>0</v>
      </c>
      <c r="N12" s="130">
        <f>'(2b) Cost Sharing'!H53</f>
        <v>0</v>
      </c>
      <c r="O12" s="130">
        <f>'(2b) Cost Sharing'!H54</f>
        <v>0</v>
      </c>
      <c r="P12" s="130">
        <f>'(2b) Cost Sharing'!H55</f>
        <v>0</v>
      </c>
      <c r="Q12" s="130">
        <f>'(2b) Cost Sharing'!H56</f>
        <v>0</v>
      </c>
      <c r="R12" s="130">
        <f t="shared" si="1"/>
        <v>0</v>
      </c>
      <c r="S12" s="238"/>
      <c r="T12" s="240"/>
    </row>
    <row r="13" spans="2:20" s="132" customFormat="1" ht="18" customHeight="1" x14ac:dyDescent="0.35">
      <c r="B13" s="142" t="s">
        <v>118</v>
      </c>
      <c r="C13" s="130">
        <f>'(2b) Cost Sharing'!D62</f>
        <v>0</v>
      </c>
      <c r="D13" s="130">
        <f>'(2b) Cost Sharing'!D63</f>
        <v>0</v>
      </c>
      <c r="E13" s="130">
        <f>'(2b) Cost Sharing'!D64</f>
        <v>0</v>
      </c>
      <c r="F13" s="130">
        <f>'(2b) Cost Sharing'!D65</f>
        <v>0</v>
      </c>
      <c r="G13" s="130">
        <f>'(2b) Cost Sharing'!D66</f>
        <v>0</v>
      </c>
      <c r="H13" s="130">
        <f>'(2b) Cost Sharing'!D67</f>
        <v>0</v>
      </c>
      <c r="I13" s="130">
        <f t="shared" si="0"/>
        <v>0</v>
      </c>
      <c r="J13" s="238"/>
      <c r="K13" s="249"/>
      <c r="L13" s="130">
        <f>'(2b) Cost Sharing'!H62</f>
        <v>0</v>
      </c>
      <c r="M13" s="130">
        <f>'(2b) Cost Sharing'!H63</f>
        <v>0</v>
      </c>
      <c r="N13" s="130">
        <f>'(2b) Cost Sharing'!H64</f>
        <v>0</v>
      </c>
      <c r="O13" s="130">
        <f>'(2b) Cost Sharing'!H65</f>
        <v>0</v>
      </c>
      <c r="P13" s="130">
        <f>'(2b) Cost Sharing'!H66</f>
        <v>0</v>
      </c>
      <c r="Q13" s="130">
        <f>'(2b) Cost Sharing'!H67</f>
        <v>0</v>
      </c>
      <c r="R13" s="130">
        <f t="shared" si="1"/>
        <v>0</v>
      </c>
      <c r="S13" s="250"/>
      <c r="T13" s="251"/>
    </row>
    <row r="14" spans="2:20" s="132" customFormat="1" ht="18" customHeight="1" thickBot="1" x14ac:dyDescent="0.4">
      <c r="B14" s="143" t="s">
        <v>14</v>
      </c>
      <c r="C14" s="144">
        <f t="shared" ref="C14:I14" si="2">SUM(C8:C13)</f>
        <v>0</v>
      </c>
      <c r="D14" s="144">
        <f t="shared" si="2"/>
        <v>0</v>
      </c>
      <c r="E14" s="144">
        <f t="shared" si="2"/>
        <v>0</v>
      </c>
      <c r="F14" s="144">
        <f t="shared" si="2"/>
        <v>0</v>
      </c>
      <c r="G14" s="144">
        <f t="shared" si="2"/>
        <v>0</v>
      </c>
      <c r="H14" s="144">
        <f t="shared" si="2"/>
        <v>0</v>
      </c>
      <c r="I14" s="144">
        <f t="shared" si="2"/>
        <v>0</v>
      </c>
      <c r="J14" s="145" t="e">
        <f>SUMPRODUCT(J8:J13,I8:I13)/SUM(I8:I13)</f>
        <v>#DIV/0!</v>
      </c>
      <c r="K14" s="146" t="e">
        <f>SUMPRODUCT(K8:K13,I8:I13)/SUM(I8:I13)</f>
        <v>#DIV/0!</v>
      </c>
      <c r="L14" s="144">
        <f t="shared" ref="L14:R14" si="3">SUM(L8:L13)</f>
        <v>0</v>
      </c>
      <c r="M14" s="144">
        <f t="shared" si="3"/>
        <v>0</v>
      </c>
      <c r="N14" s="144">
        <f t="shared" si="3"/>
        <v>0</v>
      </c>
      <c r="O14" s="144">
        <f t="shared" si="3"/>
        <v>0</v>
      </c>
      <c r="P14" s="144">
        <f t="shared" si="3"/>
        <v>0</v>
      </c>
      <c r="Q14" s="144">
        <f t="shared" si="3"/>
        <v>0</v>
      </c>
      <c r="R14" s="144">
        <f t="shared" si="3"/>
        <v>0</v>
      </c>
      <c r="S14" s="145" t="e">
        <f>SUMPRODUCT(S8:S13,R8:R13)/SUM(R8:R13)</f>
        <v>#DIV/0!</v>
      </c>
      <c r="T14" s="147" t="e">
        <f>SUMPRODUCT(T8:T13,R8:R13)/SUM(R8:R13)</f>
        <v>#DIV/0!</v>
      </c>
    </row>
    <row r="15" spans="2:20" s="132" customFormat="1" ht="8.15" customHeight="1" thickBot="1" x14ac:dyDescent="0.4"/>
    <row r="16" spans="2:20" s="132" customFormat="1" ht="56.25" customHeight="1" x14ac:dyDescent="0.35">
      <c r="B16" s="148" t="s">
        <v>49</v>
      </c>
      <c r="C16" s="187"/>
      <c r="D16" s="188"/>
      <c r="E16" s="188"/>
      <c r="F16" s="188"/>
      <c r="G16" s="188" t="s">
        <v>195</v>
      </c>
      <c r="H16" s="188"/>
      <c r="I16" s="188"/>
      <c r="J16" s="188"/>
      <c r="K16" s="189"/>
      <c r="L16" s="187"/>
      <c r="M16" s="188"/>
      <c r="N16" s="188"/>
      <c r="O16" s="188"/>
      <c r="P16" s="188" t="s">
        <v>196</v>
      </c>
      <c r="Q16" s="188"/>
      <c r="R16" s="188"/>
      <c r="S16" s="188"/>
      <c r="T16" s="190"/>
    </row>
    <row r="17" spans="2:20" s="132" customFormat="1" ht="95.15" customHeight="1" x14ac:dyDescent="0.35">
      <c r="B17" s="133" t="s">
        <v>179</v>
      </c>
      <c r="C17" s="134" t="s">
        <v>76</v>
      </c>
      <c r="D17" s="134" t="s">
        <v>77</v>
      </c>
      <c r="E17" s="134" t="s">
        <v>78</v>
      </c>
      <c r="F17" s="134" t="s">
        <v>178</v>
      </c>
      <c r="G17" s="134" t="s">
        <v>79</v>
      </c>
      <c r="H17" s="134" t="s">
        <v>193</v>
      </c>
      <c r="I17" s="134" t="s">
        <v>37</v>
      </c>
      <c r="J17" s="134" t="s">
        <v>113</v>
      </c>
      <c r="K17" s="134" t="s">
        <v>117</v>
      </c>
      <c r="L17" s="134" t="s">
        <v>76</v>
      </c>
      <c r="M17" s="134" t="s">
        <v>77</v>
      </c>
      <c r="N17" s="134" t="s">
        <v>78</v>
      </c>
      <c r="O17" s="134" t="s">
        <v>178</v>
      </c>
      <c r="P17" s="134" t="s">
        <v>79</v>
      </c>
      <c r="Q17" s="134" t="s">
        <v>193</v>
      </c>
      <c r="R17" s="134" t="s">
        <v>37</v>
      </c>
      <c r="S17" s="134" t="s">
        <v>113</v>
      </c>
      <c r="T17" s="135" t="s">
        <v>117</v>
      </c>
    </row>
    <row r="18" spans="2:20" s="132" customFormat="1" ht="18" customHeight="1" x14ac:dyDescent="0.35">
      <c r="B18" s="149" t="s">
        <v>48</v>
      </c>
      <c r="C18" s="95"/>
      <c r="D18" s="96"/>
      <c r="E18" s="96"/>
      <c r="F18" s="96"/>
      <c r="G18" s="96"/>
      <c r="H18" s="96"/>
      <c r="I18" s="96"/>
      <c r="J18" s="96"/>
      <c r="K18" s="97"/>
      <c r="L18" s="136"/>
      <c r="M18" s="137"/>
      <c r="N18" s="137"/>
      <c r="O18" s="137" t="s">
        <v>165</v>
      </c>
      <c r="P18" s="137"/>
      <c r="Q18" s="137"/>
      <c r="R18" s="137"/>
      <c r="S18" s="138"/>
      <c r="T18" s="140"/>
    </row>
    <row r="19" spans="2:20" s="132" customFormat="1" ht="18" customHeight="1" x14ac:dyDescent="0.35">
      <c r="B19" s="150" t="s">
        <v>0</v>
      </c>
      <c r="C19" s="98"/>
      <c r="D19" s="99"/>
      <c r="E19" s="99"/>
      <c r="F19" s="99"/>
      <c r="G19" s="99"/>
      <c r="H19" s="99"/>
      <c r="I19" s="99"/>
      <c r="J19" s="99"/>
      <c r="K19" s="100"/>
      <c r="L19" s="95"/>
      <c r="M19" s="96"/>
      <c r="N19" s="96"/>
      <c r="O19" s="96"/>
      <c r="P19" s="96"/>
      <c r="Q19" s="97"/>
      <c r="R19" s="252"/>
      <c r="S19" s="253"/>
      <c r="T19" s="240"/>
    </row>
    <row r="20" spans="2:20" s="132" customFormat="1" ht="18" customHeight="1" x14ac:dyDescent="0.35">
      <c r="B20" s="150" t="s">
        <v>1</v>
      </c>
      <c r="C20" s="98"/>
      <c r="D20" s="99"/>
      <c r="E20" s="99"/>
      <c r="F20" s="99"/>
      <c r="G20" s="99"/>
      <c r="H20" s="99"/>
      <c r="I20" s="99"/>
      <c r="J20" s="99"/>
      <c r="K20" s="100"/>
      <c r="L20" s="98"/>
      <c r="M20" s="99"/>
      <c r="N20" s="99"/>
      <c r="O20" s="99"/>
      <c r="P20" s="99"/>
      <c r="Q20" s="100"/>
      <c r="R20" s="252"/>
      <c r="S20" s="253"/>
      <c r="T20" s="240"/>
    </row>
    <row r="21" spans="2:20" s="132" customFormat="1" ht="18" customHeight="1" x14ac:dyDescent="0.35">
      <c r="B21" s="150" t="s">
        <v>4</v>
      </c>
      <c r="C21" s="98"/>
      <c r="D21" s="99"/>
      <c r="E21" s="99"/>
      <c r="F21" s="99"/>
      <c r="G21" s="99"/>
      <c r="H21" s="99"/>
      <c r="I21" s="99"/>
      <c r="J21" s="99"/>
      <c r="K21" s="100"/>
      <c r="L21" s="98"/>
      <c r="M21" s="99"/>
      <c r="N21" s="99"/>
      <c r="O21" s="99"/>
      <c r="P21" s="99"/>
      <c r="Q21" s="100"/>
      <c r="R21" s="252"/>
      <c r="S21" s="253"/>
      <c r="T21" s="240"/>
    </row>
    <row r="22" spans="2:20" s="132" customFormat="1" ht="18" customHeight="1" x14ac:dyDescent="0.35">
      <c r="B22" s="150" t="s">
        <v>2</v>
      </c>
      <c r="C22" s="98"/>
      <c r="D22" s="99"/>
      <c r="E22" s="99"/>
      <c r="F22" s="99"/>
      <c r="G22" s="99"/>
      <c r="H22" s="99"/>
      <c r="I22" s="99"/>
      <c r="J22" s="99"/>
      <c r="K22" s="100"/>
      <c r="L22" s="98"/>
      <c r="M22" s="99"/>
      <c r="N22" s="99"/>
      <c r="O22" s="99"/>
      <c r="P22" s="99"/>
      <c r="Q22" s="100"/>
      <c r="R22" s="252"/>
      <c r="S22" s="253"/>
      <c r="T22" s="240"/>
    </row>
    <row r="23" spans="2:20" s="132" customFormat="1" ht="18" customHeight="1" x14ac:dyDescent="0.35">
      <c r="B23" s="150" t="s">
        <v>3</v>
      </c>
      <c r="C23" s="98"/>
      <c r="D23" s="99"/>
      <c r="E23" s="99"/>
      <c r="F23" s="99"/>
      <c r="G23" s="99"/>
      <c r="H23" s="99"/>
      <c r="I23" s="99"/>
      <c r="J23" s="99"/>
      <c r="K23" s="100"/>
      <c r="L23" s="98"/>
      <c r="M23" s="99"/>
      <c r="N23" s="99"/>
      <c r="O23" s="99"/>
      <c r="P23" s="99"/>
      <c r="Q23" s="100"/>
      <c r="R23" s="252"/>
      <c r="S23" s="253"/>
      <c r="T23" s="240"/>
    </row>
    <row r="24" spans="2:20" s="132" customFormat="1" ht="18" customHeight="1" x14ac:dyDescent="0.35">
      <c r="B24" s="151" t="s">
        <v>118</v>
      </c>
      <c r="C24" s="98"/>
      <c r="D24" s="99"/>
      <c r="E24" s="99"/>
      <c r="F24" s="99"/>
      <c r="G24" s="99"/>
      <c r="H24" s="99"/>
      <c r="I24" s="99"/>
      <c r="J24" s="99"/>
      <c r="K24" s="100"/>
      <c r="L24" s="98"/>
      <c r="M24" s="99"/>
      <c r="N24" s="99"/>
      <c r="O24" s="99"/>
      <c r="P24" s="99"/>
      <c r="Q24" s="100"/>
      <c r="R24" s="254">
        <v>66</v>
      </c>
      <c r="S24" s="255">
        <v>379.90686868686868</v>
      </c>
      <c r="T24" s="251">
        <v>3.6363636363636438E-2</v>
      </c>
    </row>
    <row r="25" spans="2:20" s="132" customFormat="1" ht="18" customHeight="1" thickBot="1" x14ac:dyDescent="0.4">
      <c r="B25" s="152" t="s">
        <v>14</v>
      </c>
      <c r="C25" s="101"/>
      <c r="D25" s="102"/>
      <c r="E25" s="102"/>
      <c r="F25" s="102"/>
      <c r="G25" s="102"/>
      <c r="H25" s="102"/>
      <c r="I25" s="102"/>
      <c r="J25" s="102"/>
      <c r="K25" s="103"/>
      <c r="L25" s="101"/>
      <c r="M25" s="102"/>
      <c r="N25" s="102"/>
      <c r="O25" s="102"/>
      <c r="P25" s="102"/>
      <c r="Q25" s="103"/>
      <c r="R25" s="144">
        <f>SUM(R19:R24)</f>
        <v>66</v>
      </c>
      <c r="S25" s="153">
        <f>SUMPRODUCT(S19:S24,R19:R24)/SUM(R19:R24)</f>
        <v>379.90686868686868</v>
      </c>
      <c r="T25" s="147">
        <f>SUMPRODUCT(T19:T24,R19:R24)/SUM(R19:R24)</f>
        <v>3.6363636363636438E-2</v>
      </c>
    </row>
    <row r="26" spans="2:20" s="132" customFormat="1" ht="8.15" customHeight="1" thickBot="1" x14ac:dyDescent="0.4"/>
    <row r="27" spans="2:20" s="132" customFormat="1" ht="56.15" customHeight="1" x14ac:dyDescent="0.35">
      <c r="B27" s="148" t="s">
        <v>97</v>
      </c>
      <c r="C27" s="187"/>
      <c r="D27" s="188"/>
      <c r="E27" s="188"/>
      <c r="F27" s="188"/>
      <c r="G27" s="188" t="s">
        <v>195</v>
      </c>
      <c r="H27" s="188"/>
      <c r="I27" s="188"/>
      <c r="J27" s="188"/>
      <c r="K27" s="189"/>
      <c r="L27" s="187"/>
      <c r="M27" s="188"/>
      <c r="N27" s="188"/>
      <c r="O27" s="188"/>
      <c r="P27" s="188" t="s">
        <v>196</v>
      </c>
      <c r="Q27" s="188"/>
      <c r="R27" s="188"/>
      <c r="S27" s="188"/>
      <c r="T27" s="190"/>
    </row>
    <row r="28" spans="2:20" s="132" customFormat="1" ht="95.15" customHeight="1" x14ac:dyDescent="0.35">
      <c r="B28" s="133" t="s">
        <v>179</v>
      </c>
      <c r="C28" s="134" t="s">
        <v>76</v>
      </c>
      <c r="D28" s="134" t="s">
        <v>77</v>
      </c>
      <c r="E28" s="134" t="s">
        <v>78</v>
      </c>
      <c r="F28" s="134" t="s">
        <v>178</v>
      </c>
      <c r="G28" s="134" t="s">
        <v>79</v>
      </c>
      <c r="H28" s="134" t="s">
        <v>193</v>
      </c>
      <c r="I28" s="134" t="s">
        <v>37</v>
      </c>
      <c r="J28" s="134" t="s">
        <v>113</v>
      </c>
      <c r="K28" s="134" t="s">
        <v>117</v>
      </c>
      <c r="L28" s="134" t="s">
        <v>76</v>
      </c>
      <c r="M28" s="134" t="s">
        <v>77</v>
      </c>
      <c r="N28" s="134" t="s">
        <v>78</v>
      </c>
      <c r="O28" s="134" t="s">
        <v>178</v>
      </c>
      <c r="P28" s="134" t="s">
        <v>79</v>
      </c>
      <c r="Q28" s="134" t="s">
        <v>193</v>
      </c>
      <c r="R28" s="134" t="s">
        <v>37</v>
      </c>
      <c r="S28" s="134" t="s">
        <v>113</v>
      </c>
      <c r="T28" s="135" t="s">
        <v>117</v>
      </c>
    </row>
    <row r="29" spans="2:20" s="132" customFormat="1" ht="18" customHeight="1" x14ac:dyDescent="0.35">
      <c r="B29" s="149" t="s">
        <v>48</v>
      </c>
      <c r="C29" s="136"/>
      <c r="D29" s="137"/>
      <c r="E29" s="137"/>
      <c r="F29" s="137" t="s">
        <v>165</v>
      </c>
      <c r="G29" s="137"/>
      <c r="H29" s="137"/>
      <c r="I29" s="137"/>
      <c r="J29" s="138"/>
      <c r="K29" s="138"/>
      <c r="L29" s="136"/>
      <c r="M29" s="137"/>
      <c r="N29" s="137"/>
      <c r="O29" s="137" t="s">
        <v>165</v>
      </c>
      <c r="P29" s="137"/>
      <c r="Q29" s="137"/>
      <c r="R29" s="137"/>
      <c r="S29" s="138"/>
      <c r="T29" s="140"/>
    </row>
    <row r="30" spans="2:20" s="132" customFormat="1" ht="18" customHeight="1" x14ac:dyDescent="0.35">
      <c r="B30" s="150" t="s">
        <v>0</v>
      </c>
      <c r="C30" s="130">
        <f t="shared" ref="C30:H30" si="4">C8</f>
        <v>0</v>
      </c>
      <c r="D30" s="130">
        <f t="shared" si="4"/>
        <v>0</v>
      </c>
      <c r="E30" s="130">
        <f t="shared" si="4"/>
        <v>0</v>
      </c>
      <c r="F30" s="130">
        <f t="shared" si="4"/>
        <v>0</v>
      </c>
      <c r="G30" s="130">
        <f t="shared" si="4"/>
        <v>0</v>
      </c>
      <c r="H30" s="130">
        <f t="shared" si="4"/>
        <v>0</v>
      </c>
      <c r="I30" s="130">
        <f t="shared" ref="I30:I35" si="5">SUM(C30:H30)</f>
        <v>0</v>
      </c>
      <c r="J30" s="154">
        <f t="shared" ref="J30:K35" si="6">J8</f>
        <v>0</v>
      </c>
      <c r="K30" s="155">
        <f t="shared" si="6"/>
        <v>0</v>
      </c>
      <c r="L30" s="95"/>
      <c r="M30" s="96"/>
      <c r="N30" s="96"/>
      <c r="O30" s="96"/>
      <c r="P30" s="96"/>
      <c r="Q30" s="97"/>
      <c r="R30" s="130">
        <f t="shared" ref="R30:R35" si="7">(R19+R8)</f>
        <v>0</v>
      </c>
      <c r="S30" s="156">
        <f t="shared" ref="S30:S35" si="8">IF(R30=0,0,S8*(R8/R30)+S19*(R19/R30))</f>
        <v>0</v>
      </c>
      <c r="T30" s="157">
        <f t="shared" ref="T30:T35" si="9">IF(R30=0,0,T8*(R8/R30)+T19*(R19/R30))</f>
        <v>0</v>
      </c>
    </row>
    <row r="31" spans="2:20" s="132" customFormat="1" ht="18" customHeight="1" x14ac:dyDescent="0.35">
      <c r="B31" s="150" t="s">
        <v>1</v>
      </c>
      <c r="C31" s="130">
        <f t="shared" ref="C31:G35" si="10">C9</f>
        <v>0</v>
      </c>
      <c r="D31" s="130">
        <f t="shared" si="10"/>
        <v>0</v>
      </c>
      <c r="E31" s="130">
        <f t="shared" si="10"/>
        <v>0</v>
      </c>
      <c r="F31" s="130">
        <f t="shared" si="10"/>
        <v>0</v>
      </c>
      <c r="G31" s="130">
        <f t="shared" si="10"/>
        <v>0</v>
      </c>
      <c r="H31" s="130">
        <f>H9</f>
        <v>0</v>
      </c>
      <c r="I31" s="130">
        <f t="shared" si="5"/>
        <v>0</v>
      </c>
      <c r="J31" s="154">
        <f t="shared" si="6"/>
        <v>0</v>
      </c>
      <c r="K31" s="155">
        <f t="shared" si="6"/>
        <v>0</v>
      </c>
      <c r="L31" s="98"/>
      <c r="M31" s="99"/>
      <c r="N31" s="99"/>
      <c r="O31" s="99"/>
      <c r="P31" s="99"/>
      <c r="Q31" s="100"/>
      <c r="R31" s="130">
        <f t="shared" si="7"/>
        <v>0</v>
      </c>
      <c r="S31" s="156">
        <f t="shared" si="8"/>
        <v>0</v>
      </c>
      <c r="T31" s="157">
        <f t="shared" si="9"/>
        <v>0</v>
      </c>
    </row>
    <row r="32" spans="2:20" s="132" customFormat="1" ht="18" customHeight="1" x14ac:dyDescent="0.35">
      <c r="B32" s="150" t="s">
        <v>4</v>
      </c>
      <c r="C32" s="130">
        <f t="shared" si="10"/>
        <v>0</v>
      </c>
      <c r="D32" s="130">
        <f t="shared" si="10"/>
        <v>0</v>
      </c>
      <c r="E32" s="130">
        <f t="shared" si="10"/>
        <v>0</v>
      </c>
      <c r="F32" s="130">
        <f t="shared" si="10"/>
        <v>0</v>
      </c>
      <c r="G32" s="130">
        <f t="shared" si="10"/>
        <v>0</v>
      </c>
      <c r="H32" s="130">
        <f>H10</f>
        <v>0</v>
      </c>
      <c r="I32" s="130">
        <f t="shared" si="5"/>
        <v>0</v>
      </c>
      <c r="J32" s="154">
        <f t="shared" si="6"/>
        <v>0</v>
      </c>
      <c r="K32" s="155">
        <f t="shared" si="6"/>
        <v>0</v>
      </c>
      <c r="L32" s="98"/>
      <c r="M32" s="99"/>
      <c r="N32" s="99"/>
      <c r="O32" s="99"/>
      <c r="P32" s="99"/>
      <c r="Q32" s="100"/>
      <c r="R32" s="130">
        <f t="shared" si="7"/>
        <v>0</v>
      </c>
      <c r="S32" s="156">
        <f t="shared" si="8"/>
        <v>0</v>
      </c>
      <c r="T32" s="157">
        <f t="shared" si="9"/>
        <v>0</v>
      </c>
    </row>
    <row r="33" spans="2:20" s="132" customFormat="1" ht="18" customHeight="1" x14ac:dyDescent="0.35">
      <c r="B33" s="150" t="s">
        <v>2</v>
      </c>
      <c r="C33" s="130">
        <f t="shared" si="10"/>
        <v>0</v>
      </c>
      <c r="D33" s="130">
        <f t="shared" si="10"/>
        <v>0</v>
      </c>
      <c r="E33" s="130">
        <f t="shared" si="10"/>
        <v>0</v>
      </c>
      <c r="F33" s="130">
        <f t="shared" si="10"/>
        <v>0</v>
      </c>
      <c r="G33" s="130">
        <f t="shared" si="10"/>
        <v>0</v>
      </c>
      <c r="H33" s="130">
        <f>H11</f>
        <v>0</v>
      </c>
      <c r="I33" s="130">
        <f t="shared" si="5"/>
        <v>0</v>
      </c>
      <c r="J33" s="154">
        <f t="shared" si="6"/>
        <v>0</v>
      </c>
      <c r="K33" s="155">
        <f t="shared" si="6"/>
        <v>0</v>
      </c>
      <c r="L33" s="98"/>
      <c r="M33" s="99"/>
      <c r="N33" s="99"/>
      <c r="O33" s="99"/>
      <c r="P33" s="99"/>
      <c r="Q33" s="100"/>
      <c r="R33" s="130">
        <f t="shared" si="7"/>
        <v>0</v>
      </c>
      <c r="S33" s="156">
        <f t="shared" si="8"/>
        <v>0</v>
      </c>
      <c r="T33" s="157">
        <f t="shared" si="9"/>
        <v>0</v>
      </c>
    </row>
    <row r="34" spans="2:20" s="132" customFormat="1" ht="18" customHeight="1" x14ac:dyDescent="0.35">
      <c r="B34" s="150" t="s">
        <v>3</v>
      </c>
      <c r="C34" s="130">
        <f t="shared" si="10"/>
        <v>0</v>
      </c>
      <c r="D34" s="130">
        <f t="shared" si="10"/>
        <v>0</v>
      </c>
      <c r="E34" s="130">
        <f t="shared" si="10"/>
        <v>0</v>
      </c>
      <c r="F34" s="130">
        <f t="shared" si="10"/>
        <v>0</v>
      </c>
      <c r="G34" s="130">
        <f t="shared" si="10"/>
        <v>0</v>
      </c>
      <c r="H34" s="130">
        <f>H12</f>
        <v>0</v>
      </c>
      <c r="I34" s="130">
        <f t="shared" si="5"/>
        <v>0</v>
      </c>
      <c r="J34" s="154">
        <f t="shared" si="6"/>
        <v>0</v>
      </c>
      <c r="K34" s="155">
        <f t="shared" si="6"/>
        <v>0</v>
      </c>
      <c r="L34" s="98"/>
      <c r="M34" s="99"/>
      <c r="N34" s="99"/>
      <c r="O34" s="99"/>
      <c r="P34" s="99"/>
      <c r="Q34" s="100"/>
      <c r="R34" s="130">
        <f t="shared" si="7"/>
        <v>0</v>
      </c>
      <c r="S34" s="156">
        <f t="shared" si="8"/>
        <v>0</v>
      </c>
      <c r="T34" s="157">
        <f t="shared" si="9"/>
        <v>0</v>
      </c>
    </row>
    <row r="35" spans="2:20" s="132" customFormat="1" ht="18" customHeight="1" x14ac:dyDescent="0.35">
      <c r="B35" s="151" t="s">
        <v>118</v>
      </c>
      <c r="C35" s="130">
        <f t="shared" si="10"/>
        <v>0</v>
      </c>
      <c r="D35" s="130">
        <f t="shared" si="10"/>
        <v>0</v>
      </c>
      <c r="E35" s="130">
        <f t="shared" si="10"/>
        <v>0</v>
      </c>
      <c r="F35" s="130">
        <f t="shared" si="10"/>
        <v>0</v>
      </c>
      <c r="G35" s="130">
        <f t="shared" si="10"/>
        <v>0</v>
      </c>
      <c r="H35" s="130">
        <f>H13</f>
        <v>0</v>
      </c>
      <c r="I35" s="130">
        <f t="shared" si="5"/>
        <v>0</v>
      </c>
      <c r="J35" s="154">
        <f t="shared" si="6"/>
        <v>0</v>
      </c>
      <c r="K35" s="155">
        <f t="shared" si="6"/>
        <v>0</v>
      </c>
      <c r="L35" s="98"/>
      <c r="M35" s="99"/>
      <c r="N35" s="99"/>
      <c r="O35" s="99"/>
      <c r="P35" s="99"/>
      <c r="Q35" s="100"/>
      <c r="R35" s="130">
        <f t="shared" si="7"/>
        <v>66</v>
      </c>
      <c r="S35" s="156">
        <f t="shared" si="8"/>
        <v>379.90686868686868</v>
      </c>
      <c r="T35" s="157">
        <f t="shared" si="9"/>
        <v>3.6363636363636438E-2</v>
      </c>
    </row>
    <row r="36" spans="2:20" s="132" customFormat="1" ht="18" customHeight="1" thickBot="1" x14ac:dyDescent="0.4">
      <c r="B36" s="143" t="s">
        <v>14</v>
      </c>
      <c r="C36" s="144">
        <f t="shared" ref="C36:I36" si="11">SUM(C30:C35)</f>
        <v>0</v>
      </c>
      <c r="D36" s="144">
        <f t="shared" si="11"/>
        <v>0</v>
      </c>
      <c r="E36" s="144">
        <f t="shared" si="11"/>
        <v>0</v>
      </c>
      <c r="F36" s="144">
        <f t="shared" si="11"/>
        <v>0</v>
      </c>
      <c r="G36" s="144">
        <f t="shared" si="11"/>
        <v>0</v>
      </c>
      <c r="H36" s="144">
        <f t="shared" si="11"/>
        <v>0</v>
      </c>
      <c r="I36" s="144">
        <f t="shared" si="11"/>
        <v>0</v>
      </c>
      <c r="J36" s="145" t="e">
        <f>SUMPRODUCT(J30:J35,I30:I35)/SUM(I30:I35)</f>
        <v>#DIV/0!</v>
      </c>
      <c r="K36" s="158" t="e">
        <f>SUMPRODUCT(K30:K35,I30:I35)/SUM(I30:I35)</f>
        <v>#DIV/0!</v>
      </c>
      <c r="L36" s="101"/>
      <c r="M36" s="102"/>
      <c r="N36" s="102"/>
      <c r="O36" s="102"/>
      <c r="P36" s="102"/>
      <c r="Q36" s="103"/>
      <c r="R36" s="144">
        <f>SUM(R30:R35)</f>
        <v>66</v>
      </c>
      <c r="S36" s="145">
        <f>SUMPRODUCT(S30:S35,R30:R35)/SUM(R30:R35)</f>
        <v>379.90686868686868</v>
      </c>
      <c r="T36" s="159">
        <f>SUMPRODUCT(T30:T35,R30:R35)/SUM(R30:R35)</f>
        <v>3.6363636363636438E-2</v>
      </c>
    </row>
    <row r="37" spans="2:20" s="126" customFormat="1" x14ac:dyDescent="0.35">
      <c r="B37" s="16"/>
      <c r="C37" s="16"/>
      <c r="D37" s="16"/>
      <c r="E37" s="16"/>
      <c r="F37" s="16"/>
      <c r="G37" s="16"/>
      <c r="H37" s="16"/>
      <c r="I37" s="16"/>
      <c r="J37" s="16"/>
      <c r="K37" s="16"/>
      <c r="L37" s="16"/>
      <c r="M37" s="16"/>
      <c r="N37" s="16"/>
      <c r="O37" s="16"/>
      <c r="P37" s="16"/>
      <c r="Q37" s="16"/>
      <c r="R37" s="16"/>
      <c r="S37" s="16"/>
      <c r="T37" s="16"/>
    </row>
  </sheetData>
  <sheetProtection algorithmName="SHA-512" hashValue="VPddJQLK6VO0826X5J5JqawuD56HVP2Ccu1oW85xojg2VzZIeDlaUqlVE42gDRtknIohmt4G7ksqF+wXpsC9UQ==" saltValue="n/H9KZBmZknYWokf1HUjjw==" spinCount="100000" sheet="1" objects="1" scenarios="1"/>
  <hyperlinks>
    <hyperlink ref="B2" location="Explanation!A1" display="Please document any explanation in the explanation tab" xr:uid="{00000000-0004-0000-0700-000000000000}"/>
  </hyperlinks>
  <pageMargins left="0.25" right="0.25" top="0.75" bottom="0.75" header="0.3" footer="0.3"/>
  <pageSetup scale="41" orientation="landscape" r:id="rId1"/>
  <headerFooter>
    <oddFooter>&amp;L&amp;"Arial,Regular"&amp;12&amp;A
Version Date: June 6,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39997558519241921"/>
    <pageSetUpPr fitToPage="1"/>
  </sheetPr>
  <dimension ref="B1:T36"/>
  <sheetViews>
    <sheetView showGridLines="0" topLeftCell="H24" zoomScale="75" zoomScaleNormal="75" workbookViewId="0">
      <selection activeCell="N6" sqref="N6"/>
    </sheetView>
  </sheetViews>
  <sheetFormatPr defaultColWidth="9.1796875" defaultRowHeight="15.5" x14ac:dyDescent="0.35"/>
  <cols>
    <col min="1" max="1" width="1.6328125" style="17" customWidth="1"/>
    <col min="2" max="2" width="24.6328125" style="16" customWidth="1"/>
    <col min="3" max="8" width="15.6328125" style="16" customWidth="1"/>
    <col min="9" max="9" width="25.6328125" style="16" customWidth="1"/>
    <col min="10" max="17" width="15.6328125" style="16" customWidth="1"/>
    <col min="18" max="18" width="25.6328125" style="16" customWidth="1"/>
    <col min="19" max="20" width="15.6328125" style="16" customWidth="1"/>
    <col min="21" max="16384" width="9.1796875" style="17"/>
  </cols>
  <sheetData>
    <row r="1" spans="2:20" s="128" customFormat="1" ht="50.15" customHeight="1" x14ac:dyDescent="0.35">
      <c r="B1" s="127"/>
      <c r="C1" s="113"/>
      <c r="D1" s="113"/>
      <c r="E1" s="113"/>
      <c r="F1" s="113"/>
      <c r="G1" s="113"/>
      <c r="H1" s="113"/>
      <c r="I1" s="113"/>
      <c r="J1" s="113"/>
      <c r="K1" s="114" t="str">
        <f>CONCATENATE("The Report Summarizes Rate Activity for the 12 month ending Reporting Year ",General_Info!$C$10)</f>
        <v>The Report Summarizes Rate Activity for the 12 month ending Reporting Year 2024</v>
      </c>
      <c r="L1" s="113"/>
      <c r="M1" s="113"/>
      <c r="N1" s="113"/>
      <c r="O1" s="113"/>
      <c r="P1" s="113"/>
      <c r="Q1" s="113"/>
      <c r="R1" s="113"/>
      <c r="S1" s="113"/>
      <c r="T1" s="113"/>
    </row>
    <row r="2" spans="2:20" s="126" customFormat="1" x14ac:dyDescent="0.35">
      <c r="B2" s="30" t="s">
        <v>213</v>
      </c>
      <c r="C2" s="16"/>
      <c r="D2" s="16"/>
      <c r="E2" s="29"/>
      <c r="F2" s="29"/>
      <c r="G2" s="29"/>
      <c r="H2" s="29"/>
      <c r="I2" s="29"/>
      <c r="J2" s="29"/>
      <c r="K2" s="29"/>
      <c r="L2" s="29"/>
    </row>
    <row r="3" spans="2:20" s="126" customFormat="1" x14ac:dyDescent="0.35">
      <c r="B3" s="30"/>
      <c r="C3" s="16"/>
      <c r="D3" s="16"/>
      <c r="E3" s="29"/>
      <c r="F3" s="29"/>
      <c r="G3" s="29"/>
      <c r="H3" s="29"/>
      <c r="I3" s="29"/>
      <c r="J3" s="29"/>
      <c r="K3" s="29"/>
      <c r="L3" s="29"/>
    </row>
    <row r="4" spans="2:20" s="126" customFormat="1" ht="18.75" customHeight="1" thickBot="1" x14ac:dyDescent="0.4"/>
    <row r="5" spans="2:20" s="126" customFormat="1" ht="48" customHeight="1" x14ac:dyDescent="0.35">
      <c r="B5" s="64" t="s">
        <v>42</v>
      </c>
      <c r="C5" s="191"/>
      <c r="D5" s="192"/>
      <c r="E5" s="192"/>
      <c r="F5" s="192"/>
      <c r="G5" s="192" t="s">
        <v>195</v>
      </c>
      <c r="H5" s="192"/>
      <c r="I5" s="192"/>
      <c r="J5" s="192"/>
      <c r="K5" s="193"/>
      <c r="L5" s="191"/>
      <c r="M5" s="192"/>
      <c r="N5" s="192"/>
      <c r="O5" s="192"/>
      <c r="P5" s="192" t="s">
        <v>196</v>
      </c>
      <c r="Q5" s="192"/>
      <c r="R5" s="192"/>
      <c r="S5" s="192"/>
      <c r="T5" s="194"/>
    </row>
    <row r="6" spans="2:20" s="126" customFormat="1" ht="95.15" customHeight="1" x14ac:dyDescent="0.35">
      <c r="B6" s="39" t="s">
        <v>179</v>
      </c>
      <c r="C6" s="21" t="s">
        <v>76</v>
      </c>
      <c r="D6" s="21" t="s">
        <v>77</v>
      </c>
      <c r="E6" s="21" t="s">
        <v>78</v>
      </c>
      <c r="F6" s="21" t="s">
        <v>178</v>
      </c>
      <c r="G6" s="21" t="s">
        <v>79</v>
      </c>
      <c r="H6" s="21" t="s">
        <v>193</v>
      </c>
      <c r="I6" s="21" t="s">
        <v>37</v>
      </c>
      <c r="J6" s="21" t="s">
        <v>113</v>
      </c>
      <c r="K6" s="21" t="s">
        <v>117</v>
      </c>
      <c r="L6" s="21" t="s">
        <v>76</v>
      </c>
      <c r="M6" s="21" t="s">
        <v>77</v>
      </c>
      <c r="N6" s="21" t="s">
        <v>78</v>
      </c>
      <c r="O6" s="21" t="s">
        <v>178</v>
      </c>
      <c r="P6" s="21" t="s">
        <v>79</v>
      </c>
      <c r="Q6" s="21" t="s">
        <v>193</v>
      </c>
      <c r="R6" s="21" t="s">
        <v>37</v>
      </c>
      <c r="S6" s="21" t="s">
        <v>113</v>
      </c>
      <c r="T6" s="22" t="s">
        <v>117</v>
      </c>
    </row>
    <row r="7" spans="2:20" s="126" customFormat="1" ht="18" customHeight="1" x14ac:dyDescent="0.35">
      <c r="B7" s="39" t="s">
        <v>48</v>
      </c>
      <c r="C7" s="104"/>
      <c r="D7" s="105"/>
      <c r="E7" s="105"/>
      <c r="F7" s="105" t="s">
        <v>113</v>
      </c>
      <c r="G7" s="105"/>
      <c r="H7" s="105"/>
      <c r="I7" s="105"/>
      <c r="J7" s="10"/>
      <c r="K7" s="12"/>
      <c r="L7" s="104"/>
      <c r="M7" s="105"/>
      <c r="N7" s="105"/>
      <c r="O7" s="105" t="s">
        <v>113</v>
      </c>
      <c r="P7" s="105"/>
      <c r="Q7" s="105"/>
      <c r="R7" s="105"/>
      <c r="S7" s="10"/>
      <c r="T7" s="11"/>
    </row>
    <row r="8" spans="2:20" s="126" customFormat="1" ht="18" customHeight="1" x14ac:dyDescent="0.35">
      <c r="B8" s="40" t="s">
        <v>0</v>
      </c>
      <c r="C8" s="256"/>
      <c r="D8" s="256"/>
      <c r="E8" s="256"/>
      <c r="F8" s="256"/>
      <c r="G8" s="256"/>
      <c r="H8" s="256"/>
      <c r="I8" s="130">
        <f>'(5a) Enrollment'!I8</f>
        <v>0</v>
      </c>
      <c r="J8" s="93">
        <f>'(5a) Enrollment'!J8</f>
        <v>0</v>
      </c>
      <c r="K8" s="28">
        <f>'(5a) Enrollment'!K8</f>
        <v>0</v>
      </c>
      <c r="L8" s="256"/>
      <c r="M8" s="256"/>
      <c r="N8" s="256"/>
      <c r="O8" s="256"/>
      <c r="P8" s="256"/>
      <c r="Q8" s="256"/>
      <c r="R8" s="130">
        <f>'(5a) Enrollment'!R8</f>
        <v>0</v>
      </c>
      <c r="S8" s="93">
        <f>'(5a) Enrollment'!S8</f>
        <v>0</v>
      </c>
      <c r="T8" s="32">
        <f>'(5a) Enrollment'!T8</f>
        <v>0</v>
      </c>
    </row>
    <row r="9" spans="2:20" s="126" customFormat="1" ht="18" customHeight="1" x14ac:dyDescent="0.35">
      <c r="B9" s="40" t="s">
        <v>1</v>
      </c>
      <c r="C9" s="256"/>
      <c r="D9" s="256"/>
      <c r="E9" s="256"/>
      <c r="F9" s="256"/>
      <c r="G9" s="256"/>
      <c r="H9" s="256"/>
      <c r="I9" s="130">
        <f>'(5a) Enrollment'!I9</f>
        <v>0</v>
      </c>
      <c r="J9" s="93">
        <f>'(5a) Enrollment'!J9</f>
        <v>0</v>
      </c>
      <c r="K9" s="28">
        <f>'(5a) Enrollment'!K9</f>
        <v>0</v>
      </c>
      <c r="L9" s="256"/>
      <c r="M9" s="256"/>
      <c r="N9" s="256"/>
      <c r="O9" s="256"/>
      <c r="P9" s="256"/>
      <c r="Q9" s="256"/>
      <c r="R9" s="130">
        <f>'(5a) Enrollment'!R9</f>
        <v>0</v>
      </c>
      <c r="S9" s="93">
        <f>'(5a) Enrollment'!S9</f>
        <v>0</v>
      </c>
      <c r="T9" s="32">
        <f>'(5a) Enrollment'!T9</f>
        <v>0</v>
      </c>
    </row>
    <row r="10" spans="2:20" s="126" customFormat="1" ht="18" customHeight="1" x14ac:dyDescent="0.35">
      <c r="B10" s="40" t="s">
        <v>4</v>
      </c>
      <c r="C10" s="256"/>
      <c r="D10" s="256"/>
      <c r="E10" s="256"/>
      <c r="F10" s="256"/>
      <c r="G10" s="256"/>
      <c r="H10" s="256"/>
      <c r="I10" s="130">
        <f>'(5a) Enrollment'!I10</f>
        <v>0</v>
      </c>
      <c r="J10" s="93">
        <f>'(5a) Enrollment'!J10</f>
        <v>0</v>
      </c>
      <c r="K10" s="28">
        <f>'(5a) Enrollment'!K10</f>
        <v>0</v>
      </c>
      <c r="L10" s="256"/>
      <c r="M10" s="256"/>
      <c r="N10" s="256"/>
      <c r="O10" s="256"/>
      <c r="P10" s="256"/>
      <c r="Q10" s="256"/>
      <c r="R10" s="130">
        <f>'(5a) Enrollment'!R10</f>
        <v>0</v>
      </c>
      <c r="S10" s="93">
        <f>'(5a) Enrollment'!S10</f>
        <v>0</v>
      </c>
      <c r="T10" s="32">
        <f>'(5a) Enrollment'!T10</f>
        <v>0</v>
      </c>
    </row>
    <row r="11" spans="2:20" s="126" customFormat="1" ht="18" customHeight="1" x14ac:dyDescent="0.35">
      <c r="B11" s="40" t="s">
        <v>2</v>
      </c>
      <c r="C11" s="256"/>
      <c r="D11" s="256"/>
      <c r="E11" s="256"/>
      <c r="F11" s="256"/>
      <c r="G11" s="256"/>
      <c r="H11" s="256"/>
      <c r="I11" s="130">
        <f>'(5a) Enrollment'!I11</f>
        <v>0</v>
      </c>
      <c r="J11" s="93">
        <f>'(5a) Enrollment'!J11</f>
        <v>0</v>
      </c>
      <c r="K11" s="28">
        <f>'(5a) Enrollment'!K11</f>
        <v>0</v>
      </c>
      <c r="L11" s="256"/>
      <c r="M11" s="256"/>
      <c r="N11" s="256"/>
      <c r="O11" s="256"/>
      <c r="P11" s="256"/>
      <c r="Q11" s="256"/>
      <c r="R11" s="130">
        <f>'(5a) Enrollment'!R11</f>
        <v>0</v>
      </c>
      <c r="S11" s="93">
        <f>'(5a) Enrollment'!S11</f>
        <v>0</v>
      </c>
      <c r="T11" s="32">
        <f>'(5a) Enrollment'!T11</f>
        <v>0</v>
      </c>
    </row>
    <row r="12" spans="2:20" s="126" customFormat="1" ht="18" customHeight="1" x14ac:dyDescent="0.35">
      <c r="B12" s="40" t="s">
        <v>3</v>
      </c>
      <c r="C12" s="256"/>
      <c r="D12" s="256"/>
      <c r="E12" s="256"/>
      <c r="F12" s="256"/>
      <c r="G12" s="256"/>
      <c r="H12" s="256"/>
      <c r="I12" s="130">
        <f>'(5a) Enrollment'!I12</f>
        <v>0</v>
      </c>
      <c r="J12" s="93">
        <f>'(5a) Enrollment'!J12</f>
        <v>0</v>
      </c>
      <c r="K12" s="28">
        <f>'(5a) Enrollment'!K12</f>
        <v>0</v>
      </c>
      <c r="L12" s="256"/>
      <c r="M12" s="256"/>
      <c r="N12" s="256"/>
      <c r="O12" s="256"/>
      <c r="P12" s="256"/>
      <c r="Q12" s="256"/>
      <c r="R12" s="130">
        <f>'(5a) Enrollment'!R12</f>
        <v>0</v>
      </c>
      <c r="S12" s="93">
        <f>'(5a) Enrollment'!S12</f>
        <v>0</v>
      </c>
      <c r="T12" s="32">
        <f>'(5a) Enrollment'!T12</f>
        <v>0</v>
      </c>
    </row>
    <row r="13" spans="2:20" s="126" customFormat="1" ht="18" customHeight="1" x14ac:dyDescent="0.35">
      <c r="B13" s="59" t="s">
        <v>118</v>
      </c>
      <c r="C13" s="257"/>
      <c r="D13" s="257"/>
      <c r="E13" s="257"/>
      <c r="F13" s="257"/>
      <c r="G13" s="256"/>
      <c r="H13" s="256"/>
      <c r="I13" s="130">
        <f>'(5a) Enrollment'!I13</f>
        <v>0</v>
      </c>
      <c r="J13" s="93">
        <f>'(5a) Enrollment'!J13</f>
        <v>0</v>
      </c>
      <c r="K13" s="28">
        <f>'(5a) Enrollment'!K13</f>
        <v>0</v>
      </c>
      <c r="L13" s="257"/>
      <c r="M13" s="257"/>
      <c r="N13" s="257"/>
      <c r="O13" s="257"/>
      <c r="P13" s="256"/>
      <c r="Q13" s="256"/>
      <c r="R13" s="130">
        <f>'(5a) Enrollment'!R13</f>
        <v>0</v>
      </c>
      <c r="S13" s="93">
        <f>'(5a) Enrollment'!S13</f>
        <v>0</v>
      </c>
      <c r="T13" s="32">
        <f>'(5a) Enrollment'!T13</f>
        <v>0</v>
      </c>
    </row>
    <row r="14" spans="2:20" s="126" customFormat="1" ht="18" customHeight="1" thickBot="1" x14ac:dyDescent="0.4">
      <c r="B14" s="41" t="s">
        <v>14</v>
      </c>
      <c r="C14" s="110"/>
      <c r="D14" s="111"/>
      <c r="E14" s="111"/>
      <c r="F14" s="111"/>
      <c r="G14" s="111"/>
      <c r="H14" s="112"/>
      <c r="I14" s="144">
        <f>SUM(I8:I13)</f>
        <v>0</v>
      </c>
      <c r="J14" s="86" t="e">
        <f>SUMPRODUCT(J8:J13,I8:I13)/SUM(I8:I13)</f>
        <v>#DIV/0!</v>
      </c>
      <c r="K14" s="81" t="e">
        <f>SUMPRODUCT(K8:K13,I8:I13)/SUM(I8:I13)</f>
        <v>#DIV/0!</v>
      </c>
      <c r="L14" s="110"/>
      <c r="M14" s="111"/>
      <c r="N14" s="111"/>
      <c r="O14" s="111"/>
      <c r="P14" s="111"/>
      <c r="Q14" s="112"/>
      <c r="R14" s="144">
        <f>SUM(R8:R13)</f>
        <v>0</v>
      </c>
      <c r="S14" s="86" t="e">
        <f>SUMPRODUCT(S8:S13,R8:R13)/SUM(R8:R13)</f>
        <v>#DIV/0!</v>
      </c>
      <c r="T14" s="82" t="e">
        <f>SUMPRODUCT(T8:T13,R8:R13)/SUM(R8:R13)</f>
        <v>#DIV/0!</v>
      </c>
    </row>
    <row r="15" spans="2:20" s="126" customFormat="1" ht="8.15" customHeight="1" thickBot="1" x14ac:dyDescent="0.4"/>
    <row r="16" spans="2:20" s="126" customFormat="1" ht="56.25" customHeight="1" x14ac:dyDescent="0.35">
      <c r="B16" s="63" t="s">
        <v>49</v>
      </c>
      <c r="C16" s="191"/>
      <c r="D16" s="192"/>
      <c r="E16" s="192"/>
      <c r="F16" s="192"/>
      <c r="G16" s="192" t="s">
        <v>195</v>
      </c>
      <c r="H16" s="192"/>
      <c r="I16" s="192"/>
      <c r="J16" s="192"/>
      <c r="K16" s="193"/>
      <c r="L16" s="191"/>
      <c r="M16" s="192"/>
      <c r="N16" s="192"/>
      <c r="O16" s="192"/>
      <c r="P16" s="192" t="s">
        <v>196</v>
      </c>
      <c r="Q16" s="192"/>
      <c r="R16" s="192"/>
      <c r="S16" s="192"/>
      <c r="T16" s="194"/>
    </row>
    <row r="17" spans="2:20" s="126" customFormat="1" ht="95.15" customHeight="1" x14ac:dyDescent="0.35">
      <c r="B17" s="39" t="s">
        <v>179</v>
      </c>
      <c r="C17" s="21" t="s">
        <v>76</v>
      </c>
      <c r="D17" s="21" t="s">
        <v>77</v>
      </c>
      <c r="E17" s="21" t="s">
        <v>78</v>
      </c>
      <c r="F17" s="21" t="s">
        <v>178</v>
      </c>
      <c r="G17" s="21" t="s">
        <v>79</v>
      </c>
      <c r="H17" s="21" t="s">
        <v>193</v>
      </c>
      <c r="I17" s="21" t="s">
        <v>37</v>
      </c>
      <c r="J17" s="21" t="s">
        <v>113</v>
      </c>
      <c r="K17" s="21" t="s">
        <v>117</v>
      </c>
      <c r="L17" s="21" t="s">
        <v>76</v>
      </c>
      <c r="M17" s="21" t="s">
        <v>77</v>
      </c>
      <c r="N17" s="21" t="s">
        <v>78</v>
      </c>
      <c r="O17" s="21" t="s">
        <v>178</v>
      </c>
      <c r="P17" s="21" t="s">
        <v>79</v>
      </c>
      <c r="Q17" s="21" t="s">
        <v>193</v>
      </c>
      <c r="R17" s="21" t="s">
        <v>37</v>
      </c>
      <c r="S17" s="21" t="s">
        <v>113</v>
      </c>
      <c r="T17" s="22" t="s">
        <v>117</v>
      </c>
    </row>
    <row r="18" spans="2:20" s="126" customFormat="1" ht="18" customHeight="1" x14ac:dyDescent="0.35">
      <c r="B18" s="20" t="s">
        <v>48</v>
      </c>
      <c r="C18" s="95"/>
      <c r="D18" s="96"/>
      <c r="E18" s="96"/>
      <c r="F18" s="96"/>
      <c r="G18" s="96"/>
      <c r="H18" s="96"/>
      <c r="I18" s="96"/>
      <c r="J18" s="96"/>
      <c r="K18" s="97"/>
      <c r="L18" s="104"/>
      <c r="M18" s="105"/>
      <c r="N18" s="105"/>
      <c r="O18" s="105" t="s">
        <v>113</v>
      </c>
      <c r="P18" s="105"/>
      <c r="Q18" s="105"/>
      <c r="R18" s="105"/>
      <c r="S18" s="10"/>
      <c r="T18" s="11"/>
    </row>
    <row r="19" spans="2:20" s="126" customFormat="1" ht="18" customHeight="1" x14ac:dyDescent="0.35">
      <c r="B19" s="23" t="s">
        <v>0</v>
      </c>
      <c r="C19" s="98"/>
      <c r="D19" s="99"/>
      <c r="E19" s="99"/>
      <c r="F19" s="99"/>
      <c r="G19" s="99"/>
      <c r="H19" s="99"/>
      <c r="I19" s="99"/>
      <c r="J19" s="99"/>
      <c r="K19" s="100"/>
      <c r="L19" s="95"/>
      <c r="M19" s="96"/>
      <c r="N19" s="96"/>
      <c r="O19" s="96"/>
      <c r="P19" s="96"/>
      <c r="Q19" s="97"/>
      <c r="R19" s="27">
        <f>'(5a) Enrollment'!R19</f>
        <v>0</v>
      </c>
      <c r="S19" s="94">
        <f>'(5a) Enrollment'!S19</f>
        <v>0</v>
      </c>
      <c r="T19" s="32">
        <f>'(5a) Enrollment'!T19</f>
        <v>0</v>
      </c>
    </row>
    <row r="20" spans="2:20" s="126" customFormat="1" ht="18" customHeight="1" x14ac:dyDescent="0.35">
      <c r="B20" s="23" t="s">
        <v>1</v>
      </c>
      <c r="C20" s="98"/>
      <c r="D20" s="99"/>
      <c r="E20" s="99"/>
      <c r="F20" s="99"/>
      <c r="G20" s="99"/>
      <c r="H20" s="99"/>
      <c r="I20" s="99"/>
      <c r="J20" s="99"/>
      <c r="K20" s="100"/>
      <c r="L20" s="98"/>
      <c r="M20" s="99"/>
      <c r="N20" s="99"/>
      <c r="O20" s="99"/>
      <c r="P20" s="99"/>
      <c r="Q20" s="100"/>
      <c r="R20" s="27">
        <f>'(5a) Enrollment'!R20</f>
        <v>0</v>
      </c>
      <c r="S20" s="94">
        <f>'(5a) Enrollment'!S20</f>
        <v>0</v>
      </c>
      <c r="T20" s="32">
        <f>'(5a) Enrollment'!T20</f>
        <v>0</v>
      </c>
    </row>
    <row r="21" spans="2:20" s="126" customFormat="1" ht="18" customHeight="1" x14ac:dyDescent="0.35">
      <c r="B21" s="23" t="s">
        <v>4</v>
      </c>
      <c r="C21" s="98"/>
      <c r="D21" s="99"/>
      <c r="E21" s="99"/>
      <c r="F21" s="99"/>
      <c r="G21" s="99"/>
      <c r="H21" s="99"/>
      <c r="I21" s="99"/>
      <c r="J21" s="99"/>
      <c r="K21" s="100"/>
      <c r="L21" s="98"/>
      <c r="M21" s="99"/>
      <c r="N21" s="99"/>
      <c r="O21" s="99"/>
      <c r="P21" s="99"/>
      <c r="Q21" s="100"/>
      <c r="R21" s="27">
        <f>'(5a) Enrollment'!R21</f>
        <v>0</v>
      </c>
      <c r="S21" s="94">
        <f>'(5a) Enrollment'!S21</f>
        <v>0</v>
      </c>
      <c r="T21" s="32">
        <f>'(5a) Enrollment'!T21</f>
        <v>0</v>
      </c>
    </row>
    <row r="22" spans="2:20" s="126" customFormat="1" ht="18" customHeight="1" x14ac:dyDescent="0.35">
      <c r="B22" s="23" t="s">
        <v>2</v>
      </c>
      <c r="C22" s="98"/>
      <c r="D22" s="99"/>
      <c r="E22" s="99"/>
      <c r="F22" s="99"/>
      <c r="G22" s="99"/>
      <c r="H22" s="99"/>
      <c r="I22" s="99"/>
      <c r="J22" s="99"/>
      <c r="K22" s="100"/>
      <c r="L22" s="98"/>
      <c r="M22" s="99"/>
      <c r="N22" s="99"/>
      <c r="O22" s="99"/>
      <c r="P22" s="99"/>
      <c r="Q22" s="100"/>
      <c r="R22" s="27">
        <f>'(5a) Enrollment'!R22</f>
        <v>0</v>
      </c>
      <c r="S22" s="94">
        <f>'(5a) Enrollment'!S22</f>
        <v>0</v>
      </c>
      <c r="T22" s="32">
        <f>'(5a) Enrollment'!T22</f>
        <v>0</v>
      </c>
    </row>
    <row r="23" spans="2:20" s="126" customFormat="1" ht="18" customHeight="1" x14ac:dyDescent="0.35">
      <c r="B23" s="23" t="s">
        <v>3</v>
      </c>
      <c r="C23" s="98"/>
      <c r="D23" s="99"/>
      <c r="E23" s="99"/>
      <c r="F23" s="99"/>
      <c r="G23" s="99"/>
      <c r="H23" s="99"/>
      <c r="I23" s="99"/>
      <c r="J23" s="99"/>
      <c r="K23" s="100"/>
      <c r="L23" s="98"/>
      <c r="M23" s="99"/>
      <c r="N23" s="99"/>
      <c r="O23" s="99"/>
      <c r="P23" s="99"/>
      <c r="Q23" s="100"/>
      <c r="R23" s="27">
        <f>'(5a) Enrollment'!R23</f>
        <v>0</v>
      </c>
      <c r="S23" s="94">
        <f>'(5a) Enrollment'!S23</f>
        <v>0</v>
      </c>
      <c r="T23" s="32">
        <f>'(5a) Enrollment'!T23</f>
        <v>0</v>
      </c>
    </row>
    <row r="24" spans="2:20" s="126" customFormat="1" ht="18" customHeight="1" x14ac:dyDescent="0.35">
      <c r="B24" s="60" t="s">
        <v>118</v>
      </c>
      <c r="C24" s="98"/>
      <c r="D24" s="99"/>
      <c r="E24" s="99"/>
      <c r="F24" s="99"/>
      <c r="G24" s="99"/>
      <c r="H24" s="99"/>
      <c r="I24" s="99"/>
      <c r="J24" s="99"/>
      <c r="K24" s="100"/>
      <c r="L24" s="98"/>
      <c r="M24" s="99"/>
      <c r="N24" s="99"/>
      <c r="O24" s="99"/>
      <c r="P24" s="99"/>
      <c r="Q24" s="100"/>
      <c r="R24" s="27">
        <f>'(5a) Enrollment'!R24</f>
        <v>66</v>
      </c>
      <c r="S24" s="94">
        <f>'(5a) Enrollment'!S24</f>
        <v>379.90686868686868</v>
      </c>
      <c r="T24" s="32">
        <f>'(5a) Enrollment'!T24</f>
        <v>3.6363636363636438E-2</v>
      </c>
    </row>
    <row r="25" spans="2:20" s="126" customFormat="1" ht="18" customHeight="1" thickBot="1" x14ac:dyDescent="0.4">
      <c r="B25" s="41" t="s">
        <v>14</v>
      </c>
      <c r="C25" s="101"/>
      <c r="D25" s="102"/>
      <c r="E25" s="102"/>
      <c r="F25" s="102"/>
      <c r="G25" s="102"/>
      <c r="H25" s="102"/>
      <c r="I25" s="102"/>
      <c r="J25" s="102"/>
      <c r="K25" s="103"/>
      <c r="L25" s="101"/>
      <c r="M25" s="102"/>
      <c r="N25" s="102"/>
      <c r="O25" s="102"/>
      <c r="P25" s="102"/>
      <c r="Q25" s="103"/>
      <c r="R25" s="25">
        <f>SUM(R19:R24)</f>
        <v>66</v>
      </c>
      <c r="S25" s="87">
        <f>SUMPRODUCT(S19:S24,R19:R24)/SUM(R19:R24)</f>
        <v>379.90686868686868</v>
      </c>
      <c r="T25" s="82">
        <f>SUMPRODUCT(T19:T24,R19:R24)/SUM(R19:R24)</f>
        <v>3.6363636363636438E-2</v>
      </c>
    </row>
    <row r="26" spans="2:20" s="126" customFormat="1" ht="8.15" customHeight="1" thickBot="1" x14ac:dyDescent="0.4"/>
    <row r="27" spans="2:20" s="126" customFormat="1" ht="52.75" customHeight="1" x14ac:dyDescent="0.35">
      <c r="B27" s="63" t="s">
        <v>97</v>
      </c>
      <c r="C27" s="191"/>
      <c r="D27" s="192"/>
      <c r="E27" s="192"/>
      <c r="F27" s="192"/>
      <c r="G27" s="192" t="s">
        <v>195</v>
      </c>
      <c r="H27" s="192"/>
      <c r="I27" s="192"/>
      <c r="J27" s="192"/>
      <c r="K27" s="193"/>
      <c r="L27" s="191"/>
      <c r="M27" s="192"/>
      <c r="N27" s="192"/>
      <c r="O27" s="192"/>
      <c r="P27" s="192" t="s">
        <v>196</v>
      </c>
      <c r="Q27" s="192"/>
      <c r="R27" s="192"/>
      <c r="S27" s="192"/>
      <c r="T27" s="194"/>
    </row>
    <row r="28" spans="2:20" s="126" customFormat="1" ht="95.15" customHeight="1" x14ac:dyDescent="0.35">
      <c r="B28" s="39" t="s">
        <v>179</v>
      </c>
      <c r="C28" s="21" t="s">
        <v>76</v>
      </c>
      <c r="D28" s="21" t="s">
        <v>77</v>
      </c>
      <c r="E28" s="21" t="s">
        <v>78</v>
      </c>
      <c r="F28" s="21" t="s">
        <v>178</v>
      </c>
      <c r="G28" s="21" t="s">
        <v>79</v>
      </c>
      <c r="H28" s="21" t="s">
        <v>193</v>
      </c>
      <c r="I28" s="21" t="s">
        <v>37</v>
      </c>
      <c r="J28" s="21" t="s">
        <v>113</v>
      </c>
      <c r="K28" s="21" t="s">
        <v>117</v>
      </c>
      <c r="L28" s="21" t="s">
        <v>76</v>
      </c>
      <c r="M28" s="21" t="s">
        <v>77</v>
      </c>
      <c r="N28" s="21" t="s">
        <v>78</v>
      </c>
      <c r="O28" s="21" t="s">
        <v>178</v>
      </c>
      <c r="P28" s="21" t="s">
        <v>79</v>
      </c>
      <c r="Q28" s="21" t="s">
        <v>193</v>
      </c>
      <c r="R28" s="21" t="s">
        <v>37</v>
      </c>
      <c r="S28" s="21" t="s">
        <v>113</v>
      </c>
      <c r="T28" s="22" t="s">
        <v>117</v>
      </c>
    </row>
    <row r="29" spans="2:20" s="126" customFormat="1" ht="18" customHeight="1" x14ac:dyDescent="0.35">
      <c r="B29" s="20" t="s">
        <v>48</v>
      </c>
      <c r="C29" s="104"/>
      <c r="D29" s="105"/>
      <c r="E29" s="105"/>
      <c r="F29" s="105" t="s">
        <v>113</v>
      </c>
      <c r="G29" s="105"/>
      <c r="H29" s="105"/>
      <c r="I29" s="105"/>
      <c r="J29" s="10"/>
      <c r="K29" s="10"/>
      <c r="L29" s="104"/>
      <c r="M29" s="105"/>
      <c r="N29" s="105"/>
      <c r="O29" s="105" t="s">
        <v>113</v>
      </c>
      <c r="P29" s="105"/>
      <c r="Q29" s="105"/>
      <c r="R29" s="105"/>
      <c r="S29" s="10"/>
      <c r="T29" s="11"/>
    </row>
    <row r="30" spans="2:20" s="126" customFormat="1" ht="18" customHeight="1" x14ac:dyDescent="0.35">
      <c r="B30" s="23" t="s">
        <v>0</v>
      </c>
      <c r="C30" s="88">
        <f t="shared" ref="C30:H35" si="0">C8</f>
        <v>0</v>
      </c>
      <c r="D30" s="88">
        <f t="shared" si="0"/>
        <v>0</v>
      </c>
      <c r="E30" s="88">
        <f t="shared" si="0"/>
        <v>0</v>
      </c>
      <c r="F30" s="88">
        <f t="shared" si="0"/>
        <v>0</v>
      </c>
      <c r="G30" s="88">
        <f t="shared" si="0"/>
        <v>0</v>
      </c>
      <c r="H30" s="88">
        <f t="shared" si="0"/>
        <v>0</v>
      </c>
      <c r="I30" s="130">
        <f>'(5a) Enrollment'!I30</f>
        <v>0</v>
      </c>
      <c r="J30" s="93">
        <f>'(5a) Enrollment'!J30</f>
        <v>0</v>
      </c>
      <c r="K30" s="28">
        <f>'(5a) Enrollment'!K30</f>
        <v>0</v>
      </c>
      <c r="L30" s="95"/>
      <c r="M30" s="96"/>
      <c r="N30" s="96"/>
      <c r="O30" s="96"/>
      <c r="P30" s="96"/>
      <c r="Q30" s="97"/>
      <c r="R30" s="27">
        <f t="shared" ref="R30:R35" si="1">R19+R8</f>
        <v>0</v>
      </c>
      <c r="S30" s="89">
        <f t="shared" ref="S30:S35" si="2">IF(R30=0,0,S8*(R8/R30)+S19*(R19/R30))</f>
        <v>0</v>
      </c>
      <c r="T30" s="84">
        <f t="shared" ref="T30:T35" si="3">IF(R30=0,0,T8*(R8/R30)+T19*(R19/R30))</f>
        <v>0</v>
      </c>
    </row>
    <row r="31" spans="2:20" s="126" customFormat="1" ht="18" customHeight="1" x14ac:dyDescent="0.35">
      <c r="B31" s="23" t="s">
        <v>1</v>
      </c>
      <c r="C31" s="88">
        <f t="shared" si="0"/>
        <v>0</v>
      </c>
      <c r="D31" s="88">
        <f t="shared" si="0"/>
        <v>0</v>
      </c>
      <c r="E31" s="88">
        <f t="shared" si="0"/>
        <v>0</v>
      </c>
      <c r="F31" s="88">
        <f t="shared" si="0"/>
        <v>0</v>
      </c>
      <c r="G31" s="88">
        <f t="shared" si="0"/>
        <v>0</v>
      </c>
      <c r="H31" s="88">
        <f t="shared" si="0"/>
        <v>0</v>
      </c>
      <c r="I31" s="130">
        <f>'(5a) Enrollment'!I31</f>
        <v>0</v>
      </c>
      <c r="J31" s="93">
        <f>'(5a) Enrollment'!J31</f>
        <v>0</v>
      </c>
      <c r="K31" s="28">
        <f>'(5a) Enrollment'!K31</f>
        <v>0</v>
      </c>
      <c r="L31" s="98"/>
      <c r="M31" s="99"/>
      <c r="N31" s="99"/>
      <c r="O31" s="99"/>
      <c r="P31" s="99"/>
      <c r="Q31" s="100"/>
      <c r="R31" s="27">
        <f t="shared" si="1"/>
        <v>0</v>
      </c>
      <c r="S31" s="89">
        <f t="shared" si="2"/>
        <v>0</v>
      </c>
      <c r="T31" s="84">
        <f t="shared" si="3"/>
        <v>0</v>
      </c>
    </row>
    <row r="32" spans="2:20" s="126" customFormat="1" ht="18" customHeight="1" x14ac:dyDescent="0.35">
      <c r="B32" s="23" t="s">
        <v>4</v>
      </c>
      <c r="C32" s="88">
        <f t="shared" si="0"/>
        <v>0</v>
      </c>
      <c r="D32" s="88">
        <f t="shared" si="0"/>
        <v>0</v>
      </c>
      <c r="E32" s="88">
        <f t="shared" si="0"/>
        <v>0</v>
      </c>
      <c r="F32" s="88">
        <f t="shared" si="0"/>
        <v>0</v>
      </c>
      <c r="G32" s="88">
        <f t="shared" si="0"/>
        <v>0</v>
      </c>
      <c r="H32" s="88">
        <f t="shared" si="0"/>
        <v>0</v>
      </c>
      <c r="I32" s="130">
        <f>'(5a) Enrollment'!I32</f>
        <v>0</v>
      </c>
      <c r="J32" s="93">
        <f>'(5a) Enrollment'!J32</f>
        <v>0</v>
      </c>
      <c r="K32" s="28">
        <f>'(5a) Enrollment'!K32</f>
        <v>0</v>
      </c>
      <c r="L32" s="98"/>
      <c r="M32" s="99"/>
      <c r="N32" s="99"/>
      <c r="O32" s="99"/>
      <c r="P32" s="99"/>
      <c r="Q32" s="100"/>
      <c r="R32" s="27">
        <f t="shared" si="1"/>
        <v>0</v>
      </c>
      <c r="S32" s="89">
        <f t="shared" si="2"/>
        <v>0</v>
      </c>
      <c r="T32" s="84">
        <f t="shared" si="3"/>
        <v>0</v>
      </c>
    </row>
    <row r="33" spans="2:20" s="126" customFormat="1" ht="18" customHeight="1" x14ac:dyDescent="0.35">
      <c r="B33" s="23" t="s">
        <v>2</v>
      </c>
      <c r="C33" s="88">
        <f t="shared" si="0"/>
        <v>0</v>
      </c>
      <c r="D33" s="88">
        <f t="shared" si="0"/>
        <v>0</v>
      </c>
      <c r="E33" s="88">
        <f t="shared" si="0"/>
        <v>0</v>
      </c>
      <c r="F33" s="88">
        <f t="shared" si="0"/>
        <v>0</v>
      </c>
      <c r="G33" s="88">
        <f t="shared" si="0"/>
        <v>0</v>
      </c>
      <c r="H33" s="88">
        <f t="shared" si="0"/>
        <v>0</v>
      </c>
      <c r="I33" s="130">
        <f>'(5a) Enrollment'!I33</f>
        <v>0</v>
      </c>
      <c r="J33" s="93">
        <f>'(5a) Enrollment'!J33</f>
        <v>0</v>
      </c>
      <c r="K33" s="28">
        <f>'(5a) Enrollment'!K33</f>
        <v>0</v>
      </c>
      <c r="L33" s="98"/>
      <c r="M33" s="99"/>
      <c r="N33" s="99"/>
      <c r="O33" s="99"/>
      <c r="P33" s="99"/>
      <c r="Q33" s="100"/>
      <c r="R33" s="27">
        <f t="shared" si="1"/>
        <v>0</v>
      </c>
      <c r="S33" s="89">
        <f t="shared" si="2"/>
        <v>0</v>
      </c>
      <c r="T33" s="84">
        <f t="shared" si="3"/>
        <v>0</v>
      </c>
    </row>
    <row r="34" spans="2:20" s="126" customFormat="1" ht="18" customHeight="1" x14ac:dyDescent="0.35">
      <c r="B34" s="23" t="s">
        <v>3</v>
      </c>
      <c r="C34" s="88">
        <f t="shared" si="0"/>
        <v>0</v>
      </c>
      <c r="D34" s="88">
        <f t="shared" si="0"/>
        <v>0</v>
      </c>
      <c r="E34" s="88">
        <f t="shared" si="0"/>
        <v>0</v>
      </c>
      <c r="F34" s="88">
        <f t="shared" si="0"/>
        <v>0</v>
      </c>
      <c r="G34" s="88">
        <f t="shared" si="0"/>
        <v>0</v>
      </c>
      <c r="H34" s="88">
        <f t="shared" si="0"/>
        <v>0</v>
      </c>
      <c r="I34" s="130">
        <f>'(5a) Enrollment'!I34</f>
        <v>0</v>
      </c>
      <c r="J34" s="93">
        <f>'(5a) Enrollment'!J34</f>
        <v>0</v>
      </c>
      <c r="K34" s="28">
        <f>'(5a) Enrollment'!K34</f>
        <v>0</v>
      </c>
      <c r="L34" s="98"/>
      <c r="M34" s="99"/>
      <c r="N34" s="99"/>
      <c r="O34" s="99"/>
      <c r="P34" s="99"/>
      <c r="Q34" s="100"/>
      <c r="R34" s="27">
        <f t="shared" si="1"/>
        <v>0</v>
      </c>
      <c r="S34" s="89">
        <f t="shared" si="2"/>
        <v>0</v>
      </c>
      <c r="T34" s="84">
        <f t="shared" si="3"/>
        <v>0</v>
      </c>
    </row>
    <row r="35" spans="2:20" s="126" customFormat="1" ht="18" customHeight="1" x14ac:dyDescent="0.35">
      <c r="B35" s="60" t="s">
        <v>118</v>
      </c>
      <c r="C35" s="88">
        <f t="shared" si="0"/>
        <v>0</v>
      </c>
      <c r="D35" s="88">
        <f t="shared" si="0"/>
        <v>0</v>
      </c>
      <c r="E35" s="88">
        <f t="shared" si="0"/>
        <v>0</v>
      </c>
      <c r="F35" s="88">
        <f t="shared" si="0"/>
        <v>0</v>
      </c>
      <c r="G35" s="88">
        <f t="shared" si="0"/>
        <v>0</v>
      </c>
      <c r="H35" s="88">
        <f t="shared" si="0"/>
        <v>0</v>
      </c>
      <c r="I35" s="130">
        <f>'(5a) Enrollment'!I35</f>
        <v>0</v>
      </c>
      <c r="J35" s="93">
        <f>'(5a) Enrollment'!J35</f>
        <v>0</v>
      </c>
      <c r="K35" s="28">
        <f>'(5a) Enrollment'!K35</f>
        <v>0</v>
      </c>
      <c r="L35" s="98"/>
      <c r="M35" s="99"/>
      <c r="N35" s="99"/>
      <c r="O35" s="99"/>
      <c r="P35" s="99"/>
      <c r="Q35" s="100"/>
      <c r="R35" s="27">
        <f t="shared" si="1"/>
        <v>66</v>
      </c>
      <c r="S35" s="89">
        <f t="shared" si="2"/>
        <v>379.90686868686868</v>
      </c>
      <c r="T35" s="84">
        <f t="shared" si="3"/>
        <v>3.6363636363636438E-2</v>
      </c>
    </row>
    <row r="36" spans="2:20" s="126" customFormat="1" ht="18" customHeight="1" thickBot="1" x14ac:dyDescent="0.4">
      <c r="B36" s="41" t="s">
        <v>14</v>
      </c>
      <c r="C36" s="110"/>
      <c r="D36" s="111"/>
      <c r="E36" s="111"/>
      <c r="F36" s="111"/>
      <c r="G36" s="111"/>
      <c r="H36" s="112"/>
      <c r="I36" s="144">
        <f>SUM(I30:I35)</f>
        <v>0</v>
      </c>
      <c r="J36" s="86" t="e">
        <f>SUMPRODUCT(J30:J35,I30:I35)/SUM(I30:I35)</f>
        <v>#DIV/0!</v>
      </c>
      <c r="K36" s="81" t="e">
        <f>SUMPRODUCT(K30:K35,I30:I35)/SUM(I30:I35)</f>
        <v>#DIV/0!</v>
      </c>
      <c r="L36" s="101"/>
      <c r="M36" s="102"/>
      <c r="N36" s="102"/>
      <c r="O36" s="102"/>
      <c r="P36" s="102"/>
      <c r="Q36" s="103"/>
      <c r="R36" s="25">
        <f>SUM(R30:R35)</f>
        <v>66</v>
      </c>
      <c r="S36" s="86">
        <f>SUMPRODUCT(S30:S35,R30:R35)/SUM(R30:R35)</f>
        <v>379.90686868686868</v>
      </c>
      <c r="T36" s="85">
        <f>SUMPRODUCT(T30:T35,R30:R35)/SUM(R30:R35)</f>
        <v>3.6363636363636438E-2</v>
      </c>
    </row>
  </sheetData>
  <sheetProtection algorithmName="SHA-512" hashValue="U3zsVIZl1hF60Xkq0GEBQs2CWaaR/iNKbi8AW7Dd5iICKb/RFFKqU2deJ7zzY/N+9zzLGaUffb0t35Dt9itsfA==" saltValue="B5Y5Bg7UyTnoUb9LvLidTw==" spinCount="100000" sheet="1" objects="1" scenarios="1"/>
  <hyperlinks>
    <hyperlink ref="B2" location="Explanation!A1" display="Please document any explanation in the explanation tab" xr:uid="{00000000-0004-0000-0800-000000000000}"/>
  </hyperlinks>
  <pageMargins left="0.25" right="0.25" top="0.75" bottom="0.75" header="0.3" footer="0.3"/>
  <pageSetup scale="41" orientation="landscape" r:id="rId1"/>
  <headerFooter>
    <oddFooter>&amp;L&amp;"Arial,Regular"&amp;12&amp;A
Version Date: June 6, 2024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8FEFB84DCC27B4D951A4394939CB462" ma:contentTypeVersion="7" ma:contentTypeDescription="Create a new document." ma:contentTypeScope="" ma:versionID="0dfe0646d9788edc1f7cd38a47bbb4ea">
  <xsd:schema xmlns:xsd="http://www.w3.org/2001/XMLSchema" xmlns:xs="http://www.w3.org/2001/XMLSchema" xmlns:p="http://schemas.microsoft.com/office/2006/metadata/properties" xmlns:ns3="3922a60e-c276-410d-a036-b26d0e8e40ff" xmlns:ns4="08f3f684-fa0b-44a2-ace7-7b56fcfc8ba0" targetNamespace="http://schemas.microsoft.com/office/2006/metadata/properties" ma:root="true" ma:fieldsID="187db181a430da5bf006916d727d6255" ns3:_="" ns4:_="">
    <xsd:import namespace="3922a60e-c276-410d-a036-b26d0e8e40ff"/>
    <xsd:import namespace="08f3f684-fa0b-44a2-ace7-7b56fcfc8ba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22a60e-c276-410d-a036-b26d0e8e40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f3f684-fa0b-44a2-ace7-7b56fcfc8ba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2ABD1B-E8C7-4183-BC64-CC366FDE3556}">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3922a60e-c276-410d-a036-b26d0e8e40ff"/>
    <ds:schemaRef ds:uri="http://schemas.microsoft.com/office/infopath/2007/PartnerControls"/>
    <ds:schemaRef ds:uri="http://purl.org/dc/elements/1.1/"/>
    <ds:schemaRef ds:uri="08f3f684-fa0b-44a2-ace7-7b56fcfc8ba0"/>
    <ds:schemaRef ds:uri="http://www.w3.org/XML/1998/namespace"/>
    <ds:schemaRef ds:uri="http://purl.org/dc/dcmitype/"/>
  </ds:schemaRefs>
</ds:datastoreItem>
</file>

<file path=customXml/itemProps2.xml><?xml version="1.0" encoding="utf-8"?>
<ds:datastoreItem xmlns:ds="http://schemas.openxmlformats.org/officeDocument/2006/customXml" ds:itemID="{F302DBE6-6490-4579-A3F3-10E808576C41}">
  <ds:schemaRefs>
    <ds:schemaRef ds:uri="http://schemas.microsoft.com/sharepoint/v3/contenttype/forms"/>
  </ds:schemaRefs>
</ds:datastoreItem>
</file>

<file path=customXml/itemProps3.xml><?xml version="1.0" encoding="utf-8"?>
<ds:datastoreItem xmlns:ds="http://schemas.openxmlformats.org/officeDocument/2006/customXml" ds:itemID="{6C264ADE-9CC4-44C3-AB0B-7064032E75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22a60e-c276-410d-a036-b26d0e8e40ff"/>
    <ds:schemaRef ds:uri="08f3f684-fa0b-44a2-ace7-7b56fcfc8b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Index</vt:lpstr>
      <vt:lpstr>General_Info</vt:lpstr>
      <vt:lpstr>(1) Premium</vt:lpstr>
      <vt:lpstr>(2a) Cost Sharing</vt:lpstr>
      <vt:lpstr>(2b) Cost Sharing</vt:lpstr>
      <vt:lpstr>(3) Benefit</vt:lpstr>
      <vt:lpstr>(4) Benefit Design </vt:lpstr>
      <vt:lpstr>(5a) Enrollment</vt:lpstr>
      <vt:lpstr>(5b) Enrollment</vt:lpstr>
      <vt:lpstr>(5c) Enrollment</vt:lpstr>
      <vt:lpstr>(6) Trend</vt:lpstr>
      <vt:lpstr>(7) CA Aggregate Form</vt:lpstr>
      <vt:lpstr>Explanation</vt:lpstr>
      <vt:lpstr>Glossary</vt:lpstr>
      <vt:lpstr>'(6) Trend'!Print_Area</vt:lpstr>
      <vt:lpstr>Explanation!Print_Area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2021-06-10T02:13:01Z</dcterms:created>
  <dcterms:modified xsi:type="dcterms:W3CDTF">2024-09-19T03:58:45Z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0x010100A8FEFB84DCC27B4D951A4394939CB462</vt:lpwstr>
  </property>
</Properties>
</file>