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 codeName="ThisWorkbook" defaultThemeVersion="124226"/>
  <xr:revisionPtr revIDLastSave="0" documentId="8_{C15F6178-41F9-45A4-B219-06D73EB688FB}" xr6:coauthVersionLast="47" xr6:coauthVersionMax="47" xr10:uidLastSave="{00000000-0000-0000-0000-000000000000}"/>
  <bookViews>
    <workbookView minimized="1" xWindow="6667" yWindow="5973" windowWidth="6893" windowHeight="1987" tabRatio="832" activeTab="1" xr2:uid="{00000000-000D-0000-FFFF-FFFF00000000}"/>
  </bookViews>
  <sheets>
    <sheet name="Cover page" sheetId="21" r:id="rId1"/>
    <sheet name="PharmPctPrem" sheetId="8" r:id="rId2"/>
    <sheet name="YoYTotalPlanSpnd" sheetId="18" r:id="rId3"/>
    <sheet name="YoYcompofPrem" sheetId="9" r:id="rId4"/>
    <sheet name="SpecTierForm" sheetId="7" r:id="rId5"/>
    <sheet name="PharmDocOff" sheetId="20" r:id="rId6"/>
    <sheet name="PharmBenMgr" sheetId="19" r:id="rId7"/>
  </sheets>
  <definedNames>
    <definedName name="_xlnm.Print_Area" localSheetId="6">PharmBenMgr!$A$1:$E$26</definedName>
    <definedName name="_xlnm.Print_Area" localSheetId="1">PharmPctPrem!$A$1:$C$22</definedName>
    <definedName name="_xlnm.Print_Area" localSheetId="3">YoYcompofPrem!$A$1:$D$33</definedName>
    <definedName name="_xlnm.Print_Titles" localSheetId="6">PharmBenMgr!$2:$26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8" l="1"/>
  <c r="B13" i="20"/>
  <c r="A3" i="20"/>
  <c r="A2" i="20"/>
  <c r="A1" i="20"/>
  <c r="A3" i="7"/>
  <c r="A2" i="7"/>
  <c r="A1" i="7"/>
  <c r="A3" i="9"/>
  <c r="A2" i="9"/>
  <c r="A1" i="9"/>
  <c r="A3" i="18"/>
  <c r="A2" i="18"/>
  <c r="A1" i="18"/>
  <c r="A3" i="8"/>
  <c r="A2" i="8"/>
  <c r="A1" i="8"/>
  <c r="A10" i="18"/>
  <c r="A1" i="19"/>
  <c r="B18" i="21"/>
  <c r="B10" i="20"/>
  <c r="B11" i="8"/>
  <c r="C29" i="9"/>
  <c r="C30" i="9"/>
  <c r="C11" i="18"/>
  <c r="B29" i="9"/>
  <c r="B30" i="9"/>
  <c r="B11" i="18"/>
  <c r="B11" i="20"/>
  <c r="A8" i="19"/>
  <c r="A7" i="19"/>
  <c r="A3" i="19"/>
  <c r="A2" i="19"/>
  <c r="A15" i="20"/>
  <c r="A8" i="20"/>
  <c r="A7" i="20"/>
  <c r="A8" i="7"/>
  <c r="B31" i="9"/>
  <c r="C31" i="9"/>
  <c r="D19" i="18"/>
  <c r="D27" i="9"/>
  <c r="D25" i="9"/>
  <c r="D23" i="9"/>
  <c r="D21" i="9"/>
  <c r="D19" i="9"/>
  <c r="D17" i="9"/>
  <c r="D15" i="9"/>
  <c r="D13" i="9"/>
  <c r="D11" i="9"/>
  <c r="C10" i="9"/>
  <c r="B10" i="9"/>
  <c r="A10" i="9"/>
  <c r="A8" i="9"/>
  <c r="A7" i="9"/>
  <c r="A19" i="18"/>
  <c r="B18" i="18"/>
  <c r="C18" i="18"/>
  <c r="D16" i="18"/>
  <c r="C15" i="18"/>
  <c r="B15" i="18"/>
  <c r="D15" i="18" s="1"/>
  <c r="D14" i="18"/>
  <c r="D13" i="18"/>
  <c r="D12" i="18"/>
  <c r="A8" i="18"/>
  <c r="A7" i="18"/>
  <c r="B18" i="8"/>
  <c r="B15" i="8"/>
  <c r="C15" i="8" s="1"/>
  <c r="A8" i="8"/>
  <c r="A7" i="8"/>
  <c r="B24" i="21"/>
  <c r="B22" i="21"/>
  <c r="B20" i="21"/>
  <c r="B16" i="21"/>
  <c r="B14" i="21"/>
  <c r="C13" i="8"/>
  <c r="C16" i="8"/>
  <c r="C14" i="8"/>
  <c r="B15" i="20"/>
  <c r="C13" i="20"/>
  <c r="D29" i="9"/>
  <c r="C12" i="8"/>
  <c r="C11" i="20"/>
</calcChain>
</file>

<file path=xl/sharedStrings.xml><?xml version="1.0" encoding="utf-8"?>
<sst xmlns="http://schemas.openxmlformats.org/spreadsheetml/2006/main" count="133" uniqueCount="123">
  <si>
    <t>California Department of Managed Health Care/Department of Insurance</t>
  </si>
  <si>
    <t>1.</t>
  </si>
  <si>
    <t>Reporting Year</t>
  </si>
  <si>
    <t>2.</t>
  </si>
  <si>
    <t>3.</t>
  </si>
  <si>
    <t>Legal Name</t>
  </si>
  <si>
    <t>4.</t>
  </si>
  <si>
    <t>DBA</t>
  </si>
  <si>
    <t>Percent of Premium Attributable to Prescription Drug Costs</t>
  </si>
  <si>
    <t>Specialty Tier Formulary List</t>
  </si>
  <si>
    <t>DMHC Health Plan ID/CDI NAIC No.</t>
  </si>
  <si>
    <t>Includes Plan Pharmacy, Network Pharmacy, and Mail Order Pharmacy for Outpatient Use</t>
  </si>
  <si>
    <t>Covered Prescription Drug Categories</t>
  </si>
  <si>
    <t>Benefits Categories</t>
  </si>
  <si>
    <t>Prescription Drug Name</t>
  </si>
  <si>
    <t>Percent of Paid Premium
 Attributable to Prescriptions Drug Costs</t>
  </si>
  <si>
    <t>(2) Total Medical/Pharmacy Benefits</t>
  </si>
  <si>
    <t>Tab Name</t>
  </si>
  <si>
    <t>Worksheet</t>
  </si>
  <si>
    <t xml:space="preserve">* Cells highlighted in light blue are formula. </t>
  </si>
  <si>
    <t>Health Plan/Insurer Uses of Prescription Drug Benefit Manager</t>
  </si>
  <si>
    <t>YoYTotalPlanSpnd</t>
  </si>
  <si>
    <t>PharmPctPrem</t>
  </si>
  <si>
    <t>SpecTierForm</t>
  </si>
  <si>
    <t>PharmDocOff</t>
  </si>
  <si>
    <t>PharmBenMgr</t>
  </si>
  <si>
    <t>Therapy Class</t>
  </si>
  <si>
    <t>YoYCompofPrem</t>
  </si>
  <si>
    <t xml:space="preserve">If yes, please provide responses to the remaining questions on this page. </t>
  </si>
  <si>
    <t>Utilization management</t>
  </si>
  <si>
    <t>Enrollee grievances</t>
  </si>
  <si>
    <t>Name(s) of PBM(s)</t>
  </si>
  <si>
    <t xml:space="preserve">Yes </t>
  </si>
  <si>
    <t>No</t>
  </si>
  <si>
    <t xml:space="preserve">    (ii) Please provide the name(s) of the PBM(s) utilized by the health plan and select the functions delegated to the PBM(s).</t>
  </si>
  <si>
    <t>A. (i) Does the health plan utilize a pharmacy benefit manager (PBM) to prescription drug services to its enrollees?</t>
  </si>
  <si>
    <t>Total Member Months</t>
  </si>
  <si>
    <t xml:space="preserve">    Prescription Drugs Coverage</t>
  </si>
  <si>
    <t>Functions Delegated to PBM(s)</t>
  </si>
  <si>
    <t>Year-Over-Year Increase
 (%)</t>
  </si>
  <si>
    <t>Pharmacy Manufacturer Rebate Amount (negative)</t>
  </si>
  <si>
    <t>(Subsection (c)(4)(A)(i))</t>
  </si>
  <si>
    <t>(Subsection (c)(4)(A)(ii))</t>
  </si>
  <si>
    <t>(Subsection (c)(4)(A)(iii))</t>
  </si>
  <si>
    <t>(Subsection (c)(4)(A)(iv))</t>
  </si>
  <si>
    <t>(Subsection (c)(4)(B))</t>
  </si>
  <si>
    <t>(Subsection (c)(4)(C)(I) &amp; (c)(4)(C)(ii))</t>
  </si>
  <si>
    <t>Total ( = 1+2+3)</t>
  </si>
  <si>
    <t>6)  Total Commission Expenses</t>
  </si>
  <si>
    <t>7)  Taxes and Fees</t>
  </si>
  <si>
    <t>Percent of Premium Attributable To Drugs Administered in a Doctor's Office</t>
  </si>
  <si>
    <t>3)  Pharmacy Manufacturer Rebate (Negative)</t>
  </si>
  <si>
    <t>Percent of Paid Premium</t>
  </si>
  <si>
    <t>Total Health Care Paid Premiums with pharmacy benefits carve-in (PMPM)</t>
  </si>
  <si>
    <t>4. Pharmacy Manufacturer Rebate Amount (negative)</t>
  </si>
  <si>
    <t>Total  = (1+2+3)</t>
  </si>
  <si>
    <t>1. Generic Drugs
    - Excluding Specialty Generic Drugs</t>
  </si>
  <si>
    <t>2. Brand Name Drugs
    - Excluding Specialty Brand Name Drugs</t>
  </si>
  <si>
    <r>
      <t>3. Generic and Brand Name Specialty Drugs</t>
    </r>
    <r>
      <rPr>
        <b/>
        <sz val="12"/>
        <color theme="1"/>
        <rFont val="Arial"/>
        <family val="2"/>
      </rPr>
      <t xml:space="preserve">
</t>
    </r>
  </si>
  <si>
    <t>1. Generic Drugs
    - Excluding Specialty Generic 
      Drugs</t>
  </si>
  <si>
    <t>2. Brand Name Drugs
    - Excluding Specialty Brand 
      Name Drugs</t>
  </si>
  <si>
    <t>1)  Paid Plan Cost - Prescription Drugs
(dispensed at pharmacy)</t>
  </si>
  <si>
    <t>2)  Paid Plan Cost - Prescription Drugs, if available
(administered in doctor's office)</t>
  </si>
  <si>
    <t>4)  Paid Plan Cost - Medical Benefits Excludes
Prescription Drugs above (1) &amp; (2)</t>
  </si>
  <si>
    <t xml:space="preserve">    Medical Coverage (regardless of pharmacy benefits carve-in coverage)</t>
  </si>
  <si>
    <t>For policies subject to CHSC 1385.045 or CIC 10181.45</t>
  </si>
  <si>
    <t>SB 17 - Large Group Prescription Drug Cost Reporting Form</t>
  </si>
  <si>
    <t>Year-Over-Year Increase, as a Percentage, in Per Member Per Month, Total Health Plan Spending</t>
  </si>
  <si>
    <t>(1)  Drug Benefits Covered as Part of Medical Benefits         Administered in Doctor's Office, if available</t>
  </si>
  <si>
    <t xml:space="preserve">5)  Administration Cost Excluding Total Commission Expenses </t>
  </si>
  <si>
    <t>8)  Profit</t>
  </si>
  <si>
    <t>9)  Other</t>
  </si>
  <si>
    <t xml:space="preserve"> Claim processing</t>
  </si>
  <si>
    <t>Provider dispute resolutions</t>
  </si>
  <si>
    <t xml:space="preserve">10) Total Health Care Premium with pharmacy benefits carve-in </t>
  </si>
  <si>
    <t xml:space="preserve">Year-Over-Year Increase (PMPM) </t>
  </si>
  <si>
    <t>Year-Over-Year Increase (%) in Total Annual Plan Spending (i.e., Allowed Dollar Amount)</t>
  </si>
  <si>
    <t>Year-Over-Year Increase in Per Member Per Month Costs for Drug Prices Compared  to Other Components of Health Care Premium</t>
  </si>
  <si>
    <t>Blue Shield of California Life &amp; Health Insurance Company</t>
  </si>
  <si>
    <t>Blue Shield of California</t>
  </si>
  <si>
    <t>CVS Health</t>
  </si>
  <si>
    <t>BIKTARVY</t>
  </si>
  <si>
    <t>ANTI-HIV AGENTS, INTEGRASE INHIBITORS (INSTI)</t>
  </si>
  <si>
    <t>DUPIXENT SYRINGE</t>
  </si>
  <si>
    <t>DERMATOLOGICAL AGENTS</t>
  </si>
  <si>
    <t>EFFEXOR XR</t>
  </si>
  <si>
    <t>SSRIS/SNRIS (SELECTIVE SEROTONIN REUPTAKE INHIBITOR/SEROTONIN AND NOREPINEPHRINE REUPTAKE INHIBITOR)</t>
  </si>
  <si>
    <t>EPCLUSA</t>
  </si>
  <si>
    <t>ANTI-HEPATITIS C (HCV) AGENTS, DIRECT ACTING AGENTS</t>
  </si>
  <si>
    <t>FASENRA PEN</t>
  </si>
  <si>
    <t>ANTIASTHMATIC - MONOCLONAL ANTIBODIES</t>
  </si>
  <si>
    <t>FONDAPARINUX SODIUM</t>
  </si>
  <si>
    <t>ANTICOAGULANTS</t>
  </si>
  <si>
    <t>HUMIRA(CF) PEN</t>
  </si>
  <si>
    <t>IMMUNE SUPPRESSANTS</t>
  </si>
  <si>
    <t>JADENU</t>
  </si>
  <si>
    <t>ELECTROLYTES/MINERALS/METALS/VITAMINS</t>
  </si>
  <si>
    <t>LUPKYNIS</t>
  </si>
  <si>
    <t>IMMUNOSUPPRESSIVE AGENTS</t>
  </si>
  <si>
    <t>LYRICA</t>
  </si>
  <si>
    <t>FIBROMYALGIA AGENTS</t>
  </si>
  <si>
    <t>NINLARO</t>
  </si>
  <si>
    <t>ANTINEOPLASTICS, OTHER</t>
  </si>
  <si>
    <t>NURTEC ODT</t>
  </si>
  <si>
    <t>CALCITONIN GENE-RELATED PEPTIDE (CGRP) RECEPTOR ANTAG</t>
  </si>
  <si>
    <t>OTEZLA</t>
  </si>
  <si>
    <t>IMMUNOMODULATORS</t>
  </si>
  <si>
    <t>POSACONAZOLE</t>
  </si>
  <si>
    <t>ANTIFUNGALS</t>
  </si>
  <si>
    <t>REVLIMID</t>
  </si>
  <si>
    <t>ANTIANGIOGENIC AGENTS</t>
  </si>
  <si>
    <t>SPRYCEL</t>
  </si>
  <si>
    <t>MOLECULAR TARGET INHIBITORS</t>
  </si>
  <si>
    <t>STELARA</t>
  </si>
  <si>
    <t>TALICIA</t>
  </si>
  <si>
    <t>ULCER THERAPY COMBINATIONS</t>
  </si>
  <si>
    <t>TALTZ AUTOINJECTOR</t>
  </si>
  <si>
    <t>VIBERZI</t>
  </si>
  <si>
    <t>IRRITABLE BOWEL SYNDROME AGENTS</t>
  </si>
  <si>
    <t>VICTOZA 2-PAK</t>
  </si>
  <si>
    <t>ANTIDIABETIC AGENTS</t>
  </si>
  <si>
    <t>VICTOZA 3-PAK</t>
  </si>
  <si>
    <t>XELJANZ XR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</si>
</sst>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8"/>
      <color rgb="FF000000"/>
      <name val="Tahoma"/>
      <family val="2"/>
    </font>
    <font>
      <sz val="12"/>
      <name val="Arial"/>
      <family val="2"/>
    </font>
    <font>
      <b/>
      <sz val="12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5" fillId="0" borderId="0" xfId="0" applyFont="1"/>
    <xf numFmtId="0" fontId="7" fillId="0" borderId="0" xfId="0" applyFont="1"/>
    <xf numFmtId="49" fontId="4" fillId="0" borderId="0" xfId="0" applyNumberFormat="1" applyFont="1" applyAlignment="1">
      <alignment horizontal="left"/>
    </xf>
    <xf numFmtId="49" fontId="5" fillId="0" borderId="0" xfId="0" applyNumberFormat="1" applyFont="1"/>
    <xf numFmtId="0" fontId="7" fillId="0" borderId="1" xfId="0" applyFont="1" applyBorder="1" applyAlignment="1">
      <alignment horizontal="left" wrapText="1"/>
    </xf>
    <xf numFmtId="164" fontId="5" fillId="0" borderId="1" xfId="2" applyNumberFormat="1" applyFont="1" applyBorder="1"/>
    <xf numFmtId="49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165" fontId="5" fillId="0" borderId="0" xfId="0" applyNumberFormat="1" applyFont="1" applyAlignment="1">
      <alignment horizontal="center"/>
    </xf>
    <xf numFmtId="164" fontId="5" fillId="0" borderId="0" xfId="2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  <xf numFmtId="44" fontId="5" fillId="0" borderId="0" xfId="0" applyNumberFormat="1" applyFont="1"/>
    <xf numFmtId="0" fontId="7" fillId="0" borderId="1" xfId="0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5" fillId="0" borderId="0" xfId="0" applyFont="1" applyProtection="1">
      <protection locked="0"/>
    </xf>
    <xf numFmtId="7" fontId="5" fillId="0" borderId="1" xfId="3" applyNumberFormat="1" applyFont="1" applyBorder="1"/>
    <xf numFmtId="0" fontId="7" fillId="0" borderId="1" xfId="0" applyFont="1" applyBorder="1" applyAlignment="1">
      <alignment horizontal="right" wrapText="1"/>
    </xf>
    <xf numFmtId="164" fontId="5" fillId="3" borderId="1" xfId="2" applyNumberFormat="1" applyFont="1" applyFill="1" applyBorder="1"/>
    <xf numFmtId="7" fontId="5" fillId="0" borderId="0" xfId="0" applyNumberFormat="1" applyFont="1"/>
    <xf numFmtId="0" fontId="7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right" wrapText="1"/>
    </xf>
    <xf numFmtId="164" fontId="5" fillId="5" borderId="1" xfId="2" applyNumberFormat="1" applyFont="1" applyFill="1" applyBorder="1" applyAlignment="1">
      <alignment horizontal="center"/>
    </xf>
    <xf numFmtId="165" fontId="5" fillId="5" borderId="1" xfId="0" applyNumberFormat="1" applyFont="1" applyFill="1" applyBorder="1" applyAlignment="1">
      <alignment horizontal="center"/>
    </xf>
    <xf numFmtId="165" fontId="5" fillId="0" borderId="0" xfId="3" applyNumberFormat="1" applyFont="1"/>
    <xf numFmtId="165" fontId="5" fillId="0" borderId="1" xfId="4" applyNumberFormat="1" applyFont="1" applyBorder="1"/>
    <xf numFmtId="164" fontId="5" fillId="5" borderId="1" xfId="2" applyNumberFormat="1" applyFont="1" applyFill="1" applyBorder="1"/>
    <xf numFmtId="165" fontId="5" fillId="5" borderId="1" xfId="4" applyNumberFormat="1" applyFont="1" applyFill="1" applyBorder="1"/>
    <xf numFmtId="165" fontId="5" fillId="0" borderId="1" xfId="4" applyNumberFormat="1" applyFont="1" applyFill="1" applyBorder="1"/>
    <xf numFmtId="165" fontId="5" fillId="0" borderId="1" xfId="0" applyNumberFormat="1" applyFont="1" applyBorder="1"/>
    <xf numFmtId="165" fontId="5" fillId="5" borderId="1" xfId="0" applyNumberFormat="1" applyFont="1" applyFill="1" applyBorder="1"/>
    <xf numFmtId="7" fontId="5" fillId="5" borderId="1" xfId="3" applyNumberFormat="1" applyFont="1" applyFill="1" applyBorder="1"/>
    <xf numFmtId="49" fontId="4" fillId="0" borderId="1" xfId="0" applyNumberFormat="1" applyFont="1" applyBorder="1" applyAlignment="1">
      <alignment horizontal="center" wrapText="1"/>
    </xf>
    <xf numFmtId="165" fontId="5" fillId="5" borderId="1" xfId="4" applyNumberFormat="1" applyFont="1" applyFill="1" applyBorder="1" applyAlignment="1">
      <alignment horizontal="center"/>
    </xf>
    <xf numFmtId="165" fontId="5" fillId="5" borderId="0" xfId="4" applyNumberFormat="1" applyFont="1" applyFill="1" applyBorder="1"/>
    <xf numFmtId="0" fontId="7" fillId="5" borderId="1" xfId="4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10" fillId="2" borderId="2" xfId="1" applyFont="1" applyFill="1" applyBorder="1"/>
    <xf numFmtId="0" fontId="10" fillId="2" borderId="3" xfId="1" applyFont="1" applyFill="1" applyBorder="1"/>
    <xf numFmtId="0" fontId="10" fillId="2" borderId="6" xfId="1" applyFont="1" applyFill="1" applyBorder="1" applyAlignment="1" applyProtection="1">
      <alignment horizontal="center"/>
      <protection locked="0"/>
    </xf>
    <xf numFmtId="0" fontId="4" fillId="0" borderId="7" xfId="1" quotePrefix="1" applyFont="1" applyBorder="1" applyAlignment="1">
      <alignment horizontal="left" vertical="center"/>
    </xf>
    <xf numFmtId="0" fontId="4" fillId="0" borderId="1" xfId="1" applyFont="1" applyBorder="1" applyAlignment="1">
      <alignment vertical="center"/>
    </xf>
    <xf numFmtId="0" fontId="4" fillId="0" borderId="8" xfId="1" applyFont="1" applyBorder="1" applyAlignment="1" applyProtection="1">
      <alignment horizontal="left" vertical="center"/>
      <protection locked="0"/>
    </xf>
    <xf numFmtId="0" fontId="4" fillId="0" borderId="9" xfId="1" quotePrefix="1" applyFont="1" applyBorder="1" applyAlignment="1">
      <alignment horizontal="left" vertical="center"/>
    </xf>
    <xf numFmtId="0" fontId="4" fillId="0" borderId="10" xfId="1" applyFont="1" applyBorder="1" applyAlignment="1">
      <alignment vertical="center"/>
    </xf>
    <xf numFmtId="49" fontId="4" fillId="0" borderId="11" xfId="1" applyNumberFormat="1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9" fontId="5" fillId="0" borderId="0" xfId="0" applyNumberFormat="1" applyFont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vertical="center" wrapText="1"/>
    </xf>
    <xf numFmtId="0" fontId="7" fillId="0" borderId="15" xfId="0" applyFont="1" applyBorder="1" applyAlignment="1">
      <alignment wrapText="1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8" fontId="5" fillId="5" borderId="1" xfId="4" applyNumberFormat="1" applyFont="1" applyFill="1" applyBorder="1"/>
    <xf numFmtId="49" fontId="4" fillId="0" borderId="8" xfId="1" applyNumberFormat="1" applyFont="1" applyBorder="1" applyAlignment="1" applyProtection="1">
      <alignment horizontal="right" vertical="center"/>
      <protection locked="0"/>
    </xf>
    <xf numFmtId="165" fontId="5" fillId="0" borderId="1" xfId="0" applyNumberFormat="1" applyFont="1" applyBorder="1" applyAlignment="1" applyProtection="1">
      <alignment horizontal="center"/>
      <protection locked="0"/>
    </xf>
    <xf numFmtId="8" fontId="10" fillId="4" borderId="1" xfId="4" applyNumberFormat="1" applyFont="1" applyFill="1" applyBorder="1" applyAlignment="1" applyProtection="1">
      <alignment horizontal="center"/>
      <protection locked="0"/>
    </xf>
    <xf numFmtId="165" fontId="5" fillId="0" borderId="1" xfId="4" applyNumberFormat="1" applyFont="1" applyBorder="1" applyAlignment="1" applyProtection="1">
      <alignment horizontal="center"/>
      <protection locked="0"/>
    </xf>
    <xf numFmtId="165" fontId="5" fillId="0" borderId="1" xfId="4" applyNumberFormat="1" applyFont="1" applyBorder="1" applyProtection="1">
      <protection locked="0"/>
    </xf>
    <xf numFmtId="8" fontId="5" fillId="0" borderId="1" xfId="4" applyNumberFormat="1" applyFont="1" applyBorder="1" applyProtection="1">
      <protection locked="0"/>
    </xf>
    <xf numFmtId="165" fontId="5" fillId="0" borderId="1" xfId="0" applyNumberFormat="1" applyFont="1" applyBorder="1" applyProtection="1">
      <protection locked="0"/>
    </xf>
    <xf numFmtId="166" fontId="5" fillId="4" borderId="1" xfId="3" applyNumberFormat="1" applyFont="1" applyFill="1" applyBorder="1" applyProtection="1">
      <protection locked="0"/>
    </xf>
    <xf numFmtId="165" fontId="5" fillId="5" borderId="1" xfId="4" applyNumberFormat="1" applyFont="1" applyFill="1" applyBorder="1" applyAlignment="1" applyProtection="1">
      <alignment horizontal="center"/>
      <protection locked="0"/>
    </xf>
    <xf numFmtId="165" fontId="5" fillId="0" borderId="0" xfId="0" applyNumberFormat="1" applyFont="1"/>
    <xf numFmtId="7" fontId="5" fillId="5" borderId="1" xfId="3" applyNumberFormat="1" applyFont="1" applyFill="1" applyBorder="1" applyProtection="1"/>
    <xf numFmtId="0" fontId="4" fillId="0" borderId="8" xfId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4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5" fillId="0" borderId="0" xfId="0" applyFont="1" applyAlignment="1">
      <alignment vertical="top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7" fillId="0" borderId="1" xfId="0" applyFont="1" applyBorder="1"/>
    <xf numFmtId="0" fontId="7" fillId="0" borderId="4" xfId="0" applyFont="1" applyBorder="1"/>
    <xf numFmtId="0" fontId="7" fillId="0" borderId="12" xfId="0" applyFont="1" applyBorder="1"/>
    <xf numFmtId="0" fontId="6" fillId="0" borderId="0" xfId="0" applyFont="1" applyAlignment="1">
      <alignment horizontal="right"/>
    </xf>
    <xf numFmtId="0" fontId="7" fillId="0" borderId="4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7" fillId="0" borderId="12" xfId="0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7" fillId="0" borderId="17" xfId="0" applyFont="1" applyBorder="1"/>
    <xf numFmtId="0" fontId="7" fillId="0" borderId="0" xfId="0" applyFont="1" applyAlignment="1" applyProtection="1">
      <alignment vertical="center"/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left"/>
    </xf>
  </cellXfs>
  <cellStyles count="10">
    <cellStyle name="Comma" xfId="3" builtinId="3"/>
    <cellStyle name="Comma 2" xfId="5" xr:uid="{F75B3AE4-B9F0-4AC8-811F-B7F741186D7E}"/>
    <cellStyle name="Comma 3" xfId="8" xr:uid="{293CD266-1B5B-4B2A-B487-BBD3E3277499}"/>
    <cellStyle name="Currency" xfId="4" builtinId="4"/>
    <cellStyle name="Currency 2" xfId="9" xr:uid="{3437CCFB-4BC8-4046-AF0E-B8429BD46359}"/>
    <cellStyle name="Normal" xfId="0" builtinId="0"/>
    <cellStyle name="Normal 2" xfId="6" xr:uid="{78794FBD-8FA2-4A46-83E0-B65896AA5A78}"/>
    <cellStyle name="Normal 3" xfId="7" xr:uid="{265FEF78-2691-40E2-8BC4-0CB4AF8C0698}"/>
    <cellStyle name="Normal_cover 10'01" xfId="1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982980</xdr:colOff>
          <xdr:row>10</xdr:row>
          <xdr:rowOff>0</xdr:rowOff>
        </xdr:from>
        <xdr:to>
          <xdr:col>0</xdr:col>
          <xdr:colOff>1356360</xdr:colOff>
          <xdr:row>11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6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1744980</xdr:colOff>
          <xdr:row>10</xdr:row>
          <xdr:rowOff>22860</xdr:rowOff>
        </xdr:from>
        <xdr:to>
          <xdr:col>0</xdr:col>
          <xdr:colOff>2194560</xdr:colOff>
          <xdr:row>11</xdr:row>
          <xdr:rowOff>30480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6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C26"/>
  <sheetViews>
    <sheetView view="pageLayout" zoomScale="80" zoomScaleNormal="100" zoomScaleSheetLayoutView="100" zoomScalePageLayoutView="80" workbookViewId="0">
      <selection activeCell="C6" sqref="C6"/>
    </sheetView>
  </sheetViews>
  <sheetFormatPr defaultColWidth="9.1015625" defaultRowHeight="15" x14ac:dyDescent="0.5"/>
  <cols>
    <col min="1" max="1" width="23" style="16" customWidth="1"/>
    <col min="2" max="2" width="55" style="16" customWidth="1"/>
    <col min="3" max="3" width="45.89453125" style="16" customWidth="1"/>
    <col min="4" max="16384" width="9.1015625" style="16"/>
  </cols>
  <sheetData>
    <row r="1" spans="1:3" ht="16.5" customHeight="1" x14ac:dyDescent="0.5">
      <c r="A1" s="14" t="s">
        <v>0</v>
      </c>
      <c r="B1" s="42"/>
      <c r="C1" s="14"/>
    </row>
    <row r="2" spans="1:3" ht="16.5" customHeight="1" x14ac:dyDescent="0.5">
      <c r="A2" s="14" t="s">
        <v>66</v>
      </c>
      <c r="B2" s="42"/>
      <c r="C2" s="14"/>
    </row>
    <row r="3" spans="1:3" ht="16.5" customHeight="1" x14ac:dyDescent="0.5">
      <c r="A3" s="14" t="s">
        <v>65</v>
      </c>
      <c r="B3" s="42"/>
      <c r="C3" s="14"/>
    </row>
    <row r="4" spans="1:3" ht="16.5" customHeight="1" thickBot="1" x14ac:dyDescent="0.55000000000000004"/>
    <row r="5" spans="1:3" x14ac:dyDescent="0.5">
      <c r="A5" s="45"/>
      <c r="B5" s="46"/>
      <c r="C5" s="47"/>
    </row>
    <row r="6" spans="1:3" x14ac:dyDescent="0.5">
      <c r="A6" s="48" t="s">
        <v>1</v>
      </c>
      <c r="B6" s="49" t="s">
        <v>2</v>
      </c>
      <c r="C6" s="77">
        <v>2022</v>
      </c>
    </row>
    <row r="7" spans="1:3" x14ac:dyDescent="0.5">
      <c r="A7" s="48" t="s">
        <v>3</v>
      </c>
      <c r="B7" s="49" t="s">
        <v>10</v>
      </c>
      <c r="C7" s="50">
        <v>61557</v>
      </c>
    </row>
    <row r="8" spans="1:3" x14ac:dyDescent="0.5">
      <c r="A8" s="48" t="s">
        <v>4</v>
      </c>
      <c r="B8" s="49" t="s">
        <v>5</v>
      </c>
      <c r="C8" s="66" t="s">
        <v>78</v>
      </c>
    </row>
    <row r="9" spans="1:3" ht="15.3" thickBot="1" x14ac:dyDescent="0.55000000000000004">
      <c r="A9" s="51" t="s">
        <v>6</v>
      </c>
      <c r="B9" s="52" t="s">
        <v>7</v>
      </c>
      <c r="C9" s="53" t="s">
        <v>79</v>
      </c>
    </row>
    <row r="10" spans="1:3" x14ac:dyDescent="0.5">
      <c r="A10" s="78" t="s">
        <v>19</v>
      </c>
    </row>
    <row r="13" spans="1:3" x14ac:dyDescent="0.5">
      <c r="A13" s="101" t="s">
        <v>17</v>
      </c>
      <c r="B13" s="14" t="s">
        <v>18</v>
      </c>
    </row>
    <row r="14" spans="1:3" ht="20.25" customHeight="1" x14ac:dyDescent="0.5">
      <c r="A14" s="78" t="s">
        <v>22</v>
      </c>
      <c r="B14" s="78" t="str">
        <f>PharmPctPrem!A4</f>
        <v>Percent of Premium Attributable to Prescription Drug Costs</v>
      </c>
      <c r="C14" s="78"/>
    </row>
    <row r="15" spans="1:3" ht="20.25" customHeight="1" x14ac:dyDescent="0.5">
      <c r="B15" s="54"/>
      <c r="C15" s="54"/>
    </row>
    <row r="16" spans="1:3" ht="21.75" customHeight="1" x14ac:dyDescent="0.5">
      <c r="A16" s="78" t="s">
        <v>21</v>
      </c>
      <c r="B16" s="78" t="str">
        <f>YoYTotalPlanSpnd!A4</f>
        <v>Year-Over-Year Increase, as a Percentage, in Per Member Per Month, Total Health Plan Spending</v>
      </c>
      <c r="C16" s="78"/>
    </row>
    <row r="17" spans="1:3" ht="20.25" customHeight="1" x14ac:dyDescent="0.5">
      <c r="B17" s="54"/>
      <c r="C17" s="54"/>
    </row>
    <row r="18" spans="1:3" ht="45" x14ac:dyDescent="0.5">
      <c r="A18" s="78" t="s">
        <v>27</v>
      </c>
      <c r="B18" s="79" t="str">
        <f>YoYcompofPrem!A4</f>
        <v>Year-Over-Year Increase in Per Member Per Month Costs for Drug Prices Compared  to Other Components of Health Care Premium</v>
      </c>
      <c r="C18" s="80"/>
    </row>
    <row r="19" spans="1:3" ht="20.25" customHeight="1" x14ac:dyDescent="0.5">
      <c r="B19" s="55"/>
      <c r="C19" s="54"/>
    </row>
    <row r="20" spans="1:3" ht="20.25" customHeight="1" x14ac:dyDescent="0.5">
      <c r="A20" s="78" t="s">
        <v>23</v>
      </c>
      <c r="B20" s="78" t="str">
        <f>SpecTierForm!A4</f>
        <v>Specialty Tier Formulary List</v>
      </c>
      <c r="C20" s="78"/>
    </row>
    <row r="21" spans="1:3" ht="20.25" customHeight="1" x14ac:dyDescent="0.5">
      <c r="B21" s="54"/>
      <c r="C21" s="54"/>
    </row>
    <row r="22" spans="1:3" ht="20.25" customHeight="1" x14ac:dyDescent="0.5">
      <c r="A22" s="78" t="s">
        <v>24</v>
      </c>
      <c r="B22" s="78" t="str">
        <f>PharmDocOff!A4</f>
        <v>Percent of Premium Attributable To Drugs Administered in a Doctor's Office</v>
      </c>
      <c r="C22" s="78"/>
    </row>
    <row r="23" spans="1:3" ht="20.25" customHeight="1" x14ac:dyDescent="0.5">
      <c r="B23" s="54"/>
      <c r="C23" s="54"/>
    </row>
    <row r="24" spans="1:3" ht="20.25" customHeight="1" x14ac:dyDescent="0.5">
      <c r="A24" s="78" t="s">
        <v>25</v>
      </c>
      <c r="B24" s="78" t="str">
        <f>PharmBenMgr!A4</f>
        <v>Health Plan/Insurer Uses of Prescription Drug Benefit Manager</v>
      </c>
      <c r="C24" s="78"/>
    </row>
    <row r="25" spans="1:3" ht="20.25" customHeight="1" x14ac:dyDescent="0.5">
      <c r="B25" s="54"/>
      <c r="C25" s="54"/>
    </row>
    <row r="26" spans="1:3" ht="20.25" customHeight="1" x14ac:dyDescent="0.5">
      <c r="B26" s="78"/>
      <c r="C26" s="78"/>
    </row>
  </sheetData>
  <sheetProtection algorithmName="SHA-512" hashValue="f8d85DGV+pM7giIJUsD4RvWV6W9DS1UkmMuyuzU3g3/5oxXdYSCdcno1nQL4xfgAHfMMSylzjr+mMJJEbz0AMQ==" saltValue="orxuo6ja6x9Nhn8pCZ6r9g==" spinCount="100000" sheet="1" objects="1" scenarios="1"/>
  <dataValidations count="1">
    <dataValidation type="textLength" operator="lessThanOrEqual" allowBlank="1" showInputMessage="1" showErrorMessage="1" errorTitle="Too Many Characters" error="The maximum number of characters that can be entered is 105." sqref="C6:C9" xr:uid="{00000000-0002-0000-0000-000000000000}">
      <formula1>150</formula1>
    </dataValidation>
  </dataValidations>
  <printOptions horizontalCentered="1"/>
  <pageMargins left="0.7" right="0.7" top="0.75" bottom="0.75" header="0.3" footer="0.3"/>
  <pageSetup scale="99" orientation="landscape" r:id="rId1"/>
  <headerFooter>
    <oddFooter>&amp;L&amp;"Arial,Regular"&amp;12Revised: August 26, 2020&amp;C&amp;"Arial,Regular"&amp;12Page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  <pageSetUpPr fitToPage="1"/>
  </sheetPr>
  <dimension ref="A1:C24"/>
  <sheetViews>
    <sheetView tabSelected="1" view="pageLayout" topLeftCell="A11" zoomScale="85" zoomScaleNormal="85" zoomScaleSheetLayoutView="85" zoomScalePageLayoutView="85" workbookViewId="0">
      <selection activeCell="B12" sqref="B12"/>
    </sheetView>
  </sheetViews>
  <sheetFormatPr defaultColWidth="50.89453125" defaultRowHeight="15" x14ac:dyDescent="0.5"/>
  <cols>
    <col min="1" max="1" width="57.1015625" style="1" customWidth="1"/>
    <col min="2" max="2" width="29.89453125" style="1" customWidth="1"/>
    <col min="3" max="3" width="37.41796875" style="1" customWidth="1"/>
    <col min="4" max="16384" width="50.89453125" style="1"/>
  </cols>
  <sheetData>
    <row r="1" spans="1:3" ht="16.5" customHeight="1" x14ac:dyDescent="0.5">
      <c r="A1" s="89" t="str">
        <f>'Cover page'!A1</f>
        <v>California Department of Managed Health Care/Department of Insurance</v>
      </c>
      <c r="B1" s="42"/>
      <c r="C1" s="14"/>
    </row>
    <row r="2" spans="1:3" ht="16.5" customHeight="1" x14ac:dyDescent="0.5">
      <c r="A2" s="89" t="str">
        <f>'Cover page'!A2</f>
        <v>SB 17 - Large Group Prescription Drug Cost Reporting Form</v>
      </c>
      <c r="B2" s="42"/>
      <c r="C2" s="14"/>
    </row>
    <row r="3" spans="1:3" ht="16.5" customHeight="1" x14ac:dyDescent="0.5">
      <c r="A3" s="89" t="str">
        <f>'Cover page'!A3</f>
        <v>For policies subject to CHSC 1385.045 or CIC 10181.45</v>
      </c>
      <c r="B3" s="42"/>
      <c r="C3" s="14"/>
    </row>
    <row r="4" spans="1:3" ht="16.5" customHeight="1" x14ac:dyDescent="0.5">
      <c r="A4" s="90" t="s">
        <v>8</v>
      </c>
      <c r="B4" s="88"/>
      <c r="C4" s="81"/>
    </row>
    <row r="5" spans="1:3" ht="16.5" customHeight="1" x14ac:dyDescent="0.5">
      <c r="A5" s="90" t="s">
        <v>41</v>
      </c>
      <c r="B5" s="88"/>
      <c r="C5" s="81"/>
    </row>
    <row r="6" spans="1:3" ht="16.5" customHeight="1" x14ac:dyDescent="0.5">
      <c r="A6" s="41"/>
      <c r="B6" s="41"/>
      <c r="C6" s="41"/>
    </row>
    <row r="7" spans="1:3" ht="16.5" customHeight="1" x14ac:dyDescent="0.5">
      <c r="A7" s="2" t="str">
        <f>"Company Legal Name: "&amp;'Cover page'!C8</f>
        <v>Company Legal Name: Blue Shield of California Life &amp; Health Insurance Company</v>
      </c>
      <c r="B7" s="2"/>
      <c r="C7" s="2"/>
    </row>
    <row r="8" spans="1:3" ht="16.5" customHeight="1" x14ac:dyDescent="0.5">
      <c r="A8" s="2" t="str">
        <f>"Calendar Year: "&amp;'Cover page'!C6</f>
        <v>Calendar Year: 2022</v>
      </c>
      <c r="B8" s="2"/>
      <c r="C8" s="2"/>
    </row>
    <row r="9" spans="1:3" ht="16.5" customHeight="1" x14ac:dyDescent="0.5">
      <c r="A9" s="2"/>
      <c r="B9" s="42"/>
      <c r="C9" s="42"/>
    </row>
    <row r="10" spans="1:3" x14ac:dyDescent="0.5">
      <c r="A10" s="84" t="s">
        <v>11</v>
      </c>
      <c r="B10" s="85"/>
      <c r="C10" s="86"/>
    </row>
    <row r="11" spans="1:3" ht="49.5" customHeight="1" x14ac:dyDescent="0.5">
      <c r="A11" s="5" t="s">
        <v>12</v>
      </c>
      <c r="B11" s="18" t="str">
        <f>'Cover page'!C6&amp; " Total Paid Dollar Amount (PMPM)"</f>
        <v>2022 Total Paid Dollar Amount (PMPM)</v>
      </c>
      <c r="C11" s="18" t="s">
        <v>15</v>
      </c>
    </row>
    <row r="12" spans="1:3" ht="45" customHeight="1" x14ac:dyDescent="0.5">
      <c r="A12" s="11" t="s">
        <v>56</v>
      </c>
      <c r="B12" s="67">
        <v>6.0977708629097052</v>
      </c>
      <c r="C12" s="23">
        <f>B12/B19</f>
        <v>9.6005737428362711E-3</v>
      </c>
    </row>
    <row r="13" spans="1:3" ht="45.75" customHeight="1" x14ac:dyDescent="0.5">
      <c r="A13" s="11" t="s">
        <v>57</v>
      </c>
      <c r="B13" s="67">
        <v>21.180162003472663</v>
      </c>
      <c r="C13" s="23">
        <f>B13/B19</f>
        <v>3.3346892130106789E-2</v>
      </c>
    </row>
    <row r="14" spans="1:3" ht="45" customHeight="1" x14ac:dyDescent="0.5">
      <c r="A14" s="11" t="s">
        <v>58</v>
      </c>
      <c r="B14" s="67">
        <v>59.709084355680062</v>
      </c>
      <c r="C14" s="23">
        <f>B14/B19</f>
        <v>9.4008364755182247E-2</v>
      </c>
    </row>
    <row r="15" spans="1:3" ht="45" customHeight="1" x14ac:dyDescent="0.5">
      <c r="A15" s="11" t="s">
        <v>47</v>
      </c>
      <c r="B15" s="24">
        <f>SUM(B12:B14)</f>
        <v>86.987017222062434</v>
      </c>
      <c r="C15" s="23">
        <f>B15/B19</f>
        <v>0.1369558306281253</v>
      </c>
    </row>
    <row r="16" spans="1:3" ht="45" customHeight="1" x14ac:dyDescent="0.5">
      <c r="A16" s="91" t="s">
        <v>54</v>
      </c>
      <c r="B16" s="68">
        <v>-33.830162641030206</v>
      </c>
      <c r="C16" s="23">
        <f>B16/B19</f>
        <v>-5.3263557858973715E-2</v>
      </c>
    </row>
    <row r="17" spans="1:3" ht="30" customHeight="1" x14ac:dyDescent="0.5">
      <c r="A17" s="8"/>
      <c r="B17" s="9"/>
      <c r="C17" s="56"/>
    </row>
    <row r="18" spans="1:3" ht="23.25" customHeight="1" x14ac:dyDescent="0.5">
      <c r="A18" s="3"/>
      <c r="B18" s="57">
        <f>'Cover page'!C6</f>
        <v>2022</v>
      </c>
      <c r="C18" s="58"/>
    </row>
    <row r="19" spans="1:3" ht="45" customHeight="1" x14ac:dyDescent="0.5">
      <c r="A19" s="11" t="s">
        <v>53</v>
      </c>
      <c r="B19" s="67">
        <v>635.14650543252401</v>
      </c>
      <c r="C19" s="58"/>
    </row>
    <row r="20" spans="1:3" ht="15" customHeight="1" x14ac:dyDescent="0.5"/>
    <row r="21" spans="1:3" ht="17.25" customHeight="1" x14ac:dyDescent="0.5"/>
    <row r="22" spans="1:3" ht="30" customHeight="1" x14ac:dyDescent="0.5">
      <c r="A22" s="8"/>
      <c r="B22" s="8"/>
      <c r="C22" s="8"/>
    </row>
    <row r="23" spans="1:3" ht="30" customHeight="1" x14ac:dyDescent="0.5"/>
    <row r="24" spans="1:3" ht="30" customHeight="1" x14ac:dyDescent="0.5"/>
  </sheetData>
  <sheetProtection algorithmName="SHA-512" hashValue="MJsSo3A4dPIFPIvfssB22PlIILV5OOeEDALoFwt9mTObhPzku9UYRzolmgoGOkvFXHIUqLRXJHriDCV6O/6CRg==" saltValue="0DSHm2ijPzbTThJzAisRqA==" spinCount="100000" sheet="1" objects="1" scenarios="1"/>
  <printOptions horizontalCentered="1"/>
  <pageMargins left="0.7" right="0.7" top="0.75" bottom="0.75" header="0.3" footer="0.3"/>
  <pageSetup scale="83" orientation="landscape" r:id="rId1"/>
  <headerFooter>
    <oddFooter>&amp;L&amp;"Arial,Regular"&amp;12Revised: August 26, 2020&amp;C&amp;"Arial,Regular"&amp;12Page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  <pageSetUpPr fitToPage="1"/>
  </sheetPr>
  <dimension ref="A1:D24"/>
  <sheetViews>
    <sheetView view="pageLayout" topLeftCell="A11" zoomScale="85" zoomScaleNormal="90" zoomScaleSheetLayoutView="115" zoomScalePageLayoutView="85" workbookViewId="0">
      <selection activeCell="B12" sqref="B12:C14"/>
    </sheetView>
  </sheetViews>
  <sheetFormatPr defaultColWidth="9.1015625" defaultRowHeight="15" x14ac:dyDescent="0.5"/>
  <cols>
    <col min="1" max="1" width="46.68359375" style="1" customWidth="1"/>
    <col min="2" max="4" width="28.68359375" style="1" customWidth="1"/>
    <col min="5" max="16384" width="9.1015625" style="1"/>
  </cols>
  <sheetData>
    <row r="1" spans="1:4" ht="17.25" customHeight="1" x14ac:dyDescent="0.5">
      <c r="A1" s="14" t="str">
        <f>'Cover page'!A1:C1</f>
        <v>California Department of Managed Health Care/Department of Insurance</v>
      </c>
      <c r="B1" s="42"/>
      <c r="C1" s="14"/>
      <c r="D1" s="14"/>
    </row>
    <row r="2" spans="1:4" ht="18" customHeight="1" x14ac:dyDescent="0.5">
      <c r="A2" s="14" t="str">
        <f>'Cover page'!A2:C2</f>
        <v>SB 17 - Large Group Prescription Drug Cost Reporting Form</v>
      </c>
      <c r="B2" s="42"/>
      <c r="C2" s="14"/>
      <c r="D2" s="14"/>
    </row>
    <row r="3" spans="1:4" ht="18" customHeight="1" x14ac:dyDescent="0.5">
      <c r="A3" s="14" t="str">
        <f>'Cover page'!A3:C3</f>
        <v>For policies subject to CHSC 1385.045 or CIC 10181.45</v>
      </c>
      <c r="B3" s="42"/>
      <c r="C3" s="14"/>
      <c r="D3" s="14"/>
    </row>
    <row r="4" spans="1:4" ht="18" customHeight="1" x14ac:dyDescent="0.5">
      <c r="A4" s="81" t="s">
        <v>67</v>
      </c>
      <c r="B4" s="88"/>
      <c r="C4" s="15"/>
      <c r="D4" s="15"/>
    </row>
    <row r="5" spans="1:4" ht="18" customHeight="1" x14ac:dyDescent="0.5">
      <c r="A5" s="81" t="s">
        <v>42</v>
      </c>
      <c r="B5" s="88"/>
      <c r="C5" s="15"/>
      <c r="D5" s="15"/>
    </row>
    <row r="6" spans="1:4" ht="16.5" customHeight="1" x14ac:dyDescent="0.5">
      <c r="A6" s="41"/>
      <c r="B6" s="41"/>
      <c r="C6" s="41"/>
      <c r="D6" s="41"/>
    </row>
    <row r="7" spans="1:4" ht="16.5" customHeight="1" x14ac:dyDescent="0.5">
      <c r="A7" s="2" t="str">
        <f>"Company Legal Name: "&amp;'Cover page'!C8</f>
        <v>Company Legal Name: Blue Shield of California Life &amp; Health Insurance Company</v>
      </c>
      <c r="B7" s="3"/>
      <c r="C7" s="42"/>
      <c r="D7" s="42"/>
    </row>
    <row r="8" spans="1:4" ht="16.5" customHeight="1" x14ac:dyDescent="0.5">
      <c r="A8" s="2" t="str">
        <f>"Calendar Year: "&amp;'Cover page'!C6</f>
        <v>Calendar Year: 2022</v>
      </c>
      <c r="B8" s="4"/>
      <c r="C8" s="42"/>
      <c r="D8" s="42"/>
    </row>
    <row r="9" spans="1:4" ht="16.5" customHeight="1" x14ac:dyDescent="0.5">
      <c r="A9" s="2"/>
      <c r="B9" s="4"/>
      <c r="C9" s="42"/>
      <c r="D9" s="42"/>
    </row>
    <row r="10" spans="1:4" x14ac:dyDescent="0.5">
      <c r="A10" s="92" t="str">
        <f>PharmPctPrem!A10:C10</f>
        <v>Includes Plan Pharmacy, Network Pharmacy, and Mail Order Pharmacy for Outpatient Use</v>
      </c>
      <c r="B10" s="93"/>
      <c r="C10" s="93"/>
      <c r="D10" s="93"/>
    </row>
    <row r="11" spans="1:4" ht="87.75" customHeight="1" x14ac:dyDescent="0.5">
      <c r="A11" s="5" t="s">
        <v>12</v>
      </c>
      <c r="B11" s="18" t="str">
        <f>'Cover page'!C6&amp; " Total Annual Plan Spending (i.e., Allowed) Dollar Amount (PMPM)"</f>
        <v>2022 Total Annual Plan Spending (i.e., Allowed) Dollar Amount (PMPM)</v>
      </c>
      <c r="C11" s="18" t="str">
        <f>'Cover page'!C6-1&amp; " Total Annual Plan Spending (i.e., Allowed) Dollar Amount (PMPM)"</f>
        <v>2021 Total Annual Plan Spending (i.e., Allowed) Dollar Amount (PMPM)</v>
      </c>
      <c r="D11" s="18" t="s">
        <v>76</v>
      </c>
    </row>
    <row r="12" spans="1:4" ht="54.75" customHeight="1" x14ac:dyDescent="0.5">
      <c r="A12" s="11" t="s">
        <v>59</v>
      </c>
      <c r="B12" s="69">
        <v>9.25</v>
      </c>
      <c r="C12" s="69">
        <v>10.87</v>
      </c>
      <c r="D12" s="23">
        <f>B12/C12-1</f>
        <v>-0.14903403863845444</v>
      </c>
    </row>
    <row r="13" spans="1:4" ht="54.75" customHeight="1" x14ac:dyDescent="0.5">
      <c r="A13" s="11" t="s">
        <v>60</v>
      </c>
      <c r="B13" s="69">
        <v>26.11</v>
      </c>
      <c r="C13" s="69">
        <v>37.32</v>
      </c>
      <c r="D13" s="23">
        <f>B13/C13-1</f>
        <v>-0.30037513397642013</v>
      </c>
    </row>
    <row r="14" spans="1:4" ht="30" x14ac:dyDescent="0.5">
      <c r="A14" s="11" t="s">
        <v>58</v>
      </c>
      <c r="B14" s="69">
        <v>63.73</v>
      </c>
      <c r="C14" s="69">
        <v>52.4</v>
      </c>
      <c r="D14" s="23">
        <f>B14/C14-1</f>
        <v>0.21622137404580144</v>
      </c>
    </row>
    <row r="15" spans="1:4" ht="45" customHeight="1" x14ac:dyDescent="0.5">
      <c r="A15" s="11" t="s">
        <v>55</v>
      </c>
      <c r="B15" s="34">
        <f>SUM(B12:B14)</f>
        <v>99.09</v>
      </c>
      <c r="C15" s="34">
        <f>SUM(C12:C14)</f>
        <v>100.59</v>
      </c>
      <c r="D15" s="23">
        <f>B15/C15-1</f>
        <v>-1.4912019087384376E-2</v>
      </c>
    </row>
    <row r="16" spans="1:4" ht="45" customHeight="1" x14ac:dyDescent="0.5">
      <c r="A16" s="11" t="s">
        <v>40</v>
      </c>
      <c r="B16" s="68">
        <v>-33.830162641030206</v>
      </c>
      <c r="C16" s="68">
        <v>-32.102222222222224</v>
      </c>
      <c r="D16" s="23">
        <f>B16/C16-1</f>
        <v>5.382619330358529E-2</v>
      </c>
    </row>
    <row r="17" spans="1:4" ht="30" customHeight="1" x14ac:dyDescent="0.5">
      <c r="A17" s="8"/>
      <c r="B17" s="9"/>
      <c r="C17" s="9"/>
      <c r="D17" s="10"/>
    </row>
    <row r="18" spans="1:4" ht="30" x14ac:dyDescent="0.5">
      <c r="A18" s="3"/>
      <c r="B18" s="7">
        <f>'Cover page'!C6</f>
        <v>2022</v>
      </c>
      <c r="C18" s="7">
        <f>B18-1</f>
        <v>2021</v>
      </c>
      <c r="D18" s="33" t="s">
        <v>39</v>
      </c>
    </row>
    <row r="19" spans="1:4" ht="45" customHeight="1" x14ac:dyDescent="0.5">
      <c r="A19" s="11" t="str">
        <f>PharmPctPrem!A19</f>
        <v>Total Health Care Paid Premiums with pharmacy benefits carve-in (PMPM)</v>
      </c>
      <c r="B19" s="74">
        <f>PharmPctPrem!B19</f>
        <v>635.14650543252401</v>
      </c>
      <c r="C19" s="69">
        <v>600.61901395383541</v>
      </c>
      <c r="D19" s="23">
        <f>B19/C19-1</f>
        <v>5.7486510877163832E-2</v>
      </c>
    </row>
    <row r="20" spans="1:4" ht="30" customHeight="1" x14ac:dyDescent="0.5">
      <c r="C20" s="42"/>
      <c r="D20" s="42"/>
    </row>
    <row r="21" spans="1:4" ht="30" customHeight="1" x14ac:dyDescent="0.5"/>
    <row r="22" spans="1:4" ht="30" customHeight="1" x14ac:dyDescent="0.5"/>
    <row r="23" spans="1:4" ht="30" customHeight="1" x14ac:dyDescent="0.5">
      <c r="A23" s="87"/>
      <c r="B23" s="87"/>
      <c r="C23" s="87"/>
      <c r="D23" s="87"/>
    </row>
    <row r="24" spans="1:4" ht="30" customHeight="1" x14ac:dyDescent="0.5"/>
  </sheetData>
  <sheetProtection algorithmName="SHA-512" hashValue="fbSm6999+OwzB1bpYL0C+UipKy+Z9UG48d+GtBH3iEZTWyeJKOyNJVh+PaHtjscG2JbTEwg60mMAknpjQRTQRg==" saltValue="7TBPmxRyHeiaPL3LQQHybA==" spinCount="100000" sheet="1" objects="1" scenarios="1"/>
  <printOptions horizontalCentered="1"/>
  <pageMargins left="0.7" right="0.7" top="0.75" bottom="0.75" header="0.3" footer="0.3"/>
  <pageSetup scale="84" orientation="landscape" r:id="rId1"/>
  <headerFooter>
    <oddFooter>&amp;L&amp;"Arial,Regular"&amp;12Revised: August 26, 2020&amp;C&amp;"Arial,Regular"&amp;12Page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FF00"/>
    <pageSetUpPr fitToPage="1"/>
  </sheetPr>
  <dimension ref="A1:D62"/>
  <sheetViews>
    <sheetView zoomScaleNormal="100" zoomScaleSheetLayoutView="100" zoomScalePageLayoutView="85" workbookViewId="0">
      <selection activeCell="B15" sqref="B15:C15"/>
    </sheetView>
  </sheetViews>
  <sheetFormatPr defaultColWidth="9.1015625" defaultRowHeight="15" x14ac:dyDescent="0.5"/>
  <cols>
    <col min="1" max="1" width="64.1015625" style="1" customWidth="1"/>
    <col min="2" max="4" width="22.68359375" style="1" customWidth="1"/>
    <col min="5" max="16384" width="9.1015625" style="1"/>
  </cols>
  <sheetData>
    <row r="1" spans="1:4" ht="16.5" customHeight="1" x14ac:dyDescent="0.5">
      <c r="A1" s="14" t="str">
        <f>'Cover page'!A1:C1</f>
        <v>California Department of Managed Health Care/Department of Insurance</v>
      </c>
      <c r="B1" s="42"/>
      <c r="C1" s="14"/>
      <c r="D1" s="14"/>
    </row>
    <row r="2" spans="1:4" ht="16.5" customHeight="1" x14ac:dyDescent="0.5">
      <c r="A2" s="14" t="str">
        <f>'Cover page'!A2:C2</f>
        <v>SB 17 - Large Group Prescription Drug Cost Reporting Form</v>
      </c>
      <c r="B2" s="42"/>
      <c r="C2" s="14"/>
      <c r="D2" s="14"/>
    </row>
    <row r="3" spans="1:4" ht="16.5" customHeight="1" x14ac:dyDescent="0.5">
      <c r="A3" s="14" t="str">
        <f>'Cover page'!A3:C3</f>
        <v>For policies subject to CHSC 1385.045 or CIC 10181.45</v>
      </c>
      <c r="B3" s="42"/>
      <c r="C3" s="14"/>
      <c r="D3" s="14"/>
    </row>
    <row r="4" spans="1:4" x14ac:dyDescent="0.5">
      <c r="A4" s="81" t="s">
        <v>77</v>
      </c>
      <c r="B4" s="88"/>
      <c r="C4" s="15"/>
      <c r="D4" s="15"/>
    </row>
    <row r="5" spans="1:4" ht="16.5" customHeight="1" x14ac:dyDescent="0.5">
      <c r="A5" s="81" t="s">
        <v>43</v>
      </c>
      <c r="B5" s="88"/>
      <c r="C5" s="15"/>
      <c r="D5" s="15"/>
    </row>
    <row r="6" spans="1:4" ht="16.5" customHeight="1" x14ac:dyDescent="0.5">
      <c r="B6" s="41"/>
      <c r="C6" s="41"/>
      <c r="D6" s="41"/>
    </row>
    <row r="7" spans="1:4" ht="16.5" customHeight="1" x14ac:dyDescent="0.5">
      <c r="A7" s="2" t="str">
        <f>"Company Legal Name: "&amp;'Cover page'!C8</f>
        <v>Company Legal Name: Blue Shield of California Life &amp; Health Insurance Company</v>
      </c>
      <c r="B7" s="3"/>
      <c r="C7" s="42"/>
      <c r="D7" s="42"/>
    </row>
    <row r="8" spans="1:4" ht="16.5" customHeight="1" x14ac:dyDescent="0.5">
      <c r="A8" s="2" t="str">
        <f>"Calendar Year: "&amp;'Cover page'!C6</f>
        <v>Calendar Year: 2022</v>
      </c>
      <c r="B8" s="4"/>
      <c r="C8" s="42"/>
      <c r="D8" s="42"/>
    </row>
    <row r="9" spans="1:4" ht="16.5" customHeight="1" x14ac:dyDescent="0.5"/>
    <row r="10" spans="1:4" ht="30" x14ac:dyDescent="0.5">
      <c r="A10" s="11" t="str">
        <f>"Components of "&amp;PharmPctPrem!A19</f>
        <v>Components of Total Health Care Paid Premiums with pharmacy benefits carve-in (PMPM)</v>
      </c>
      <c r="B10" s="18" t="str">
        <f>'Cover page'!$C6&amp; " (PMPM)"</f>
        <v>2022 (PMPM)</v>
      </c>
      <c r="C10" s="18" t="str">
        <f>'Cover page'!$C6-1&amp; " (PMPM)"</f>
        <v>2021 (PMPM)</v>
      </c>
      <c r="D10" s="18" t="s">
        <v>75</v>
      </c>
    </row>
    <row r="11" spans="1:4" ht="30" x14ac:dyDescent="0.5">
      <c r="A11" s="11" t="s">
        <v>61</v>
      </c>
      <c r="B11" s="70">
        <v>99.087184285232297</v>
      </c>
      <c r="C11" s="70">
        <v>100.58083885209713</v>
      </c>
      <c r="D11" s="28">
        <f>B11-C11</f>
        <v>-1.4936545668648336</v>
      </c>
    </row>
    <row r="12" spans="1:4" x14ac:dyDescent="0.5">
      <c r="A12" s="11"/>
      <c r="B12" s="26"/>
      <c r="C12" s="26"/>
      <c r="D12" s="26"/>
    </row>
    <row r="13" spans="1:4" ht="31.5" customHeight="1" x14ac:dyDescent="0.5">
      <c r="A13" s="11" t="s">
        <v>62</v>
      </c>
      <c r="B13" s="70"/>
      <c r="C13" s="70"/>
      <c r="D13" s="28">
        <f>B13-C13</f>
        <v>0</v>
      </c>
    </row>
    <row r="14" spans="1:4" x14ac:dyDescent="0.5">
      <c r="A14" s="11"/>
      <c r="B14" s="26"/>
      <c r="C14" s="26"/>
      <c r="D14" s="29"/>
    </row>
    <row r="15" spans="1:4" ht="27" customHeight="1" x14ac:dyDescent="0.5">
      <c r="A15" s="11" t="s">
        <v>51</v>
      </c>
      <c r="B15" s="71">
        <v>-33.830162641030206</v>
      </c>
      <c r="C15" s="71">
        <v>-32.102222222222224</v>
      </c>
      <c r="D15" s="65">
        <f>B15-C15</f>
        <v>-1.7279404188079823</v>
      </c>
    </row>
    <row r="16" spans="1:4" x14ac:dyDescent="0.5">
      <c r="A16" s="11"/>
      <c r="B16" s="26"/>
      <c r="C16" s="26"/>
      <c r="D16" s="29"/>
    </row>
    <row r="17" spans="1:4" ht="30" x14ac:dyDescent="0.5">
      <c r="A17" s="11" t="s">
        <v>63</v>
      </c>
      <c r="B17" s="70">
        <v>455.3329643234344</v>
      </c>
      <c r="C17" s="70">
        <v>495.45209713024286</v>
      </c>
      <c r="D17" s="28">
        <f>B17-C17</f>
        <v>-40.119132806808466</v>
      </c>
    </row>
    <row r="18" spans="1:4" x14ac:dyDescent="0.5">
      <c r="A18" s="11"/>
      <c r="B18" s="30"/>
      <c r="C18" s="30"/>
      <c r="D18" s="30"/>
    </row>
    <row r="19" spans="1:4" x14ac:dyDescent="0.5">
      <c r="A19" s="11" t="s">
        <v>69</v>
      </c>
      <c r="B19" s="72">
        <v>60.860559526961431</v>
      </c>
      <c r="C19" s="72">
        <v>61.766681383370127</v>
      </c>
      <c r="D19" s="31">
        <f>B19-C19</f>
        <v>-0.90612185640869569</v>
      </c>
    </row>
    <row r="20" spans="1:4" x14ac:dyDescent="0.5">
      <c r="A20" s="11"/>
      <c r="B20" s="30"/>
      <c r="C20" s="30"/>
      <c r="D20" s="30"/>
    </row>
    <row r="21" spans="1:4" x14ac:dyDescent="0.5">
      <c r="A21" s="11" t="s">
        <v>48</v>
      </c>
      <c r="B21" s="70">
        <v>112.2465173732997</v>
      </c>
      <c r="C21" s="70">
        <v>126.70122148638706</v>
      </c>
      <c r="D21" s="28">
        <f>B21-C21</f>
        <v>-14.454704113087359</v>
      </c>
    </row>
    <row r="22" spans="1:4" x14ac:dyDescent="0.5">
      <c r="A22" s="11"/>
      <c r="B22" s="30"/>
      <c r="C22" s="30"/>
      <c r="D22" s="30"/>
    </row>
    <row r="23" spans="1:4" x14ac:dyDescent="0.5">
      <c r="A23" s="11" t="s">
        <v>49</v>
      </c>
      <c r="B23" s="70">
        <v>8.0573978353209057</v>
      </c>
      <c r="C23" s="70">
        <v>7.7220603114512931</v>
      </c>
      <c r="D23" s="28">
        <f>B23-C23</f>
        <v>0.33533752386961257</v>
      </c>
    </row>
    <row r="24" spans="1:4" x14ac:dyDescent="0.5">
      <c r="A24" s="11"/>
      <c r="B24" s="30"/>
      <c r="C24" s="30"/>
      <c r="D24" s="30"/>
    </row>
    <row r="25" spans="1:4" x14ac:dyDescent="0.5">
      <c r="A25" s="11" t="s">
        <v>70</v>
      </c>
      <c r="B25" s="71">
        <v>-66.607955270694404</v>
      </c>
      <c r="C25" s="71">
        <v>-159.50166298749079</v>
      </c>
      <c r="D25" s="28">
        <f>B25-C25</f>
        <v>92.893707716796385</v>
      </c>
    </row>
    <row r="26" spans="1:4" x14ac:dyDescent="0.5">
      <c r="A26" s="11"/>
      <c r="B26" s="30"/>
      <c r="C26" s="30"/>
      <c r="D26" s="30"/>
    </row>
    <row r="27" spans="1:4" x14ac:dyDescent="0.5">
      <c r="A27" s="11" t="s">
        <v>71</v>
      </c>
      <c r="B27" s="70"/>
      <c r="C27" s="70"/>
      <c r="D27" s="28">
        <f>B27-C27</f>
        <v>0</v>
      </c>
    </row>
    <row r="28" spans="1:4" x14ac:dyDescent="0.5">
      <c r="A28" s="11"/>
      <c r="B28" s="30"/>
      <c r="C28" s="30"/>
      <c r="D28" s="30"/>
    </row>
    <row r="29" spans="1:4" x14ac:dyDescent="0.5">
      <c r="A29" s="11" t="s">
        <v>74</v>
      </c>
      <c r="B29" s="28">
        <f>SUM(B11:B27)</f>
        <v>635.14650543252401</v>
      </c>
      <c r="C29" s="28">
        <f>SUM(C11:C27)</f>
        <v>600.61901395383552</v>
      </c>
      <c r="D29" s="28">
        <f>B29-C29</f>
        <v>34.527491478688489</v>
      </c>
    </row>
    <row r="30" spans="1:4" x14ac:dyDescent="0.5">
      <c r="B30" s="75">
        <f>B29-PharmPctPrem!B19</f>
        <v>0</v>
      </c>
      <c r="C30" s="75">
        <f>C29-YoYTotalPlanSpnd!C19</f>
        <v>0</v>
      </c>
    </row>
    <row r="31" spans="1:4" x14ac:dyDescent="0.5">
      <c r="A31" s="11" t="s">
        <v>36</v>
      </c>
      <c r="B31" s="36">
        <f>'Cover page'!C6</f>
        <v>2022</v>
      </c>
      <c r="C31" s="36">
        <f>B31-1</f>
        <v>2021</v>
      </c>
    </row>
    <row r="32" spans="1:4" x14ac:dyDescent="0.5">
      <c r="A32" s="11" t="s">
        <v>37</v>
      </c>
      <c r="B32" s="73">
        <v>22057.220816434754</v>
      </c>
      <c r="C32" s="73">
        <v>46704.44</v>
      </c>
    </row>
    <row r="33" spans="1:4" ht="30" x14ac:dyDescent="0.5">
      <c r="A33" s="11" t="s">
        <v>64</v>
      </c>
      <c r="B33" s="73">
        <v>24416.289466646384</v>
      </c>
      <c r="C33" s="73">
        <v>48916.44</v>
      </c>
    </row>
    <row r="34" spans="1:4" x14ac:dyDescent="0.5">
      <c r="A34" s="43"/>
      <c r="B34" s="35"/>
      <c r="C34" s="35"/>
      <c r="D34" s="35"/>
    </row>
    <row r="35" spans="1:4" x14ac:dyDescent="0.5">
      <c r="A35" s="2"/>
      <c r="B35" s="25"/>
      <c r="C35" s="25"/>
      <c r="D35" s="42"/>
    </row>
    <row r="36" spans="1:4" x14ac:dyDescent="0.5">
      <c r="A36" s="2"/>
      <c r="B36" s="4"/>
      <c r="C36" s="42"/>
      <c r="D36" s="42"/>
    </row>
    <row r="37" spans="1:4" x14ac:dyDescent="0.5">
      <c r="A37" s="2"/>
      <c r="B37" s="4"/>
      <c r="C37" s="42"/>
      <c r="D37" s="42"/>
    </row>
    <row r="38" spans="1:4" x14ac:dyDescent="0.5">
      <c r="A38" s="2"/>
      <c r="B38" s="4"/>
      <c r="C38" s="42"/>
      <c r="D38" s="42"/>
    </row>
    <row r="39" spans="1:4" x14ac:dyDescent="0.5">
      <c r="A39" s="2"/>
      <c r="B39" s="4"/>
      <c r="C39" s="42"/>
      <c r="D39" s="42"/>
    </row>
    <row r="41" spans="1:4" ht="45.75" customHeight="1" x14ac:dyDescent="0.5"/>
    <row r="60" spans="3:3" x14ac:dyDescent="0.5">
      <c r="C60" s="12"/>
    </row>
    <row r="61" spans="3:3" x14ac:dyDescent="0.5">
      <c r="C61" s="12"/>
    </row>
    <row r="62" spans="3:3" x14ac:dyDescent="0.5">
      <c r="C62" s="12"/>
    </row>
  </sheetData>
  <sheetProtection algorithmName="SHA-512" hashValue="Hyn2P/oz0mkncNz0V3r0Rf+MjLp2t6cENVR1mBuKCDu/ga3FR1bp4RelFAoxUgb86L9Dlacza4ZxNw9WyDxnmA==" saltValue="Gz1COrc47r3K+R/hYcCy+Q==" spinCount="100000" sheet="1" objects="1" scenarios="1"/>
  <printOptions horizontalCentered="1"/>
  <pageMargins left="0.7" right="0.7" top="0.75" bottom="0.75" header="0.3" footer="0.3"/>
  <pageSetup scale="77" orientation="landscape" r:id="rId1"/>
  <headerFooter>
    <oddFooter>&amp;L&amp;"Arial,Regular"&amp;12Revised: August 26, 2020&amp;C&amp;"Arial,Regular"&amp;12Page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FF00"/>
    <pageSetUpPr fitToPage="1"/>
  </sheetPr>
  <dimension ref="A1:J121"/>
  <sheetViews>
    <sheetView view="pageLayout" topLeftCell="A5" zoomScaleNormal="100" zoomScaleSheetLayoutView="83" workbookViewId="0">
      <selection activeCell="A11" sqref="A11:B33"/>
    </sheetView>
  </sheetViews>
  <sheetFormatPr defaultColWidth="9.1015625" defaultRowHeight="15" x14ac:dyDescent="0.5"/>
  <cols>
    <col min="1" max="1" width="73.68359375" style="1" customWidth="1"/>
    <col min="2" max="2" width="55.41796875" style="1" customWidth="1"/>
    <col min="3" max="16384" width="9.1015625" style="1"/>
  </cols>
  <sheetData>
    <row r="1" spans="1:10" x14ac:dyDescent="0.5">
      <c r="A1" s="89" t="str">
        <f>'Cover page'!A1:C1</f>
        <v>California Department of Managed Health Care/Department of Insurance</v>
      </c>
      <c r="B1" s="83"/>
      <c r="C1" s="42"/>
      <c r="D1" s="42"/>
      <c r="E1" s="42"/>
      <c r="F1" s="42"/>
      <c r="G1" s="42"/>
      <c r="H1" s="42"/>
      <c r="I1" s="42"/>
      <c r="J1" s="42"/>
    </row>
    <row r="2" spans="1:10" x14ac:dyDescent="0.5">
      <c r="A2" s="89" t="str">
        <f>'Cover page'!A2:C2</f>
        <v>SB 17 - Large Group Prescription Drug Cost Reporting Form</v>
      </c>
      <c r="B2" s="83"/>
      <c r="C2" s="14"/>
      <c r="D2" s="14"/>
      <c r="E2" s="14"/>
      <c r="F2" s="14"/>
      <c r="G2" s="14"/>
      <c r="H2" s="14"/>
      <c r="I2" s="14"/>
    </row>
    <row r="3" spans="1:10" x14ac:dyDescent="0.5">
      <c r="A3" s="89" t="str">
        <f>'Cover page'!A3:C3</f>
        <v>For policies subject to CHSC 1385.045 or CIC 10181.45</v>
      </c>
      <c r="B3" s="83"/>
      <c r="C3" s="14"/>
      <c r="D3" s="14"/>
      <c r="E3" s="14"/>
      <c r="F3" s="14"/>
      <c r="G3" s="14"/>
      <c r="H3" s="14"/>
      <c r="I3" s="14"/>
      <c r="J3" s="14"/>
    </row>
    <row r="4" spans="1:10" x14ac:dyDescent="0.5">
      <c r="A4" s="90" t="s">
        <v>9</v>
      </c>
      <c r="B4" s="94"/>
      <c r="C4" s="15"/>
      <c r="D4" s="15"/>
      <c r="E4" s="15"/>
      <c r="F4" s="15"/>
      <c r="G4" s="15"/>
      <c r="H4" s="15"/>
      <c r="I4" s="15"/>
      <c r="J4" s="15"/>
    </row>
    <row r="5" spans="1:10" x14ac:dyDescent="0.5">
      <c r="A5" s="90" t="s">
        <v>44</v>
      </c>
      <c r="B5" s="94"/>
      <c r="C5" s="15"/>
      <c r="D5" s="15"/>
      <c r="E5" s="15"/>
      <c r="F5" s="15"/>
      <c r="G5" s="15"/>
      <c r="H5" s="15"/>
      <c r="I5" s="15"/>
      <c r="J5" s="15"/>
    </row>
    <row r="6" spans="1:10" x14ac:dyDescent="0.5">
      <c r="C6" s="42"/>
      <c r="D6" s="42"/>
      <c r="E6" s="42"/>
      <c r="F6" s="42"/>
      <c r="G6" s="42"/>
      <c r="H6" s="42"/>
      <c r="I6" s="42"/>
      <c r="J6" s="42"/>
    </row>
    <row r="7" spans="1:10" x14ac:dyDescent="0.5">
      <c r="A7" s="2"/>
      <c r="B7" s="3"/>
      <c r="C7" s="42"/>
      <c r="D7" s="42"/>
      <c r="E7" s="42"/>
    </row>
    <row r="8" spans="1:10" x14ac:dyDescent="0.5">
      <c r="A8" s="2" t="str">
        <f>"Calendar Year: "&amp;'Cover page'!C6</f>
        <v>Calendar Year: 2022</v>
      </c>
      <c r="B8" s="4"/>
      <c r="C8" s="42"/>
      <c r="D8" s="42"/>
      <c r="E8" s="42"/>
    </row>
    <row r="10" spans="1:10" x14ac:dyDescent="0.5">
      <c r="A10" s="13" t="s">
        <v>14</v>
      </c>
      <c r="B10" s="13" t="s">
        <v>26</v>
      </c>
    </row>
    <row r="11" spans="1:10" x14ac:dyDescent="0.5">
      <c r="A11" s="103" t="s">
        <v>81</v>
      </c>
      <c r="B11" s="103" t="s">
        <v>82</v>
      </c>
    </row>
    <row r="12" spans="1:10" x14ac:dyDescent="0.5">
      <c r="A12" s="103" t="s">
        <v>83</v>
      </c>
      <c r="B12" s="103" t="s">
        <v>84</v>
      </c>
    </row>
    <row r="13" spans="1:10" x14ac:dyDescent="0.5">
      <c r="A13" s="103" t="s">
        <v>85</v>
      </c>
      <c r="B13" s="103" t="s">
        <v>86</v>
      </c>
    </row>
    <row r="14" spans="1:10" x14ac:dyDescent="0.5">
      <c r="A14" s="103" t="s">
        <v>87</v>
      </c>
      <c r="B14" s="103" t="s">
        <v>88</v>
      </c>
    </row>
    <row r="15" spans="1:10" x14ac:dyDescent="0.5">
      <c r="A15" s="103" t="s">
        <v>89</v>
      </c>
      <c r="B15" s="103" t="s">
        <v>90</v>
      </c>
    </row>
    <row r="16" spans="1:10" x14ac:dyDescent="0.5">
      <c r="A16" s="103" t="s">
        <v>91</v>
      </c>
      <c r="B16" s="103" t="s">
        <v>92</v>
      </c>
    </row>
    <row r="17" spans="1:2" x14ac:dyDescent="0.5">
      <c r="A17" s="103" t="s">
        <v>93</v>
      </c>
      <c r="B17" s="103" t="s">
        <v>94</v>
      </c>
    </row>
    <row r="18" spans="1:2" x14ac:dyDescent="0.5">
      <c r="A18" s="103" t="s">
        <v>95</v>
      </c>
      <c r="B18" s="103" t="s">
        <v>96</v>
      </c>
    </row>
    <row r="19" spans="1:2" x14ac:dyDescent="0.5">
      <c r="A19" s="103" t="s">
        <v>97</v>
      </c>
      <c r="B19" s="103" t="s">
        <v>98</v>
      </c>
    </row>
    <row r="20" spans="1:2" x14ac:dyDescent="0.5">
      <c r="A20" s="103" t="s">
        <v>99</v>
      </c>
      <c r="B20" s="103" t="s">
        <v>100</v>
      </c>
    </row>
    <row r="21" spans="1:2" x14ac:dyDescent="0.5">
      <c r="A21" s="103" t="s">
        <v>101</v>
      </c>
      <c r="B21" s="103" t="s">
        <v>102</v>
      </c>
    </row>
    <row r="22" spans="1:2" x14ac:dyDescent="0.5">
      <c r="A22" s="103" t="s">
        <v>103</v>
      </c>
      <c r="B22" s="103" t="s">
        <v>104</v>
      </c>
    </row>
    <row r="23" spans="1:2" x14ac:dyDescent="0.5">
      <c r="A23" s="103" t="s">
        <v>105</v>
      </c>
      <c r="B23" s="103" t="s">
        <v>106</v>
      </c>
    </row>
    <row r="24" spans="1:2" x14ac:dyDescent="0.5">
      <c r="A24" s="103" t="s">
        <v>107</v>
      </c>
      <c r="B24" s="103" t="s">
        <v>108</v>
      </c>
    </row>
    <row r="25" spans="1:2" x14ac:dyDescent="0.5">
      <c r="A25" s="103" t="s">
        <v>109</v>
      </c>
      <c r="B25" s="103" t="s">
        <v>110</v>
      </c>
    </row>
    <row r="26" spans="1:2" x14ac:dyDescent="0.5">
      <c r="A26" s="103" t="s">
        <v>111</v>
      </c>
      <c r="B26" s="103" t="s">
        <v>112</v>
      </c>
    </row>
    <row r="27" spans="1:2" x14ac:dyDescent="0.5">
      <c r="A27" s="103" t="s">
        <v>113</v>
      </c>
      <c r="B27" s="103" t="s">
        <v>84</v>
      </c>
    </row>
    <row r="28" spans="1:2" x14ac:dyDescent="0.5">
      <c r="A28" s="103" t="s">
        <v>114</v>
      </c>
      <c r="B28" s="103" t="s">
        <v>115</v>
      </c>
    </row>
    <row r="29" spans="1:2" x14ac:dyDescent="0.5">
      <c r="A29" s="103" t="s">
        <v>116</v>
      </c>
      <c r="B29" s="103" t="s">
        <v>84</v>
      </c>
    </row>
    <row r="30" spans="1:2" x14ac:dyDescent="0.5">
      <c r="A30" s="103" t="s">
        <v>117</v>
      </c>
      <c r="B30" s="103" t="s">
        <v>118</v>
      </c>
    </row>
    <row r="31" spans="1:2" x14ac:dyDescent="0.5">
      <c r="A31" s="103" t="s">
        <v>119</v>
      </c>
      <c r="B31" s="103" t="s">
        <v>120</v>
      </c>
    </row>
    <row r="32" spans="1:2" x14ac:dyDescent="0.5">
      <c r="A32" s="103" t="s">
        <v>121</v>
      </c>
      <c r="B32" s="103" t="s">
        <v>120</v>
      </c>
    </row>
    <row r="33" spans="1:2" x14ac:dyDescent="0.5">
      <c r="A33" s="103" t="s">
        <v>122</v>
      </c>
      <c r="B33" s="103" t="s">
        <v>94</v>
      </c>
    </row>
    <row r="34" spans="1:2" x14ac:dyDescent="0.5">
      <c r="A34" s="103"/>
      <c r="B34" s="103"/>
    </row>
    <row r="35" spans="1:2" x14ac:dyDescent="0.5">
      <c r="A35" s="103"/>
      <c r="B35" s="103"/>
    </row>
    <row r="36" spans="1:2" x14ac:dyDescent="0.5">
      <c r="A36" s="103"/>
      <c r="B36" s="103"/>
    </row>
    <row r="37" spans="1:2" x14ac:dyDescent="0.5">
      <c r="A37" s="102"/>
      <c r="B37" s="102"/>
    </row>
    <row r="38" spans="1:2" x14ac:dyDescent="0.5">
      <c r="A38" s="102"/>
      <c r="B38" s="102"/>
    </row>
    <row r="39" spans="1:2" x14ac:dyDescent="0.5">
      <c r="A39" s="102"/>
      <c r="B39" s="102"/>
    </row>
    <row r="40" spans="1:2" x14ac:dyDescent="0.5">
      <c r="A40" s="102"/>
      <c r="B40" s="102"/>
    </row>
    <row r="41" spans="1:2" x14ac:dyDescent="0.5">
      <c r="A41" s="102"/>
      <c r="B41" s="102"/>
    </row>
    <row r="42" spans="1:2" x14ac:dyDescent="0.5">
      <c r="A42" s="102"/>
      <c r="B42" s="102"/>
    </row>
    <row r="43" spans="1:2" x14ac:dyDescent="0.5">
      <c r="A43" s="102"/>
      <c r="B43" s="102"/>
    </row>
    <row r="44" spans="1:2" x14ac:dyDescent="0.5">
      <c r="A44" s="102"/>
      <c r="B44" s="102"/>
    </row>
    <row r="45" spans="1:2" x14ac:dyDescent="0.5">
      <c r="A45" s="102"/>
      <c r="B45" s="102"/>
    </row>
    <row r="46" spans="1:2" x14ac:dyDescent="0.5">
      <c r="A46" s="102"/>
      <c r="B46" s="102"/>
    </row>
    <row r="47" spans="1:2" x14ac:dyDescent="0.5">
      <c r="A47" s="102"/>
      <c r="B47" s="102"/>
    </row>
    <row r="48" spans="1:2" x14ac:dyDescent="0.5">
      <c r="A48" s="102"/>
      <c r="B48" s="102"/>
    </row>
    <row r="49" spans="1:2" x14ac:dyDescent="0.5">
      <c r="A49" s="102"/>
      <c r="B49" s="102"/>
    </row>
    <row r="50" spans="1:2" x14ac:dyDescent="0.5">
      <c r="A50" s="102"/>
      <c r="B50" s="102"/>
    </row>
    <row r="51" spans="1:2" x14ac:dyDescent="0.5">
      <c r="A51" s="102"/>
      <c r="B51" s="102"/>
    </row>
    <row r="52" spans="1:2" x14ac:dyDescent="0.5">
      <c r="A52" s="102"/>
      <c r="B52" s="102"/>
    </row>
    <row r="53" spans="1:2" x14ac:dyDescent="0.5">
      <c r="A53" s="102"/>
      <c r="B53" s="102"/>
    </row>
    <row r="54" spans="1:2" x14ac:dyDescent="0.5">
      <c r="A54" s="102"/>
      <c r="B54" s="102"/>
    </row>
    <row r="55" spans="1:2" x14ac:dyDescent="0.5">
      <c r="A55" s="102"/>
      <c r="B55" s="102"/>
    </row>
    <row r="56" spans="1:2" x14ac:dyDescent="0.5">
      <c r="A56" s="102"/>
      <c r="B56" s="102"/>
    </row>
    <row r="57" spans="1:2" x14ac:dyDescent="0.5">
      <c r="A57" s="102"/>
      <c r="B57" s="102"/>
    </row>
    <row r="58" spans="1:2" x14ac:dyDescent="0.5">
      <c r="A58" s="102"/>
      <c r="B58" s="102"/>
    </row>
    <row r="59" spans="1:2" x14ac:dyDescent="0.5">
      <c r="A59" s="102"/>
      <c r="B59" s="102"/>
    </row>
    <row r="60" spans="1:2" x14ac:dyDescent="0.5">
      <c r="A60" s="102"/>
      <c r="B60" s="102"/>
    </row>
    <row r="61" spans="1:2" x14ac:dyDescent="0.5">
      <c r="A61" s="102"/>
      <c r="B61" s="102"/>
    </row>
    <row r="62" spans="1:2" x14ac:dyDescent="0.5">
      <c r="A62" s="102"/>
      <c r="B62" s="102"/>
    </row>
    <row r="63" spans="1:2" x14ac:dyDescent="0.5">
      <c r="A63" s="102"/>
      <c r="B63" s="102"/>
    </row>
    <row r="64" spans="1:2" x14ac:dyDescent="0.5">
      <c r="A64" s="102"/>
      <c r="B64" s="102"/>
    </row>
    <row r="65" spans="1:2" x14ac:dyDescent="0.5">
      <c r="A65" s="102"/>
      <c r="B65" s="102"/>
    </row>
    <row r="66" spans="1:2" x14ac:dyDescent="0.5">
      <c r="A66" s="102"/>
      <c r="B66" s="102"/>
    </row>
    <row r="67" spans="1:2" x14ac:dyDescent="0.5">
      <c r="A67" s="102"/>
      <c r="B67" s="102"/>
    </row>
    <row r="68" spans="1:2" x14ac:dyDescent="0.5">
      <c r="A68" s="102"/>
      <c r="B68" s="102"/>
    </row>
    <row r="69" spans="1:2" x14ac:dyDescent="0.5">
      <c r="A69" s="102"/>
      <c r="B69" s="102"/>
    </row>
    <row r="70" spans="1:2" x14ac:dyDescent="0.5">
      <c r="A70" s="102"/>
      <c r="B70" s="102"/>
    </row>
    <row r="71" spans="1:2" x14ac:dyDescent="0.5">
      <c r="A71" s="102"/>
      <c r="B71" s="102"/>
    </row>
    <row r="72" spans="1:2" x14ac:dyDescent="0.5">
      <c r="A72" s="102"/>
      <c r="B72" s="102"/>
    </row>
    <row r="73" spans="1:2" x14ac:dyDescent="0.5">
      <c r="A73" s="102"/>
      <c r="B73" s="102"/>
    </row>
    <row r="74" spans="1:2" x14ac:dyDescent="0.5">
      <c r="A74" s="102"/>
      <c r="B74" s="102"/>
    </row>
    <row r="75" spans="1:2" x14ac:dyDescent="0.5">
      <c r="A75" s="102"/>
      <c r="B75" s="102"/>
    </row>
    <row r="76" spans="1:2" x14ac:dyDescent="0.5">
      <c r="A76" s="102"/>
      <c r="B76" s="102"/>
    </row>
    <row r="77" spans="1:2" x14ac:dyDescent="0.5">
      <c r="A77" s="102"/>
      <c r="B77" s="102"/>
    </row>
    <row r="78" spans="1:2" x14ac:dyDescent="0.5">
      <c r="A78" s="102"/>
      <c r="B78" s="102"/>
    </row>
    <row r="79" spans="1:2" x14ac:dyDescent="0.5">
      <c r="A79" s="102"/>
      <c r="B79" s="102"/>
    </row>
    <row r="80" spans="1:2" x14ac:dyDescent="0.5">
      <c r="A80" s="102"/>
      <c r="B80" s="102"/>
    </row>
    <row r="81" spans="1:2" x14ac:dyDescent="0.5">
      <c r="A81" s="102"/>
      <c r="B81" s="102"/>
    </row>
    <row r="82" spans="1:2" x14ac:dyDescent="0.5">
      <c r="A82" s="102"/>
      <c r="B82" s="102"/>
    </row>
    <row r="83" spans="1:2" x14ac:dyDescent="0.5">
      <c r="A83" s="102"/>
      <c r="B83" s="102"/>
    </row>
    <row r="84" spans="1:2" x14ac:dyDescent="0.5">
      <c r="A84" s="102"/>
      <c r="B84" s="102"/>
    </row>
    <row r="85" spans="1:2" x14ac:dyDescent="0.5">
      <c r="A85" s="102"/>
      <c r="B85" s="102"/>
    </row>
    <row r="86" spans="1:2" x14ac:dyDescent="0.5">
      <c r="A86" s="102"/>
      <c r="B86" s="102"/>
    </row>
    <row r="87" spans="1:2" x14ac:dyDescent="0.5">
      <c r="A87" s="102"/>
      <c r="B87" s="102"/>
    </row>
    <row r="88" spans="1:2" x14ac:dyDescent="0.5">
      <c r="A88" s="102"/>
      <c r="B88" s="102"/>
    </row>
    <row r="89" spans="1:2" x14ac:dyDescent="0.5">
      <c r="A89" s="102"/>
      <c r="B89" s="102"/>
    </row>
    <row r="90" spans="1:2" x14ac:dyDescent="0.5">
      <c r="A90" s="102"/>
      <c r="B90" s="102"/>
    </row>
    <row r="91" spans="1:2" x14ac:dyDescent="0.5">
      <c r="A91" s="102"/>
      <c r="B91" s="102"/>
    </row>
    <row r="92" spans="1:2" x14ac:dyDescent="0.5">
      <c r="A92" s="102"/>
      <c r="B92" s="102"/>
    </row>
    <row r="93" spans="1:2" x14ac:dyDescent="0.5">
      <c r="A93" s="102"/>
      <c r="B93" s="102"/>
    </row>
    <row r="94" spans="1:2" x14ac:dyDescent="0.5">
      <c r="A94" s="102"/>
      <c r="B94" s="102"/>
    </row>
    <row r="95" spans="1:2" x14ac:dyDescent="0.5">
      <c r="A95" s="102"/>
      <c r="B95" s="102"/>
    </row>
    <row r="96" spans="1:2" x14ac:dyDescent="0.5">
      <c r="A96" s="102"/>
      <c r="B96" s="102"/>
    </row>
    <row r="97" spans="1:2" x14ac:dyDescent="0.5">
      <c r="A97" s="102"/>
      <c r="B97" s="102"/>
    </row>
    <row r="98" spans="1:2" x14ac:dyDescent="0.5">
      <c r="A98" s="102"/>
      <c r="B98" s="102"/>
    </row>
    <row r="99" spans="1:2" x14ac:dyDescent="0.5">
      <c r="A99" s="102"/>
      <c r="B99" s="102"/>
    </row>
    <row r="100" spans="1:2" x14ac:dyDescent="0.5">
      <c r="A100" s="102"/>
      <c r="B100" s="102"/>
    </row>
    <row r="101" spans="1:2" x14ac:dyDescent="0.5">
      <c r="A101" s="102"/>
      <c r="B101" s="102"/>
    </row>
    <row r="102" spans="1:2" x14ac:dyDescent="0.5">
      <c r="A102" s="102"/>
      <c r="B102" s="102"/>
    </row>
    <row r="103" spans="1:2" x14ac:dyDescent="0.5">
      <c r="A103" s="102"/>
      <c r="B103" s="102"/>
    </row>
    <row r="104" spans="1:2" x14ac:dyDescent="0.5">
      <c r="A104" s="102"/>
      <c r="B104" s="102"/>
    </row>
    <row r="105" spans="1:2" x14ac:dyDescent="0.5">
      <c r="A105" s="102"/>
      <c r="B105" s="102"/>
    </row>
    <row r="106" spans="1:2" x14ac:dyDescent="0.5">
      <c r="A106" s="102"/>
      <c r="B106" s="102"/>
    </row>
    <row r="107" spans="1:2" x14ac:dyDescent="0.5">
      <c r="A107" s="102"/>
      <c r="B107" s="102"/>
    </row>
    <row r="108" spans="1:2" x14ac:dyDescent="0.5">
      <c r="A108" s="102"/>
      <c r="B108" s="102"/>
    </row>
    <row r="109" spans="1:2" x14ac:dyDescent="0.5">
      <c r="A109" s="102"/>
      <c r="B109" s="102"/>
    </row>
    <row r="110" spans="1:2" x14ac:dyDescent="0.5">
      <c r="A110" s="102"/>
      <c r="B110" s="102"/>
    </row>
    <row r="111" spans="1:2" x14ac:dyDescent="0.5">
      <c r="A111" s="102"/>
      <c r="B111" s="102"/>
    </row>
    <row r="112" spans="1:2" x14ac:dyDescent="0.5">
      <c r="A112" s="102"/>
      <c r="B112" s="102"/>
    </row>
    <row r="113" spans="1:2" x14ac:dyDescent="0.5">
      <c r="A113" s="102"/>
      <c r="B113" s="102"/>
    </row>
    <row r="114" spans="1:2" x14ac:dyDescent="0.5">
      <c r="A114" s="102"/>
      <c r="B114" s="102"/>
    </row>
    <row r="115" spans="1:2" x14ac:dyDescent="0.5">
      <c r="A115" s="102"/>
      <c r="B115" s="102"/>
    </row>
    <row r="116" spans="1:2" x14ac:dyDescent="0.5">
      <c r="A116" s="102"/>
      <c r="B116" s="102"/>
    </row>
    <row r="117" spans="1:2" x14ac:dyDescent="0.5">
      <c r="A117" s="102"/>
      <c r="B117" s="102"/>
    </row>
    <row r="118" spans="1:2" x14ac:dyDescent="0.5">
      <c r="A118" s="102"/>
      <c r="B118" s="102"/>
    </row>
    <row r="119" spans="1:2" x14ac:dyDescent="0.5">
      <c r="A119" s="102"/>
      <c r="B119" s="102"/>
    </row>
    <row r="120" spans="1:2" x14ac:dyDescent="0.5">
      <c r="A120" s="102"/>
      <c r="B120" s="102"/>
    </row>
    <row r="121" spans="1:2" x14ac:dyDescent="0.5">
      <c r="A121" s="102"/>
      <c r="B121" s="102"/>
    </row>
  </sheetData>
  <sheetProtection selectLockedCells="1"/>
  <printOptions horizontalCentered="1"/>
  <pageMargins left="0.7" right="0.7" top="0.75" bottom="0.75" header="0.3" footer="0.3"/>
  <pageSetup scale="27" orientation="landscape" r:id="rId1"/>
  <headerFooter>
    <oddFooter>&amp;L&amp;"Arial,Regular"&amp;12Revised: August 26, 2020&amp;C&amp;"Arial,Regular"&amp;12Page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FF00"/>
    <pageSetUpPr fitToPage="1"/>
  </sheetPr>
  <dimension ref="A1:D19"/>
  <sheetViews>
    <sheetView view="pageLayout" zoomScaleNormal="100" zoomScaleSheetLayoutView="100" workbookViewId="0">
      <selection activeCell="C17" sqref="C17"/>
    </sheetView>
  </sheetViews>
  <sheetFormatPr defaultColWidth="20.41796875" defaultRowHeight="15" x14ac:dyDescent="0.5"/>
  <cols>
    <col min="1" max="1" width="65.3125" style="1" customWidth="1"/>
    <col min="2" max="2" width="20.68359375" style="1" customWidth="1"/>
    <col min="3" max="3" width="24.89453125" style="1" customWidth="1"/>
    <col min="4" max="16384" width="20.41796875" style="1"/>
  </cols>
  <sheetData>
    <row r="1" spans="1:4" ht="16.5" customHeight="1" x14ac:dyDescent="0.5">
      <c r="A1" s="89" t="str">
        <f>'Cover page'!A1:C1</f>
        <v>California Department of Managed Health Care/Department of Insurance</v>
      </c>
      <c r="B1" s="83"/>
      <c r="C1" s="14"/>
    </row>
    <row r="2" spans="1:4" ht="16.5" customHeight="1" x14ac:dyDescent="0.5">
      <c r="A2" s="89" t="str">
        <f>'Cover page'!A2:C2</f>
        <v>SB 17 - Large Group Prescription Drug Cost Reporting Form</v>
      </c>
      <c r="B2" s="83"/>
      <c r="C2" s="14"/>
    </row>
    <row r="3" spans="1:4" ht="16.5" customHeight="1" x14ac:dyDescent="0.5">
      <c r="A3" s="89" t="str">
        <f>'Cover page'!A3:C3</f>
        <v>For policies subject to CHSC 1385.045 or CIC 10181.45</v>
      </c>
      <c r="B3" s="83"/>
      <c r="C3" s="14"/>
    </row>
    <row r="4" spans="1:4" ht="16.5" customHeight="1" x14ac:dyDescent="0.5">
      <c r="A4" s="81" t="s">
        <v>50</v>
      </c>
      <c r="B4" s="82"/>
      <c r="C4" s="15"/>
    </row>
    <row r="5" spans="1:4" ht="16.5" customHeight="1" x14ac:dyDescent="0.5">
      <c r="A5" s="90" t="s">
        <v>45</v>
      </c>
      <c r="B5" s="15"/>
      <c r="C5" s="15"/>
    </row>
    <row r="6" spans="1:4" ht="16.5" customHeight="1" x14ac:dyDescent="0.5">
      <c r="A6" s="41"/>
      <c r="B6" s="41"/>
      <c r="C6" s="41"/>
    </row>
    <row r="7" spans="1:4" ht="16.5" customHeight="1" x14ac:dyDescent="0.5">
      <c r="A7" s="2" t="str">
        <f>"Company Legal Name: "&amp;'Cover page'!C8</f>
        <v>Company Legal Name: Blue Shield of California Life &amp; Health Insurance Company</v>
      </c>
      <c r="B7" s="42"/>
      <c r="C7" s="42"/>
      <c r="D7" s="42"/>
    </row>
    <row r="8" spans="1:4" ht="16.5" customHeight="1" x14ac:dyDescent="0.5">
      <c r="A8" s="2" t="str">
        <f>"Calendar Year: "&amp;'Cover page'!C6</f>
        <v>Calendar Year: 2022</v>
      </c>
      <c r="B8" s="42"/>
      <c r="C8" s="42"/>
      <c r="D8" s="42"/>
    </row>
    <row r="9" spans="1:4" x14ac:dyDescent="0.5">
      <c r="A9" s="2"/>
      <c r="B9" s="42"/>
      <c r="C9" s="42"/>
    </row>
    <row r="10" spans="1:4" ht="90.75" customHeight="1" x14ac:dyDescent="0.5">
      <c r="A10" s="11" t="s">
        <v>13</v>
      </c>
      <c r="B10" s="22" t="str">
        <f>'Cover page'!C6&amp; " Paid Dollar Amount (PMPM)"</f>
        <v>2022 Paid Dollar Amount (PMPM)</v>
      </c>
      <c r="C10" s="18" t="s">
        <v>52</v>
      </c>
    </row>
    <row r="11" spans="1:4" ht="30" x14ac:dyDescent="0.5">
      <c r="A11" s="11" t="s">
        <v>68</v>
      </c>
      <c r="B11" s="76">
        <f>YoYcompofPrem!B13</f>
        <v>0</v>
      </c>
      <c r="C11" s="27">
        <f>B11/$B$15</f>
        <v>0</v>
      </c>
    </row>
    <row r="12" spans="1:4" x14ac:dyDescent="0.5">
      <c r="A12" s="11"/>
      <c r="B12" s="17"/>
      <c r="C12" s="6"/>
    </row>
    <row r="13" spans="1:4" x14ac:dyDescent="0.5">
      <c r="A13" s="21" t="s">
        <v>16</v>
      </c>
      <c r="B13" s="76">
        <f>YoYcompofPrem!B11+YoYcompofPrem!B17+YoYcompofPrem!B13</f>
        <v>554.42014860866675</v>
      </c>
      <c r="C13" s="27">
        <f>B13/$B$15</f>
        <v>0.8729012028982448</v>
      </c>
    </row>
    <row r="14" spans="1:4" ht="16.5" customHeight="1" x14ac:dyDescent="0.5"/>
    <row r="15" spans="1:4" ht="30" x14ac:dyDescent="0.5">
      <c r="A15" s="11" t="str">
        <f>PharmPctPrem!A19</f>
        <v>Total Health Care Paid Premiums with pharmacy benefits carve-in (PMPM)</v>
      </c>
      <c r="B15" s="32">
        <f>PharmPctPrem!B19</f>
        <v>635.14650543252401</v>
      </c>
      <c r="C15" s="19"/>
    </row>
    <row r="19" spans="2:2" x14ac:dyDescent="0.5">
      <c r="B19" s="20"/>
    </row>
  </sheetData>
  <sheetProtection algorithmName="SHA-512" hashValue="o7bLYtAaYEsjLutjuDMv2SrH49VI0EaZCfaNE0hCfFbCDIearHKhm7rTMxzZ+GNAI1jYuFChUY67VXmN6tWYkA==" saltValue="knHtrzwGbN9SbE/Oh/Sv5Q==" spinCount="100000" sheet="1" objects="1" scenarios="1"/>
  <printOptions horizontalCentered="1"/>
  <pageMargins left="0.7" right="0.7" top="0.75" bottom="0.75" header="0.3" footer="0.3"/>
  <pageSetup orientation="landscape" r:id="rId1"/>
  <headerFooter>
    <oddFooter>&amp;L&amp;"Arial,Regular"&amp;12Revised: August 26, 2020&amp;C&amp;"Arial,Regular"&amp;12Page 6</oddFooter>
  </headerFooter>
  <ignoredErrors>
    <ignoredError sqref="C11 C13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FF00"/>
    <pageSetUpPr fitToPage="1"/>
  </sheetPr>
  <dimension ref="A1:E118"/>
  <sheetViews>
    <sheetView view="pageLayout" zoomScaleNormal="100" zoomScaleSheetLayoutView="70" workbookViewId="0">
      <selection activeCell="C8" sqref="C8"/>
    </sheetView>
  </sheetViews>
  <sheetFormatPr defaultColWidth="9.1015625" defaultRowHeight="15" x14ac:dyDescent="0.5"/>
  <cols>
    <col min="1" max="1" width="50.68359375" style="1" customWidth="1"/>
    <col min="2" max="5" width="45.68359375" style="1" customWidth="1"/>
    <col min="6" max="16384" width="9.1015625" style="1"/>
  </cols>
  <sheetData>
    <row r="1" spans="1:5" x14ac:dyDescent="0.5">
      <c r="A1" s="14" t="str">
        <f>'Cover page'!A1:C1</f>
        <v>California Department of Managed Health Care/Department of Insurance</v>
      </c>
      <c r="B1" s="14"/>
      <c r="C1" s="14"/>
      <c r="D1" s="14"/>
      <c r="E1" s="14"/>
    </row>
    <row r="2" spans="1:5" x14ac:dyDescent="0.5">
      <c r="A2" s="14" t="str">
        <f>'Cover page'!A2:C2</f>
        <v>SB 17 - Large Group Prescription Drug Cost Reporting Form</v>
      </c>
      <c r="B2" s="14"/>
      <c r="C2" s="14"/>
      <c r="D2" s="14"/>
      <c r="E2" s="14"/>
    </row>
    <row r="3" spans="1:5" x14ac:dyDescent="0.5">
      <c r="A3" s="14" t="str">
        <f>'Cover page'!A3:C3</f>
        <v>For policies subject to CHSC 1385.045 or CIC 10181.45</v>
      </c>
      <c r="B3" s="14"/>
      <c r="C3" s="14"/>
      <c r="D3" s="14"/>
      <c r="E3" s="14"/>
    </row>
    <row r="4" spans="1:5" x14ac:dyDescent="0.5">
      <c r="A4" s="81" t="s">
        <v>20</v>
      </c>
      <c r="B4" s="81"/>
      <c r="C4" s="81"/>
      <c r="D4" s="81"/>
      <c r="E4" s="81"/>
    </row>
    <row r="5" spans="1:5" x14ac:dyDescent="0.5">
      <c r="A5" s="81" t="s">
        <v>46</v>
      </c>
      <c r="B5" s="81"/>
      <c r="C5" s="81"/>
      <c r="D5" s="81"/>
      <c r="E5" s="81"/>
    </row>
    <row r="6" spans="1:5" x14ac:dyDescent="0.5">
      <c r="A6" s="41"/>
      <c r="B6" s="41"/>
      <c r="C6" s="41"/>
      <c r="D6" s="41"/>
      <c r="E6" s="41"/>
    </row>
    <row r="7" spans="1:5" x14ac:dyDescent="0.5">
      <c r="A7" s="2" t="str">
        <f>"Company Legal Name: "&amp;'Cover page'!C8</f>
        <v>Company Legal Name: Blue Shield of California Life &amp; Health Insurance Company</v>
      </c>
      <c r="D7" s="42"/>
      <c r="E7" s="42"/>
    </row>
    <row r="8" spans="1:5" x14ac:dyDescent="0.5">
      <c r="A8" s="2" t="str">
        <f>"Calendar Year: "&amp;'Cover page'!C6</f>
        <v>Calendar Year: 2022</v>
      </c>
      <c r="B8" s="4"/>
      <c r="C8" s="4"/>
      <c r="D8" s="42"/>
      <c r="E8" s="42"/>
    </row>
    <row r="9" spans="1:5" x14ac:dyDescent="0.5">
      <c r="A9" s="2"/>
    </row>
    <row r="10" spans="1:5" x14ac:dyDescent="0.5">
      <c r="A10" s="2" t="s">
        <v>35</v>
      </c>
      <c r="C10" s="8"/>
    </row>
    <row r="11" spans="1:5" ht="23.25" customHeight="1" x14ac:dyDescent="0.5">
      <c r="A11" s="3"/>
    </row>
    <row r="12" spans="1:5" ht="15.75" customHeight="1" x14ac:dyDescent="0.5">
      <c r="A12" s="2" t="s">
        <v>28</v>
      </c>
      <c r="B12" s="8"/>
      <c r="C12" s="8"/>
    </row>
    <row r="13" spans="1:5" ht="15.3" thickBot="1" x14ac:dyDescent="0.55000000000000004">
      <c r="A13" s="43"/>
      <c r="B13" s="8"/>
      <c r="C13" s="8"/>
    </row>
    <row r="14" spans="1:5" x14ac:dyDescent="0.5">
      <c r="A14" s="37" t="s">
        <v>34</v>
      </c>
      <c r="B14" s="38"/>
      <c r="C14" s="38"/>
      <c r="D14" s="38"/>
      <c r="E14" s="39"/>
    </row>
    <row r="15" spans="1:5" x14ac:dyDescent="0.5">
      <c r="A15" s="40"/>
      <c r="B15" s="43"/>
      <c r="C15" s="43"/>
      <c r="D15" s="43"/>
      <c r="E15" s="60"/>
    </row>
    <row r="16" spans="1:5" ht="24" customHeight="1" x14ac:dyDescent="0.5">
      <c r="A16" s="100" t="s">
        <v>31</v>
      </c>
      <c r="B16" s="95"/>
      <c r="C16" s="98" t="s">
        <v>38</v>
      </c>
      <c r="D16" s="96"/>
      <c r="E16" s="97"/>
    </row>
    <row r="17" spans="1:5" x14ac:dyDescent="0.5">
      <c r="A17" s="99"/>
      <c r="B17" s="44" t="s">
        <v>29</v>
      </c>
      <c r="C17" s="44" t="s">
        <v>72</v>
      </c>
      <c r="D17" s="44" t="s">
        <v>73</v>
      </c>
      <c r="E17" s="61" t="s">
        <v>30</v>
      </c>
    </row>
    <row r="18" spans="1:5" x14ac:dyDescent="0.5">
      <c r="A18" s="59" t="s">
        <v>80</v>
      </c>
      <c r="B18" s="44" t="s">
        <v>33</v>
      </c>
      <c r="C18" s="44" t="s">
        <v>32</v>
      </c>
      <c r="D18" s="61" t="s">
        <v>33</v>
      </c>
      <c r="E18" s="61" t="s">
        <v>33</v>
      </c>
    </row>
    <row r="19" spans="1:5" x14ac:dyDescent="0.5">
      <c r="A19" s="59"/>
      <c r="B19" s="44"/>
      <c r="C19" s="44"/>
      <c r="D19" s="44"/>
      <c r="E19" s="61"/>
    </row>
    <row r="20" spans="1:5" x14ac:dyDescent="0.5">
      <c r="A20" s="59"/>
      <c r="B20" s="44"/>
      <c r="C20" s="44"/>
      <c r="D20" s="44"/>
      <c r="E20" s="61"/>
    </row>
    <row r="21" spans="1:5" x14ac:dyDescent="0.5">
      <c r="A21" s="59"/>
      <c r="B21" s="44"/>
      <c r="C21" s="44"/>
      <c r="D21" s="44"/>
      <c r="E21" s="61"/>
    </row>
    <row r="22" spans="1:5" ht="15.3" thickBot="1" x14ac:dyDescent="0.55000000000000004">
      <c r="A22" s="62"/>
      <c r="B22" s="63"/>
      <c r="C22" s="63"/>
      <c r="D22" s="63"/>
      <c r="E22" s="64"/>
    </row>
    <row r="24" spans="1:5" ht="16.5" customHeight="1" x14ac:dyDescent="0.5"/>
    <row r="25" spans="1:5" ht="16.5" customHeight="1" x14ac:dyDescent="0.5"/>
    <row r="26" spans="1:5" ht="16.5" customHeight="1" x14ac:dyDescent="0.5"/>
    <row r="117" spans="1:1" x14ac:dyDescent="0.5">
      <c r="A117" s="1" t="s">
        <v>32</v>
      </c>
    </row>
    <row r="118" spans="1:1" x14ac:dyDescent="0.5">
      <c r="A118" s="1" t="s">
        <v>33</v>
      </c>
    </row>
  </sheetData>
  <sheetProtection selectLockedCells="1"/>
  <dataValidations disablePrompts="1" count="1">
    <dataValidation type="list" allowBlank="1" showInputMessage="1" showErrorMessage="1" sqref="B18:E22" xr:uid="{00000000-0002-0000-0600-000000000000}">
      <formula1>$A$116:$A$118</formula1>
    </dataValidation>
  </dataValidations>
  <printOptions horizontalCentered="1"/>
  <pageMargins left="0.7" right="0.7" top="0.75" bottom="0.75" header="0.3" footer="0.3"/>
  <pageSetup scale="52" fitToHeight="0" orientation="landscape" r:id="rId1"/>
  <headerFooter>
    <oddFooter>&amp;L&amp;"Arial,Regular"&amp;12Revised: August 26, 2020&amp;C&amp;"Arial,Regular"&amp;12Page 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982980</xdr:colOff>
                    <xdr:row>10</xdr:row>
                    <xdr:rowOff>0</xdr:rowOff>
                  </from>
                  <to>
                    <xdr:col>0</xdr:col>
                    <xdr:colOff>1356360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1744980</xdr:colOff>
                    <xdr:row>10</xdr:row>
                    <xdr:rowOff>22860</xdr:rowOff>
                  </from>
                  <to>
                    <xdr:col>0</xdr:col>
                    <xdr:colOff>2194560</xdr:colOff>
                    <xdr:row>11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Cover page</vt:lpstr>
      <vt:lpstr>PharmPctPrem</vt:lpstr>
      <vt:lpstr>YoYTotalPlanSpnd</vt:lpstr>
      <vt:lpstr>YoYcompofPrem</vt:lpstr>
      <vt:lpstr>SpecTierForm</vt:lpstr>
      <vt:lpstr>PharmDocOff</vt:lpstr>
      <vt:lpstr>PharmBenMgr</vt:lpstr>
      <vt:lpstr>PharmBenMgr!Print_Area</vt:lpstr>
      <vt:lpstr>PharmPctPrem!Print_Area</vt:lpstr>
      <vt:lpstr>YoYcompofPrem!Print_Area</vt:lpstr>
      <vt:lpstr>PharmBenMgr!Print_Titles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2019-06-27T20:26:11Z</dcterms:created>
  <dcterms:modified xsi:type="dcterms:W3CDTF">2023-02-07T22:20:58Z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