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enacct\MLR\Regulatory_Filings\Historical Data Reporting_Rate Filing\2021\"/>
    </mc:Choice>
  </mc:AlternateContent>
  <xr:revisionPtr revIDLastSave="0" documentId="13_ncr:1_{8DAE94A7-C2B5-4401-99EC-84855AF8179B}" xr6:coauthVersionLast="47" xr6:coauthVersionMax="47" xr10:uidLastSave="{00000000-0000-0000-0000-000000000000}"/>
  <workbookProtection workbookPassword="DFC0" lockStructure="1"/>
  <bookViews>
    <workbookView xWindow="-15045" yWindow="165" windowWidth="14850" windowHeight="15330" firstSheet="1" activeTab="2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E43" i="9"/>
  <c r="E43" i="8" s="1"/>
  <c r="E50" i="8" s="1"/>
  <c r="F57" i="8" s="1"/>
  <c r="E34" i="9"/>
  <c r="E42" i="8" s="1"/>
  <c r="E49" i="8" s="1"/>
  <c r="H57" i="8" l="1"/>
  <c r="G57" i="8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B3" i="8"/>
  <c r="B2" i="8"/>
  <c r="I54" i="8" l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<sst xmlns="http://schemas.openxmlformats.org/spreadsheetml/2006/main" count="178" uniqueCount="70">
  <si>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</si>
  <si>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</si>
  <si>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</si>
  <si>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</si>
  <si>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</si>
  <si>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</si>
  <si>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</si>
  <si>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</si>
  <si>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</si>
  <si>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</si>
  <si>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</si>
  <si>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</si>
  <si>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</si>
  <si>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</si>
  <si>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</si>
  <si>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</si>
  <si>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</si>
  <si>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</si>
  <si>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</si>
  <si>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</si>
  <si>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</si>
  <si>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</si>
  <si>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</si>
  <si>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</si>
  <si>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</si>
  <si>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</si>
  <si>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</si>
  <si>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</si>
  <si>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</si>
  <si>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</si>
  <si>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</si>
  <si>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</si>
  <si>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</si>
  <si>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</si>
  <si>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</si>
  <si>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</si>
  <si>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</si>
  <si>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</si>
  <si>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</si>
  <si>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</si>
  <si>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</si>
  <si>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</si>
  <si>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</si>
  <si>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</si>
  <si>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</si>
  <si>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</si>
  <si>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</si>
  <si>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</si>
  <si>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</si>
  <si>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</si>
  <si>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</si>
  <si>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</si>
  <si>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</si>
  <si>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</si>
  <si>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</si>
  <si>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</si>
  <si>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</si>
  <si>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</si>
  <si>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</si>
  <si>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</si>
  <si>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</si>
  <si>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</si>
  <si>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</si>
  <si>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</si>
  <si>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Blue Shield of California Life &amp; Health Insurance Company</t>
  </si>
  <si>
    <t>2021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</si>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</sst>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49" fontId="9" fillId="0" borderId="6" xfId="1" quotePrefix="1" applyNumberFormat="1" applyFont="1" applyBorder="1" applyAlignment="1" applyProtection="1">
      <alignment horizontal="left" vertical="center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zoomScaleNormal="100" workbookViewId="0">
      <selection activeCell="C27" sqref="C27"/>
    </sheetView>
  </sheetViews>
  <sheetFormatPr defaultColWidth="9.1796875" defaultRowHeight="14.5" x14ac:dyDescent="0.35"/>
  <cols>
    <col min="1" max="1" width="2.453125" style="1" bestFit="1" customWidth="1"/>
    <col min="2" max="2" width="55" style="1" customWidth="1"/>
    <col min="3" max="3" width="62.7265625" style="1" customWidth="1"/>
    <col min="4" max="16384" width="9.1796875" style="1"/>
  </cols>
  <sheetData>
    <row r="1" spans="1:3" s="15" customFormat="1" ht="15.5" x14ac:dyDescent="0.35">
      <c r="A1" s="86"/>
      <c r="B1" s="26" t="s">
        <v>1</v>
      </c>
      <c r="C1" s="85"/>
    </row>
    <row r="2" spans="1:3" s="15" customFormat="1" ht="15.5" x14ac:dyDescent="0.35">
      <c r="A2" s="86"/>
      <c r="B2" s="130" t="s">
        <v>63</v>
      </c>
      <c r="C2" s="85"/>
    </row>
    <row r="3" spans="1:3" s="15" customFormat="1" ht="15.5" x14ac:dyDescent="0.35">
      <c r="A3" s="86"/>
      <c r="B3" s="98" t="s">
        <v>35</v>
      </c>
      <c r="C3" s="26"/>
    </row>
    <row r="4" spans="1:3" ht="15.5" x14ac:dyDescent="0.35">
      <c r="A4" s="86"/>
      <c r="B4" s="27"/>
      <c r="C4" s="131"/>
    </row>
    <row r="5" spans="1:3" ht="16" thickBot="1" x14ac:dyDescent="0.4">
      <c r="A5" s="87"/>
      <c r="B5" s="87"/>
      <c r="C5" s="87"/>
    </row>
    <row r="6" spans="1:3" ht="15.5" x14ac:dyDescent="0.35">
      <c r="A6" s="88"/>
      <c r="B6" s="89"/>
      <c r="C6" s="90"/>
    </row>
    <row r="7" spans="1:3" ht="15.5" x14ac:dyDescent="0.35">
      <c r="A7" s="91" t="s">
        <v>2</v>
      </c>
      <c r="B7" s="92" t="s">
        <v>52</v>
      </c>
      <c r="C7" s="138" t="s">
        <v>65</v>
      </c>
    </row>
    <row r="8" spans="1:3" ht="15.5" x14ac:dyDescent="0.35">
      <c r="A8" s="91" t="s">
        <v>3</v>
      </c>
      <c r="B8" s="92" t="s">
        <v>34</v>
      </c>
      <c r="C8" s="93">
        <v>61557</v>
      </c>
    </row>
    <row r="9" spans="1:3" ht="15.5" x14ac:dyDescent="0.35">
      <c r="A9" s="91" t="s">
        <v>4</v>
      </c>
      <c r="B9" s="92" t="s">
        <v>5</v>
      </c>
      <c r="C9" s="94" t="s">
        <v>64</v>
      </c>
    </row>
    <row r="10" spans="1:3" ht="16" thickBot="1" x14ac:dyDescent="0.4">
      <c r="A10" s="95" t="s">
        <v>6</v>
      </c>
      <c r="B10" s="96" t="s">
        <v>7</v>
      </c>
      <c r="C10" s="97"/>
    </row>
    <row r="14" spans="1:3" x14ac:dyDescent="0.35">
      <c r="B14" s="2"/>
    </row>
    <row r="15" spans="1:3" x14ac:dyDescent="0.35">
      <c r="B15" s="2"/>
    </row>
    <row r="19" spans="2:2" x14ac:dyDescent="0.35">
      <c r="B19" s="3"/>
    </row>
    <row r="20" spans="2:2" x14ac:dyDescent="0.35">
      <c r="B20" s="3"/>
    </row>
  </sheetData>
  <protectedRanges>
    <protectedRange password="DFC0" sqref="C7:C8 C10" name="Range1"/>
    <protectedRange password="DFC0" sqref="C9" name="Range1_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verticalDpi="1200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zoomScaleNormal="100" workbookViewId="0">
      <selection activeCell="E3" sqref="E3"/>
    </sheetView>
  </sheetViews>
  <sheetFormatPr defaultColWidth="9.26953125" defaultRowHeight="12.5" x14ac:dyDescent="0.25"/>
  <cols>
    <col min="1" max="1" width="1.7265625" style="5" customWidth="1"/>
    <col min="2" max="2" width="3.54296875" style="4" customWidth="1"/>
    <col min="3" max="3" width="5.453125" style="4" customWidth="1"/>
    <col min="4" max="4" width="60.54296875" style="4" customWidth="1"/>
    <col min="5" max="9" width="20.1796875" style="4" customWidth="1"/>
    <col min="10" max="16384" width="9.26953125" style="4"/>
  </cols>
  <sheetData>
    <row r="1" spans="1:9" ht="15.5" x14ac:dyDescent="0.3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5" x14ac:dyDescent="0.3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5" x14ac:dyDescent="0.3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35">
      <c r="B4" s="28"/>
      <c r="C4" s="6"/>
      <c r="D4" s="6"/>
    </row>
    <row r="5" spans="1:9" ht="15.5" x14ac:dyDescent="0.3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</row>
    <row r="7" spans="1:9" ht="13" thickBot="1" x14ac:dyDescent="0.3">
      <c r="D7" s="7"/>
    </row>
    <row r="8" spans="1:9" ht="16" thickBot="1" x14ac:dyDescent="0.4">
      <c r="B8" s="84" t="s">
        <v>49</v>
      </c>
      <c r="C8" s="29"/>
      <c r="D8" s="30"/>
      <c r="E8" s="132"/>
      <c r="F8" s="133"/>
      <c r="G8" s="133" t="s">
        <v>33</v>
      </c>
      <c r="H8" s="133"/>
      <c r="I8" s="134"/>
    </row>
    <row r="9" spans="1:9" ht="13.75" customHeight="1" thickBot="1" x14ac:dyDescent="0.4">
      <c r="C9" s="29"/>
      <c r="D9" s="30"/>
      <c r="E9" s="135"/>
      <c r="F9" s="136"/>
      <c r="G9" s="136"/>
      <c r="H9" s="136"/>
      <c r="I9" s="137"/>
    </row>
    <row r="10" spans="1:9" ht="16" thickBot="1" x14ac:dyDescent="0.4">
      <c r="A10" s="4"/>
      <c r="C10" s="29"/>
      <c r="D10" s="30"/>
      <c r="E10" s="31" t="s">
        <v>66</v>
      </c>
      <c r="F10" s="31" t="s">
        <v>67</v>
      </c>
      <c r="G10" s="32" t="s">
        <v>68</v>
      </c>
      <c r="H10" s="31" t="s">
        <v>69</v>
      </c>
      <c r="I10" s="33">
        <v>2021</v>
      </c>
    </row>
    <row r="11" spans="1:9" ht="15.5" x14ac:dyDescent="0.25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.5" x14ac:dyDescent="0.25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.5" x14ac:dyDescent="0.25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.5" x14ac:dyDescent="0.25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.5" x14ac:dyDescent="0.25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.5" x14ac:dyDescent="0.25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.5" x14ac:dyDescent="0.25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.5" x14ac:dyDescent="0.25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.5" x14ac:dyDescent="0.25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.5" x14ac:dyDescent="0.25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.5" x14ac:dyDescent="0.25">
      <c r="B21" s="16"/>
      <c r="C21" s="57"/>
      <c r="D21" s="58"/>
      <c r="E21" s="46"/>
      <c r="F21" s="47"/>
      <c r="G21" s="46"/>
      <c r="H21" s="48"/>
      <c r="I21" s="48"/>
    </row>
    <row r="22" spans="1:9" ht="15.5" x14ac:dyDescent="0.25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.5" x14ac:dyDescent="0.25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5" customHeight="1" x14ac:dyDescent="0.25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5" customHeight="1" x14ac:dyDescent="0.25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5" customHeight="1" x14ac:dyDescent="0.25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5" customHeight="1" x14ac:dyDescent="0.25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5" customHeight="1" x14ac:dyDescent="0.25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.5" x14ac:dyDescent="0.25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.5" x14ac:dyDescent="0.25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.5" x14ac:dyDescent="0.25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.5" x14ac:dyDescent="0.25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.5" x14ac:dyDescent="0.25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.5" x14ac:dyDescent="0.25">
      <c r="B34" s="17"/>
      <c r="C34" s="65"/>
      <c r="D34" s="66"/>
      <c r="E34" s="46"/>
      <c r="F34" s="47"/>
      <c r="G34" s="46"/>
      <c r="H34" s="48"/>
      <c r="I34" s="67"/>
    </row>
    <row r="35" spans="2:9" ht="15.5" x14ac:dyDescent="0.35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.5" x14ac:dyDescent="0.25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.5" x14ac:dyDescent="0.25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.5" x14ac:dyDescent="0.25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.5" x14ac:dyDescent="0.25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1" x14ac:dyDescent="0.25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1" x14ac:dyDescent="0.25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15.5" x14ac:dyDescent="0.25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.5" x14ac:dyDescent="0.35">
      <c r="B43" s="21"/>
      <c r="C43" s="57"/>
      <c r="D43" s="70"/>
      <c r="E43" s="71"/>
      <c r="F43" s="71"/>
      <c r="G43" s="71"/>
      <c r="H43" s="71"/>
      <c r="I43" s="71"/>
    </row>
    <row r="44" spans="2:9" s="5" customFormat="1" ht="15.5" x14ac:dyDescent="0.25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.5" x14ac:dyDescent="0.25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.5" x14ac:dyDescent="0.25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.5" x14ac:dyDescent="0.25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.5" x14ac:dyDescent="0.25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.5" x14ac:dyDescent="0.25">
      <c r="B49" s="18"/>
      <c r="C49" s="73"/>
      <c r="D49" s="74"/>
      <c r="E49" s="51"/>
      <c r="F49" s="52"/>
      <c r="G49" s="51"/>
      <c r="H49" s="53"/>
      <c r="I49" s="61"/>
    </row>
    <row r="50" spans="2:9" ht="15.5" x14ac:dyDescent="0.25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.5" x14ac:dyDescent="0.25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6" thickBot="1" x14ac:dyDescent="0.3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1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53"/>
  <sheetViews>
    <sheetView showGridLines="0" tabSelected="1" topLeftCell="A13" zoomScale="80" zoomScaleNormal="80" workbookViewId="0">
      <selection activeCell="E14" sqref="E14"/>
    </sheetView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49.453125" style="29" customWidth="1"/>
    <col min="5" max="9" width="20.1796875" style="29" customWidth="1"/>
    <col min="10" max="16384" width="9.26953125" style="29"/>
  </cols>
  <sheetData>
    <row r="1" spans="1:9" x14ac:dyDescent="0.3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x14ac:dyDescent="0.3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x14ac:dyDescent="0.3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35">
      <c r="B4" s="28"/>
      <c r="C4" s="99"/>
      <c r="D4" s="99"/>
    </row>
    <row r="5" spans="1:9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35">
      <c r="B6" s="100"/>
      <c r="C6" s="100"/>
      <c r="D6" s="100"/>
    </row>
    <row r="7" spans="1:9" s="102" customFormat="1" x14ac:dyDescent="0.35">
      <c r="A7" s="101"/>
      <c r="B7" s="29"/>
      <c r="C7" s="29"/>
      <c r="D7" s="30"/>
      <c r="F7" s="103"/>
      <c r="G7" s="29"/>
      <c r="I7" s="103"/>
    </row>
    <row r="8" spans="1:9" ht="16" thickBot="1" x14ac:dyDescent="0.4">
      <c r="D8" s="104"/>
    </row>
    <row r="9" spans="1:9" ht="16" thickBot="1" x14ac:dyDescent="0.4">
      <c r="B9" s="84" t="s">
        <v>50</v>
      </c>
      <c r="D9" s="30"/>
      <c r="E9" s="132"/>
      <c r="F9" s="133"/>
      <c r="G9" s="133" t="s">
        <v>33</v>
      </c>
      <c r="H9" s="133"/>
      <c r="I9" s="134"/>
    </row>
    <row r="10" spans="1:9" ht="13.75" customHeight="1" thickBot="1" x14ac:dyDescent="0.4">
      <c r="D10" s="30"/>
      <c r="E10" s="135"/>
      <c r="F10" s="136"/>
      <c r="G10" s="136"/>
      <c r="H10" s="136"/>
      <c r="I10" s="137"/>
    </row>
    <row r="11" spans="1:9" ht="16" thickBot="1" x14ac:dyDescent="0.4">
      <c r="A11" s="29"/>
      <c r="D11" s="30"/>
      <c r="E11" s="31" t="s">
        <v>66</v>
      </c>
      <c r="F11" s="31" t="s">
        <v>67</v>
      </c>
      <c r="G11" s="32" t="s">
        <v>68</v>
      </c>
      <c r="H11" s="31" t="s">
        <v>69</v>
      </c>
      <c r="I11" s="33">
        <v>2021</v>
      </c>
    </row>
    <row r="12" spans="1:9" x14ac:dyDescent="0.35">
      <c r="A12" s="29"/>
      <c r="B12" s="105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35">
      <c r="A13" s="29"/>
      <c r="B13" s="106"/>
      <c r="C13" s="39">
        <v>1.1000000000000001</v>
      </c>
      <c r="D13" s="40" t="s">
        <v>36</v>
      </c>
      <c r="E13" s="41">
        <v>25688507.600000001</v>
      </c>
      <c r="F13" s="42">
        <v>36826143.920000002</v>
      </c>
      <c r="G13" s="41">
        <v>36581039.549999997</v>
      </c>
      <c r="H13" s="43">
        <v>36294959.590000004</v>
      </c>
      <c r="I13" s="43">
        <v>29812337.879999999</v>
      </c>
    </row>
    <row r="14" spans="1:9" x14ac:dyDescent="0.35">
      <c r="A14" s="29"/>
      <c r="B14" s="107"/>
      <c r="C14" s="44"/>
      <c r="D14" s="45"/>
      <c r="E14" s="46"/>
      <c r="F14" s="47"/>
      <c r="G14" s="46"/>
      <c r="H14" s="48"/>
      <c r="I14" s="48"/>
    </row>
    <row r="15" spans="1:9" x14ac:dyDescent="0.35">
      <c r="A15" s="29"/>
      <c r="B15" s="106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35">
      <c r="A16" s="29"/>
      <c r="B16" s="106"/>
      <c r="C16" s="39">
        <v>2.1</v>
      </c>
      <c r="D16" s="40" t="s">
        <v>17</v>
      </c>
      <c r="E16" s="41">
        <v>16139514.835592259</v>
      </c>
      <c r="F16" s="42">
        <v>26176476.194074705</v>
      </c>
      <c r="G16" s="41">
        <v>27334244.279501956</v>
      </c>
      <c r="H16" s="43">
        <v>24792453.904316399</v>
      </c>
      <c r="I16" s="43">
        <v>25515999.296342772</v>
      </c>
    </row>
    <row r="17" spans="1:9" s="30" customFormat="1" x14ac:dyDescent="0.35">
      <c r="B17" s="108"/>
      <c r="C17" s="39">
        <v>2.2000000000000002</v>
      </c>
      <c r="D17" s="40" t="s">
        <v>11</v>
      </c>
      <c r="E17" s="41">
        <v>1454909.6544077396</v>
      </c>
      <c r="F17" s="42">
        <v>4125464.885925293</v>
      </c>
      <c r="G17" s="41">
        <v>2371255.2604980469</v>
      </c>
      <c r="H17" s="43">
        <v>2232379.3256835938</v>
      </c>
      <c r="I17" s="43">
        <v>1517884.3736572266</v>
      </c>
    </row>
    <row r="18" spans="1:9" x14ac:dyDescent="0.35">
      <c r="A18" s="29"/>
      <c r="B18" s="106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35">
      <c r="A19" s="29"/>
      <c r="B19" s="106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35">
      <c r="B20" s="108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35">
      <c r="A21" s="109"/>
      <c r="B21" s="108"/>
      <c r="C21" s="54" t="s">
        <v>19</v>
      </c>
      <c r="D21" s="55" t="s">
        <v>15</v>
      </c>
      <c r="E21" s="56">
        <f>SUM(E16:E20)</f>
        <v>17594424.489999998</v>
      </c>
      <c r="F21" s="56">
        <f t="shared" ref="F21:I21" si="0">SUM(F16:F20)</f>
        <v>30301941.079999998</v>
      </c>
      <c r="G21" s="56">
        <f t="shared" si="0"/>
        <v>29705499.540000003</v>
      </c>
      <c r="H21" s="56">
        <f t="shared" si="0"/>
        <v>27024833.229999993</v>
      </c>
      <c r="I21" s="56">
        <f t="shared" si="0"/>
        <v>27033883.669999998</v>
      </c>
    </row>
    <row r="22" spans="1:9" x14ac:dyDescent="0.35">
      <c r="B22" s="107"/>
      <c r="C22" s="57"/>
      <c r="D22" s="58"/>
      <c r="E22" s="46"/>
      <c r="F22" s="47"/>
      <c r="G22" s="46"/>
      <c r="H22" s="48"/>
      <c r="I22" s="48"/>
    </row>
    <row r="23" spans="1:9" x14ac:dyDescent="0.35">
      <c r="B23" s="105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35">
      <c r="B24" s="108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5" customHeight="1" x14ac:dyDescent="0.35">
      <c r="B25" s="108"/>
      <c r="C25" s="62"/>
      <c r="D25" s="63" t="s">
        <v>44</v>
      </c>
      <c r="E25" s="41">
        <v>-649097.09782575117</v>
      </c>
      <c r="F25" s="42">
        <v>481072.17943281244</v>
      </c>
      <c r="G25" s="41">
        <v>-43440.786365427877</v>
      </c>
      <c r="H25" s="43">
        <v>950919.86103729915</v>
      </c>
      <c r="I25" s="43">
        <v>-681343.06491664948</v>
      </c>
    </row>
    <row r="26" spans="1:9" s="30" customFormat="1" ht="14.15" customHeight="1" x14ac:dyDescent="0.35">
      <c r="B26" s="108"/>
      <c r="C26" s="62"/>
      <c r="D26" s="63" t="s">
        <v>45</v>
      </c>
      <c r="E26" s="41">
        <v>10175.380000000001</v>
      </c>
      <c r="F26" s="42">
        <v>13830.92</v>
      </c>
      <c r="G26" s="41">
        <v>13853.870000000003</v>
      </c>
      <c r="H26" s="43">
        <v>13301.439999999999</v>
      </c>
      <c r="I26" s="43">
        <v>12256.59</v>
      </c>
    </row>
    <row r="27" spans="1:9" s="30" customFormat="1" ht="14.15" customHeight="1" x14ac:dyDescent="0.35">
      <c r="B27" s="108"/>
      <c r="C27" s="62"/>
      <c r="D27" s="63" t="s">
        <v>46</v>
      </c>
      <c r="E27" s="41">
        <v>0</v>
      </c>
      <c r="F27" s="42">
        <v>604533.38</v>
      </c>
      <c r="G27" s="41">
        <v>0</v>
      </c>
      <c r="H27" s="43">
        <v>662324.09</v>
      </c>
      <c r="I27" s="43">
        <v>0</v>
      </c>
    </row>
    <row r="28" spans="1:9" s="30" customFormat="1" ht="14.15" customHeight="1" x14ac:dyDescent="0.35">
      <c r="B28" s="108"/>
      <c r="C28" s="62"/>
      <c r="D28" s="63" t="s">
        <v>47</v>
      </c>
      <c r="E28" s="41">
        <v>0</v>
      </c>
      <c r="F28" s="42">
        <v>0</v>
      </c>
      <c r="G28" s="41">
        <v>0</v>
      </c>
      <c r="H28" s="43">
        <v>0</v>
      </c>
      <c r="I28" s="43">
        <v>0</v>
      </c>
    </row>
    <row r="29" spans="1:9" s="30" customFormat="1" ht="14.15" customHeight="1" x14ac:dyDescent="0.35">
      <c r="B29" s="108"/>
      <c r="C29" s="62"/>
      <c r="D29" s="63" t="s">
        <v>48</v>
      </c>
      <c r="E29" s="41"/>
      <c r="F29" s="42"/>
      <c r="G29" s="41"/>
      <c r="H29" s="43"/>
      <c r="I29" s="43"/>
    </row>
    <row r="30" spans="1:9" x14ac:dyDescent="0.35">
      <c r="B30" s="106"/>
      <c r="C30" s="62">
        <v>3.2</v>
      </c>
      <c r="D30" s="55" t="s">
        <v>30</v>
      </c>
      <c r="E30" s="41">
        <v>0</v>
      </c>
      <c r="F30" s="42">
        <v>0</v>
      </c>
      <c r="G30" s="41">
        <v>361764.61190801999</v>
      </c>
      <c r="H30" s="43">
        <v>641287.88330097659</v>
      </c>
      <c r="I30" s="64">
        <v>1177210.75</v>
      </c>
    </row>
    <row r="31" spans="1:9" x14ac:dyDescent="0.35">
      <c r="B31" s="106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35">
      <c r="B32" s="106"/>
      <c r="C32" s="62">
        <v>3.4</v>
      </c>
      <c r="D32" s="40" t="s">
        <v>21</v>
      </c>
      <c r="E32" s="41">
        <v>9564.3317247523592</v>
      </c>
      <c r="F32" s="42">
        <v>7365.9619090394972</v>
      </c>
      <c r="G32" s="41">
        <v>8580.0372891953102</v>
      </c>
      <c r="H32" s="43">
        <v>8121.5984804189557</v>
      </c>
      <c r="I32" s="43">
        <v>11163.693847847953</v>
      </c>
    </row>
    <row r="33" spans="2:9" x14ac:dyDescent="0.35">
      <c r="B33" s="106"/>
      <c r="C33" s="62">
        <v>3.5</v>
      </c>
      <c r="D33" s="40" t="s">
        <v>31</v>
      </c>
      <c r="E33" s="41">
        <v>3238570.7605774626</v>
      </c>
      <c r="F33" s="42">
        <v>4004.0496593766156</v>
      </c>
      <c r="G33" s="41">
        <v>15745.282632952189</v>
      </c>
      <c r="H33" s="43">
        <v>1517.2286984851614</v>
      </c>
      <c r="I33" s="43">
        <v>40144.084760817845</v>
      </c>
    </row>
    <row r="34" spans="2:9" x14ac:dyDescent="0.35">
      <c r="B34" s="106"/>
      <c r="C34" s="62">
        <v>3.6</v>
      </c>
      <c r="D34" s="40" t="s">
        <v>32</v>
      </c>
      <c r="E34" s="56">
        <f>SUM(E25:E33)</f>
        <v>2609213.3744764635</v>
      </c>
      <c r="F34" s="56">
        <f t="shared" ref="F34:I34" si="1">SUM(F25:F33)</f>
        <v>1110806.4910012286</v>
      </c>
      <c r="G34" s="56">
        <f t="shared" si="1"/>
        <v>356503.01546473958</v>
      </c>
      <c r="H34" s="56">
        <f t="shared" si="1"/>
        <v>2277472.1015171795</v>
      </c>
      <c r="I34" s="56">
        <f t="shared" si="1"/>
        <v>559432.05369201628</v>
      </c>
    </row>
    <row r="35" spans="2:9" s="30" customFormat="1" x14ac:dyDescent="0.35">
      <c r="B35" s="110"/>
      <c r="C35" s="65"/>
      <c r="D35" s="66"/>
      <c r="E35" s="46"/>
      <c r="F35" s="47"/>
      <c r="G35" s="46"/>
      <c r="H35" s="139"/>
      <c r="I35" s="67"/>
    </row>
    <row r="36" spans="2:9" x14ac:dyDescent="0.35">
      <c r="B36" s="105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35">
      <c r="B37" s="111"/>
      <c r="C37" s="39">
        <v>4.0999999999999996</v>
      </c>
      <c r="D37" s="40" t="s">
        <v>55</v>
      </c>
      <c r="E37" s="41">
        <v>87058.655138332309</v>
      </c>
      <c r="F37" s="42">
        <v>81559.255215323152</v>
      </c>
      <c r="G37" s="41">
        <v>86261.295338748881</v>
      </c>
      <c r="H37" s="43">
        <v>144579.72767158996</v>
      </c>
      <c r="I37" s="43">
        <v>271223.26877658482</v>
      </c>
    </row>
    <row r="38" spans="2:9" x14ac:dyDescent="0.35">
      <c r="B38" s="111"/>
      <c r="C38" s="39">
        <v>4.2</v>
      </c>
      <c r="D38" s="40" t="s">
        <v>56</v>
      </c>
      <c r="E38" s="41">
        <v>20619.766938342738</v>
      </c>
      <c r="F38" s="42">
        <v>33624.716845025257</v>
      </c>
      <c r="G38" s="41">
        <v>29529.387681779343</v>
      </c>
      <c r="H38" s="43">
        <v>66405.068994730216</v>
      </c>
      <c r="I38" s="43">
        <v>65256.60101500064</v>
      </c>
    </row>
    <row r="39" spans="2:9" x14ac:dyDescent="0.35">
      <c r="B39" s="111"/>
      <c r="C39" s="39">
        <v>4.3</v>
      </c>
      <c r="D39" s="40" t="s">
        <v>57</v>
      </c>
      <c r="E39" s="41">
        <v>29180.754151898833</v>
      </c>
      <c r="F39" s="42">
        <v>46200.095281478592</v>
      </c>
      <c r="G39" s="41">
        <v>47226.247393509046</v>
      </c>
      <c r="H39" s="43">
        <v>46009.638961253666</v>
      </c>
      <c r="I39" s="43">
        <v>76777.179691345009</v>
      </c>
    </row>
    <row r="40" spans="2:9" x14ac:dyDescent="0.35">
      <c r="B40" s="111"/>
      <c r="C40" s="39">
        <v>4.4000000000000004</v>
      </c>
      <c r="D40" s="40" t="s">
        <v>58</v>
      </c>
      <c r="E40" s="41">
        <v>49847.078712392431</v>
      </c>
      <c r="F40" s="42">
        <v>12178.421891566148</v>
      </c>
      <c r="G40" s="41">
        <v>84118.685394953951</v>
      </c>
      <c r="H40" s="43">
        <v>71513.713575669841</v>
      </c>
      <c r="I40" s="43">
        <v>78314.333743858704</v>
      </c>
    </row>
    <row r="41" spans="2:9" s="30" customFormat="1" ht="31" x14ac:dyDescent="0.35">
      <c r="B41" s="112"/>
      <c r="C41" s="54">
        <v>4.5</v>
      </c>
      <c r="D41" s="55" t="s">
        <v>59</v>
      </c>
      <c r="E41" s="41">
        <v>46640.476618052708</v>
      </c>
      <c r="F41" s="42">
        <v>50363.761541670734</v>
      </c>
      <c r="G41" s="41">
        <v>82241.298119560699</v>
      </c>
      <c r="H41" s="43">
        <v>56913.049265038404</v>
      </c>
      <c r="I41" s="43">
        <v>74232.298700113184</v>
      </c>
    </row>
    <row r="42" spans="2:9" ht="31" x14ac:dyDescent="0.35">
      <c r="B42" s="111"/>
      <c r="C42" s="54">
        <v>4.5999999999999996</v>
      </c>
      <c r="D42" s="55" t="s">
        <v>60</v>
      </c>
      <c r="E42" s="41">
        <v>0</v>
      </c>
      <c r="F42" s="42">
        <v>0</v>
      </c>
      <c r="G42" s="41">
        <v>0</v>
      </c>
      <c r="H42" s="43">
        <v>0</v>
      </c>
      <c r="I42" s="64">
        <v>0</v>
      </c>
    </row>
    <row r="43" spans="2:9" x14ac:dyDescent="0.35">
      <c r="B43" s="111"/>
      <c r="C43" s="54">
        <v>4.7</v>
      </c>
      <c r="D43" s="55" t="s">
        <v>61</v>
      </c>
      <c r="E43" s="56">
        <f>SUM(E37:E42)</f>
        <v>233346.73155901901</v>
      </c>
      <c r="F43" s="56">
        <f>SUM(F37:F42)</f>
        <v>223926.25077506391</v>
      </c>
      <c r="G43" s="56">
        <f>SUM(G37:G42)</f>
        <v>329376.91392855195</v>
      </c>
      <c r="H43" s="56">
        <f>SUM(H37:H42)</f>
        <v>385421.19846828206</v>
      </c>
      <c r="I43" s="56">
        <f>SUM(I37:I42)</f>
        <v>565803.68192690238</v>
      </c>
    </row>
    <row r="44" spans="2:9" s="30" customFormat="1" x14ac:dyDescent="0.35">
      <c r="B44" s="113"/>
      <c r="C44" s="57"/>
      <c r="D44" s="70"/>
      <c r="E44" s="71"/>
      <c r="F44" s="71"/>
      <c r="G44" s="71"/>
      <c r="H44" s="71"/>
      <c r="I44" s="71"/>
    </row>
    <row r="45" spans="2:9" s="30" customFormat="1" x14ac:dyDescent="0.35">
      <c r="B45" s="114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35">
      <c r="B46" s="115"/>
      <c r="C46" s="62">
        <v>5.0999999999999996</v>
      </c>
      <c r="D46" s="40" t="s">
        <v>0</v>
      </c>
      <c r="E46" s="41">
        <v>3582744.2690068502</v>
      </c>
      <c r="F46" s="42">
        <v>2863972.3729614345</v>
      </c>
      <c r="G46" s="41">
        <v>3142744.6177043654</v>
      </c>
      <c r="H46" s="43">
        <v>2959117.6186584076</v>
      </c>
      <c r="I46" s="43">
        <v>3489417.766164172</v>
      </c>
    </row>
    <row r="47" spans="2:9" x14ac:dyDescent="0.35">
      <c r="B47" s="115"/>
      <c r="C47" s="62">
        <v>5.2</v>
      </c>
      <c r="D47" s="40" t="s">
        <v>23</v>
      </c>
      <c r="E47" s="41">
        <v>1148946.54</v>
      </c>
      <c r="F47" s="42">
        <v>1774222.1126174382</v>
      </c>
      <c r="G47" s="41">
        <v>2096980.2658774662</v>
      </c>
      <c r="H47" s="43">
        <v>1420637.1995598376</v>
      </c>
      <c r="I47" s="43">
        <v>1495698.6792946619</v>
      </c>
    </row>
    <row r="48" spans="2:9" x14ac:dyDescent="0.35">
      <c r="B48" s="115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35">
      <c r="B49" s="115"/>
      <c r="C49" s="62">
        <v>5.4</v>
      </c>
      <c r="D49" s="40" t="s">
        <v>25</v>
      </c>
      <c r="E49" s="56">
        <f>SUM(E46:E48)</f>
        <v>4731690.8090068502</v>
      </c>
      <c r="F49" s="56">
        <f>SUM(F46:F48)</f>
        <v>4638194.4855788723</v>
      </c>
      <c r="G49" s="56">
        <f>SUM(G46:G48)</f>
        <v>5239724.8835818321</v>
      </c>
      <c r="H49" s="56">
        <f>SUM(H46:H48)</f>
        <v>4379754.8182182452</v>
      </c>
      <c r="I49" s="56">
        <f>SUM(I46:I48)</f>
        <v>4985116.4454588341</v>
      </c>
    </row>
    <row r="50" spans="2:9" x14ac:dyDescent="0.35">
      <c r="B50" s="116"/>
      <c r="C50" s="73"/>
      <c r="D50" s="74"/>
      <c r="E50" s="51"/>
      <c r="F50" s="52"/>
      <c r="G50" s="51"/>
      <c r="H50" s="53"/>
      <c r="I50" s="61"/>
    </row>
    <row r="51" spans="2:9" x14ac:dyDescent="0.35">
      <c r="B51" s="117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35">
      <c r="B52" s="108"/>
      <c r="C52" s="62">
        <v>6.1</v>
      </c>
      <c r="D52" s="40" t="s">
        <v>27</v>
      </c>
      <c r="E52" s="41">
        <v>4366</v>
      </c>
      <c r="F52" s="41">
        <v>5626</v>
      </c>
      <c r="G52" s="41">
        <v>5102</v>
      </c>
      <c r="H52" s="41">
        <v>5015</v>
      </c>
      <c r="I52" s="41">
        <v>3838</v>
      </c>
    </row>
    <row r="53" spans="2:9" ht="16" thickBot="1" x14ac:dyDescent="0.4">
      <c r="B53" s="118"/>
      <c r="C53" s="81">
        <v>6.2</v>
      </c>
      <c r="D53" s="82" t="s">
        <v>28</v>
      </c>
      <c r="E53" s="83">
        <v>51535</v>
      </c>
      <c r="F53" s="83">
        <v>66698</v>
      </c>
      <c r="G53" s="83">
        <v>65277</v>
      </c>
      <c r="H53" s="83">
        <v>62037</v>
      </c>
      <c r="I53" s="83">
        <v>51399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0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topLeftCell="A14" zoomScaleNormal="100" zoomScaleSheetLayoutView="100" workbookViewId="0">
      <selection activeCell="E11" sqref="E11:I11"/>
    </sheetView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44.26953125" style="29" customWidth="1"/>
    <col min="5" max="9" width="21.1796875" style="29" customWidth="1"/>
    <col min="10" max="16384" width="9.26953125" style="29"/>
  </cols>
  <sheetData>
    <row r="1" spans="1:9" x14ac:dyDescent="0.3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x14ac:dyDescent="0.3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x14ac:dyDescent="0.3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35">
      <c r="B4" s="28"/>
      <c r="C4" s="99"/>
      <c r="D4" s="99"/>
    </row>
    <row r="5" spans="1:9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35">
      <c r="B6" s="100"/>
      <c r="C6" s="100"/>
      <c r="D6" s="100"/>
    </row>
    <row r="7" spans="1:9" s="102" customFormat="1" x14ac:dyDescent="0.35">
      <c r="A7" s="101"/>
      <c r="B7" s="29"/>
      <c r="C7" s="29"/>
      <c r="D7" s="30"/>
      <c r="F7" s="103"/>
      <c r="G7" s="29"/>
      <c r="I7" s="103"/>
    </row>
    <row r="8" spans="1:9" ht="16" thickBot="1" x14ac:dyDescent="0.4">
      <c r="D8" s="104"/>
    </row>
    <row r="9" spans="1:9" ht="16" thickBot="1" x14ac:dyDescent="0.4">
      <c r="B9" s="84" t="s">
        <v>49</v>
      </c>
      <c r="D9" s="30"/>
      <c r="E9" s="132"/>
      <c r="F9" s="133"/>
      <c r="G9" s="133" t="s">
        <v>33</v>
      </c>
      <c r="H9" s="133"/>
      <c r="I9" s="134"/>
    </row>
    <row r="10" spans="1:9" ht="13.75" customHeight="1" thickBot="1" x14ac:dyDescent="0.4">
      <c r="D10" s="30"/>
      <c r="E10" s="135"/>
      <c r="F10" s="136"/>
      <c r="G10" s="136"/>
      <c r="H10" s="136"/>
      <c r="I10" s="137"/>
    </row>
    <row r="11" spans="1:9" ht="16" thickBot="1" x14ac:dyDescent="0.4">
      <c r="A11" s="29"/>
      <c r="D11" s="30"/>
      <c r="E11" s="31" t="s">
        <v>66</v>
      </c>
      <c r="F11" s="31" t="s">
        <v>67</v>
      </c>
      <c r="G11" s="32" t="s">
        <v>68</v>
      </c>
      <c r="H11" s="31" t="s">
        <v>69</v>
      </c>
      <c r="I11" s="33">
        <v>2021</v>
      </c>
    </row>
    <row r="12" spans="1:9" x14ac:dyDescent="0.35">
      <c r="A12" s="29"/>
      <c r="B12" s="105" t="s">
        <v>2</v>
      </c>
      <c r="C12" s="34" t="s">
        <v>38</v>
      </c>
      <c r="D12" s="119"/>
      <c r="E12" s="51"/>
      <c r="F12" s="52"/>
      <c r="G12" s="51"/>
      <c r="H12" s="53"/>
      <c r="I12" s="53"/>
    </row>
    <row r="13" spans="1:9" x14ac:dyDescent="0.35">
      <c r="A13" s="29"/>
      <c r="B13" s="106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35">
      <c r="B14" s="108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35">
      <c r="A15" s="29"/>
      <c r="B15" s="106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35">
      <c r="A16" s="29"/>
      <c r="B16" s="106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35">
      <c r="A17" s="29"/>
      <c r="B17" s="106"/>
      <c r="C17" s="39">
        <v>1.5</v>
      </c>
      <c r="D17" s="40" t="s">
        <v>62</v>
      </c>
      <c r="E17" s="56">
        <f>'Historical Data - HMO'!E42</f>
        <v>0</v>
      </c>
      <c r="F17" s="120">
        <f>'Historical Data - HMO'!F42</f>
        <v>0</v>
      </c>
      <c r="G17" s="56">
        <f>'Historical Data - HMO'!G42</f>
        <v>0</v>
      </c>
      <c r="H17" s="121">
        <f>'Historical Data - HMO'!H42</f>
        <v>0</v>
      </c>
      <c r="I17" s="121">
        <f>'Historical Data - HMO'!I42</f>
        <v>0</v>
      </c>
    </row>
    <row r="18" spans="1:9" x14ac:dyDescent="0.35">
      <c r="B18" s="107"/>
      <c r="C18" s="57"/>
      <c r="D18" s="58"/>
      <c r="E18" s="46"/>
      <c r="F18" s="47"/>
      <c r="G18" s="46"/>
      <c r="H18" s="48"/>
      <c r="I18" s="48"/>
    </row>
    <row r="19" spans="1:9" x14ac:dyDescent="0.35">
      <c r="B19" s="105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35">
      <c r="B20" s="108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35">
      <c r="B21" s="108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35">
      <c r="B22" s="108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35">
      <c r="B23" s="108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35">
      <c r="B24" s="108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0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1" t="str">
        <f>IF('Historical Data - HMO'!H$52=0,"",'Historical Data - summary'!H17/'Historical Data - HMO'!H$52)</f>
        <v/>
      </c>
      <c r="I24" s="121" t="str">
        <f>IF('Historical Data - HMO'!I$52=0,"",'Historical Data - summary'!I17/'Historical Data - HMO'!I$52)</f>
        <v/>
      </c>
    </row>
    <row r="25" spans="1:9" s="30" customFormat="1" x14ac:dyDescent="0.35">
      <c r="B25" s="110"/>
      <c r="C25" s="65"/>
      <c r="D25" s="66"/>
      <c r="E25" s="46"/>
      <c r="F25" s="47"/>
      <c r="G25" s="46"/>
      <c r="H25" s="48"/>
      <c r="I25" s="67"/>
    </row>
    <row r="26" spans="1:9" x14ac:dyDescent="0.35">
      <c r="B26" s="114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35">
      <c r="B27" s="115"/>
      <c r="C27" s="62">
        <v>3.1</v>
      </c>
      <c r="D27" s="40" t="s">
        <v>39</v>
      </c>
      <c r="E27" s="56" t="s">
        <v>43</v>
      </c>
      <c r="F27" s="122" t="str">
        <f>IF(E20="","",F20/E20-1)</f>
        <v/>
      </c>
      <c r="G27" s="122" t="str">
        <f>IF(F20="","",G20/F20-1)</f>
        <v/>
      </c>
      <c r="H27" s="122" t="str">
        <f>IF(G20="","",H20/G20-1)</f>
        <v/>
      </c>
      <c r="I27" s="122" t="str">
        <f>IF(H20="","",I20/H20-1)</f>
        <v/>
      </c>
    </row>
    <row r="28" spans="1:9" x14ac:dyDescent="0.35">
      <c r="B28" s="115"/>
      <c r="C28" s="62">
        <v>3.2</v>
      </c>
      <c r="D28" s="40" t="s">
        <v>40</v>
      </c>
      <c r="E28" s="56" t="s">
        <v>43</v>
      </c>
      <c r="F28" s="122" t="str">
        <f t="shared" ref="F28:G31" si="0">IF(E21="","",F21/E21-1)</f>
        <v/>
      </c>
      <c r="G28" s="122" t="str">
        <f t="shared" si="0"/>
        <v/>
      </c>
      <c r="H28" s="122" t="str">
        <f t="shared" ref="H28:I28" si="1">IF(G21="","",H21/G21-1)</f>
        <v/>
      </c>
      <c r="I28" s="122" t="str">
        <f t="shared" si="1"/>
        <v/>
      </c>
    </row>
    <row r="29" spans="1:9" x14ac:dyDescent="0.35">
      <c r="B29" s="115"/>
      <c r="C29" s="62">
        <v>3.3</v>
      </c>
      <c r="D29" s="40" t="s">
        <v>0</v>
      </c>
      <c r="E29" s="56" t="s">
        <v>43</v>
      </c>
      <c r="F29" s="122" t="str">
        <f t="shared" si="0"/>
        <v/>
      </c>
      <c r="G29" s="122" t="str">
        <f t="shared" si="0"/>
        <v/>
      </c>
      <c r="H29" s="122" t="str">
        <f t="shared" ref="H29:I29" si="2">IF(G22="","",H22/G22-1)</f>
        <v/>
      </c>
      <c r="I29" s="122" t="str">
        <f t="shared" si="2"/>
        <v/>
      </c>
    </row>
    <row r="30" spans="1:9" x14ac:dyDescent="0.35">
      <c r="B30" s="115"/>
      <c r="C30" s="62">
        <v>3.4</v>
      </c>
      <c r="D30" s="40" t="s">
        <v>41</v>
      </c>
      <c r="E30" s="56" t="s">
        <v>43</v>
      </c>
      <c r="F30" s="122" t="str">
        <f t="shared" si="0"/>
        <v/>
      </c>
      <c r="G30" s="122" t="str">
        <f t="shared" si="0"/>
        <v/>
      </c>
      <c r="H30" s="122" t="str">
        <f t="shared" ref="H30:I30" si="3">IF(G23="","",H23/G23-1)</f>
        <v/>
      </c>
      <c r="I30" s="122" t="str">
        <f t="shared" si="3"/>
        <v/>
      </c>
    </row>
    <row r="31" spans="1:9" x14ac:dyDescent="0.35">
      <c r="B31" s="115"/>
      <c r="C31" s="39">
        <v>3.5</v>
      </c>
      <c r="D31" s="40" t="s">
        <v>62</v>
      </c>
      <c r="E31" s="56" t="s">
        <v>43</v>
      </c>
      <c r="F31" s="123" t="str">
        <f t="shared" si="0"/>
        <v/>
      </c>
      <c r="G31" s="122" t="str">
        <f t="shared" si="0"/>
        <v/>
      </c>
      <c r="H31" s="124" t="str">
        <f t="shared" ref="H31" si="4">IF(G24="","",H24/G24-1)</f>
        <v/>
      </c>
      <c r="I31" s="124" t="str">
        <f t="shared" ref="I31" si="5">IF(H24="","",I24/H24-1)</f>
        <v/>
      </c>
    </row>
    <row r="32" spans="1:9" s="30" customFormat="1" ht="16" thickBot="1" x14ac:dyDescent="0.4">
      <c r="B32" s="125"/>
      <c r="C32" s="57"/>
      <c r="D32" s="45"/>
      <c r="E32" s="126"/>
      <c r="F32" s="127"/>
      <c r="G32" s="126"/>
      <c r="H32" s="128"/>
      <c r="I32" s="129"/>
    </row>
    <row r="34" spans="2:9" ht="16" thickBot="1" x14ac:dyDescent="0.4"/>
    <row r="35" spans="2:9" ht="16" thickBot="1" x14ac:dyDescent="0.4">
      <c r="B35" s="84" t="s">
        <v>50</v>
      </c>
      <c r="D35" s="30"/>
      <c r="E35" s="132"/>
      <c r="F35" s="133"/>
      <c r="G35" s="133" t="s">
        <v>33</v>
      </c>
      <c r="H35" s="133"/>
      <c r="I35" s="134"/>
    </row>
    <row r="36" spans="2:9" ht="16" thickBot="1" x14ac:dyDescent="0.4">
      <c r="D36" s="30"/>
      <c r="E36" s="135"/>
      <c r="F36" s="136"/>
      <c r="G36" s="136"/>
      <c r="H36" s="136"/>
      <c r="I36" s="137"/>
    </row>
    <row r="37" spans="2:9" ht="16" thickBot="1" x14ac:dyDescent="0.4">
      <c r="D37" s="30"/>
      <c r="E37" s="31" t="str">
        <f>E11</f>
        <v>2017</v>
      </c>
      <c r="F37" s="31">
        <f>E37+1</f>
        <v>2018</v>
      </c>
      <c r="G37" s="32">
        <f>F37+1</f>
        <v>2019</v>
      </c>
      <c r="H37" s="31">
        <f>G37+1</f>
        <v>2020</v>
      </c>
      <c r="I37" s="33">
        <f>H37+1</f>
        <v>2021</v>
      </c>
    </row>
    <row r="38" spans="2:9" x14ac:dyDescent="0.35">
      <c r="B38" s="105" t="s">
        <v>2</v>
      </c>
      <c r="C38" s="34" t="s">
        <v>38</v>
      </c>
      <c r="D38" s="119"/>
      <c r="E38" s="51"/>
      <c r="F38" s="52"/>
      <c r="G38" s="51"/>
      <c r="H38" s="53"/>
      <c r="I38" s="53"/>
    </row>
    <row r="39" spans="2:9" x14ac:dyDescent="0.35">
      <c r="B39" s="106"/>
      <c r="C39" s="39">
        <v>1.1000000000000001</v>
      </c>
      <c r="D39" s="40" t="s">
        <v>39</v>
      </c>
      <c r="E39" s="56">
        <f>'Historical Data - PPO'!E13</f>
        <v>25688507.600000001</v>
      </c>
      <c r="F39" s="56">
        <f>'Historical Data - PPO'!F13</f>
        <v>36826143.920000002</v>
      </c>
      <c r="G39" s="56">
        <f>'Historical Data - PPO'!G13</f>
        <v>36581039.549999997</v>
      </c>
      <c r="H39" s="56">
        <f>'Historical Data - PPO'!H13</f>
        <v>36294959.590000004</v>
      </c>
      <c r="I39" s="56">
        <f>'Historical Data - PPO'!I13</f>
        <v>29812337.879999999</v>
      </c>
    </row>
    <row r="40" spans="2:9" x14ac:dyDescent="0.35">
      <c r="B40" s="108"/>
      <c r="C40" s="39">
        <v>1.2</v>
      </c>
      <c r="D40" s="40" t="s">
        <v>40</v>
      </c>
      <c r="E40" s="56">
        <f>'Historical Data - PPO'!E21</f>
        <v>17594424.489999998</v>
      </c>
      <c r="F40" s="56">
        <f>'Historical Data - PPO'!F21</f>
        <v>30301941.079999998</v>
      </c>
      <c r="G40" s="56">
        <f>'Historical Data - PPO'!G21</f>
        <v>29705499.540000003</v>
      </c>
      <c r="H40" s="56">
        <f>'Historical Data - PPO'!H21</f>
        <v>27024833.229999993</v>
      </c>
      <c r="I40" s="56">
        <f>'Historical Data - PPO'!I21</f>
        <v>27033883.669999998</v>
      </c>
    </row>
    <row r="41" spans="2:9" x14ac:dyDescent="0.35">
      <c r="B41" s="106"/>
      <c r="C41" s="39">
        <v>1.3</v>
      </c>
      <c r="D41" s="40" t="s">
        <v>0</v>
      </c>
      <c r="E41" s="56">
        <f>'Historical Data - PPO'!E49</f>
        <v>4731690.8090068502</v>
      </c>
      <c r="F41" s="56">
        <f>'Historical Data - PPO'!F49</f>
        <v>4638194.4855788723</v>
      </c>
      <c r="G41" s="56">
        <f>'Historical Data - PPO'!G49</f>
        <v>5239724.8835818321</v>
      </c>
      <c r="H41" s="56">
        <f>'Historical Data - PPO'!H49</f>
        <v>4379754.8182182452</v>
      </c>
      <c r="I41" s="56">
        <f>'Historical Data - PPO'!I49</f>
        <v>4985116.4454588341</v>
      </c>
    </row>
    <row r="42" spans="2:9" x14ac:dyDescent="0.35">
      <c r="B42" s="106"/>
      <c r="C42" s="39">
        <v>1.4</v>
      </c>
      <c r="D42" s="40" t="s">
        <v>41</v>
      </c>
      <c r="E42" s="56">
        <f>'Historical Data - PPO'!E34</f>
        <v>2609213.3744764635</v>
      </c>
      <c r="F42" s="56">
        <f>'Historical Data - PPO'!F34</f>
        <v>1110806.4910012286</v>
      </c>
      <c r="G42" s="56">
        <f>'Historical Data - PPO'!G34</f>
        <v>356503.01546473958</v>
      </c>
      <c r="H42" s="56">
        <f>'Historical Data - PPO'!H34</f>
        <v>2277472.1015171795</v>
      </c>
      <c r="I42" s="56">
        <f>'Historical Data - PPO'!I34</f>
        <v>559432.05369201628</v>
      </c>
    </row>
    <row r="43" spans="2:9" x14ac:dyDescent="0.35">
      <c r="B43" s="106"/>
      <c r="C43" s="39">
        <v>1.5</v>
      </c>
      <c r="D43" s="40" t="s">
        <v>62</v>
      </c>
      <c r="E43" s="56">
        <f>'Historical Data - PPO'!E43</f>
        <v>233346.73155901901</v>
      </c>
      <c r="F43" s="120">
        <f>'Historical Data - PPO'!F43</f>
        <v>223926.25077506391</v>
      </c>
      <c r="G43" s="56">
        <f>'Historical Data - PPO'!G43</f>
        <v>329376.91392855195</v>
      </c>
      <c r="H43" s="121">
        <f>'Historical Data - PPO'!H43</f>
        <v>385421.19846828206</v>
      </c>
      <c r="I43" s="121">
        <f>'Historical Data - PPO'!I43</f>
        <v>565803.68192690238</v>
      </c>
    </row>
    <row r="44" spans="2:9" x14ac:dyDescent="0.35">
      <c r="B44" s="107"/>
      <c r="C44" s="57"/>
      <c r="D44" s="58"/>
      <c r="E44" s="46"/>
      <c r="F44" s="47"/>
      <c r="G44" s="46"/>
      <c r="H44" s="48"/>
      <c r="I44" s="48"/>
    </row>
    <row r="45" spans="2:9" x14ac:dyDescent="0.35">
      <c r="B45" s="105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35">
      <c r="B46" s="108"/>
      <c r="C46" s="62">
        <v>2.1</v>
      </c>
      <c r="D46" s="40" t="s">
        <v>39</v>
      </c>
      <c r="E46" s="56">
        <f>IF('Historical Data - PPO'!E$53=0,"",E39/'Historical Data - PPO'!E$53)</f>
        <v>498.46720869312122</v>
      </c>
      <c r="F46" s="56">
        <f>IF('Historical Data - PPO'!F$53=0,"",F39/'Historical Data - PPO'!F$53)</f>
        <v>552.13265645146782</v>
      </c>
      <c r="G46" s="56">
        <f>IF('Historical Data - PPO'!G$53=0,"",G39/'Historical Data - PPO'!G$53)</f>
        <v>560.39707017785736</v>
      </c>
      <c r="H46" s="56">
        <f>IF('Historical Data - PPO'!H$53=0,"",H39/'Historical Data - PPO'!H$53)</f>
        <v>585.05342924383842</v>
      </c>
      <c r="I46" s="56">
        <f>IF('Historical Data - PPO'!I$53=0,"",I39/'Historical Data - PPO'!I$53)</f>
        <v>580.01785793497925</v>
      </c>
    </row>
    <row r="47" spans="2:9" x14ac:dyDescent="0.35">
      <c r="B47" s="108"/>
      <c r="C47" s="62">
        <v>2.2000000000000002</v>
      </c>
      <c r="D47" s="40" t="s">
        <v>40</v>
      </c>
      <c r="E47" s="56">
        <f>IF('Historical Data - PPO'!E$53=0,"",E40/'Historical Data - PPO'!E$53)</f>
        <v>341.40728611623166</v>
      </c>
      <c r="F47" s="56">
        <f>IF('Historical Data - PPO'!F$53=0,"",F40/'Historical Data - PPO'!F$53)</f>
        <v>454.31558787369931</v>
      </c>
      <c r="G47" s="56">
        <f>IF('Historical Data - PPO'!G$53=0,"",G40/'Historical Data - PPO'!G$53)</f>
        <v>455.06839376809603</v>
      </c>
      <c r="H47" s="56">
        <f>IF('Historical Data - PPO'!H$53=0,"",H40/'Historical Data - PPO'!H$53)</f>
        <v>435.62443751309689</v>
      </c>
      <c r="I47" s="56">
        <f>IF('Historical Data - PPO'!I$53=0,"",I40/'Historical Data - PPO'!I$53)</f>
        <v>525.96127687309092</v>
      </c>
    </row>
    <row r="48" spans="2:9" x14ac:dyDescent="0.35">
      <c r="B48" s="108"/>
      <c r="C48" s="62">
        <v>2.2999999999999998</v>
      </c>
      <c r="D48" s="40" t="s">
        <v>0</v>
      </c>
      <c r="E48" s="56">
        <f>IF('Historical Data - PPO'!E$53=0,"",E41/'Historical Data - PPO'!E$53)</f>
        <v>91.815092830248375</v>
      </c>
      <c r="F48" s="56">
        <f>IF('Historical Data - PPO'!F$53=0,"",F41/'Historical Data - PPO'!F$53)</f>
        <v>69.54023337399731</v>
      </c>
      <c r="G48" s="56">
        <f>IF('Historical Data - PPO'!G$53=0,"",G41/'Historical Data - PPO'!G$53)</f>
        <v>80.269082273723242</v>
      </c>
      <c r="H48" s="56">
        <f>IF('Historical Data - PPO'!H$53=0,"",H41/'Historical Data - PPO'!H$53)</f>
        <v>70.599075039383678</v>
      </c>
      <c r="I48" s="56">
        <f>IF('Historical Data - PPO'!I$53=0,"",I41/'Historical Data - PPO'!I$53)</f>
        <v>96.98858821103201</v>
      </c>
    </row>
    <row r="49" spans="2:9" x14ac:dyDescent="0.35">
      <c r="B49" s="108"/>
      <c r="C49" s="62">
        <v>2.4</v>
      </c>
      <c r="D49" s="40" t="s">
        <v>41</v>
      </c>
      <c r="E49" s="56">
        <f>IF('Historical Data - PPO'!E$53=0,"",E42/'Historical Data - PPO'!E$53)</f>
        <v>50.629928679081466</v>
      </c>
      <c r="F49" s="56">
        <f>IF('Historical Data - PPO'!F$53=0,"",F42/'Historical Data - PPO'!F$53)</f>
        <v>16.654269858185081</v>
      </c>
      <c r="G49" s="56">
        <f>IF('Historical Data - PPO'!G$53=0,"",G42/'Historical Data - PPO'!G$53)</f>
        <v>5.461387861953515</v>
      </c>
      <c r="H49" s="56">
        <f>IF('Historical Data - PPO'!H$53=0,"",H42/'Historical Data - PPO'!H$53)</f>
        <v>36.711512508941105</v>
      </c>
      <c r="I49" s="56">
        <f>IF('Historical Data - PPO'!I$53=0,"",I42/'Historical Data - PPO'!I$53)</f>
        <v>10.88410384816857</v>
      </c>
    </row>
    <row r="50" spans="2:9" x14ac:dyDescent="0.35">
      <c r="B50" s="108"/>
      <c r="C50" s="39">
        <v>2.5</v>
      </c>
      <c r="D50" s="40" t="s">
        <v>62</v>
      </c>
      <c r="E50" s="56">
        <f>IF('Historical Data - PPO'!E$53=0,"",E43/'Historical Data - PPO'!E$53)</f>
        <v>4.5279272641703505</v>
      </c>
      <c r="F50" s="120">
        <f>IF('Historical Data - PPO'!F$53=0,"",F43/'Historical Data - PPO'!F$53)</f>
        <v>3.3573158231890599</v>
      </c>
      <c r="G50" s="56">
        <f>IF('Historical Data - PPO'!G$53=0,"",G43/'Historical Data - PPO'!G$53)</f>
        <v>5.0458341211843676</v>
      </c>
      <c r="H50" s="121">
        <f>IF('Historical Data - PPO'!H$53=0,"",H43/'Historical Data - PPO'!H$53)</f>
        <v>6.2127633262130999</v>
      </c>
      <c r="I50" s="121">
        <f>IF('Historical Data - PPO'!I$53=0,"",I43/'Historical Data - PPO'!I$53)</f>
        <v>11.008067898731539</v>
      </c>
    </row>
    <row r="51" spans="2:9" x14ac:dyDescent="0.35">
      <c r="B51" s="110"/>
      <c r="C51" s="65"/>
      <c r="D51" s="66"/>
      <c r="E51" s="46"/>
      <c r="F51" s="47"/>
      <c r="G51" s="46"/>
      <c r="H51" s="48"/>
      <c r="I51" s="67"/>
    </row>
    <row r="52" spans="2:9" x14ac:dyDescent="0.35">
      <c r="B52" s="114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35">
      <c r="B53" s="115"/>
      <c r="C53" s="62">
        <v>3.1</v>
      </c>
      <c r="D53" s="40" t="s">
        <v>39</v>
      </c>
      <c r="E53" s="56" t="s">
        <v>43</v>
      </c>
      <c r="F53" s="122">
        <f>IF(E46="","",F46/E46-1)</f>
        <v>0.10766093901953222</v>
      </c>
      <c r="G53" s="122">
        <f>IF(F46="","",G46/F46-1)</f>
        <v>1.4968166852336928E-2</v>
      </c>
      <c r="H53" s="122">
        <f>IF(G46="","",H46/G46-1)</f>
        <v>4.3998015653714306E-2</v>
      </c>
      <c r="I53" s="122">
        <f>IF(H46="","",I46/H46-1)</f>
        <v>-8.6070281057364362E-3</v>
      </c>
    </row>
    <row r="54" spans="2:9" x14ac:dyDescent="0.35">
      <c r="B54" s="115"/>
      <c r="C54" s="62">
        <v>3.2</v>
      </c>
      <c r="D54" s="40" t="s">
        <v>40</v>
      </c>
      <c r="E54" s="56" t="s">
        <v>43</v>
      </c>
      <c r="F54" s="122">
        <f t="shared" ref="F54:F55" si="6">IF(E47="","",F47/E47-1)</f>
        <v>0.33071438820736865</v>
      </c>
      <c r="G54" s="122">
        <f t="shared" ref="G54:G56" si="7">IF(F47="","",G47/F47-1)</f>
        <v>1.657010929164926E-3</v>
      </c>
      <c r="H54" s="122">
        <f t="shared" ref="H54:H56" si="8">IF(G47="","",H47/G47-1)</f>
        <v>-4.2727547158346146E-2</v>
      </c>
      <c r="I54" s="122">
        <f t="shared" ref="I54:I56" si="9">IF(H47="","",I47/H47-1)</f>
        <v>0.20737321321023927</v>
      </c>
    </row>
    <row r="55" spans="2:9" x14ac:dyDescent="0.35">
      <c r="B55" s="115"/>
      <c r="C55" s="62">
        <v>3.3</v>
      </c>
      <c r="D55" s="40" t="s">
        <v>0</v>
      </c>
      <c r="E55" s="56" t="s">
        <v>43</v>
      </c>
      <c r="F55" s="122">
        <f t="shared" si="6"/>
        <v>-0.24260564107290905</v>
      </c>
      <c r="G55" s="122">
        <f t="shared" si="7"/>
        <v>0.15428261280091848</v>
      </c>
      <c r="H55" s="122">
        <f t="shared" si="8"/>
        <v>-0.12046988654192103</v>
      </c>
      <c r="I55" s="122">
        <f t="shared" si="9"/>
        <v>0.37379403564319991</v>
      </c>
    </row>
    <row r="56" spans="2:9" x14ac:dyDescent="0.35">
      <c r="B56" s="115"/>
      <c r="C56" s="62">
        <v>3.4</v>
      </c>
      <c r="D56" s="40" t="s">
        <v>41</v>
      </c>
      <c r="E56" s="56" t="s">
        <v>43</v>
      </c>
      <c r="F56" s="122">
        <f>IF(E49="","",F49/E49-1)</f>
        <v>-0.67105879283874936</v>
      </c>
      <c r="G56" s="122">
        <f t="shared" si="7"/>
        <v>-0.67207281325098722</v>
      </c>
      <c r="H56" s="122">
        <f t="shared" si="8"/>
        <v>5.7220115906233318</v>
      </c>
      <c r="I56" s="122">
        <f t="shared" si="9"/>
        <v>-0.70352341529056472</v>
      </c>
    </row>
    <row r="57" spans="2:9" x14ac:dyDescent="0.35">
      <c r="B57" s="115"/>
      <c r="C57" s="39">
        <v>3.5</v>
      </c>
      <c r="D57" s="40" t="s">
        <v>62</v>
      </c>
      <c r="E57" s="56" t="s">
        <v>43</v>
      </c>
      <c r="F57" s="123">
        <f>IF(E50="","",F50/E50-1)</f>
        <v>-0.25853141463741713</v>
      </c>
      <c r="G57" s="122">
        <f t="shared" ref="G57" si="10">IF(F50="","",G50/F50-1)</f>
        <v>0.5029369850559402</v>
      </c>
      <c r="H57" s="124">
        <f t="shared" ref="H57" si="11">IF(G50="","",H50/G50-1)</f>
        <v>0.23126586744687283</v>
      </c>
      <c r="I57" s="124">
        <f t="shared" ref="I57" si="12">IF(H50="","",I50/H50-1)</f>
        <v>0.77184729575741762</v>
      </c>
    </row>
    <row r="58" spans="2:9" ht="16" thickBot="1" x14ac:dyDescent="0.4">
      <c r="B58" s="125"/>
      <c r="C58" s="57"/>
      <c r="D58" s="45"/>
      <c r="E58" s="126"/>
      <c r="F58" s="127"/>
      <c r="G58" s="126"/>
      <c r="H58" s="128"/>
      <c r="I58" s="129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Desai, Nameeta</cp:lastModifiedBy>
  <cp:lastPrinted>2017-08-31T23:03:42Z</cp:lastPrinted>
  <dcterms:created xsi:type="dcterms:W3CDTF">2016-01-21T22:50:39Z</dcterms:created>
  <dcterms:modified xsi:type="dcterms:W3CDTF">2022-09-27T23:37:49Z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