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5DB167DE-9E59-40B2-AC36-6372D0877DBD}" xr6:coauthVersionLast="47" xr6:coauthVersionMax="47" xr10:uidLastSave="{00000000-0000-0000-0000-000000000000}"/>
  <bookViews>
    <workbookView xWindow="22932" yWindow="-108" windowWidth="23256" windowHeight="12576" tabRatio="83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8" l="1"/>
  <c r="B13" i="20"/>
  <c r="A3" i="20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/>
  <c r="B18" i="21"/>
  <c r="B10" i="20"/>
  <c r="B11" i="8"/>
  <c r="C29" i="9"/>
  <c r="C30" i="9"/>
  <c r="C11" i="18"/>
  <c r="B29" i="9"/>
  <c r="B30" i="9"/>
  <c r="B11" i="18"/>
  <c r="B11" i="20"/>
  <c r="A8" i="19"/>
  <c r="A7" i="19"/>
  <c r="A3" i="19"/>
  <c r="A2" i="19"/>
  <c r="A15" i="20"/>
  <c r="A8" i="20"/>
  <c r="A7" i="20"/>
  <c r="A8" i="7"/>
  <c r="B31" i="9"/>
  <c r="C31" i="9"/>
  <c r="D19" i="18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/>
  <c r="C13" i="8"/>
  <c r="C16" i="8"/>
  <c r="C14" i="8"/>
  <c r="B15" i="20"/>
  <c r="C13" i="20"/>
  <c r="D29" i="9"/>
  <c r="C12" i="8"/>
  <c r="C15" i="8"/>
  <c r="C11" i="20"/>
</calcChain>
</file>

<file path=xl/sharedStrings.xml><?xml version="1.0" encoding="utf-8"?>
<sst xmlns="http://schemas.openxmlformats.org/spreadsheetml/2006/main" count="151" uniqueCount="130">
  <si>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</si>
  <si>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</si>
  <si>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</si>
  <si>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</si>
  <si>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</si>
  <si>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</si>
  <si>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</si>
  <si>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</si>
  <si>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</si>
  <si>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</si>
  <si>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</si>
  <si>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</si>
  <si>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</si>
  <si>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</si>
  <si>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</si>
  <si>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</si>
  <si>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</si>
  <si>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</si>
  <si>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</si>
  <si>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</si>
  <si>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</si>
  <si>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</si>
  <si>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</si>
  <si>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</si>
  <si>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</si>
  <si>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</si>
  <si>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</si>
  <si>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</si>
  <si>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</si>
  <si>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</si>
  <si>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</si>
  <si>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</si>
  <si>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</si>
  <si>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</si>
  <si>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</si>
  <si>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</si>
  <si>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</si>
  <si>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</si>
  <si>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</si>
  <si>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</si>
  <si>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</si>
  <si>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</si>
  <si>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</si>
  <si>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</si>
  <si>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</si>
  <si>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</si>
  <si>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</si>
  <si>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</si>
  <si>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</si>
  <si>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</si>
  <si>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</si>
  <si>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</si>
  <si>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</si>
  <si>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</si>
  <si>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</si>
  <si>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</si>
  <si>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</si>
  <si>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</si>
  <si>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</si>
  <si>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</si>
  <si>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</si>
  <si>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</si>
  <si>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</si>
  <si>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</si>
  <si>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</si>
  <si>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</si>
  <si>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</si>
  <si>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</si>
  <si>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</si>
  <si>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</si>
  <si>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</si>
  <si>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</si>
  <si>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</si>
  <si>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</si>
  <si>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</si>
  <si>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</si>
  <si>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</si>
  <si>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</si>
  <si>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Blue Shield of California Life &amp; Health Insurance Company</t>
  </si>
  <si>
    <t>Blue Shield of California</t>
  </si>
  <si>
    <t>CVS Health</t>
  </si>
  <si>
    <t>BENLYSTA</t>
  </si>
  <si>
    <t>IMMUNOMODULATORS</t>
  </si>
  <si>
    <t>BIKTARVY</t>
  </si>
  <si>
    <t>ANTI-HIV AGENTS, INTEGRASE INHIBITORS (INSTI)</t>
  </si>
  <si>
    <t>COSENTYX PEN</t>
  </si>
  <si>
    <t>DERMATOLOGICAL AGENTS</t>
  </si>
  <si>
    <t>COSENTYX PEN (2 PENS)</t>
  </si>
  <si>
    <t>DESCOVY</t>
  </si>
  <si>
    <t>ANTI-HIV AGENTS, OTHER</t>
  </si>
  <si>
    <t>DUPIXENT SYRINGE</t>
  </si>
  <si>
    <t>GENVOYA</t>
  </si>
  <si>
    <t>HUMALOG</t>
  </si>
  <si>
    <t>INSULINS</t>
  </si>
  <si>
    <t>HUMIRA PEN</t>
  </si>
  <si>
    <t>IMMUNE SUPPRESSANTS</t>
  </si>
  <si>
    <t>HUMIRA(CF)</t>
  </si>
  <si>
    <t>HUMIRA(CF) PEN</t>
  </si>
  <si>
    <t>KISQALI</t>
  </si>
  <si>
    <t>MOLECULAR TARGET INHIBITORS</t>
  </si>
  <si>
    <t>LIALDA</t>
  </si>
  <si>
    <t>AMINOSALICYLATES</t>
  </si>
  <si>
    <t>NEULASTA</t>
  </si>
  <si>
    <t>BLOOD FORMATION MODIFIERS</t>
  </si>
  <si>
    <t>NINLARO</t>
  </si>
  <si>
    <t>ANTINEOPLASTICS, OTHER</t>
  </si>
  <si>
    <t>NURTEC ODT</t>
  </si>
  <si>
    <t>Calcitonin Gene-Related Peptide (CGRP) Receptor Antag</t>
  </si>
  <si>
    <t>ORENCIA CLICKJECT</t>
  </si>
  <si>
    <t>OTEZLA</t>
  </si>
  <si>
    <t>POSACONAZOLE</t>
  </si>
  <si>
    <t>ANTIFUNGALS</t>
  </si>
  <si>
    <t>PROZAC</t>
  </si>
  <si>
    <t>SSRIS/SNRIS (SELECTIVE SEROTONIN REUPTAKE INHIBITOR/SEROTONIN AND NOREPINEPHRINE REUPTAKE INHIBITOR)</t>
  </si>
  <si>
    <t>REVLIMID</t>
  </si>
  <si>
    <t>ANTIANGIOGENIC AGENTS</t>
  </si>
  <si>
    <t>SKYRIZI (2 SYRINGES) KIT</t>
  </si>
  <si>
    <t>OPIOID ANALGESICS, SHORT-ACTING</t>
  </si>
  <si>
    <t>SPRYCEL</t>
  </si>
  <si>
    <t>STELARA</t>
  </si>
  <si>
    <t>TALTZ AUTOINJECTOR</t>
  </si>
  <si>
    <t>TALTZ AUTOINJECTOR (2 PACK)</t>
  </si>
  <si>
    <t>TALTZ AUTOINJECTOR (3 PACK)</t>
  </si>
  <si>
    <t>TAZAROTENE</t>
  </si>
  <si>
    <t>TREMFYA</t>
  </si>
  <si>
    <t>UBRELVY</t>
  </si>
  <si>
    <t>VIMPAT</t>
  </si>
  <si>
    <t>SODIUM CHANNEL AGENTS</t>
  </si>
  <si>
    <t>XIFAXAN</t>
  </si>
  <si>
    <t>ANTIBACTERIALS,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</si>
</sst>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7" fillId="0" borderId="0" xfId="0" applyFont="1"/>
    <xf numFmtId="49" fontId="4" fillId="0" borderId="0" xfId="0" applyNumberFormat="1" applyFont="1" applyAlignment="1" applyProtection="1">
      <alignment horizontal="left"/>
    </xf>
    <xf numFmtId="49" fontId="5" fillId="0" borderId="0" xfId="0" applyNumberFormat="1" applyFont="1"/>
    <xf numFmtId="0" fontId="7" fillId="0" borderId="1" xfId="0" applyFont="1" applyBorder="1" applyAlignment="1">
      <alignment horizontal="left" wrapText="1"/>
    </xf>
    <xf numFmtId="164" fontId="5" fillId="0" borderId="1" xfId="2" applyNumberFormat="1" applyFont="1" applyBorder="1"/>
    <xf numFmtId="0" fontId="5" fillId="0" borderId="0" xfId="0" applyFont="1" applyBorder="1"/>
    <xf numFmtId="49" fontId="4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4" fontId="5" fillId="0" borderId="0" xfId="0" applyNumberFormat="1" applyFont="1"/>
    <xf numFmtId="0" fontId="7" fillId="0" borderId="1" xfId="0" applyFont="1" applyBorder="1" applyAlignment="1">
      <alignment horizontal="center"/>
    </xf>
    <xf numFmtId="0" fontId="4" fillId="0" borderId="0" xfId="0" applyFont="1" applyAlignment="1" applyProtection="1"/>
    <xf numFmtId="0" fontId="6" fillId="0" borderId="0" xfId="0" applyFont="1" applyAlignment="1" applyProtection="1"/>
    <xf numFmtId="0" fontId="5" fillId="0" borderId="0" xfId="0" applyFont="1" applyProtection="1">
      <protection locked="0"/>
    </xf>
    <xf numFmtId="7" fontId="5" fillId="0" borderId="1" xfId="3" applyNumberFormat="1" applyFont="1" applyBorder="1"/>
    <xf numFmtId="0" fontId="7" fillId="0" borderId="1" xfId="0" applyFont="1" applyBorder="1" applyAlignment="1">
      <alignment horizontal="right" wrapText="1"/>
    </xf>
    <xf numFmtId="164" fontId="5" fillId="3" borderId="1" xfId="2" applyNumberFormat="1" applyFont="1" applyFill="1" applyBorder="1"/>
    <xf numFmtId="7" fontId="5" fillId="0" borderId="0" xfId="0" applyNumberFormat="1" applyFont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164" fontId="5" fillId="5" borderId="1" xfId="2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5" fillId="0" borderId="0" xfId="3" applyNumberFormat="1" applyFont="1"/>
    <xf numFmtId="165" fontId="5" fillId="0" borderId="1" xfId="4" applyNumberFormat="1" applyFont="1" applyBorder="1"/>
    <xf numFmtId="164" fontId="5" fillId="5" borderId="1" xfId="2" applyNumberFormat="1" applyFont="1" applyFill="1" applyBorder="1"/>
    <xf numFmtId="165" fontId="5" fillId="5" borderId="1" xfId="4" applyNumberFormat="1" applyFont="1" applyFill="1" applyBorder="1"/>
    <xf numFmtId="165" fontId="5" fillId="0" borderId="1" xfId="4" applyNumberFormat="1" applyFont="1" applyFill="1" applyBorder="1"/>
    <xf numFmtId="165" fontId="5" fillId="0" borderId="1" xfId="0" applyNumberFormat="1" applyFont="1" applyBorder="1"/>
    <xf numFmtId="165" fontId="5" fillId="0" borderId="1" xfId="0" applyNumberFormat="1" applyFont="1" applyFill="1" applyBorder="1"/>
    <xf numFmtId="165" fontId="5" fillId="5" borderId="1" xfId="0" applyNumberFormat="1" applyFont="1" applyFill="1" applyBorder="1"/>
    <xf numFmtId="7" fontId="5" fillId="5" borderId="1" xfId="3" applyNumberFormat="1" applyFont="1" applyFill="1" applyBorder="1"/>
    <xf numFmtId="49" fontId="4" fillId="0" borderId="1" xfId="0" applyNumberFormat="1" applyFont="1" applyBorder="1" applyAlignment="1" applyProtection="1">
      <alignment horizontal="center" wrapText="1"/>
    </xf>
    <xf numFmtId="165" fontId="5" fillId="5" borderId="1" xfId="4" applyNumberFormat="1" applyFont="1" applyFill="1" applyBorder="1" applyAlignment="1">
      <alignment horizontal="center"/>
    </xf>
    <xf numFmtId="165" fontId="5" fillId="5" borderId="0" xfId="4" applyNumberFormat="1" applyFont="1" applyFill="1" applyBorder="1"/>
    <xf numFmtId="0" fontId="7" fillId="5" borderId="1" xfId="4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6" xfId="1" applyFont="1" applyFill="1" applyBorder="1" applyAlignment="1" applyProtection="1">
      <alignment horizontal="center"/>
      <protection locked="0"/>
    </xf>
    <xf numFmtId="0" fontId="4" fillId="0" borderId="7" xfId="1" quotePrefix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9" xfId="1" quotePrefix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vertical="center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/>
    <xf numFmtId="9" fontId="5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8" fontId="5" fillId="5" borderId="1" xfId="4" applyNumberFormat="1" applyFont="1" applyFill="1" applyBorder="1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49" fontId="4" fillId="0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/>
    <xf numFmtId="0" fontId="7" fillId="0" borderId="0" xfId="0" applyFont="1" applyFill="1"/>
    <xf numFmtId="0" fontId="5" fillId="0" borderId="0" xfId="0" applyFont="1" applyFill="1"/>
    <xf numFmtId="165" fontId="5" fillId="0" borderId="1" xfId="0" applyNumberFormat="1" applyFont="1" applyBorder="1" applyAlignment="1" applyProtection="1">
      <alignment horizontal="center"/>
      <protection locked="0"/>
    </xf>
    <xf numFmtId="8" fontId="10" fillId="4" borderId="1" xfId="4" applyNumberFormat="1" applyFont="1" applyFill="1" applyBorder="1" applyAlignment="1" applyProtection="1">
      <alignment horizontal="center"/>
      <protection locked="0"/>
    </xf>
    <xf numFmtId="165" fontId="5" fillId="0" borderId="1" xfId="4" applyNumberFormat="1" applyFont="1" applyBorder="1" applyAlignment="1" applyProtection="1">
      <alignment horizontal="center"/>
      <protection locked="0"/>
    </xf>
    <xf numFmtId="165" fontId="5" fillId="0" borderId="1" xfId="4" applyNumberFormat="1" applyFont="1" applyBorder="1" applyProtection="1">
      <protection locked="0"/>
    </xf>
    <xf numFmtId="8" fontId="5" fillId="0" borderId="1" xfId="4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166" fontId="5" fillId="4" borderId="1" xfId="3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5" fontId="5" fillId="5" borderId="1" xfId="4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/>
    <xf numFmtId="7" fontId="5" fillId="5" borderId="1" xfId="3" applyNumberFormat="1" applyFont="1" applyFill="1" applyBorder="1" applyProtection="1"/>
    <xf numFmtId="0" fontId="4" fillId="0" borderId="8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Fill="1" applyAlignment="1" applyProtection="1"/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12" xfId="0" applyFont="1" applyBorder="1" applyAlignment="1"/>
    <xf numFmtId="0" fontId="6" fillId="0" borderId="0" xfId="0" applyFont="1" applyAlignment="1" applyProtection="1">
      <alignment horizontal="right"/>
    </xf>
    <xf numFmtId="0" fontId="7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left"/>
    </xf>
  </cellXfs>
  <cellStyles count="10">
    <cellStyle name="Comma" xfId="3" builtinId="3"/>
    <cellStyle name="Comma 2" xfId="5" xr:uid="{F75B3AE4-B9F0-4AC8-811F-B7F741186D7E}"/>
    <cellStyle name="Comma 3" xfId="8" xr:uid="{293CD266-1B5B-4B2A-B487-BBD3E3277499}"/>
    <cellStyle name="Currency" xfId="4" builtinId="4"/>
    <cellStyle name="Currency 2" xfId="9" xr:uid="{3437CCFB-4BC8-4046-AF0E-B8429BD46359}"/>
    <cellStyle name="Normal" xfId="0" builtinId="0"/>
    <cellStyle name="Normal 2" xfId="6" xr:uid="{78794FBD-8FA2-4A46-83E0-B65896AA5A78}"/>
    <cellStyle name="Normal 3" xfId="7" xr:uid="{265FEF78-2691-40E2-8BC4-0CB4AF8C0698}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10</xdr:row>
          <xdr:rowOff>0</xdr:rowOff>
        </xdr:from>
        <xdr:to>
          <xdr:col>0</xdr:col>
          <xdr:colOff>1356360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1744980</xdr:colOff>
          <xdr:row>10</xdr:row>
          <xdr:rowOff>22860</xdr:rowOff>
        </xdr:from>
        <xdr:to>
          <xdr:col>0</xdr:col>
          <xdr:colOff>2194560</xdr:colOff>
          <xdr:row>11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tabSelected="1" view="pageLayout" zoomScale="80" zoomScaleNormal="100" zoomScaleSheetLayoutView="100" zoomScalePageLayoutView="80" workbookViewId="0">
      <selection activeCell="C7" sqref="C7"/>
    </sheetView>
  </sheetViews>
  <sheetFormatPr defaultColWidth="9.109375" defaultRowHeight="15" x14ac:dyDescent="0.25"/>
  <cols>
    <col min="1" max="1" width="23" style="17" customWidth="1"/>
    <col min="2" max="2" width="55" style="17" customWidth="1"/>
    <col min="3" max="3" width="45.88671875" style="17" customWidth="1"/>
    <col min="4" max="16384" width="9.109375" style="17"/>
  </cols>
  <sheetData>
    <row r="1" spans="1:3" ht="16.5" customHeight="1" x14ac:dyDescent="0.3">
      <c r="A1" s="96" t="s">
        <v>0</v>
      </c>
      <c r="B1" s="93"/>
      <c r="C1" s="96"/>
    </row>
    <row r="2" spans="1:3" ht="16.5" customHeight="1" x14ac:dyDescent="0.3">
      <c r="A2" s="15" t="s">
        <v>66</v>
      </c>
      <c r="B2" s="94"/>
      <c r="C2" s="15"/>
    </row>
    <row r="3" spans="1:3" ht="16.5" customHeight="1" x14ac:dyDescent="0.3">
      <c r="A3" s="96" t="s">
        <v>65</v>
      </c>
      <c r="B3" s="93"/>
      <c r="C3" s="96"/>
    </row>
    <row r="4" spans="1:3" ht="16.5" customHeight="1" thickBot="1" x14ac:dyDescent="0.3"/>
    <row r="5" spans="1:3" x14ac:dyDescent="0.25">
      <c r="A5" s="47"/>
      <c r="B5" s="48"/>
      <c r="C5" s="49"/>
    </row>
    <row r="6" spans="1:3" ht="15.6" x14ac:dyDescent="0.25">
      <c r="A6" s="50" t="s">
        <v>1</v>
      </c>
      <c r="B6" s="51" t="s">
        <v>2</v>
      </c>
      <c r="C6" s="92">
        <v>2021</v>
      </c>
    </row>
    <row r="7" spans="1:3" ht="15.6" x14ac:dyDescent="0.25">
      <c r="A7" s="50" t="s">
        <v>3</v>
      </c>
      <c r="B7" s="51" t="s">
        <v>10</v>
      </c>
      <c r="C7" s="52">
        <v>61557</v>
      </c>
    </row>
    <row r="8" spans="1:3" ht="15.6" x14ac:dyDescent="0.25">
      <c r="A8" s="50" t="s">
        <v>4</v>
      </c>
      <c r="B8" s="51" t="s">
        <v>5</v>
      </c>
      <c r="C8" s="72" t="s">
        <v>78</v>
      </c>
    </row>
    <row r="9" spans="1:3" ht="16.2" thickBot="1" x14ac:dyDescent="0.3">
      <c r="A9" s="53" t="s">
        <v>6</v>
      </c>
      <c r="B9" s="54" t="s">
        <v>7</v>
      </c>
      <c r="C9" s="55" t="s">
        <v>79</v>
      </c>
    </row>
    <row r="10" spans="1:3" x14ac:dyDescent="0.25">
      <c r="A10" s="97" t="s">
        <v>19</v>
      </c>
    </row>
    <row r="13" spans="1:3" ht="15.6" x14ac:dyDescent="0.3">
      <c r="A13" s="127" t="s">
        <v>17</v>
      </c>
      <c r="B13" s="56" t="s">
        <v>18</v>
      </c>
    </row>
    <row r="14" spans="1:3" ht="20.25" customHeight="1" x14ac:dyDescent="0.25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5">
      <c r="B15" s="57"/>
      <c r="C15" s="57"/>
    </row>
    <row r="16" spans="1:3" ht="21.75" customHeight="1" x14ac:dyDescent="0.25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5">
      <c r="B17" s="57"/>
      <c r="C17" s="57"/>
    </row>
    <row r="18" spans="1:3" ht="45" x14ac:dyDescent="0.25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5">
      <c r="B19" s="58"/>
      <c r="C19" s="57"/>
    </row>
    <row r="20" spans="1:3" ht="20.25" customHeight="1" x14ac:dyDescent="0.25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5">
      <c r="B21" s="57"/>
      <c r="C21" s="57"/>
    </row>
    <row r="22" spans="1:3" ht="20.25" customHeight="1" x14ac:dyDescent="0.25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5">
      <c r="B23" s="57"/>
      <c r="C23" s="57"/>
    </row>
    <row r="24" spans="1:3" ht="20.25" customHeight="1" x14ac:dyDescent="0.25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5">
      <c r="B25" s="57"/>
      <c r="C25" s="57"/>
    </row>
    <row r="26" spans="1:3" ht="20.25" customHeight="1" x14ac:dyDescent="0.25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9" orientation="landscape" r:id="rId1"/>
  <headerFooter>
    <oddFooter>&amp;L&amp;"Arial,Regular"&amp;12Revised: August 26, 2020&amp;C&amp;"Arial,Regular"&amp;12Page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zoomScale="85" zoomScaleNormal="85" zoomScaleSheetLayoutView="85" zoomScalePageLayoutView="85" workbookViewId="0">
      <selection activeCell="A21" sqref="A21"/>
    </sheetView>
  </sheetViews>
  <sheetFormatPr defaultColWidth="50.88671875" defaultRowHeight="15" x14ac:dyDescent="0.25"/>
  <cols>
    <col min="1" max="1" width="57.109375" style="1" customWidth="1"/>
    <col min="2" max="2" width="29.88671875" style="1" customWidth="1"/>
    <col min="3" max="3" width="37.44140625" style="1" customWidth="1"/>
    <col min="4" max="16384" width="50.88671875" style="1"/>
  </cols>
  <sheetData>
    <row r="1" spans="1:3" ht="16.5" customHeight="1" x14ac:dyDescent="0.3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3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3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3">
      <c r="A4" s="114" t="s">
        <v>8</v>
      </c>
      <c r="B4" s="112"/>
      <c r="C4" s="100"/>
    </row>
    <row r="5" spans="1:3" ht="16.5" customHeight="1" x14ac:dyDescent="0.3">
      <c r="A5" s="114" t="s">
        <v>41</v>
      </c>
      <c r="B5" s="112"/>
      <c r="C5" s="100"/>
    </row>
    <row r="6" spans="1:3" ht="16.5" customHeight="1" x14ac:dyDescent="0.3">
      <c r="A6" s="43"/>
      <c r="B6" s="43"/>
      <c r="C6" s="43"/>
    </row>
    <row r="7" spans="1:3" ht="16.5" customHeight="1" x14ac:dyDescent="0.3">
      <c r="A7" s="73" t="str">
        <f>"Company Legal Name: "&amp;'Cover page'!C8</f>
        <v>Company Legal Name: Blue Shield of California Life &amp; Health Insurance Company</v>
      </c>
      <c r="B7" s="73"/>
      <c r="C7" s="73"/>
    </row>
    <row r="8" spans="1:3" ht="16.5" customHeight="1" x14ac:dyDescent="0.3">
      <c r="A8" s="59" t="str">
        <f>"Calendar Year: "&amp;'Cover page'!C6</f>
        <v>Calendar Year: 2021</v>
      </c>
      <c r="B8" s="59"/>
      <c r="C8" s="59"/>
    </row>
    <row r="9" spans="1:3" ht="16.5" customHeight="1" x14ac:dyDescent="0.3">
      <c r="A9" s="2"/>
      <c r="B9" s="44"/>
      <c r="C9" s="44"/>
    </row>
    <row r="10" spans="1:3" ht="15.6" x14ac:dyDescent="0.3">
      <c r="A10" s="104" t="s">
        <v>11</v>
      </c>
      <c r="B10" s="105"/>
      <c r="C10" s="106"/>
    </row>
    <row r="11" spans="1:3" ht="49.5" customHeight="1" x14ac:dyDescent="0.3">
      <c r="A11" s="5" t="s">
        <v>12</v>
      </c>
      <c r="B11" s="19" t="str">
        <f>'Cover page'!C6&amp; " Total Paid Dollar Amount (PMPM)"</f>
        <v>2021 Total Paid Dollar Amount (PMPM)</v>
      </c>
      <c r="C11" s="19" t="s">
        <v>15</v>
      </c>
    </row>
    <row r="12" spans="1:3" ht="45" customHeight="1" x14ac:dyDescent="0.3">
      <c r="A12" s="12" t="s">
        <v>56</v>
      </c>
      <c r="B12" s="76">
        <v>8.3304775175561634</v>
      </c>
      <c r="C12" s="24">
        <f>B12/B19</f>
        <v>1.4081266932988782E-2</v>
      </c>
    </row>
    <row r="13" spans="1:3" ht="45.75" customHeight="1" x14ac:dyDescent="0.3">
      <c r="A13" s="12" t="s">
        <v>57</v>
      </c>
      <c r="B13" s="76">
        <v>33.981340746760822</v>
      </c>
      <c r="C13" s="24">
        <f>B13/B19</f>
        <v>5.7439724047939185E-2</v>
      </c>
    </row>
    <row r="14" spans="1:3" ht="45" customHeight="1" x14ac:dyDescent="0.3">
      <c r="A14" s="12" t="s">
        <v>58</v>
      </c>
      <c r="B14" s="76">
        <v>52.828181735682769</v>
      </c>
      <c r="C14" s="24">
        <f>B14/B19</f>
        <v>8.9297129370660519E-2</v>
      </c>
    </row>
    <row r="15" spans="1:3" ht="45" customHeight="1" x14ac:dyDescent="0.3">
      <c r="A15" s="12" t="s">
        <v>47</v>
      </c>
      <c r="B15" s="25">
        <f>SUM(B12:B14)</f>
        <v>95.139999999999759</v>
      </c>
      <c r="C15" s="24">
        <f>B15/B19</f>
        <v>0.16081812035158849</v>
      </c>
    </row>
    <row r="16" spans="1:3" ht="45" customHeight="1" x14ac:dyDescent="0.3">
      <c r="A16" s="116" t="s">
        <v>54</v>
      </c>
      <c r="B16" s="77">
        <v>-30</v>
      </c>
      <c r="C16" s="24">
        <f>B16/B19</f>
        <v>-5.0709939148073022E-2</v>
      </c>
    </row>
    <row r="17" spans="1:3" ht="30" customHeight="1" x14ac:dyDescent="0.25">
      <c r="A17" s="9"/>
      <c r="B17" s="10"/>
      <c r="C17" s="60"/>
    </row>
    <row r="18" spans="1:3" ht="23.25" customHeight="1" x14ac:dyDescent="0.3">
      <c r="A18" s="3"/>
      <c r="B18" s="61">
        <f>'Cover page'!C6</f>
        <v>2021</v>
      </c>
      <c r="C18" s="62"/>
    </row>
    <row r="19" spans="1:3" ht="45" customHeight="1" x14ac:dyDescent="0.3">
      <c r="A19" s="12" t="s">
        <v>53</v>
      </c>
      <c r="B19" s="89">
        <v>591.6</v>
      </c>
      <c r="C19" s="62"/>
    </row>
    <row r="20" spans="1:3" ht="15" customHeight="1" x14ac:dyDescent="0.25"/>
    <row r="21" spans="1:3" ht="17.25" customHeight="1" x14ac:dyDescent="0.25"/>
    <row r="22" spans="1:3" ht="30" customHeight="1" x14ac:dyDescent="0.25">
      <c r="A22" s="95"/>
      <c r="B22" s="95"/>
      <c r="C22" s="95"/>
    </row>
    <row r="23" spans="1:3" ht="30" customHeight="1" x14ac:dyDescent="0.25">
      <c r="A23" s="107"/>
      <c r="B23" s="107"/>
      <c r="C23" s="107"/>
    </row>
    <row r="24" spans="1:3" ht="30" customHeight="1" x14ac:dyDescent="0.25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3" orientation="landscape" r:id="rId1"/>
  <headerFooter>
    <oddFooter>&amp;L&amp;"Arial,Regular"&amp;12Revised: August 26, 2020&amp;C&amp;"Arial,Regular"&amp;12Page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topLeftCell="A4" zoomScale="85" zoomScaleNormal="90" zoomScaleSheetLayoutView="115" zoomScalePageLayoutView="85" workbookViewId="0">
      <selection activeCell="B11" sqref="B11"/>
    </sheetView>
  </sheetViews>
  <sheetFormatPr defaultColWidth="9.109375" defaultRowHeight="15" x14ac:dyDescent="0.25"/>
  <cols>
    <col min="1" max="1" width="46.6640625" style="1" customWidth="1"/>
    <col min="2" max="4" width="28.6640625" style="1" customWidth="1"/>
    <col min="5" max="16384" width="9.109375" style="1"/>
  </cols>
  <sheetData>
    <row r="1" spans="1:4" ht="17.25" customHeight="1" x14ac:dyDescent="0.3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3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3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3">
      <c r="A4" s="100" t="s">
        <v>67</v>
      </c>
      <c r="B4" s="112"/>
      <c r="C4" s="16"/>
      <c r="D4" s="16"/>
    </row>
    <row r="5" spans="1:4" ht="18" customHeight="1" x14ac:dyDescent="0.3">
      <c r="A5" s="100" t="s">
        <v>42</v>
      </c>
      <c r="B5" s="112"/>
      <c r="C5" s="16"/>
      <c r="D5" s="16"/>
    </row>
    <row r="6" spans="1:4" ht="16.5" customHeight="1" x14ac:dyDescent="0.3">
      <c r="A6" s="43"/>
      <c r="B6" s="43"/>
      <c r="C6" s="43"/>
      <c r="D6" s="43"/>
    </row>
    <row r="7" spans="1:4" ht="16.5" customHeight="1" x14ac:dyDescent="0.3">
      <c r="A7" s="74" t="str">
        <f>"Company Legal Name: "&amp;'Cover page'!C8</f>
        <v>Company Legal Name: Blue Shield of California Life &amp; Health Insurance Company</v>
      </c>
      <c r="B7" s="70"/>
      <c r="C7" s="44"/>
      <c r="D7" s="44"/>
    </row>
    <row r="8" spans="1:4" ht="16.5" customHeight="1" x14ac:dyDescent="0.3">
      <c r="A8" s="2" t="str">
        <f>"Calendar Year: "&amp;'Cover page'!C6</f>
        <v>Calendar Year: 2021</v>
      </c>
      <c r="B8" s="4"/>
      <c r="C8" s="44"/>
      <c r="D8" s="44"/>
    </row>
    <row r="9" spans="1:4" ht="16.5" customHeight="1" x14ac:dyDescent="0.3">
      <c r="A9" s="2"/>
      <c r="B9" s="4"/>
      <c r="C9" s="44"/>
      <c r="D9" s="44"/>
    </row>
    <row r="10" spans="1:4" ht="15.6" x14ac:dyDescent="0.3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3">
      <c r="A11" s="5" t="s">
        <v>12</v>
      </c>
      <c r="B11" s="19" t="str">
        <f>'Cover page'!C6&amp; " Total Annual Plan Spending (i.e., Allowed) Dollar Amount (PMPM)"</f>
        <v>2021 Total Annual Plan Spending (i.e., Allowed) Dollar Amount (PMPM)</v>
      </c>
      <c r="C11" s="19" t="str">
        <f>'Cover page'!C6-1&amp; " Total Annual Plan Spending (i.e., Allowed) Dollar Amount (PMPM)"</f>
        <v>2020 Total Annual Plan Spending (i.e., Allowed) Dollar Amount (PMPM)</v>
      </c>
      <c r="D11" s="19" t="s">
        <v>76</v>
      </c>
    </row>
    <row r="12" spans="1:4" ht="54.75" customHeight="1" x14ac:dyDescent="0.3">
      <c r="A12" s="12" t="s">
        <v>59</v>
      </c>
      <c r="B12" s="78">
        <v>10.757068373947753</v>
      </c>
      <c r="C12" s="78">
        <v>13.991403467335369</v>
      </c>
      <c r="D12" s="24">
        <f>B12/C12-1</f>
        <v>-0.23116587988750115</v>
      </c>
    </row>
    <row r="13" spans="1:4" ht="54.75" customHeight="1" x14ac:dyDescent="0.3">
      <c r="A13" s="12" t="s">
        <v>60</v>
      </c>
      <c r="B13" s="78">
        <v>35.555241700544066</v>
      </c>
      <c r="C13" s="78">
        <v>42.675074482458022</v>
      </c>
      <c r="D13" s="24">
        <f>B13/C13-1</f>
        <v>-0.16683820399283966</v>
      </c>
    </row>
    <row r="14" spans="1:4" ht="46.8" x14ac:dyDescent="0.3">
      <c r="A14" s="12" t="s">
        <v>58</v>
      </c>
      <c r="B14" s="78">
        <v>48.827689925508125</v>
      </c>
      <c r="C14" s="78">
        <v>28.003522050206694</v>
      </c>
      <c r="D14" s="24">
        <f>B14/C14-1</f>
        <v>0.743626742306428</v>
      </c>
    </row>
    <row r="15" spans="1:4" ht="45" customHeight="1" x14ac:dyDescent="0.3">
      <c r="A15" s="12" t="s">
        <v>55</v>
      </c>
      <c r="B15" s="36">
        <f>SUM(B12:B14)</f>
        <v>95.139999999999944</v>
      </c>
      <c r="C15" s="36">
        <f>SUM(C12:C14)</f>
        <v>84.670000000000087</v>
      </c>
      <c r="D15" s="24">
        <f>B15/C15-1</f>
        <v>0.12365654895476363</v>
      </c>
    </row>
    <row r="16" spans="1:4" ht="45" customHeight="1" x14ac:dyDescent="0.3">
      <c r="A16" s="12" t="s">
        <v>40</v>
      </c>
      <c r="B16" s="77">
        <v>-30</v>
      </c>
      <c r="C16" s="77">
        <v>-24.63</v>
      </c>
      <c r="D16" s="24">
        <f>B16/C16-1</f>
        <v>0.21802679658952506</v>
      </c>
    </row>
    <row r="17" spans="1:4" ht="30" customHeight="1" x14ac:dyDescent="0.25">
      <c r="A17" s="9"/>
      <c r="B17" s="10"/>
      <c r="C17" s="10"/>
      <c r="D17" s="11"/>
    </row>
    <row r="18" spans="1:4" ht="31.2" x14ac:dyDescent="0.3">
      <c r="A18" s="3"/>
      <c r="B18" s="8">
        <f>'Cover page'!C6</f>
        <v>2021</v>
      </c>
      <c r="C18" s="8">
        <f>B18-1</f>
        <v>2020</v>
      </c>
      <c r="D18" s="35" t="s">
        <v>39</v>
      </c>
    </row>
    <row r="19" spans="1:4" ht="45" customHeight="1" x14ac:dyDescent="0.3">
      <c r="A19" s="12" t="str">
        <f>PharmPctPrem!A19</f>
        <v>Total Health Care Paid Premiums with pharmacy benefits carve-in (PMPM)</v>
      </c>
      <c r="B19" s="88">
        <f>PharmPctPrem!B19</f>
        <v>591.6</v>
      </c>
      <c r="C19" s="78">
        <v>541.1</v>
      </c>
      <c r="D19" s="24">
        <f>B19/C19-1</f>
        <v>9.3328405100720824E-2</v>
      </c>
    </row>
    <row r="20" spans="1:4" ht="30" customHeight="1" x14ac:dyDescent="0.3">
      <c r="C20" s="44"/>
      <c r="D20" s="44"/>
    </row>
    <row r="21" spans="1:4" ht="30" customHeight="1" x14ac:dyDescent="0.25"/>
    <row r="22" spans="1:4" ht="30" customHeight="1" x14ac:dyDescent="0.25"/>
    <row r="23" spans="1:4" ht="30" customHeight="1" x14ac:dyDescent="0.25">
      <c r="A23" s="108"/>
      <c r="B23" s="108"/>
      <c r="C23" s="108"/>
      <c r="D23" s="108"/>
    </row>
    <row r="24" spans="1:4" ht="30" customHeight="1" x14ac:dyDescent="0.25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2" orientation="landscape" r:id="rId1"/>
  <headerFooter>
    <oddFooter>&amp;L&amp;"Arial,Regular"&amp;12Revised: August 26, 2020&amp;C&amp;"Arial,Regular"&amp;12Page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zoomScaleNormal="100" zoomScaleSheetLayoutView="100" zoomScalePageLayoutView="85" workbookViewId="0">
      <selection activeCell="B10" sqref="B10"/>
    </sheetView>
  </sheetViews>
  <sheetFormatPr defaultColWidth="9.109375" defaultRowHeight="15" x14ac:dyDescent="0.25"/>
  <cols>
    <col min="1" max="1" width="64.109375" style="1" customWidth="1"/>
    <col min="2" max="4" width="22.6640625" style="1" customWidth="1"/>
    <col min="5" max="16384" width="9.109375" style="1"/>
  </cols>
  <sheetData>
    <row r="1" spans="1:4" ht="16.5" customHeight="1" x14ac:dyDescent="0.3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3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3">
      <c r="A3" s="15" t="str">
        <f>'Cover page'!A3:C3</f>
        <v>For policies subject to CHSC 1385.045 or CIC 10181.45</v>
      </c>
      <c r="B3" s="109"/>
      <c r="C3" s="15"/>
      <c r="D3" s="15"/>
    </row>
    <row r="4" spans="1:4" ht="15.6" x14ac:dyDescent="0.3">
      <c r="A4" s="100" t="s">
        <v>77</v>
      </c>
      <c r="B4" s="112"/>
      <c r="C4" s="16"/>
      <c r="D4" s="16"/>
    </row>
    <row r="5" spans="1:4" ht="16.5" customHeight="1" x14ac:dyDescent="0.3">
      <c r="A5" s="100" t="s">
        <v>43</v>
      </c>
      <c r="B5" s="112"/>
      <c r="C5" s="16"/>
      <c r="D5" s="16"/>
    </row>
    <row r="6" spans="1:4" ht="16.5" customHeight="1" x14ac:dyDescent="0.3">
      <c r="B6" s="43"/>
      <c r="C6" s="43"/>
      <c r="D6" s="43"/>
    </row>
    <row r="7" spans="1:4" ht="16.5" customHeight="1" x14ac:dyDescent="0.3">
      <c r="A7" s="74" t="str">
        <f>"Company Legal Name: "&amp;'Cover page'!C8</f>
        <v>Company Legal Name: Blue Shield of California Life &amp; Health Insurance Company</v>
      </c>
      <c r="B7" s="70"/>
      <c r="C7" s="71"/>
      <c r="D7" s="44"/>
    </row>
    <row r="8" spans="1:4" ht="16.5" customHeight="1" x14ac:dyDescent="0.3">
      <c r="A8" s="2" t="str">
        <f>"Calendar Year: "&amp;'Cover page'!C6</f>
        <v>Calendar Year: 2021</v>
      </c>
      <c r="B8" s="4"/>
      <c r="C8" s="44"/>
      <c r="D8" s="44"/>
    </row>
    <row r="9" spans="1:4" ht="16.5" customHeight="1" x14ac:dyDescent="0.25"/>
    <row r="10" spans="1:4" ht="31.2" x14ac:dyDescent="0.3">
      <c r="A10" s="12" t="str">
        <f>"Components of "&amp;PharmPctPrem!A19</f>
        <v>Components of Total Health Care Paid Premiums with pharmacy benefits carve-in (PMPM)</v>
      </c>
      <c r="B10" s="19" t="str">
        <f>'Cover page'!$C6&amp; " (PMPM)"</f>
        <v>2021 (PMPM)</v>
      </c>
      <c r="C10" s="19" t="str">
        <f>'Cover page'!$C6-1&amp; " (PMPM)"</f>
        <v>2020 (PMPM)</v>
      </c>
      <c r="D10" s="19" t="s">
        <v>75</v>
      </c>
    </row>
    <row r="11" spans="1:4" ht="31.2" x14ac:dyDescent="0.3">
      <c r="A11" s="12" t="s">
        <v>61</v>
      </c>
      <c r="B11" s="79">
        <v>95.14</v>
      </c>
      <c r="C11" s="79">
        <v>84.67</v>
      </c>
      <c r="D11" s="29">
        <f>B11-C11</f>
        <v>10.469999999999999</v>
      </c>
    </row>
    <row r="12" spans="1:4" ht="15.6" x14ac:dyDescent="0.3">
      <c r="A12" s="12"/>
      <c r="B12" s="27"/>
      <c r="C12" s="27"/>
      <c r="D12" s="27"/>
    </row>
    <row r="13" spans="1:4" ht="31.5" customHeight="1" x14ac:dyDescent="0.3">
      <c r="A13" s="12" t="s">
        <v>62</v>
      </c>
      <c r="B13" s="79"/>
      <c r="C13" s="79"/>
      <c r="D13" s="29">
        <f>B13-C13</f>
        <v>0</v>
      </c>
    </row>
    <row r="14" spans="1:4" ht="15.6" x14ac:dyDescent="0.3">
      <c r="A14" s="12"/>
      <c r="B14" s="27"/>
      <c r="C14" s="27"/>
      <c r="D14" s="30"/>
    </row>
    <row r="15" spans="1:4" ht="27" customHeight="1" x14ac:dyDescent="0.3">
      <c r="A15" s="12" t="s">
        <v>51</v>
      </c>
      <c r="B15" s="80">
        <v>-30</v>
      </c>
      <c r="C15" s="80">
        <v>-24.63</v>
      </c>
      <c r="D15" s="69">
        <f>B15-C15</f>
        <v>-5.370000000000001</v>
      </c>
    </row>
    <row r="16" spans="1:4" ht="15.6" x14ac:dyDescent="0.3">
      <c r="A16" s="12"/>
      <c r="B16" s="27"/>
      <c r="C16" s="27"/>
      <c r="D16" s="30"/>
    </row>
    <row r="17" spans="1:4" ht="31.2" x14ac:dyDescent="0.3">
      <c r="A17" s="12" t="s">
        <v>63</v>
      </c>
      <c r="B17" s="79">
        <v>415.73</v>
      </c>
      <c r="C17" s="79">
        <v>397</v>
      </c>
      <c r="D17" s="29">
        <f>B17-C17</f>
        <v>18.730000000000018</v>
      </c>
    </row>
    <row r="18" spans="1:4" ht="15.6" x14ac:dyDescent="0.3">
      <c r="A18" s="12"/>
      <c r="B18" s="31"/>
      <c r="C18" s="31"/>
      <c r="D18" s="32"/>
    </row>
    <row r="19" spans="1:4" ht="31.2" x14ac:dyDescent="0.3">
      <c r="A19" s="12" t="s">
        <v>69</v>
      </c>
      <c r="B19" s="81">
        <v>61.14</v>
      </c>
      <c r="C19" s="81">
        <v>64.27</v>
      </c>
      <c r="D19" s="33">
        <f>B19-C19</f>
        <v>-3.1299999999999955</v>
      </c>
    </row>
    <row r="20" spans="1:4" ht="15.6" x14ac:dyDescent="0.3">
      <c r="A20" s="12"/>
      <c r="B20" s="31"/>
      <c r="C20" s="31"/>
      <c r="D20" s="32"/>
    </row>
    <row r="21" spans="1:4" ht="15.6" x14ac:dyDescent="0.3">
      <c r="A21" s="12" t="s">
        <v>48</v>
      </c>
      <c r="B21" s="79">
        <v>92.41</v>
      </c>
      <c r="C21" s="79">
        <v>123.98</v>
      </c>
      <c r="D21" s="29">
        <f>B21-C21</f>
        <v>-31.570000000000007</v>
      </c>
    </row>
    <row r="22" spans="1:4" ht="15.6" x14ac:dyDescent="0.3">
      <c r="A22" s="12"/>
      <c r="B22" s="31"/>
      <c r="C22" s="31"/>
      <c r="D22" s="32"/>
    </row>
    <row r="23" spans="1:4" ht="15.6" x14ac:dyDescent="0.3">
      <c r="A23" s="12" t="s">
        <v>49</v>
      </c>
      <c r="B23" s="79">
        <v>7.55</v>
      </c>
      <c r="C23" s="79">
        <v>6.95</v>
      </c>
      <c r="D23" s="29">
        <f>B23-C23</f>
        <v>0.59999999999999964</v>
      </c>
    </row>
    <row r="24" spans="1:4" ht="15.6" x14ac:dyDescent="0.3">
      <c r="A24" s="12"/>
      <c r="B24" s="31"/>
      <c r="C24" s="31"/>
      <c r="D24" s="32"/>
    </row>
    <row r="25" spans="1:4" ht="15.6" x14ac:dyDescent="0.3">
      <c r="A25" s="12" t="s">
        <v>70</v>
      </c>
      <c r="B25" s="80">
        <v>-50.37</v>
      </c>
      <c r="C25" s="80">
        <v>-111.14</v>
      </c>
      <c r="D25" s="29">
        <f>B25-C25</f>
        <v>60.77</v>
      </c>
    </row>
    <row r="26" spans="1:4" ht="15.6" x14ac:dyDescent="0.3">
      <c r="A26" s="12"/>
      <c r="B26" s="31"/>
      <c r="C26" s="31"/>
      <c r="D26" s="32"/>
    </row>
    <row r="27" spans="1:4" ht="15.6" x14ac:dyDescent="0.3">
      <c r="A27" s="12" t="s">
        <v>71</v>
      </c>
      <c r="B27" s="79"/>
      <c r="C27" s="79"/>
      <c r="D27" s="29">
        <f>B27-C27</f>
        <v>0</v>
      </c>
    </row>
    <row r="28" spans="1:4" ht="15.6" x14ac:dyDescent="0.3">
      <c r="A28" s="12"/>
      <c r="B28" s="31"/>
      <c r="C28" s="31"/>
      <c r="D28" s="32"/>
    </row>
    <row r="29" spans="1:4" ht="31.2" x14ac:dyDescent="0.3">
      <c r="A29" s="12" t="s">
        <v>74</v>
      </c>
      <c r="B29" s="29">
        <f>SUM(B11:B27)</f>
        <v>591.59999999999991</v>
      </c>
      <c r="C29" s="29">
        <f>SUM(C11:C27)</f>
        <v>541.10000000000014</v>
      </c>
      <c r="D29" s="29">
        <f>B29-C29</f>
        <v>50.499999999999773</v>
      </c>
    </row>
    <row r="30" spans="1:4" x14ac:dyDescent="0.25">
      <c r="B30" s="90">
        <f>B29-PharmPctPrem!B19</f>
        <v>0</v>
      </c>
      <c r="C30" s="90">
        <f>C29-YoYTotalPlanSpnd!C19</f>
        <v>0</v>
      </c>
    </row>
    <row r="31" spans="1:4" ht="15.6" x14ac:dyDescent="0.3">
      <c r="A31" s="12" t="s">
        <v>36</v>
      </c>
      <c r="B31" s="38">
        <f>'Cover page'!C6</f>
        <v>2021</v>
      </c>
      <c r="C31" s="38">
        <f>B31-1</f>
        <v>2020</v>
      </c>
    </row>
    <row r="32" spans="1:4" ht="15.6" x14ac:dyDescent="0.3">
      <c r="A32" s="12" t="s">
        <v>37</v>
      </c>
      <c r="B32" s="82">
        <v>51005</v>
      </c>
      <c r="C32" s="82">
        <v>59540</v>
      </c>
    </row>
    <row r="33" spans="1:4" ht="31.2" x14ac:dyDescent="0.3">
      <c r="A33" s="12" t="s">
        <v>64</v>
      </c>
      <c r="B33" s="82">
        <v>53217</v>
      </c>
      <c r="C33" s="82">
        <v>61680</v>
      </c>
    </row>
    <row r="34" spans="1:4" ht="15.6" x14ac:dyDescent="0.3">
      <c r="A34" s="45"/>
      <c r="B34" s="37"/>
      <c r="C34" s="37"/>
      <c r="D34" s="37"/>
    </row>
    <row r="35" spans="1:4" ht="15.6" x14ac:dyDescent="0.3">
      <c r="A35" s="2"/>
      <c r="B35" s="26"/>
      <c r="C35" s="26"/>
      <c r="D35" s="44"/>
    </row>
    <row r="36" spans="1:4" ht="15.6" x14ac:dyDescent="0.3">
      <c r="A36" s="2"/>
      <c r="B36" s="4"/>
      <c r="C36" s="44"/>
      <c r="D36" s="44"/>
    </row>
    <row r="37" spans="1:4" ht="15.6" x14ac:dyDescent="0.3">
      <c r="A37" s="2"/>
      <c r="B37" s="4"/>
      <c r="C37" s="44"/>
      <c r="D37" s="44"/>
    </row>
    <row r="38" spans="1:4" ht="15.6" x14ac:dyDescent="0.3">
      <c r="A38" s="2"/>
      <c r="B38" s="4"/>
      <c r="C38" s="44"/>
      <c r="D38" s="44"/>
    </row>
    <row r="39" spans="1:4" ht="15.6" x14ac:dyDescent="0.3">
      <c r="A39" s="2"/>
      <c r="B39" s="4"/>
      <c r="C39" s="44"/>
      <c r="D39" s="44"/>
    </row>
    <row r="41" spans="1:4" ht="45.75" customHeight="1" x14ac:dyDescent="0.25"/>
    <row r="59" spans="2:3" x14ac:dyDescent="0.25">
      <c r="B59" s="7"/>
    </row>
    <row r="60" spans="2:3" x14ac:dyDescent="0.25">
      <c r="C60" s="13"/>
    </row>
    <row r="61" spans="2:3" x14ac:dyDescent="0.25">
      <c r="C61" s="13"/>
    </row>
    <row r="62" spans="2:3" x14ac:dyDescent="0.25">
      <c r="C62" s="13"/>
    </row>
    <row r="73" spans="2:2" x14ac:dyDescent="0.25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7" orientation="landscape" r:id="rId1"/>
  <headerFooter>
    <oddFooter>&amp;L&amp;"Arial,Regular"&amp;12Revised: August 26, 2020&amp;C&amp;"Arial,Regular"&amp;12Page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121"/>
  <sheetViews>
    <sheetView view="pageLayout" topLeftCell="A4" zoomScaleNormal="100" zoomScaleSheetLayoutView="83" workbookViewId="0">
      <selection activeCell="A10" sqref="A10"/>
    </sheetView>
  </sheetViews>
  <sheetFormatPr defaultColWidth="9.109375" defaultRowHeight="15" x14ac:dyDescent="0.25"/>
  <cols>
    <col min="1" max="1" width="73.6640625" style="1" customWidth="1"/>
    <col min="2" max="2" width="55.44140625" style="1" customWidth="1"/>
    <col min="3" max="16384" width="9.109375" style="1"/>
  </cols>
  <sheetData>
    <row r="1" spans="1:10" ht="15.6" x14ac:dyDescent="0.3">
      <c r="A1" s="113" t="str">
        <f>'Cover page'!A1:C1</f>
        <v>California Department of Managed Health Care/Department of Insurance</v>
      </c>
      <c r="B1" s="103"/>
      <c r="C1" s="44"/>
      <c r="D1" s="44"/>
      <c r="E1" s="44"/>
      <c r="F1" s="44"/>
      <c r="G1" s="44"/>
      <c r="H1" s="44"/>
      <c r="I1" s="44"/>
      <c r="J1" s="44"/>
    </row>
    <row r="2" spans="1:10" ht="15.6" x14ac:dyDescent="0.3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6" x14ac:dyDescent="0.3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6" x14ac:dyDescent="0.3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6" x14ac:dyDescent="0.3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6" x14ac:dyDescent="0.3">
      <c r="C6" s="44"/>
      <c r="D6" s="44"/>
      <c r="E6" s="44"/>
      <c r="F6" s="44"/>
      <c r="G6" s="44"/>
      <c r="H6" s="44"/>
      <c r="I6" s="44"/>
      <c r="J6" s="44"/>
    </row>
    <row r="7" spans="1:10" ht="15.6" x14ac:dyDescent="0.3">
      <c r="A7" s="74"/>
      <c r="B7" s="70"/>
      <c r="C7" s="44"/>
      <c r="D7" s="44"/>
      <c r="E7" s="44"/>
    </row>
    <row r="8" spans="1:10" ht="15.6" x14ac:dyDescent="0.3">
      <c r="A8" s="2" t="str">
        <f>"Calendar Year: "&amp;'Cover page'!C6</f>
        <v>Calendar Year: 2021</v>
      </c>
      <c r="B8" s="4"/>
      <c r="C8" s="44"/>
      <c r="D8" s="44"/>
      <c r="E8" s="44"/>
    </row>
    <row r="10" spans="1:10" ht="15.6" x14ac:dyDescent="0.3">
      <c r="A10" s="14" t="s">
        <v>14</v>
      </c>
      <c r="B10" s="14" t="s">
        <v>26</v>
      </c>
    </row>
    <row r="11" spans="1:10" x14ac:dyDescent="0.25">
      <c r="A11" s="129" t="s">
        <v>81</v>
      </c>
      <c r="B11" s="129" t="s">
        <v>82</v>
      </c>
    </row>
    <row r="12" spans="1:10" x14ac:dyDescent="0.25">
      <c r="A12" s="129" t="s">
        <v>83</v>
      </c>
      <c r="B12" s="129" t="s">
        <v>84</v>
      </c>
    </row>
    <row r="13" spans="1:10" x14ac:dyDescent="0.25">
      <c r="A13" s="129" t="s">
        <v>85</v>
      </c>
      <c r="B13" s="129" t="s">
        <v>86</v>
      </c>
    </row>
    <row r="14" spans="1:10" x14ac:dyDescent="0.25">
      <c r="A14" s="129" t="s">
        <v>87</v>
      </c>
      <c r="B14" s="129" t="s">
        <v>86</v>
      </c>
    </row>
    <row r="15" spans="1:10" x14ac:dyDescent="0.25">
      <c r="A15" s="129" t="s">
        <v>88</v>
      </c>
      <c r="B15" s="129" t="s">
        <v>89</v>
      </c>
    </row>
    <row r="16" spans="1:10" x14ac:dyDescent="0.25">
      <c r="A16" s="129" t="s">
        <v>90</v>
      </c>
      <c r="B16" s="129" t="s">
        <v>86</v>
      </c>
    </row>
    <row r="17" spans="1:2" x14ac:dyDescent="0.25">
      <c r="A17" s="129" t="s">
        <v>91</v>
      </c>
      <c r="B17" s="129" t="s">
        <v>84</v>
      </c>
    </row>
    <row r="18" spans="1:2" x14ac:dyDescent="0.25">
      <c r="A18" s="129" t="s">
        <v>92</v>
      </c>
      <c r="B18" s="129" t="s">
        <v>93</v>
      </c>
    </row>
    <row r="19" spans="1:2" x14ac:dyDescent="0.25">
      <c r="A19" s="129" t="s">
        <v>94</v>
      </c>
      <c r="B19" s="129" t="s">
        <v>95</v>
      </c>
    </row>
    <row r="20" spans="1:2" x14ac:dyDescent="0.25">
      <c r="A20" s="129" t="s">
        <v>96</v>
      </c>
      <c r="B20" s="129" t="s">
        <v>95</v>
      </c>
    </row>
    <row r="21" spans="1:2" x14ac:dyDescent="0.25">
      <c r="A21" s="129" t="s">
        <v>97</v>
      </c>
      <c r="B21" s="129" t="s">
        <v>95</v>
      </c>
    </row>
    <row r="22" spans="1:2" x14ac:dyDescent="0.25">
      <c r="A22" s="129" t="s">
        <v>98</v>
      </c>
      <c r="B22" s="129" t="s">
        <v>99</v>
      </c>
    </row>
    <row r="23" spans="1:2" x14ac:dyDescent="0.25">
      <c r="A23" s="129" t="s">
        <v>100</v>
      </c>
      <c r="B23" s="129" t="s">
        <v>101</v>
      </c>
    </row>
    <row r="24" spans="1:2" x14ac:dyDescent="0.25">
      <c r="A24" s="129" t="s">
        <v>102</v>
      </c>
      <c r="B24" s="129" t="s">
        <v>103</v>
      </c>
    </row>
    <row r="25" spans="1:2" x14ac:dyDescent="0.25">
      <c r="A25" s="129" t="s">
        <v>104</v>
      </c>
      <c r="B25" s="129" t="s">
        <v>105</v>
      </c>
    </row>
    <row r="26" spans="1:2" x14ac:dyDescent="0.25">
      <c r="A26" s="129" t="s">
        <v>106</v>
      </c>
      <c r="B26" s="129" t="s">
        <v>107</v>
      </c>
    </row>
    <row r="27" spans="1:2" x14ac:dyDescent="0.25">
      <c r="A27" s="129" t="s">
        <v>108</v>
      </c>
      <c r="B27" s="129" t="s">
        <v>95</v>
      </c>
    </row>
    <row r="28" spans="1:2" x14ac:dyDescent="0.25">
      <c r="A28" s="129" t="s">
        <v>109</v>
      </c>
      <c r="B28" s="129" t="s">
        <v>82</v>
      </c>
    </row>
    <row r="29" spans="1:2" x14ac:dyDescent="0.25">
      <c r="A29" s="129" t="s">
        <v>110</v>
      </c>
      <c r="B29" s="129" t="s">
        <v>111</v>
      </c>
    </row>
    <row r="30" spans="1:2" x14ac:dyDescent="0.25">
      <c r="A30" s="129" t="s">
        <v>112</v>
      </c>
      <c r="B30" s="129" t="s">
        <v>113</v>
      </c>
    </row>
    <row r="31" spans="1:2" x14ac:dyDescent="0.25">
      <c r="A31" s="129" t="s">
        <v>114</v>
      </c>
      <c r="B31" s="129" t="s">
        <v>115</v>
      </c>
    </row>
    <row r="32" spans="1:2" x14ac:dyDescent="0.25">
      <c r="A32" s="129" t="s">
        <v>116</v>
      </c>
      <c r="B32" s="129" t="s">
        <v>117</v>
      </c>
    </row>
    <row r="33" spans="1:2" x14ac:dyDescent="0.25">
      <c r="A33" s="129" t="s">
        <v>118</v>
      </c>
      <c r="B33" s="129" t="s">
        <v>99</v>
      </c>
    </row>
    <row r="34" spans="1:2" x14ac:dyDescent="0.25">
      <c r="A34" s="129" t="s">
        <v>119</v>
      </c>
      <c r="B34" s="129" t="s">
        <v>86</v>
      </c>
    </row>
    <row r="35" spans="1:2" x14ac:dyDescent="0.25">
      <c r="A35" s="129" t="s">
        <v>120</v>
      </c>
      <c r="B35" s="129" t="s">
        <v>86</v>
      </c>
    </row>
    <row r="36" spans="1:2" x14ac:dyDescent="0.25">
      <c r="A36" s="129" t="s">
        <v>121</v>
      </c>
      <c r="B36" s="129" t="s">
        <v>86</v>
      </c>
    </row>
    <row r="37" spans="1:2" x14ac:dyDescent="0.25">
      <c r="A37" s="128" t="s">
        <v>122</v>
      </c>
      <c r="B37" s="128" t="s">
        <v>86</v>
      </c>
    </row>
    <row r="38" spans="1:2" x14ac:dyDescent="0.25">
      <c r="A38" s="128" t="s">
        <v>123</v>
      </c>
      <c r="B38" s="128" t="s">
        <v>86</v>
      </c>
    </row>
    <row r="39" spans="1:2" x14ac:dyDescent="0.25">
      <c r="A39" s="128" t="s">
        <v>124</v>
      </c>
      <c r="B39" s="128" t="s">
        <v>86</v>
      </c>
    </row>
    <row r="40" spans="1:2" x14ac:dyDescent="0.25">
      <c r="A40" s="128" t="s">
        <v>125</v>
      </c>
      <c r="B40" s="128" t="s">
        <v>107</v>
      </c>
    </row>
    <row r="41" spans="1:2" x14ac:dyDescent="0.25">
      <c r="A41" s="128" t="s">
        <v>126</v>
      </c>
      <c r="B41" s="128" t="s">
        <v>127</v>
      </c>
    </row>
    <row r="42" spans="1:2" x14ac:dyDescent="0.25">
      <c r="A42" s="128" t="s">
        <v>128</v>
      </c>
      <c r="B42" s="128" t="s">
        <v>129</v>
      </c>
    </row>
    <row r="43" spans="1:2" x14ac:dyDescent="0.25">
      <c r="A43" s="128"/>
      <c r="B43" s="128"/>
    </row>
    <row r="44" spans="1:2" x14ac:dyDescent="0.25">
      <c r="A44" s="128"/>
      <c r="B44" s="128"/>
    </row>
    <row r="45" spans="1:2" x14ac:dyDescent="0.25">
      <c r="A45" s="128"/>
      <c r="B45" s="128"/>
    </row>
    <row r="46" spans="1:2" x14ac:dyDescent="0.25">
      <c r="A46" s="128"/>
      <c r="B46" s="128"/>
    </row>
    <row r="47" spans="1:2" x14ac:dyDescent="0.25">
      <c r="A47" s="128"/>
      <c r="B47" s="128"/>
    </row>
    <row r="48" spans="1:2" x14ac:dyDescent="0.25">
      <c r="A48" s="128"/>
      <c r="B48" s="128"/>
    </row>
    <row r="49" spans="1:2" x14ac:dyDescent="0.25">
      <c r="A49" s="128"/>
      <c r="B49" s="128"/>
    </row>
    <row r="50" spans="1:2" x14ac:dyDescent="0.25">
      <c r="A50" s="128"/>
      <c r="B50" s="128"/>
    </row>
    <row r="51" spans="1:2" x14ac:dyDescent="0.25">
      <c r="A51" s="128"/>
      <c r="B51" s="128"/>
    </row>
    <row r="52" spans="1:2" x14ac:dyDescent="0.25">
      <c r="A52" s="128"/>
      <c r="B52" s="128"/>
    </row>
    <row r="53" spans="1:2" x14ac:dyDescent="0.25">
      <c r="A53" s="128"/>
      <c r="B53" s="128"/>
    </row>
    <row r="54" spans="1:2" x14ac:dyDescent="0.25">
      <c r="A54" s="128"/>
      <c r="B54" s="128"/>
    </row>
    <row r="55" spans="1:2" x14ac:dyDescent="0.25">
      <c r="A55" s="128"/>
      <c r="B55" s="128"/>
    </row>
    <row r="56" spans="1:2" x14ac:dyDescent="0.25">
      <c r="A56" s="128"/>
      <c r="B56" s="128"/>
    </row>
    <row r="57" spans="1:2" x14ac:dyDescent="0.25">
      <c r="A57" s="128"/>
      <c r="B57" s="128"/>
    </row>
    <row r="58" spans="1:2" x14ac:dyDescent="0.25">
      <c r="A58" s="128"/>
      <c r="B58" s="128"/>
    </row>
    <row r="59" spans="1:2" x14ac:dyDescent="0.25">
      <c r="A59" s="128"/>
      <c r="B59" s="128"/>
    </row>
    <row r="60" spans="1:2" x14ac:dyDescent="0.25">
      <c r="A60" s="128"/>
      <c r="B60" s="128"/>
    </row>
    <row r="61" spans="1:2" x14ac:dyDescent="0.25">
      <c r="A61" s="128"/>
      <c r="B61" s="128"/>
    </row>
    <row r="62" spans="1:2" x14ac:dyDescent="0.25">
      <c r="A62" s="128"/>
      <c r="B62" s="128"/>
    </row>
    <row r="63" spans="1:2" x14ac:dyDescent="0.25">
      <c r="A63" s="128"/>
      <c r="B63" s="128"/>
    </row>
    <row r="64" spans="1:2" x14ac:dyDescent="0.25">
      <c r="A64" s="128"/>
      <c r="B64" s="128"/>
    </row>
    <row r="65" spans="1:2" x14ac:dyDescent="0.25">
      <c r="A65" s="128"/>
      <c r="B65" s="128"/>
    </row>
    <row r="66" spans="1:2" x14ac:dyDescent="0.25">
      <c r="A66" s="128"/>
      <c r="B66" s="128"/>
    </row>
    <row r="67" spans="1:2" x14ac:dyDescent="0.25">
      <c r="A67" s="128"/>
      <c r="B67" s="128"/>
    </row>
    <row r="68" spans="1:2" x14ac:dyDescent="0.25">
      <c r="A68" s="128"/>
      <c r="B68" s="128"/>
    </row>
    <row r="69" spans="1:2" x14ac:dyDescent="0.25">
      <c r="A69" s="128"/>
      <c r="B69" s="128"/>
    </row>
    <row r="70" spans="1:2" x14ac:dyDescent="0.25">
      <c r="A70" s="128"/>
      <c r="B70" s="128"/>
    </row>
    <row r="71" spans="1:2" x14ac:dyDescent="0.25">
      <c r="A71" s="128"/>
      <c r="B71" s="128"/>
    </row>
    <row r="72" spans="1:2" x14ac:dyDescent="0.25">
      <c r="A72" s="128"/>
      <c r="B72" s="128"/>
    </row>
    <row r="73" spans="1:2" x14ac:dyDescent="0.25">
      <c r="A73" s="128"/>
      <c r="B73" s="128"/>
    </row>
    <row r="74" spans="1:2" x14ac:dyDescent="0.25">
      <c r="A74" s="128"/>
      <c r="B74" s="128"/>
    </row>
    <row r="75" spans="1:2" x14ac:dyDescent="0.25">
      <c r="A75" s="128"/>
      <c r="B75" s="128"/>
    </row>
    <row r="76" spans="1:2" x14ac:dyDescent="0.25">
      <c r="A76" s="128"/>
      <c r="B76" s="128"/>
    </row>
    <row r="77" spans="1:2" x14ac:dyDescent="0.25">
      <c r="A77" s="128"/>
      <c r="B77" s="128"/>
    </row>
    <row r="78" spans="1:2" x14ac:dyDescent="0.25">
      <c r="A78" s="128"/>
      <c r="B78" s="128"/>
    </row>
    <row r="79" spans="1:2" x14ac:dyDescent="0.25">
      <c r="A79" s="128"/>
      <c r="B79" s="128"/>
    </row>
    <row r="80" spans="1:2" x14ac:dyDescent="0.25">
      <c r="A80" s="128"/>
      <c r="B80" s="128"/>
    </row>
    <row r="81" spans="1:2" x14ac:dyDescent="0.25">
      <c r="A81" s="128"/>
      <c r="B81" s="128"/>
    </row>
    <row r="82" spans="1:2" x14ac:dyDescent="0.25">
      <c r="A82" s="128"/>
      <c r="B82" s="128"/>
    </row>
    <row r="83" spans="1:2" x14ac:dyDescent="0.25">
      <c r="A83" s="128"/>
      <c r="B83" s="128"/>
    </row>
    <row r="84" spans="1:2" x14ac:dyDescent="0.25">
      <c r="A84" s="128"/>
      <c r="B84" s="128"/>
    </row>
    <row r="85" spans="1:2" x14ac:dyDescent="0.25">
      <c r="A85" s="128"/>
      <c r="B85" s="128"/>
    </row>
    <row r="86" spans="1:2" x14ac:dyDescent="0.25">
      <c r="A86" s="128"/>
      <c r="B86" s="128"/>
    </row>
    <row r="87" spans="1:2" x14ac:dyDescent="0.25">
      <c r="A87" s="128"/>
      <c r="B87" s="128"/>
    </row>
    <row r="88" spans="1:2" x14ac:dyDescent="0.25">
      <c r="A88" s="128"/>
      <c r="B88" s="128"/>
    </row>
    <row r="89" spans="1:2" x14ac:dyDescent="0.25">
      <c r="A89" s="128"/>
      <c r="B89" s="128"/>
    </row>
    <row r="90" spans="1:2" x14ac:dyDescent="0.25">
      <c r="A90" s="128"/>
      <c r="B90" s="128"/>
    </row>
    <row r="91" spans="1:2" x14ac:dyDescent="0.25">
      <c r="A91" s="128"/>
      <c r="B91" s="128"/>
    </row>
    <row r="92" spans="1:2" x14ac:dyDescent="0.25">
      <c r="A92" s="128"/>
      <c r="B92" s="128"/>
    </row>
    <row r="93" spans="1:2" x14ac:dyDescent="0.25">
      <c r="A93" s="128"/>
      <c r="B93" s="128"/>
    </row>
    <row r="94" spans="1:2" x14ac:dyDescent="0.25">
      <c r="A94" s="128"/>
      <c r="B94" s="128"/>
    </row>
    <row r="95" spans="1:2" x14ac:dyDescent="0.25">
      <c r="A95" s="128"/>
      <c r="B95" s="128"/>
    </row>
    <row r="96" spans="1:2" x14ac:dyDescent="0.25">
      <c r="A96" s="128"/>
      <c r="B96" s="128"/>
    </row>
    <row r="97" spans="1:2" x14ac:dyDescent="0.25">
      <c r="A97" s="128"/>
      <c r="B97" s="128"/>
    </row>
    <row r="98" spans="1:2" x14ac:dyDescent="0.25">
      <c r="A98" s="128"/>
      <c r="B98" s="128"/>
    </row>
    <row r="99" spans="1:2" x14ac:dyDescent="0.25">
      <c r="A99" s="128"/>
      <c r="B99" s="128"/>
    </row>
    <row r="100" spans="1:2" x14ac:dyDescent="0.25">
      <c r="A100" s="128"/>
      <c r="B100" s="128"/>
    </row>
    <row r="101" spans="1:2" x14ac:dyDescent="0.25">
      <c r="A101" s="128"/>
      <c r="B101" s="128"/>
    </row>
    <row r="102" spans="1:2" x14ac:dyDescent="0.25">
      <c r="A102" s="128"/>
      <c r="B102" s="128"/>
    </row>
    <row r="103" spans="1:2" x14ac:dyDescent="0.25">
      <c r="A103" s="128"/>
      <c r="B103" s="128"/>
    </row>
    <row r="104" spans="1:2" x14ac:dyDescent="0.25">
      <c r="A104" s="128"/>
      <c r="B104" s="128"/>
    </row>
    <row r="105" spans="1:2" x14ac:dyDescent="0.25">
      <c r="A105" s="128"/>
      <c r="B105" s="128"/>
    </row>
    <row r="106" spans="1:2" x14ac:dyDescent="0.25">
      <c r="A106" s="128"/>
      <c r="B106" s="128"/>
    </row>
    <row r="107" spans="1:2" x14ac:dyDescent="0.25">
      <c r="A107" s="128"/>
      <c r="B107" s="128"/>
    </row>
    <row r="108" spans="1:2" x14ac:dyDescent="0.25">
      <c r="A108" s="128"/>
      <c r="B108" s="128"/>
    </row>
    <row r="109" spans="1:2" x14ac:dyDescent="0.25">
      <c r="A109" s="128"/>
      <c r="B109" s="128"/>
    </row>
    <row r="110" spans="1:2" x14ac:dyDescent="0.25">
      <c r="A110" s="128"/>
      <c r="B110" s="128"/>
    </row>
    <row r="111" spans="1:2" x14ac:dyDescent="0.25">
      <c r="A111" s="128"/>
      <c r="B111" s="128"/>
    </row>
    <row r="112" spans="1:2" x14ac:dyDescent="0.25">
      <c r="A112" s="128"/>
      <c r="B112" s="128"/>
    </row>
    <row r="113" spans="1:2" x14ac:dyDescent="0.25">
      <c r="A113" s="128"/>
      <c r="B113" s="128"/>
    </row>
    <row r="114" spans="1:2" x14ac:dyDescent="0.25">
      <c r="A114" s="128"/>
      <c r="B114" s="128"/>
    </row>
    <row r="115" spans="1:2" x14ac:dyDescent="0.25">
      <c r="A115" s="128"/>
      <c r="B115" s="128"/>
    </row>
    <row r="116" spans="1:2" x14ac:dyDescent="0.25">
      <c r="A116" s="128"/>
      <c r="B116" s="128"/>
    </row>
    <row r="117" spans="1:2" x14ac:dyDescent="0.25">
      <c r="A117" s="128"/>
      <c r="B117" s="128"/>
    </row>
    <row r="118" spans="1:2" x14ac:dyDescent="0.25">
      <c r="A118" s="128"/>
      <c r="B118" s="128"/>
    </row>
    <row r="119" spans="1:2" x14ac:dyDescent="0.25">
      <c r="A119" s="128"/>
      <c r="B119" s="128"/>
    </row>
    <row r="120" spans="1:2" x14ac:dyDescent="0.25">
      <c r="A120" s="128"/>
      <c r="B120" s="128"/>
    </row>
    <row r="121" spans="1:2" x14ac:dyDescent="0.25">
      <c r="A121" s="128"/>
      <c r="B121" s="128"/>
    </row>
  </sheetData>
  <sheetProtection selectLockedCells="1"/>
  <printOptions horizontalCentered="1"/>
  <pageMargins left="0.7" right="0.7" top="0.75" bottom="0.75" header="0.3" footer="0.3"/>
  <pageSetup scale="27" orientation="landscape" r:id="rId1"/>
  <headerFooter>
    <oddFooter>&amp;L&amp;"Arial,Regular"&amp;12Revised: August 26, 2020&amp;C&amp;"Arial,Regular"&amp;12Page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3" sqref="B13"/>
    </sheetView>
  </sheetViews>
  <sheetFormatPr defaultColWidth="20.44140625" defaultRowHeight="15" x14ac:dyDescent="0.25"/>
  <cols>
    <col min="1" max="1" width="65.33203125" style="1" customWidth="1"/>
    <col min="2" max="2" width="20.6640625" style="1" customWidth="1"/>
    <col min="3" max="3" width="24.88671875" style="1" customWidth="1"/>
    <col min="4" max="16384" width="20.44140625" style="1"/>
  </cols>
  <sheetData>
    <row r="1" spans="1:4" ht="16.5" customHeight="1" x14ac:dyDescent="0.3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3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3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3">
      <c r="A4" s="100" t="s">
        <v>50</v>
      </c>
      <c r="B4" s="101"/>
      <c r="C4" s="16"/>
    </row>
    <row r="5" spans="1:4" ht="16.5" customHeight="1" x14ac:dyDescent="0.3">
      <c r="A5" s="114" t="s">
        <v>45</v>
      </c>
      <c r="B5" s="16"/>
      <c r="C5" s="16"/>
    </row>
    <row r="6" spans="1:4" ht="16.5" customHeight="1" x14ac:dyDescent="0.3">
      <c r="A6" s="43"/>
      <c r="B6" s="43"/>
      <c r="C6" s="43"/>
    </row>
    <row r="7" spans="1:4" ht="16.5" customHeight="1" x14ac:dyDescent="0.3">
      <c r="A7" s="74" t="str">
        <f>"Company Legal Name: "&amp;'Cover page'!C8</f>
        <v>Company Legal Name: Blue Shield of California Life &amp; Health Insurance Company</v>
      </c>
      <c r="B7" s="44"/>
      <c r="C7" s="44"/>
      <c r="D7" s="44"/>
    </row>
    <row r="8" spans="1:4" ht="16.5" customHeight="1" x14ac:dyDescent="0.3">
      <c r="A8" s="2" t="str">
        <f>"Calendar Year: "&amp;'Cover page'!C6</f>
        <v>Calendar Year: 2021</v>
      </c>
      <c r="B8" s="44"/>
      <c r="C8" s="44"/>
      <c r="D8" s="44"/>
    </row>
    <row r="9" spans="1:4" ht="15.6" x14ac:dyDescent="0.3">
      <c r="A9" s="2"/>
      <c r="B9" s="44"/>
      <c r="C9" s="44"/>
    </row>
    <row r="10" spans="1:4" ht="90.75" customHeight="1" x14ac:dyDescent="0.3">
      <c r="A10" s="12" t="s">
        <v>13</v>
      </c>
      <c r="B10" s="23" t="str">
        <f>'Cover page'!C6&amp; " Paid Dollar Amount (PMPM)"</f>
        <v>2021 Paid Dollar Amount (PMPM)</v>
      </c>
      <c r="C10" s="19" t="s">
        <v>52</v>
      </c>
    </row>
    <row r="11" spans="1:4" ht="31.2" x14ac:dyDescent="0.3">
      <c r="A11" s="12" t="s">
        <v>68</v>
      </c>
      <c r="B11" s="91">
        <f>YoYcompofPrem!B13</f>
        <v>0</v>
      </c>
      <c r="C11" s="28">
        <f>B11/$B$15</f>
        <v>0</v>
      </c>
    </row>
    <row r="12" spans="1:4" ht="15.6" x14ac:dyDescent="0.3">
      <c r="A12" s="12"/>
      <c r="B12" s="18"/>
      <c r="C12" s="6"/>
    </row>
    <row r="13" spans="1:4" ht="15.6" x14ac:dyDescent="0.3">
      <c r="A13" s="22" t="s">
        <v>16</v>
      </c>
      <c r="B13" s="91">
        <f>YoYcompofPrem!B11+YoYcompofPrem!B17+YoYcompofPrem!B13</f>
        <v>510.87</v>
      </c>
      <c r="C13" s="28">
        <f>B13/$B$15</f>
        <v>0.86353955375253544</v>
      </c>
    </row>
    <row r="14" spans="1:4" ht="16.5" customHeight="1" x14ac:dyDescent="0.25"/>
    <row r="15" spans="1:4" ht="31.2" x14ac:dyDescent="0.3">
      <c r="A15" s="12" t="str">
        <f>PharmPctPrem!A19</f>
        <v>Total Health Care Paid Premiums with pharmacy benefits carve-in (PMPM)</v>
      </c>
      <c r="B15" s="34">
        <f>PharmPctPrem!B19</f>
        <v>591.6</v>
      </c>
      <c r="C15" s="20"/>
    </row>
    <row r="19" spans="2:2" x14ac:dyDescent="0.25">
      <c r="B19" s="21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August 26, 2020&amp;C&amp;"Arial,Regular"&amp;12Page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topLeftCell="A4" zoomScaleNormal="100" zoomScaleSheetLayoutView="70" workbookViewId="0">
      <selection activeCell="A18" sqref="A18"/>
    </sheetView>
  </sheetViews>
  <sheetFormatPr defaultColWidth="9.109375" defaultRowHeight="15" x14ac:dyDescent="0.25"/>
  <cols>
    <col min="1" max="1" width="50.6640625" style="1" customWidth="1"/>
    <col min="2" max="5" width="45.6640625" style="1" customWidth="1"/>
    <col min="6" max="16384" width="9.109375" style="1"/>
  </cols>
  <sheetData>
    <row r="1" spans="1:5" ht="15.6" x14ac:dyDescent="0.3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6" x14ac:dyDescent="0.3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6" x14ac:dyDescent="0.3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6" x14ac:dyDescent="0.3">
      <c r="A4" s="100" t="s">
        <v>20</v>
      </c>
      <c r="B4" s="100"/>
      <c r="C4" s="100"/>
      <c r="D4" s="100"/>
      <c r="E4" s="100"/>
    </row>
    <row r="5" spans="1:5" ht="15.6" x14ac:dyDescent="0.3">
      <c r="A5" s="100" t="s">
        <v>46</v>
      </c>
      <c r="B5" s="100"/>
      <c r="C5" s="100"/>
      <c r="D5" s="100"/>
      <c r="E5" s="100"/>
    </row>
    <row r="6" spans="1:5" ht="15.6" x14ac:dyDescent="0.3">
      <c r="A6" s="43"/>
      <c r="B6" s="43"/>
      <c r="C6" s="83"/>
      <c r="D6" s="43"/>
      <c r="E6" s="43"/>
    </row>
    <row r="7" spans="1:5" ht="15.6" x14ac:dyDescent="0.3">
      <c r="A7" s="74" t="str">
        <f>"Company Legal Name: "&amp;'Cover page'!C8</f>
        <v>Company Legal Name: Blue Shield of California Life &amp; Health Insurance Company</v>
      </c>
      <c r="B7" s="75"/>
      <c r="C7" s="75"/>
      <c r="D7" s="44"/>
      <c r="E7" s="44"/>
    </row>
    <row r="8" spans="1:5" ht="15.6" x14ac:dyDescent="0.3">
      <c r="A8" s="2" t="str">
        <f>"Calendar Year: "&amp;'Cover page'!C6</f>
        <v>Calendar Year: 2021</v>
      </c>
      <c r="B8" s="4"/>
      <c r="C8" s="4"/>
      <c r="D8" s="44"/>
      <c r="E8" s="44"/>
    </row>
    <row r="9" spans="1:5" ht="15.6" x14ac:dyDescent="0.3">
      <c r="A9" s="2"/>
      <c r="D9" s="7"/>
      <c r="E9" s="7"/>
    </row>
    <row r="10" spans="1:5" ht="15.6" x14ac:dyDescent="0.3">
      <c r="A10" s="59" t="s">
        <v>35</v>
      </c>
      <c r="B10" s="107"/>
      <c r="C10" s="85"/>
      <c r="D10" s="7"/>
      <c r="E10" s="7"/>
    </row>
    <row r="11" spans="1:5" ht="23.25" customHeight="1" x14ac:dyDescent="0.3">
      <c r="A11" s="70"/>
      <c r="D11" s="7"/>
      <c r="E11" s="7"/>
    </row>
    <row r="12" spans="1:5" ht="15.75" customHeight="1" x14ac:dyDescent="0.3">
      <c r="A12" s="126" t="s">
        <v>28</v>
      </c>
      <c r="B12" s="111"/>
      <c r="C12" s="87"/>
    </row>
    <row r="13" spans="1:5" ht="16.2" thickBot="1" x14ac:dyDescent="0.35">
      <c r="A13" s="45"/>
      <c r="B13" s="9"/>
      <c r="C13" s="87"/>
    </row>
    <row r="14" spans="1:5" ht="15.6" x14ac:dyDescent="0.3">
      <c r="A14" s="39" t="s">
        <v>34</v>
      </c>
      <c r="B14" s="40"/>
      <c r="C14" s="40"/>
      <c r="D14" s="40"/>
      <c r="E14" s="41"/>
    </row>
    <row r="15" spans="1:5" ht="15.6" x14ac:dyDescent="0.3">
      <c r="A15" s="42"/>
      <c r="B15" s="45"/>
      <c r="C15" s="86"/>
      <c r="D15" s="45"/>
      <c r="E15" s="64"/>
    </row>
    <row r="16" spans="1:5" ht="24" customHeight="1" x14ac:dyDescent="0.3">
      <c r="A16" s="125" t="s">
        <v>31</v>
      </c>
      <c r="B16" s="120"/>
      <c r="C16" s="123" t="s">
        <v>38</v>
      </c>
      <c r="D16" s="121"/>
      <c r="E16" s="122"/>
    </row>
    <row r="17" spans="1:5" ht="15.6" x14ac:dyDescent="0.25">
      <c r="A17" s="124"/>
      <c r="B17" s="46" t="s">
        <v>29</v>
      </c>
      <c r="C17" s="84" t="s">
        <v>72</v>
      </c>
      <c r="D17" s="46" t="s">
        <v>73</v>
      </c>
      <c r="E17" s="65" t="s">
        <v>30</v>
      </c>
    </row>
    <row r="18" spans="1:5" ht="15.6" x14ac:dyDescent="0.25">
      <c r="A18" s="63" t="s">
        <v>80</v>
      </c>
      <c r="B18" s="84" t="s">
        <v>33</v>
      </c>
      <c r="C18" s="84" t="s">
        <v>32</v>
      </c>
      <c r="D18" s="84" t="s">
        <v>33</v>
      </c>
      <c r="E18" s="65" t="s">
        <v>33</v>
      </c>
    </row>
    <row r="19" spans="1:5" ht="15.6" x14ac:dyDescent="0.25">
      <c r="A19" s="63"/>
      <c r="B19" s="84"/>
      <c r="C19" s="84"/>
      <c r="D19" s="84"/>
      <c r="E19" s="65"/>
    </row>
    <row r="20" spans="1:5" ht="15.6" x14ac:dyDescent="0.25">
      <c r="A20" s="63"/>
      <c r="B20" s="46"/>
      <c r="C20" s="84"/>
      <c r="D20" s="46"/>
      <c r="E20" s="65"/>
    </row>
    <row r="21" spans="1:5" ht="15.6" x14ac:dyDescent="0.25">
      <c r="A21" s="63"/>
      <c r="B21" s="46"/>
      <c r="C21" s="84"/>
      <c r="D21" s="46"/>
      <c r="E21" s="65"/>
    </row>
    <row r="22" spans="1:5" ht="16.2" thickBot="1" x14ac:dyDescent="0.3">
      <c r="A22" s="66"/>
      <c r="B22" s="67"/>
      <c r="C22" s="67"/>
      <c r="D22" s="67"/>
      <c r="E22" s="68"/>
    </row>
    <row r="24" spans="1:5" ht="16.5" customHeight="1" x14ac:dyDescent="0.25"/>
    <row r="25" spans="1:5" ht="16.5" customHeight="1" x14ac:dyDescent="0.25"/>
    <row r="26" spans="1:5" ht="16.5" customHeight="1" x14ac:dyDescent="0.25"/>
    <row r="117" spans="1:1" x14ac:dyDescent="0.25">
      <c r="A117" s="1" t="s">
        <v>32</v>
      </c>
    </row>
    <row r="118" spans="1:1" x14ac:dyDescent="0.25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August 26, 2020&amp;C&amp;"Arial,Regular"&amp;12Page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982980</xdr:colOff>
                    <xdr:row>10</xdr:row>
                    <xdr:rowOff>0</xdr:rowOff>
                  </from>
                  <to>
                    <xdr:col>0</xdr:col>
                    <xdr:colOff>1356360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1744980</xdr:colOff>
                    <xdr:row>10</xdr:row>
                    <xdr:rowOff>22860</xdr:rowOff>
                  </from>
                  <to>
                    <xdr:col>0</xdr:col>
                    <xdr:colOff>2194560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2021-09-24T22:19:03Z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