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I FILINGS\Blue Shield Life 2020 Filings\837 CORE-SB 546 AGGREGATE RATE DATA'19 (last filed 791)\"/>
    </mc:Choice>
  </mc:AlternateContent>
  <xr:revisionPtr revIDLastSave="0" documentId="13_ncr:1_{294158F9-245B-4C70-BD3B-E2D995503D1F}" xr6:coauthVersionLast="45" xr6:coauthVersionMax="45" xr10:uidLastSave="{00000000-0000-0000-0000-000000000000}"/>
  <workbookProtection workbookPassword="DFC0" lockStructure="1"/>
  <bookViews>
    <workbookView xWindow="-120" yWindow="-120" windowWidth="19440" windowHeight="1500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I54" i="8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F11" i="8" l="1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<sst xmlns="http://schemas.openxmlformats.org/spreadsheetml/2006/main" count="167" uniqueCount="67">
  <si>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</si>
  <si>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</si>
  <si>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</si>
  <si>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</si>
  <si>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</si>
  <si>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</si>
  <si>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</si>
  <si>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</si>
  <si>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</si>
  <si>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</si>
  <si>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</si>
  <si>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</si>
  <si>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</si>
  <si>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</si>
  <si>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</si>
  <si>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</si>
  <si>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</si>
  <si>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</si>
  <si>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</si>
  <si>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</si>
  <si>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</si>
  <si>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</si>
  <si>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</si>
  <si>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</si>
  <si>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</si>
  <si>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</si>
  <si>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</si>
  <si>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</si>
  <si>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</si>
  <si>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</si>
  <si>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</si>
  <si>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</si>
  <si>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</si>
  <si>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</si>
  <si>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</si>
  <si>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</si>
  <si>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</si>
  <si>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</si>
  <si>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</si>
  <si>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</si>
  <si>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</si>
  <si>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</si>
  <si>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</si>
  <si>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</si>
  <si>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</si>
  <si>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</si>
  <si>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</si>
  <si>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</si>
  <si>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</si>
  <si>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</si>
  <si>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</si>
  <si>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</si>
  <si>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</si>
  <si>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</si>
  <si>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</si>
  <si>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</si>
  <si>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</si>
  <si>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</si>
  <si>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</si>
  <si>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</si>
  <si>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</si>
  <si>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</si>
  <si>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</si>
  <si>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</si>
  <si>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Blue Shield of California Life &amp; Health Insurance Company</t>
  </si>
  <si>
    <t>2020</t>
  </si>
  <si>
    <t xml:space="preserve">Blue Shield of California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</si>
</sst>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0" borderId="6" xfId="1" quotePrefix="1" applyNumberFormat="1" applyFont="1" applyBorder="1" applyAlignment="1" applyProtection="1">
      <alignment horizontal="left" vertical="center"/>
      <protection locked="0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zoomScaleNormal="100" workbookViewId="0">
      <selection activeCell="E13" sqref="D13:E13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0" t="s">
        <v>63</v>
      </c>
      <c r="C2" s="85"/>
    </row>
    <row r="3" spans="1:3" s="15" customFormat="1" ht="15.75" x14ac:dyDescent="0.25">
      <c r="A3" s="86"/>
      <c r="B3" s="98" t="s">
        <v>35</v>
      </c>
      <c r="C3" s="26"/>
    </row>
    <row r="4" spans="1:3" ht="15.75" x14ac:dyDescent="0.25">
      <c r="A4" s="86"/>
      <c r="B4" s="27"/>
      <c r="C4" s="131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138" t="s">
        <v>65</v>
      </c>
    </row>
    <row r="8" spans="1:3" ht="15.75" x14ac:dyDescent="0.25">
      <c r="A8" s="91" t="s">
        <v>3</v>
      </c>
      <c r="B8" s="92" t="s">
        <v>34</v>
      </c>
      <c r="C8" s="93">
        <v>61557</v>
      </c>
    </row>
    <row r="9" spans="1:3" ht="15.75" x14ac:dyDescent="0.25">
      <c r="A9" s="91" t="s">
        <v>4</v>
      </c>
      <c r="B9" s="92" t="s">
        <v>5</v>
      </c>
      <c r="C9" s="94" t="s">
        <v>64</v>
      </c>
    </row>
    <row r="10" spans="1:3" ht="16.5" thickBot="1" x14ac:dyDescent="0.3">
      <c r="A10" s="95" t="s">
        <v>6</v>
      </c>
      <c r="B10" s="96" t="s">
        <v>7</v>
      </c>
      <c r="C10" s="97" t="s">
        <v>66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8 C10" name="Range1"/>
    <protectedRange password="DFC0" sqref="C9" name="Range1_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verticalDpi="1200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topLeftCell="A10" zoomScaleNormal="100" workbookViewId="0">
      <selection activeCell="E12" sqref="E12:I13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" customHeight="1" thickBot="1" x14ac:dyDescent="0.25">
      <c r="C9" s="29"/>
      <c r="D9" s="30"/>
      <c r="E9" s="135"/>
      <c r="F9" s="136"/>
      <c r="G9" s="136"/>
      <c r="H9" s="136"/>
      <c r="I9" s="137"/>
    </row>
    <row r="10" spans="1:9" ht="16.5" thickBot="1" x14ac:dyDescent="0.3">
      <c r="A10" s="4"/>
      <c r="C10" s="29"/>
      <c r="D10" s="30"/>
      <c r="E10" s="31">
        <f>'Cover Page'!C7-5</f>
        <v>2015</v>
      </c>
      <c r="F10" s="31">
        <f>E10+1</f>
        <v>2016</v>
      </c>
      <c r="G10" s="32">
        <f>F10+1</f>
        <v>2017</v>
      </c>
      <c r="H10" s="31">
        <f>G10+1</f>
        <v>2018</v>
      </c>
      <c r="I10" s="33">
        <f>H10+1</f>
        <v>2019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view="pageLayout" zoomScaleNormal="100" workbookViewId="0">
      <selection activeCell="I30" sqref="I30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>
        <v>82014543.170000002</v>
      </c>
      <c r="F13" s="42">
        <v>51547641.777525648</v>
      </c>
      <c r="G13" s="41">
        <v>25688507.600000001</v>
      </c>
      <c r="H13" s="43">
        <v>36826143.920000002</v>
      </c>
      <c r="I13" s="43">
        <v>36581039.549999997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55457747.855769955</v>
      </c>
      <c r="F16" s="42">
        <v>35179280.817909233</v>
      </c>
      <c r="G16" s="41">
        <v>16139514.835592259</v>
      </c>
      <c r="H16" s="43">
        <v>26176476.194074705</v>
      </c>
      <c r="I16" s="43">
        <v>27334244.279501956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>
        <v>6669753.6538540404</v>
      </c>
      <c r="F17" s="42">
        <v>3382040.4279432651</v>
      </c>
      <c r="G17" s="41">
        <v>1454909.6544077396</v>
      </c>
      <c r="H17" s="43">
        <v>4125464.885925293</v>
      </c>
      <c r="I17" s="43">
        <v>2371255.2604980469</v>
      </c>
    </row>
    <row r="18" spans="1:9" x14ac:dyDescent="0.2">
      <c r="A18" s="29"/>
      <c r="B18" s="106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6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8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62127501.509623997</v>
      </c>
      <c r="F21" s="56">
        <f t="shared" ref="F21:I21" si="0">SUM(F16:F20)</f>
        <v>38561321.2458525</v>
      </c>
      <c r="G21" s="56">
        <f t="shared" si="0"/>
        <v>17594424.489999998</v>
      </c>
      <c r="H21" s="56">
        <f t="shared" si="0"/>
        <v>30301941.079999998</v>
      </c>
      <c r="I21" s="56">
        <f t="shared" si="0"/>
        <v>29705499.540000003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887714.19094951043</v>
      </c>
      <c r="F25" s="42">
        <v>834197.83619035908</v>
      </c>
      <c r="G25" s="41">
        <v>-649097.09782575117</v>
      </c>
      <c r="H25" s="43">
        <v>481072.17943281244</v>
      </c>
      <c r="I25" s="43">
        <v>-91438.105102825924</v>
      </c>
    </row>
    <row r="26" spans="1:9" s="30" customFormat="1" ht="14.1" customHeight="1" x14ac:dyDescent="0.2">
      <c r="B26" s="108"/>
      <c r="C26" s="62"/>
      <c r="D26" s="63" t="s">
        <v>45</v>
      </c>
      <c r="E26" s="41">
        <v>32915.850000000006</v>
      </c>
      <c r="F26" s="42">
        <v>20591.922152259893</v>
      </c>
      <c r="G26" s="41">
        <v>10175.380000000001</v>
      </c>
      <c r="H26" s="43">
        <v>13830.92</v>
      </c>
      <c r="I26" s="43">
        <v>13853.870000000003</v>
      </c>
    </row>
    <row r="27" spans="1:9" s="30" customFormat="1" ht="14.1" customHeight="1" x14ac:dyDescent="0.2">
      <c r="B27" s="108"/>
      <c r="C27" s="62"/>
      <c r="D27" s="63" t="s">
        <v>46</v>
      </c>
      <c r="E27" s="41">
        <v>1451775.7</v>
      </c>
      <c r="F27" s="42">
        <v>1005730.1689257813</v>
      </c>
      <c r="G27" s="41">
        <v>0</v>
      </c>
      <c r="H27" s="43">
        <v>604533.38</v>
      </c>
      <c r="I27" s="43">
        <v>0</v>
      </c>
    </row>
    <row r="28" spans="1:9" s="30" customFormat="1" ht="14.1" customHeight="1" x14ac:dyDescent="0.2">
      <c r="B28" s="108"/>
      <c r="C28" s="62"/>
      <c r="D28" s="63" t="s">
        <v>47</v>
      </c>
      <c r="E28" s="41">
        <v>673112.02</v>
      </c>
      <c r="F28" s="42">
        <v>258392.25140380859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>
        <v>287171.91517286201</v>
      </c>
      <c r="F29" s="42"/>
      <c r="G29" s="41"/>
      <c r="H29" s="43"/>
      <c r="I29" s="43"/>
    </row>
    <row r="30" spans="1:9" x14ac:dyDescent="0.2">
      <c r="B30" s="106"/>
      <c r="C30" s="62">
        <v>3.2</v>
      </c>
      <c r="D30" s="55" t="s">
        <v>30</v>
      </c>
      <c r="E30" s="41">
        <v>1927542.58</v>
      </c>
      <c r="F30" s="42">
        <v>-78215.309999999969</v>
      </c>
      <c r="G30" s="41">
        <v>0</v>
      </c>
      <c r="H30" s="43">
        <v>0</v>
      </c>
      <c r="I30" s="64">
        <v>361764.61190801999</v>
      </c>
    </row>
    <row r="31" spans="1:9" x14ac:dyDescent="0.2">
      <c r="B31" s="106"/>
      <c r="C31" s="62">
        <v>3.3</v>
      </c>
      <c r="D31" s="55" t="s">
        <v>37</v>
      </c>
      <c r="E31" s="41">
        <v>0</v>
      </c>
      <c r="F31" s="42"/>
      <c r="G31" s="41"/>
      <c r="H31" s="43"/>
      <c r="I31" s="64"/>
    </row>
    <row r="32" spans="1:9" x14ac:dyDescent="0.2">
      <c r="B32" s="106"/>
      <c r="C32" s="62">
        <v>3.4</v>
      </c>
      <c r="D32" s="40" t="s">
        <v>21</v>
      </c>
      <c r="E32" s="41">
        <v>0</v>
      </c>
      <c r="F32" s="42">
        <v>18834.969479938685</v>
      </c>
      <c r="G32" s="41">
        <v>9564.3317247523592</v>
      </c>
      <c r="H32" s="43">
        <v>7365.9619090394972</v>
      </c>
      <c r="I32" s="43">
        <v>8580.0372891953102</v>
      </c>
    </row>
    <row r="33" spans="2:9" x14ac:dyDescent="0.2">
      <c r="B33" s="106"/>
      <c r="C33" s="62">
        <v>3.5</v>
      </c>
      <c r="D33" s="40" t="s">
        <v>31</v>
      </c>
      <c r="E33" s="41">
        <v>50998.81940910437</v>
      </c>
      <c r="F33" s="42">
        <v>7023.2379290892022</v>
      </c>
      <c r="G33" s="41">
        <v>3238570.7605774626</v>
      </c>
      <c r="H33" s="43">
        <v>4004.0496593766156</v>
      </c>
      <c r="I33" s="43">
        <v>15745.282632952189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5311231.0755314771</v>
      </c>
      <c r="F34" s="56">
        <f t="shared" ref="F34:I34" si="1">SUM(F25:F33)</f>
        <v>2066555.0760812368</v>
      </c>
      <c r="G34" s="56">
        <f t="shared" si="1"/>
        <v>2609213.3744764635</v>
      </c>
      <c r="H34" s="56">
        <f t="shared" si="1"/>
        <v>1110806.4910012286</v>
      </c>
      <c r="I34" s="56">
        <f t="shared" si="1"/>
        <v>308505.69672734156</v>
      </c>
    </row>
    <row r="35" spans="2:9" s="30" customFormat="1" x14ac:dyDescent="0.2">
      <c r="B35" s="110"/>
      <c r="C35" s="65"/>
      <c r="D35" s="66"/>
      <c r="E35" s="46"/>
      <c r="F35" s="47"/>
      <c r="G35" s="46"/>
      <c r="H35" s="48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166100.22021693844</v>
      </c>
      <c r="F37" s="42">
        <v>107088.84726769564</v>
      </c>
      <c r="G37" s="41">
        <v>87058.655138332309</v>
      </c>
      <c r="H37" s="43">
        <v>81559.255215323152</v>
      </c>
      <c r="I37" s="43">
        <v>86261.295338748881</v>
      </c>
    </row>
    <row r="38" spans="2:9" x14ac:dyDescent="0.2">
      <c r="B38" s="111"/>
      <c r="C38" s="39">
        <v>4.2</v>
      </c>
      <c r="D38" s="40" t="s">
        <v>56</v>
      </c>
      <c r="E38" s="41">
        <v>103762.28330236932</v>
      </c>
      <c r="F38" s="42">
        <v>56736.907014381708</v>
      </c>
      <c r="G38" s="41">
        <v>20619.766938342738</v>
      </c>
      <c r="H38" s="43">
        <v>33624.716845025257</v>
      </c>
      <c r="I38" s="43">
        <v>29529.387681779343</v>
      </c>
    </row>
    <row r="39" spans="2:9" x14ac:dyDescent="0.2">
      <c r="B39" s="111"/>
      <c r="C39" s="39">
        <v>4.3</v>
      </c>
      <c r="D39" s="40" t="s">
        <v>57</v>
      </c>
      <c r="E39" s="41">
        <v>74132.790901235508</v>
      </c>
      <c r="F39" s="42">
        <v>47288.965381908871</v>
      </c>
      <c r="G39" s="41">
        <v>29180.754151898833</v>
      </c>
      <c r="H39" s="43">
        <v>46200.095281478592</v>
      </c>
      <c r="I39" s="43">
        <v>47226.247393509046</v>
      </c>
    </row>
    <row r="40" spans="2:9" x14ac:dyDescent="0.2">
      <c r="B40" s="111"/>
      <c r="C40" s="39">
        <v>4.4000000000000004</v>
      </c>
      <c r="D40" s="40" t="s">
        <v>58</v>
      </c>
      <c r="E40" s="41">
        <v>9863.2044523148925</v>
      </c>
      <c r="F40" s="42">
        <v>5264.6612988904399</v>
      </c>
      <c r="G40" s="41">
        <v>49847.078712392431</v>
      </c>
      <c r="H40" s="43">
        <v>12178.421891566148</v>
      </c>
      <c r="I40" s="43">
        <v>84118.685394953951</v>
      </c>
    </row>
    <row r="41" spans="2:9" s="30" customFormat="1" ht="30" x14ac:dyDescent="0.2">
      <c r="B41" s="112"/>
      <c r="C41" s="54">
        <v>4.5</v>
      </c>
      <c r="D41" s="55" t="s">
        <v>59</v>
      </c>
      <c r="E41" s="41">
        <v>146461.66790611445</v>
      </c>
      <c r="F41" s="42">
        <v>75084.13019818395</v>
      </c>
      <c r="G41" s="41">
        <v>46640.476618052708</v>
      </c>
      <c r="H41" s="43">
        <v>50363.761541670734</v>
      </c>
      <c r="I41" s="43">
        <v>82241.298119560699</v>
      </c>
    </row>
    <row r="42" spans="2:9" ht="30" x14ac:dyDescent="0.2">
      <c r="B42" s="111"/>
      <c r="C42" s="54">
        <v>4.5999999999999996</v>
      </c>
      <c r="D42" s="55" t="s">
        <v>60</v>
      </c>
      <c r="E42" s="41">
        <v>10651.559956651625</v>
      </c>
      <c r="F42" s="42">
        <v>0</v>
      </c>
      <c r="G42" s="41">
        <v>0</v>
      </c>
      <c r="H42" s="43">
        <v>0</v>
      </c>
      <c r="I42" s="64">
        <v>0</v>
      </c>
    </row>
    <row r="43" spans="2:9" ht="30" x14ac:dyDescent="0.2">
      <c r="B43" s="111"/>
      <c r="C43" s="54">
        <v>4.7</v>
      </c>
      <c r="D43" s="55" t="s">
        <v>61</v>
      </c>
      <c r="E43" s="56">
        <f>SUM(E37:E42)</f>
        <v>510971.72673562425</v>
      </c>
      <c r="F43" s="56">
        <f>SUM(F37:F42)</f>
        <v>291463.51116106065</v>
      </c>
      <c r="G43" s="56">
        <f>SUM(G37:G42)</f>
        <v>233346.73155901901</v>
      </c>
      <c r="H43" s="56">
        <f>SUM(H37:H42)</f>
        <v>223926.25077506391</v>
      </c>
      <c r="I43" s="56">
        <f>SUM(I37:I42)</f>
        <v>329376.91392855195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10801849.430803867</v>
      </c>
      <c r="F46" s="42">
        <v>6278592.9239127366</v>
      </c>
      <c r="G46" s="41">
        <v>3582744.2690068502</v>
      </c>
      <c r="H46" s="43">
        <v>2863972.3729614345</v>
      </c>
      <c r="I46" s="43">
        <v>3142744.6177043654</v>
      </c>
    </row>
    <row r="47" spans="2:9" x14ac:dyDescent="0.2">
      <c r="B47" s="115"/>
      <c r="C47" s="62">
        <v>5.2</v>
      </c>
      <c r="D47" s="40" t="s">
        <v>23</v>
      </c>
      <c r="E47" s="41">
        <v>689902.08535396762</v>
      </c>
      <c r="F47" s="42">
        <v>1927004.3335604547</v>
      </c>
      <c r="G47" s="41">
        <v>1148946.54</v>
      </c>
      <c r="H47" s="43">
        <v>1774222.1126174382</v>
      </c>
      <c r="I47" s="43">
        <v>2096980.2658774662</v>
      </c>
    </row>
    <row r="48" spans="2:9" x14ac:dyDescent="0.2">
      <c r="B48" s="115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5"/>
      <c r="C49" s="62">
        <v>5.4</v>
      </c>
      <c r="D49" s="40" t="s">
        <v>25</v>
      </c>
      <c r="E49" s="56">
        <f>SUM(E46:E48)</f>
        <v>11491751.516157834</v>
      </c>
      <c r="F49" s="56">
        <f>SUM(F46:F48)</f>
        <v>8205597.2574731912</v>
      </c>
      <c r="G49" s="56">
        <f>SUM(G46:G48)</f>
        <v>4731690.8090068502</v>
      </c>
      <c r="H49" s="56">
        <f>SUM(H46:H48)</f>
        <v>4638194.4855788723</v>
      </c>
      <c r="I49" s="56">
        <f>SUM(I46:I48)</f>
        <v>5239724.8835818321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10656</v>
      </c>
      <c r="F52" s="41">
        <v>8614</v>
      </c>
      <c r="G52" s="41">
        <v>4366</v>
      </c>
      <c r="H52" s="41">
        <v>5626</v>
      </c>
      <c r="I52" s="41">
        <v>5102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179129</v>
      </c>
      <c r="F53" s="83">
        <v>111424</v>
      </c>
      <c r="G53" s="83">
        <v>51535</v>
      </c>
      <c r="H53" s="83">
        <v>66698</v>
      </c>
      <c r="I53" s="83">
        <v>65277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zoomScaleNormal="100" zoomScaleSheetLayoutView="100" workbookViewId="0">
      <selection activeCell="F6" sqref="F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.5" thickBot="1" x14ac:dyDescent="0.25">
      <c r="D36" s="30"/>
      <c r="E36" s="135"/>
      <c r="F36" s="136"/>
      <c r="G36" s="136"/>
      <c r="H36" s="136"/>
      <c r="I36" s="137"/>
    </row>
    <row r="37" spans="2:9" ht="16.5" thickBot="1" x14ac:dyDescent="0.3">
      <c r="D37" s="30"/>
      <c r="E37" s="31">
        <f>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>
        <f>'Historical Data - PPO'!E13</f>
        <v>82014543.170000002</v>
      </c>
      <c r="F39" s="56">
        <f>'Historical Data - PPO'!F13</f>
        <v>51547641.777525648</v>
      </c>
      <c r="G39" s="56">
        <f>'Historical Data - PPO'!G13</f>
        <v>25688507.600000001</v>
      </c>
      <c r="H39" s="56">
        <f>'Historical Data - PPO'!H13</f>
        <v>36826143.920000002</v>
      </c>
      <c r="I39" s="56">
        <f>'Historical Data - PPO'!I13</f>
        <v>36581039.549999997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62127501.509623997</v>
      </c>
      <c r="F40" s="56">
        <f>'Historical Data - PPO'!F21</f>
        <v>38561321.2458525</v>
      </c>
      <c r="G40" s="56">
        <f>'Historical Data - PPO'!G21</f>
        <v>17594424.489999998</v>
      </c>
      <c r="H40" s="56">
        <f>'Historical Data - PPO'!H21</f>
        <v>30301941.079999998</v>
      </c>
      <c r="I40" s="56">
        <f>'Historical Data - PPO'!I21</f>
        <v>29705499.540000003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11491751.516157834</v>
      </c>
      <c r="F41" s="56">
        <f>'Historical Data - PPO'!F49</f>
        <v>8205597.2574731912</v>
      </c>
      <c r="G41" s="56">
        <f>'Historical Data - PPO'!G49</f>
        <v>4731690.8090068502</v>
      </c>
      <c r="H41" s="56">
        <f>'Historical Data - PPO'!H49</f>
        <v>4638194.4855788723</v>
      </c>
      <c r="I41" s="56">
        <f>'Historical Data - PPO'!I49</f>
        <v>5239724.8835818321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5311231.0755314771</v>
      </c>
      <c r="F42" s="56">
        <f>'Historical Data - PPO'!F34</f>
        <v>2066555.0760812368</v>
      </c>
      <c r="G42" s="56">
        <f>'Historical Data - PPO'!G34</f>
        <v>2609213.3744764635</v>
      </c>
      <c r="H42" s="56">
        <f>'Historical Data - PPO'!H34</f>
        <v>1110806.4910012286</v>
      </c>
      <c r="I42" s="56">
        <f>'Historical Data - PPO'!I34</f>
        <v>308505.69672734156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510971.72673562425</v>
      </c>
      <c r="F43" s="120">
        <f>'Historical Data - PPO'!F43</f>
        <v>291463.51116106065</v>
      </c>
      <c r="G43" s="56">
        <f>'Historical Data - PPO'!G43</f>
        <v>233346.73155901901</v>
      </c>
      <c r="H43" s="121">
        <f>'Historical Data - PPO'!H43</f>
        <v>223926.25077506391</v>
      </c>
      <c r="I43" s="121">
        <f>'Historical Data - PPO'!I43</f>
        <v>329376.91392855195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457.85184515070148</v>
      </c>
      <c r="F46" s="56">
        <f>IF('Historical Data - PPO'!F$53=0,"",F39/'Historical Data - PPO'!F$53)</f>
        <v>462.62602112225056</v>
      </c>
      <c r="G46" s="56">
        <f>IF('Historical Data - PPO'!G$53=0,"",G39/'Historical Data - PPO'!G$53)</f>
        <v>498.46720869312122</v>
      </c>
      <c r="H46" s="56">
        <f>IF('Historical Data - PPO'!H$53=0,"",H39/'Historical Data - PPO'!H$53)</f>
        <v>552.13265645146782</v>
      </c>
      <c r="I46" s="56">
        <f>IF('Historical Data - PPO'!I$53=0,"",I39/'Historical Data - PPO'!I$53)</f>
        <v>560.39707017785736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346.83106314233873</v>
      </c>
      <c r="F47" s="56">
        <f>IF('Historical Data - PPO'!F$53=0,"",F40/'Historical Data - PPO'!F$53)</f>
        <v>346.07733743046828</v>
      </c>
      <c r="G47" s="56">
        <f>IF('Historical Data - PPO'!G$53=0,"",G40/'Historical Data - PPO'!G$53)</f>
        <v>341.40728611623166</v>
      </c>
      <c r="H47" s="56">
        <f>IF('Historical Data - PPO'!H$53=0,"",H40/'Historical Data - PPO'!H$53)</f>
        <v>454.31558787369931</v>
      </c>
      <c r="I47" s="56">
        <f>IF('Historical Data - PPO'!I$53=0,"",I40/'Historical Data - PPO'!I$53)</f>
        <v>455.06839376809603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64.153495615773181</v>
      </c>
      <c r="F48" s="56">
        <f>IF('Historical Data - PPO'!F$53=0,"",F41/'Historical Data - PPO'!F$53)</f>
        <v>73.642996638724071</v>
      </c>
      <c r="G48" s="56">
        <f>IF('Historical Data - PPO'!G$53=0,"",G41/'Historical Data - PPO'!G$53)</f>
        <v>91.815092830248375</v>
      </c>
      <c r="H48" s="56">
        <f>IF('Historical Data - PPO'!H$53=0,"",H41/'Historical Data - PPO'!H$53)</f>
        <v>69.54023337399731</v>
      </c>
      <c r="I48" s="56">
        <f>IF('Historical Data - PPO'!I$53=0,"",I41/'Historical Data - PPO'!I$53)</f>
        <v>80.269082273723242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29.650313882908279</v>
      </c>
      <c r="F49" s="56">
        <f>IF('Historical Data - PPO'!F$53=0,"",F42/'Historical Data - PPO'!F$53)</f>
        <v>18.546767986082322</v>
      </c>
      <c r="G49" s="56">
        <f>IF('Historical Data - PPO'!G$53=0,"",G42/'Historical Data - PPO'!G$53)</f>
        <v>50.629928679081466</v>
      </c>
      <c r="H49" s="56">
        <f>IF('Historical Data - PPO'!H$53=0,"",H42/'Historical Data - PPO'!H$53)</f>
        <v>16.654269858185081</v>
      </c>
      <c r="I49" s="56">
        <f>IF('Historical Data - PPO'!I$53=0,"",I42/'Historical Data - PPO'!I$53)</f>
        <v>4.7261010268140629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2.8525349147018306</v>
      </c>
      <c r="F50" s="120">
        <f>IF('Historical Data - PPO'!F$53=0,"",F43/'Historical Data - PPO'!F$53)</f>
        <v>2.615805492183557</v>
      </c>
      <c r="G50" s="56">
        <f>IF('Historical Data - PPO'!G$53=0,"",G43/'Historical Data - PPO'!G$53)</f>
        <v>4.5279272641703505</v>
      </c>
      <c r="H50" s="121">
        <f>IF('Historical Data - PPO'!H$53=0,"",H43/'Historical Data - PPO'!H$53)</f>
        <v>3.3573158231890599</v>
      </c>
      <c r="I50" s="121">
        <f>IF('Historical Data - PPO'!I$53=0,"",I43/'Historical Data - PPO'!I$53)</f>
        <v>5.0458341211843676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1.0427338061677283E-2</v>
      </c>
      <c r="G53" s="122">
        <f>IF(F46="","",G46/F46-1)</f>
        <v>7.7473349821365778E-2</v>
      </c>
      <c r="H53" s="122">
        <f>IF(G46="","",H46/G46-1)</f>
        <v>0.10766093901953222</v>
      </c>
      <c r="I53" s="122">
        <f>IF(H46="","",I46/H46-1)</f>
        <v>1.4968166852336928E-2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-2.1731782183568304E-3</v>
      </c>
      <c r="G54" s="122">
        <f t="shared" ref="G54:G56" si="7">IF(F47="","",G47/F47-1)</f>
        <v>-1.349424191977E-2</v>
      </c>
      <c r="H54" s="122">
        <f t="shared" ref="H54:H56" si="8">IF(G47="","",H47/G47-1)</f>
        <v>0.33071438820736865</v>
      </c>
      <c r="I54" s="122">
        <f t="shared" ref="I54:I56" si="9">IF(H47="","",I47/H47-1)</f>
        <v>1.657010929164926E-3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0.14791868988379409</v>
      </c>
      <c r="G55" s="122">
        <f t="shared" si="7"/>
        <v>0.24675932567861825</v>
      </c>
      <c r="H55" s="122">
        <f t="shared" si="8"/>
        <v>-0.24260564107290905</v>
      </c>
      <c r="I55" s="122">
        <f t="shared" si="9"/>
        <v>0.15428261280091848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-0.37448324967738433</v>
      </c>
      <c r="G56" s="122">
        <f t="shared" si="7"/>
        <v>1.7298518381787416</v>
      </c>
      <c r="H56" s="122">
        <f t="shared" si="8"/>
        <v>-0.67105879283874936</v>
      </c>
      <c r="I56" s="122">
        <f t="shared" si="9"/>
        <v>-0.71622286254168488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-8.2989141096286412E-2</v>
      </c>
      <c r="G57" s="122">
        <f t="shared" ref="G57" si="10">IF(F50="","",G50/F50-1)</f>
        <v>0.73098775031267338</v>
      </c>
      <c r="H57" s="124">
        <f t="shared" ref="H57" si="11">IF(G50="","",H50/G50-1)</f>
        <v>-0.25853141463741713</v>
      </c>
      <c r="I57" s="124">
        <f t="shared" ref="I57" si="12">IF(H50="","",I50/H50-1)</f>
        <v>0.5029369850559402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Nepomuceno, Julien</cp:lastModifiedBy>
  <cp:lastPrinted>2017-08-31T23:03:42Z</cp:lastPrinted>
  <dcterms:created xsi:type="dcterms:W3CDTF">2016-01-21T22:50:39Z</dcterms:created>
  <dcterms:modified xsi:type="dcterms:W3CDTF">2020-09-22T20:27:53Z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