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3040" windowHeight="10500" tabRatio="832" activeTab="6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8" l="1"/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D19" i="18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/>
</calcChain>
</file>

<file path=xl/sharedStrings.xml><?xml version="1.0" encoding="utf-8"?>
<sst xmlns="http://schemas.openxmlformats.org/spreadsheetml/2006/main" count="314" uniqueCount="235">
  <si>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</si>
  <si>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</si>
  <si>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</si>
  <si>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</si>
  <si>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</si>
  <si>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</si>
  <si>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</si>
  <si>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</si>
  <si>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</si>
  <si>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</si>
  <si>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</si>
  <si>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</si>
  <si>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</si>
  <si>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</si>
  <si>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</si>
  <si>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</si>
  <si>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</si>
  <si>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</si>
  <si>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</si>
  <si>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</si>
  <si>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</si>
  <si>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</si>
  <si>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</si>
  <si>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</si>
  <si>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</si>
  <si>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</si>
  <si>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</si>
  <si>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</si>
  <si>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</si>
  <si>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</si>
  <si>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</si>
  <si>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</si>
  <si>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</si>
  <si>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</si>
  <si>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</si>
  <si>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</si>
  <si>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</si>
  <si>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</si>
  <si>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</si>
  <si>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</si>
  <si>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</si>
  <si>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</si>
  <si>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</si>
  <si>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</si>
  <si>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</si>
  <si>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</si>
  <si>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</si>
  <si>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</si>
  <si>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</si>
  <si>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</si>
  <si>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</si>
  <si>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</si>
  <si>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</si>
  <si>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</si>
  <si>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</si>
  <si>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</si>
  <si>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</si>
  <si>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</si>
  <si>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</si>
  <si>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</si>
  <si>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</si>
  <si>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</si>
  <si>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</si>
  <si>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</si>
  <si>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</si>
  <si>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</si>
  <si>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</si>
  <si>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</si>
  <si>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</si>
  <si>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</si>
  <si>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</si>
  <si>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</si>
  <si>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</si>
  <si>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</si>
  <si>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</si>
  <si>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</si>
  <si>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</si>
  <si>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</si>
  <si>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Blue Shield of California Life &amp; Health Insurance Company</t>
  </si>
  <si>
    <t>Blue Shield of California</t>
  </si>
  <si>
    <t>ABSORICA</t>
  </si>
  <si>
    <t>DERMATOLOGICAL AGENTS</t>
  </si>
  <si>
    <t>ACTEMRA</t>
  </si>
  <si>
    <t>IMMUNOMODULATORS</t>
  </si>
  <si>
    <t>ADACEL TDAP</t>
  </si>
  <si>
    <t>VACCINES</t>
  </si>
  <si>
    <t>AFLURIA 2018-2019</t>
  </si>
  <si>
    <t>AFLURIA QUAD 2018-2019</t>
  </si>
  <si>
    <t>AFLURIA QUAD 2019-20 (3YR UP)</t>
  </si>
  <si>
    <t>AFLURIA QUAD 2019-2020</t>
  </si>
  <si>
    <t>ANDROGEL</t>
  </si>
  <si>
    <t>ANDROGENS</t>
  </si>
  <si>
    <t>APIDRA</t>
  </si>
  <si>
    <t>INSULINS</t>
  </si>
  <si>
    <t>ATRIPLA</t>
  </si>
  <si>
    <t>ANTI-HIV AGENTS, NON-NUCLEOSIDE REVERSE TRANSCRIPTASE INHIBITORS (NNRTI)</t>
  </si>
  <si>
    <t>AUVI-Q</t>
  </si>
  <si>
    <t>BRONCHODILATORS</t>
  </si>
  <si>
    <t>BIKTARVY</t>
  </si>
  <si>
    <t>ANTI-HIV AGENTS, INTEGRASE INHIBITORS (INSTI)</t>
  </si>
  <si>
    <t>BOOSTRIX TDAP</t>
  </si>
  <si>
    <t>BRAFTOVI</t>
  </si>
  <si>
    <t>MOLECULAR TARGET INHIBITORS</t>
  </si>
  <si>
    <t>BYDUREON BCISE</t>
  </si>
  <si>
    <t>ANTIDIABETIC AGENTS</t>
  </si>
  <si>
    <t>BYDUREON PEN</t>
  </si>
  <si>
    <t>CIPRO HC</t>
  </si>
  <si>
    <t>OTIC AGENTS</t>
  </si>
  <si>
    <t>CIPRODEX</t>
  </si>
  <si>
    <t>COPAXONE</t>
  </si>
  <si>
    <t>MULTIPLE SCLEROSIS AGENTS</t>
  </si>
  <si>
    <t>COSENTYX PEN (2 PENS)</t>
  </si>
  <si>
    <t>CREON</t>
  </si>
  <si>
    <t>GENETIC OR ENZYME DISORDER: REPLACEMENT, MODIFIERS, TREATMENT</t>
  </si>
  <si>
    <t>DESCOVY</t>
  </si>
  <si>
    <t>ANTI-HIV AGENTS, OTHER</t>
  </si>
  <si>
    <t>DICLEGIS</t>
  </si>
  <si>
    <t>ANTIEMETICS, OTHER</t>
  </si>
  <si>
    <t>DIFICID</t>
  </si>
  <si>
    <t>MACROLIDES</t>
  </si>
  <si>
    <t>DUEXIS</t>
  </si>
  <si>
    <t>NONSTEROIDAL ANTI-INFLAMMATORY DRUGS</t>
  </si>
  <si>
    <t>DUPIXENT</t>
  </si>
  <si>
    <t>EFFEXOR XR</t>
  </si>
  <si>
    <t>SSRIS/SNRIS (SELECTIVE SEROTONIN REUPTAKE INHIBITOR/SEROTONIN AND NOREPINEPHRINE REUPTAKE INHIBITOR)</t>
  </si>
  <si>
    <t>ELLA</t>
  </si>
  <si>
    <t>PROGESTERONE AGONISTS/ANTAGONISTS</t>
  </si>
  <si>
    <t>ENBREL</t>
  </si>
  <si>
    <t>IMMUNE SUPPRESSANTS</t>
  </si>
  <si>
    <t>ENBREL MINI</t>
  </si>
  <si>
    <t>ENBREL SURECLICK</t>
  </si>
  <si>
    <t>ENVARSUS XR</t>
  </si>
  <si>
    <t>EPCLUSA</t>
  </si>
  <si>
    <t>ANTI-HEPATITIS C (HCV) AGENTS, DIRECT ACTING AGENTS</t>
  </si>
  <si>
    <t>EPIPEN JR 2-PAK</t>
  </si>
  <si>
    <t>BRONCHODILATORS, SYMPATHOMIMETIC</t>
  </si>
  <si>
    <t>FLUAD 2018-2019</t>
  </si>
  <si>
    <t>FLUARIX QUAD 2018-2019</t>
  </si>
  <si>
    <t>FLUARIX QUAD 2019-2020</t>
  </si>
  <si>
    <t>FLUBLOK QUAD 2019-2020</t>
  </si>
  <si>
    <t>FLUCELVAX QUAD 2018-2019</t>
  </si>
  <si>
    <t>FLUCELVAX QUAD 2019-2020</t>
  </si>
  <si>
    <t>FLUZONE HIGH-DOSE 2018-2019</t>
  </si>
  <si>
    <t>FLUZONE QUAD 2018-2019</t>
  </si>
  <si>
    <t>FLUZONE QUAD 2019-2020</t>
  </si>
  <si>
    <t>GENVOYA</t>
  </si>
  <si>
    <t>GLUCAGON EMERGENCY KIT</t>
  </si>
  <si>
    <t>GLYCEMIC AGENTS</t>
  </si>
  <si>
    <t>HARVONI</t>
  </si>
  <si>
    <t>HUMALOG KWIKPEN U-100</t>
  </si>
  <si>
    <t>HUMALOG MIX 75-25</t>
  </si>
  <si>
    <t>HUMIRA</t>
  </si>
  <si>
    <t>HUMIRA PEN</t>
  </si>
  <si>
    <t>HUMIRA PEN CROHN'S-UC-HS</t>
  </si>
  <si>
    <t>HUMIRA(CF)</t>
  </si>
  <si>
    <t>HUMIRA(CF) PEN</t>
  </si>
  <si>
    <t>IMBRUVICA</t>
  </si>
  <si>
    <t>LATUDA</t>
  </si>
  <si>
    <t>2ND GENERATION/ATYPICAL</t>
  </si>
  <si>
    <t>LIALDA</t>
  </si>
  <si>
    <t>AMINOSALICYLATES</t>
  </si>
  <si>
    <t>MEKTOVI</t>
  </si>
  <si>
    <t>MONUROL</t>
  </si>
  <si>
    <t>ANTIBACTERIALS, OTHER</t>
  </si>
  <si>
    <t>NOVAREL</t>
  </si>
  <si>
    <t>HORMONAL AGENTS, STIMULANT/REPLACEMENT/MODIFYING (PITUITARY)</t>
  </si>
  <si>
    <t>NOVOLOG</t>
  </si>
  <si>
    <t>NOVOLOG MIX 70-30 FLEXPEN</t>
  </si>
  <si>
    <t>NOXAFIL</t>
  </si>
  <si>
    <t>ANTIFUNGALS</t>
  </si>
  <si>
    <t>NUVESSA</t>
  </si>
  <si>
    <t>ODEFSEY</t>
  </si>
  <si>
    <t>ORENCIA</t>
  </si>
  <si>
    <t>OTEZLA</t>
  </si>
  <si>
    <t>OZEMPIC</t>
  </si>
  <si>
    <t>PERFOROMIST</t>
  </si>
  <si>
    <t>PICATO</t>
  </si>
  <si>
    <t>PNEUMOVAX 23</t>
  </si>
  <si>
    <t>PREVNAR 13</t>
  </si>
  <si>
    <t>PREVYMIS</t>
  </si>
  <si>
    <t>ANTI-CYTOMEGALOVIRUS (CMV) AGENTS</t>
  </si>
  <si>
    <t>PREZCOBIX</t>
  </si>
  <si>
    <t>ANTI-HIV AGENTS, PROTEASE INHIBITORS</t>
  </si>
  <si>
    <t>PROZAC</t>
  </si>
  <si>
    <t>RAYOS</t>
  </si>
  <si>
    <t>HORMONAL AGENTS, STIMULANT/REPLACEMENT/MODIFYING (ADRENAL)</t>
  </si>
  <si>
    <t>REPATHA SURECLICK</t>
  </si>
  <si>
    <t>DYSLIPIDEMICS, OTHER</t>
  </si>
  <si>
    <t>REPATHA SYRINGE</t>
  </si>
  <si>
    <t>REXULTI</t>
  </si>
  <si>
    <t>REYATAZ</t>
  </si>
  <si>
    <t>RYTARY</t>
  </si>
  <si>
    <t>DOPAMINE PRECURSORS/L-AMINO ACID DECARBOXYLASE INHIBITORS</t>
  </si>
  <si>
    <t>SAXENDA</t>
  </si>
  <si>
    <t>MISCELLANEOUS THERAPEUTIC AGENTS</t>
  </si>
  <si>
    <t>SENSIPAR</t>
  </si>
  <si>
    <t>METABOLIC BONE DISEASE AGENTS</t>
  </si>
  <si>
    <t>SEYSARA</t>
  </si>
  <si>
    <t>TETRACYCLINES</t>
  </si>
  <si>
    <t>SHINGRIX</t>
  </si>
  <si>
    <t>SIMPONI</t>
  </si>
  <si>
    <t>SOLOSEC</t>
  </si>
  <si>
    <t>STELARA</t>
  </si>
  <si>
    <t>SUPREP</t>
  </si>
  <si>
    <t>LAXATIVES</t>
  </si>
  <si>
    <t>TALTZ AUTOINJECTOR</t>
  </si>
  <si>
    <t>TALTZ AUTOINJECTOR (2 PACK)</t>
  </si>
  <si>
    <t>TIVICAY</t>
  </si>
  <si>
    <t>TOBRADEX</t>
  </si>
  <si>
    <t>OPHTHALMIC AGENTS, OTHER</t>
  </si>
  <si>
    <t>TOUJEO MAX SOLOSTAR</t>
  </si>
  <si>
    <t>TREMFYA</t>
  </si>
  <si>
    <t>TRESIBA FLEXTOUCH U-200</t>
  </si>
  <si>
    <t>TRIUMEQ</t>
  </si>
  <si>
    <t>TRULICITY</t>
  </si>
  <si>
    <t>TRUMENBA</t>
  </si>
  <si>
    <t>TRUVADA</t>
  </si>
  <si>
    <t>ANTI-HIV AGENTS, NUCLEOSIDE AND NUCLEOTIDE REVERSE TRANSCRIPTASE INHIBITORS (NRTI)</t>
  </si>
  <si>
    <t>VALIUM</t>
  </si>
  <si>
    <t>BENZODIAZEPINES</t>
  </si>
  <si>
    <t>VARUBI</t>
  </si>
  <si>
    <t>EMETOGENIC THERAPY ADJUNCTS</t>
  </si>
  <si>
    <t>VERZENIO</t>
  </si>
  <si>
    <t>VICTOZA 2-PAK</t>
  </si>
  <si>
    <t>VICTOZA 3-PAK</t>
  </si>
  <si>
    <t>VIMOVO</t>
  </si>
  <si>
    <t>WELLBUTRIN XL</t>
  </si>
  <si>
    <t>ANTIDEPRESSANTS, OTHER</t>
  </si>
  <si>
    <t>XELJANZ XR</t>
  </si>
  <si>
    <t>XGEVA</t>
  </si>
  <si>
    <t>XIFAXAN</t>
  </si>
  <si>
    <t>XOFLUZA</t>
  </si>
  <si>
    <t>ZOLOFT</t>
  </si>
  <si>
    <t xml:space="preserve">SS&amp;C Health </t>
  </si>
  <si>
    <t>CVS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</si>
</sst>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/>
    <xf numFmtId="0" fontId="7" fillId="0" borderId="0" xfId="0" applyFont="1"/>
    <xf numFmtId="49" fontId="4" fillId="0" borderId="0" xfId="0" applyNumberFormat="1" applyFont="1" applyAlignment="1" applyProtection="1">
      <alignment horizontal="left"/>
    </xf>
    <xf numFmtId="49" fontId="5" fillId="0" borderId="0" xfId="0" applyNumberFormat="1" applyFont="1"/>
    <xf numFmtId="0" fontId="7" fillId="0" borderId="1" xfId="0" applyFont="1" applyBorder="1" applyAlignment="1">
      <alignment horizontal="left" wrapText="1"/>
    </xf>
    <xf numFmtId="164" fontId="5" fillId="0" borderId="1" xfId="2" applyNumberFormat="1" applyFont="1" applyBorder="1"/>
    <xf numFmtId="0" fontId="5" fillId="0" borderId="0" xfId="0" applyFont="1" applyBorder="1"/>
    <xf numFmtId="49" fontId="4" fillId="0" borderId="1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wrapText="1"/>
    </xf>
    <xf numFmtId="165" fontId="5" fillId="0" borderId="0" xfId="0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44" fontId="5" fillId="0" borderId="0" xfId="0" applyNumberFormat="1" applyFont="1"/>
    <xf numFmtId="0" fontId="7" fillId="0" borderId="1" xfId="0" applyFont="1" applyBorder="1" applyAlignment="1">
      <alignment horizontal="center"/>
    </xf>
    <xf numFmtId="0" fontId="4" fillId="0" borderId="0" xfId="0" applyFont="1" applyAlignment="1" applyProtection="1"/>
    <xf numFmtId="0" fontId="6" fillId="0" borderId="0" xfId="0" applyFont="1" applyAlignment="1" applyProtection="1"/>
    <xf numFmtId="0" fontId="5" fillId="0" borderId="0" xfId="0" applyFont="1" applyProtection="1">
      <protection locked="0"/>
    </xf>
    <xf numFmtId="7" fontId="5" fillId="0" borderId="1" xfId="3" applyNumberFormat="1" applyFont="1" applyBorder="1"/>
    <xf numFmtId="0" fontId="7" fillId="0" borderId="1" xfId="0" applyFont="1" applyBorder="1" applyAlignment="1">
      <alignment horizontal="right" wrapText="1"/>
    </xf>
    <xf numFmtId="164" fontId="5" fillId="3" borderId="1" xfId="2" applyNumberFormat="1" applyFont="1" applyFill="1" applyBorder="1"/>
    <xf numFmtId="7" fontId="5" fillId="0" borderId="0" xfId="0" applyNumberFormat="1" applyFont="1"/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4" fontId="5" fillId="5" borderId="1" xfId="2" applyNumberFormat="1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165" fontId="5" fillId="0" borderId="0" xfId="3" applyNumberFormat="1" applyFont="1"/>
    <xf numFmtId="165" fontId="5" fillId="0" borderId="1" xfId="4" applyNumberFormat="1" applyFont="1" applyBorder="1"/>
    <xf numFmtId="164" fontId="5" fillId="5" borderId="1" xfId="2" applyNumberFormat="1" applyFont="1" applyFill="1" applyBorder="1"/>
    <xf numFmtId="165" fontId="5" fillId="5" borderId="1" xfId="4" applyNumberFormat="1" applyFont="1" applyFill="1" applyBorder="1"/>
    <xf numFmtId="165" fontId="5" fillId="0" borderId="1" xfId="4" applyNumberFormat="1" applyFont="1" applyFill="1" applyBorder="1"/>
    <xf numFmtId="165" fontId="5" fillId="0" borderId="1" xfId="0" applyNumberFormat="1" applyFont="1" applyBorder="1"/>
    <xf numFmtId="165" fontId="5" fillId="0" borderId="1" xfId="0" applyNumberFormat="1" applyFont="1" applyFill="1" applyBorder="1"/>
    <xf numFmtId="165" fontId="5" fillId="5" borderId="1" xfId="0" applyNumberFormat="1" applyFont="1" applyFill="1" applyBorder="1"/>
    <xf numFmtId="7" fontId="5" fillId="5" borderId="1" xfId="3" applyNumberFormat="1" applyFont="1" applyFill="1" applyBorder="1"/>
    <xf numFmtId="49" fontId="4" fillId="0" borderId="1" xfId="0" applyNumberFormat="1" applyFont="1" applyBorder="1" applyAlignment="1" applyProtection="1">
      <alignment horizontal="center" wrapText="1"/>
    </xf>
    <xf numFmtId="165" fontId="5" fillId="5" borderId="1" xfId="4" applyNumberFormat="1" applyFont="1" applyFill="1" applyBorder="1" applyAlignment="1">
      <alignment horizontal="center"/>
    </xf>
    <xf numFmtId="165" fontId="5" fillId="5" borderId="0" xfId="4" applyNumberFormat="1" applyFont="1" applyFill="1" applyBorder="1"/>
    <xf numFmtId="0" fontId="7" fillId="5" borderId="1" xfId="4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0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6" xfId="1" applyFont="1" applyFill="1" applyBorder="1" applyAlignment="1" applyProtection="1">
      <alignment horizontal="center"/>
      <protection locked="0"/>
    </xf>
    <xf numFmtId="0" fontId="4" fillId="0" borderId="7" xfId="1" quotePrefix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vertical="center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9" xfId="1" quotePrefix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vertical="center"/>
    </xf>
    <xf numFmtId="49" fontId="4" fillId="0" borderId="11" xfId="1" applyNumberFormat="1" applyFont="1" applyBorder="1" applyAlignment="1" applyProtection="1">
      <alignment horizontal="left" vertical="center"/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</xf>
    <xf numFmtId="0" fontId="7" fillId="0" borderId="0" xfId="0" applyFont="1" applyAlignment="1"/>
    <xf numFmtId="9" fontId="5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vertical="center" wrapText="1"/>
    </xf>
    <xf numFmtId="0" fontId="7" fillId="0" borderId="15" xfId="0" applyFont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8" fontId="5" fillId="5" borderId="1" xfId="4" applyNumberFormat="1" applyFont="1" applyFill="1" applyBorder="1"/>
    <xf numFmtId="49" fontId="4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49" fontId="4" fillId="0" borderId="8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/>
    <xf numFmtId="0" fontId="7" fillId="0" borderId="0" xfId="0" applyFont="1" applyFill="1"/>
    <xf numFmtId="0" fontId="5" fillId="0" borderId="0" xfId="0" applyFont="1" applyFill="1"/>
    <xf numFmtId="165" fontId="5" fillId="0" borderId="1" xfId="0" applyNumberFormat="1" applyFont="1" applyBorder="1" applyAlignment="1" applyProtection="1">
      <alignment horizontal="center"/>
      <protection locked="0"/>
    </xf>
    <xf numFmtId="8" fontId="10" fillId="4" borderId="1" xfId="4" applyNumberFormat="1" applyFont="1" applyFill="1" applyBorder="1" applyAlignment="1" applyProtection="1">
      <alignment horizontal="center"/>
      <protection locked="0"/>
    </xf>
    <xf numFmtId="165" fontId="5" fillId="0" borderId="1" xfId="4" applyNumberFormat="1" applyFont="1" applyBorder="1" applyAlignment="1" applyProtection="1">
      <alignment horizontal="center"/>
      <protection locked="0"/>
    </xf>
    <xf numFmtId="165" fontId="5" fillId="0" borderId="1" xfId="4" applyNumberFormat="1" applyFont="1" applyBorder="1" applyProtection="1">
      <protection locked="0"/>
    </xf>
    <xf numFmtId="8" fontId="5" fillId="0" borderId="1" xfId="4" applyNumberFormat="1" applyFont="1" applyBorder="1" applyProtection="1">
      <protection locked="0"/>
    </xf>
    <xf numFmtId="165" fontId="5" fillId="0" borderId="1" xfId="0" applyNumberFormat="1" applyFont="1" applyBorder="1" applyProtection="1">
      <protection locked="0"/>
    </xf>
    <xf numFmtId="166" fontId="5" fillId="4" borderId="1" xfId="3" applyNumberFormat="1" applyFon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165" fontId="5" fillId="5" borderId="1" xfId="4" applyNumberFormat="1" applyFont="1" applyFill="1" applyBorder="1" applyAlignment="1" applyProtection="1">
      <alignment horizontal="center"/>
      <protection locked="0"/>
    </xf>
    <xf numFmtId="165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/>
    <xf numFmtId="7" fontId="5" fillId="5" borderId="1" xfId="3" applyNumberFormat="1" applyFont="1" applyFill="1" applyBorder="1" applyProtection="1"/>
    <xf numFmtId="0" fontId="4" fillId="0" borderId="8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Fill="1" applyAlignment="1" applyProtection="1"/>
    <xf numFmtId="0" fontId="5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7" fillId="0" borderId="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Border="1" applyAlignment="1">
      <alignment wrapText="1"/>
    </xf>
    <xf numFmtId="0" fontId="11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7" fillId="0" borderId="1" xfId="0" applyFont="1" applyBorder="1" applyAlignment="1"/>
    <xf numFmtId="0" fontId="7" fillId="0" borderId="4" xfId="0" applyFont="1" applyBorder="1" applyAlignment="1"/>
    <xf numFmtId="0" fontId="7" fillId="0" borderId="12" xfId="0" applyFont="1" applyBorder="1" applyAlignment="1"/>
    <xf numFmtId="0" fontId="6" fillId="0" borderId="0" xfId="0" applyFont="1" applyAlignment="1" applyProtection="1">
      <alignment horizontal="right"/>
    </xf>
    <xf numFmtId="0" fontId="7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7" fillId="0" borderId="12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7" fillId="0" borderId="17" xfId="0" applyFont="1" applyBorder="1" applyAlignment="1"/>
    <xf numFmtId="0" fontId="7" fillId="0" borderId="0" xfId="0" applyFont="1" applyBorder="1" applyAlignment="1"/>
    <xf numFmtId="0" fontId="7" fillId="0" borderId="0" xfId="0" applyFont="1" applyAlignment="1" applyProtection="1">
      <alignment vertical="center"/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left"/>
    </xf>
  </cellXfs>
  <cellStyles count="10">
    <cellStyle name="Comma" xfId="3" builtinId="3"/>
    <cellStyle name="Comma 2" xfId="5"/>
    <cellStyle name="Comma 3" xfId="8"/>
    <cellStyle name="Currency" xfId="4" builtinId="4"/>
    <cellStyle name="Currency 2" xfId="9"/>
    <cellStyle name="Normal" xfId="0" builtinId="0"/>
    <cellStyle name="Normal 2" xfId="6"/>
    <cellStyle name="Normal 3" xfId="7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view="pageBreakPreview" topLeftCell="B1" zoomScaleNormal="100" zoomScaleSheetLayoutView="100" zoomScalePageLayoutView="115" workbookViewId="0">
      <selection activeCell="E12" sqref="E12"/>
    </sheetView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6" t="s">
        <v>0</v>
      </c>
      <c r="B1" s="93"/>
      <c r="C1" s="96"/>
    </row>
    <row r="2" spans="1:3" ht="16.5" customHeight="1" x14ac:dyDescent="0.25">
      <c r="A2" s="15" t="s">
        <v>66</v>
      </c>
      <c r="B2" s="94"/>
      <c r="C2" s="15"/>
    </row>
    <row r="3" spans="1:3" ht="16.5" customHeight="1" x14ac:dyDescent="0.25">
      <c r="A3" s="96" t="s">
        <v>65</v>
      </c>
      <c r="B3" s="93"/>
      <c r="C3" s="96"/>
    </row>
    <row r="4" spans="1:3" ht="16.5" customHeight="1" thickBot="1" x14ac:dyDescent="0.25"/>
    <row r="5" spans="1:3" x14ac:dyDescent="0.2">
      <c r="A5" s="47"/>
      <c r="B5" s="48"/>
      <c r="C5" s="49"/>
    </row>
    <row r="6" spans="1:3" ht="15.75" x14ac:dyDescent="0.2">
      <c r="A6" s="50" t="s">
        <v>1</v>
      </c>
      <c r="B6" s="51" t="s">
        <v>2</v>
      </c>
      <c r="C6" s="92">
        <v>2019</v>
      </c>
    </row>
    <row r="7" spans="1:3" ht="15.75" x14ac:dyDescent="0.2">
      <c r="A7" s="50" t="s">
        <v>3</v>
      </c>
      <c r="B7" s="51" t="s">
        <v>10</v>
      </c>
      <c r="C7" s="52">
        <v>61557</v>
      </c>
    </row>
    <row r="8" spans="1:3" ht="15.75" x14ac:dyDescent="0.2">
      <c r="A8" s="50" t="s">
        <v>4</v>
      </c>
      <c r="B8" s="51" t="s">
        <v>5</v>
      </c>
      <c r="C8" s="72" t="s">
        <v>78</v>
      </c>
    </row>
    <row r="9" spans="1:3" ht="16.5" thickBot="1" x14ac:dyDescent="0.25">
      <c r="A9" s="53" t="s">
        <v>6</v>
      </c>
      <c r="B9" s="54" t="s">
        <v>7</v>
      </c>
      <c r="C9" s="55" t="s">
        <v>79</v>
      </c>
    </row>
    <row r="10" spans="1:3" x14ac:dyDescent="0.2">
      <c r="A10" s="97" t="s">
        <v>19</v>
      </c>
    </row>
    <row r="13" spans="1:3" ht="15.75" x14ac:dyDescent="0.25">
      <c r="A13" s="127" t="s">
        <v>17</v>
      </c>
      <c r="B13" s="56" t="s">
        <v>18</v>
      </c>
    </row>
    <row r="14" spans="1:3" ht="20.25" customHeight="1" x14ac:dyDescent="0.2">
      <c r="A14" s="97" t="s">
        <v>22</v>
      </c>
      <c r="B14" s="97" t="str">
        <f>PharmPctPrem!A4</f>
        <v>Percent of Premium Attributable to Prescription Drug Costs</v>
      </c>
      <c r="C14" s="97"/>
    </row>
    <row r="15" spans="1:3" ht="20.25" customHeight="1" x14ac:dyDescent="0.2">
      <c r="B15" s="57"/>
      <c r="C15" s="57"/>
    </row>
    <row r="16" spans="1:3" ht="21.75" customHeight="1" x14ac:dyDescent="0.2">
      <c r="A16" s="97" t="s">
        <v>21</v>
      </c>
      <c r="B16" s="97" t="str">
        <f>YoYTotalPlanSpnd!A4</f>
        <v>Year-Over-Year Increase, as a Percentage, in Per Member Per Month, Total Health Plan Spending</v>
      </c>
      <c r="C16" s="97"/>
    </row>
    <row r="17" spans="1:3" ht="20.25" customHeight="1" x14ac:dyDescent="0.2">
      <c r="B17" s="57"/>
      <c r="C17" s="57"/>
    </row>
    <row r="18" spans="1:3" ht="45" x14ac:dyDescent="0.2">
      <c r="A18" s="97" t="s">
        <v>27</v>
      </c>
      <c r="B18" s="98" t="str">
        <f>YoYcompofPrem!A4</f>
        <v>Year-Over-Year Increase in Per Member Per Month Costs for Drug Prices Compared  to Other Components of Health Care Premium</v>
      </c>
      <c r="C18" s="99"/>
    </row>
    <row r="19" spans="1:3" ht="20.25" customHeight="1" x14ac:dyDescent="0.2">
      <c r="B19" s="58"/>
      <c r="C19" s="57"/>
    </row>
    <row r="20" spans="1:3" ht="20.25" customHeight="1" x14ac:dyDescent="0.2">
      <c r="A20" s="97" t="s">
        <v>23</v>
      </c>
      <c r="B20" s="97" t="str">
        <f>SpecTierForm!A4</f>
        <v>Specialty Tier Formulary List</v>
      </c>
      <c r="C20" s="97"/>
    </row>
    <row r="21" spans="1:3" ht="20.25" customHeight="1" x14ac:dyDescent="0.2">
      <c r="B21" s="57"/>
      <c r="C21" s="57"/>
    </row>
    <row r="22" spans="1:3" ht="20.25" customHeight="1" x14ac:dyDescent="0.2">
      <c r="A22" s="97" t="s">
        <v>24</v>
      </c>
      <c r="B22" s="97" t="str">
        <f>PharmDocOff!A4</f>
        <v>Percent of Premium Attributable To Drugs Administered in a Doctor's Office</v>
      </c>
      <c r="C22" s="97"/>
    </row>
    <row r="23" spans="1:3" ht="20.25" customHeight="1" x14ac:dyDescent="0.2">
      <c r="B23" s="57"/>
      <c r="C23" s="57"/>
    </row>
    <row r="24" spans="1:3" ht="20.25" customHeight="1" x14ac:dyDescent="0.2">
      <c r="A24" s="97" t="s">
        <v>25</v>
      </c>
      <c r="B24" s="97" t="str">
        <f>PharmBenMgr!A4</f>
        <v>Health Plan/Insurer Uses of Prescription Drug Benefit Manager</v>
      </c>
      <c r="C24" s="97"/>
    </row>
    <row r="25" spans="1:3" ht="20.25" customHeight="1" x14ac:dyDescent="0.2">
      <c r="B25" s="57"/>
      <c r="C25" s="57"/>
    </row>
    <row r="26" spans="1:3" ht="20.25" customHeight="1" x14ac:dyDescent="0.2">
      <c r="B26" s="97"/>
      <c r="C26" s="97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view="pageLayout" zoomScale="90" zoomScaleNormal="85" zoomScaleSheetLayoutView="85" zoomScalePageLayoutView="90" workbookViewId="0">
      <selection activeCell="D18" sqref="D18"/>
    </sheetView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3" t="str">
        <f>'Cover page'!A1</f>
        <v>California Department of Managed Health Care/Department of Insurance</v>
      </c>
      <c r="B1" s="110"/>
      <c r="C1" s="96"/>
    </row>
    <row r="2" spans="1:3" ht="16.5" customHeight="1" x14ac:dyDescent="0.25">
      <c r="A2" s="115" t="str">
        <f>'Cover page'!A2</f>
        <v>SB 17 - Large Group Prescription Drug Cost Reporting Form</v>
      </c>
      <c r="B2" s="109"/>
      <c r="C2" s="15"/>
    </row>
    <row r="3" spans="1:3" ht="16.5" customHeight="1" x14ac:dyDescent="0.25">
      <c r="A3" s="115" t="str">
        <f>'Cover page'!A3</f>
        <v>For policies subject to CHSC 1385.045 or CIC 10181.45</v>
      </c>
      <c r="B3" s="109"/>
      <c r="C3" s="15"/>
    </row>
    <row r="4" spans="1:3" ht="16.5" customHeight="1" x14ac:dyDescent="0.25">
      <c r="A4" s="114" t="s">
        <v>8</v>
      </c>
      <c r="B4" s="112"/>
      <c r="C4" s="100"/>
    </row>
    <row r="5" spans="1:3" ht="16.5" customHeight="1" x14ac:dyDescent="0.25">
      <c r="A5" s="114" t="s">
        <v>41</v>
      </c>
      <c r="B5" s="112"/>
      <c r="C5" s="100"/>
    </row>
    <row r="6" spans="1:3" ht="16.5" customHeight="1" x14ac:dyDescent="0.25">
      <c r="A6" s="43"/>
      <c r="B6" s="43"/>
      <c r="C6" s="43"/>
    </row>
    <row r="7" spans="1:3" ht="16.5" customHeight="1" x14ac:dyDescent="0.25">
      <c r="A7" s="73" t="str">
        <f>"Company Legal Name: "&amp;'Cover page'!C8</f>
        <v>Company Legal Name: Blue Shield of California Life &amp; Health Insurance Company</v>
      </c>
      <c r="B7" s="73"/>
      <c r="C7" s="73"/>
    </row>
    <row r="8" spans="1:3" ht="16.5" customHeight="1" x14ac:dyDescent="0.25">
      <c r="A8" s="59" t="str">
        <f>"Calendar Year: "&amp;'Cover page'!C6</f>
        <v>Calendar Year: 2019</v>
      </c>
      <c r="B8" s="59"/>
      <c r="C8" s="59"/>
    </row>
    <row r="9" spans="1:3" ht="16.5" customHeight="1" x14ac:dyDescent="0.25">
      <c r="A9" s="2"/>
      <c r="B9" s="44"/>
      <c r="C9" s="44"/>
    </row>
    <row r="10" spans="1:3" ht="15.75" x14ac:dyDescent="0.25">
      <c r="A10" s="104" t="s">
        <v>11</v>
      </c>
      <c r="B10" s="105"/>
      <c r="C10" s="106"/>
    </row>
    <row r="11" spans="1:3" ht="49.5" customHeight="1" x14ac:dyDescent="0.25">
      <c r="A11" s="5" t="s">
        <v>12</v>
      </c>
      <c r="B11" s="19" t="str">
        <f>'Cover page'!C6&amp; " Total Paid Dollar Amount (PMPM)"</f>
        <v>2019 Total Paid Dollar Amount (PMPM)</v>
      </c>
      <c r="C11" s="19" t="s">
        <v>15</v>
      </c>
    </row>
    <row r="12" spans="1:3" ht="45" customHeight="1" x14ac:dyDescent="0.25">
      <c r="A12" s="12" t="s">
        <v>56</v>
      </c>
      <c r="B12" s="76">
        <v>11.03</v>
      </c>
      <c r="C12" s="24">
        <f>B12/B19</f>
        <v>1.9716849594222589E-2</v>
      </c>
    </row>
    <row r="13" spans="1:3" ht="45.75" customHeight="1" x14ac:dyDescent="0.25">
      <c r="A13" s="12" t="s">
        <v>57</v>
      </c>
      <c r="B13" s="76">
        <v>22.26</v>
      </c>
      <c r="C13" s="24">
        <f>B13/B19</f>
        <v>3.9791212327053023E-2</v>
      </c>
    </row>
    <row r="14" spans="1:3" ht="45" customHeight="1" x14ac:dyDescent="0.25">
      <c r="A14" s="12" t="s">
        <v>58</v>
      </c>
      <c r="B14" s="76">
        <v>46.2</v>
      </c>
      <c r="C14" s="24">
        <f>B14/B19</f>
        <v>8.258553501841194E-2</v>
      </c>
    </row>
    <row r="15" spans="1:3" ht="45" customHeight="1" x14ac:dyDescent="0.25">
      <c r="A15" s="12" t="s">
        <v>47</v>
      </c>
      <c r="B15" s="25">
        <f>SUM(B12:B14)</f>
        <v>79.490000000000009</v>
      </c>
      <c r="C15" s="24">
        <f>B15/B19</f>
        <v>0.14209359693968757</v>
      </c>
    </row>
    <row r="16" spans="1:3" ht="45" customHeight="1" x14ac:dyDescent="0.25">
      <c r="A16" s="116" t="s">
        <v>54</v>
      </c>
      <c r="B16" s="77">
        <v>-18.03</v>
      </c>
      <c r="C16" s="24">
        <f>B16/B19</f>
        <v>-3.2229809445497123E-2</v>
      </c>
    </row>
    <row r="17" spans="1:3" ht="30" customHeight="1" x14ac:dyDescent="0.2">
      <c r="A17" s="9"/>
      <c r="B17" s="10"/>
      <c r="C17" s="60"/>
    </row>
    <row r="18" spans="1:3" ht="23.25" customHeight="1" x14ac:dyDescent="0.25">
      <c r="A18" s="3"/>
      <c r="B18" s="61">
        <f>'Cover page'!C6</f>
        <v>2019</v>
      </c>
      <c r="C18" s="62"/>
    </row>
    <row r="19" spans="1:3" ht="45" customHeight="1" x14ac:dyDescent="0.25">
      <c r="A19" s="12" t="s">
        <v>53</v>
      </c>
      <c r="B19" s="89">
        <v>559.41999999999996</v>
      </c>
      <c r="C19" s="62"/>
    </row>
    <row r="20" spans="1:3" ht="15" customHeight="1" x14ac:dyDescent="0.2"/>
    <row r="21" spans="1:3" ht="17.25" customHeight="1" x14ac:dyDescent="0.2"/>
    <row r="22" spans="1:3" ht="30" customHeight="1" x14ac:dyDescent="0.2">
      <c r="A22" s="95"/>
      <c r="B22" s="95"/>
      <c r="C22" s="95"/>
    </row>
    <row r="23" spans="1:3" ht="30" customHeight="1" x14ac:dyDescent="0.2">
      <c r="A23" s="107"/>
      <c r="B23" s="107"/>
      <c r="C23" s="107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9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topLeftCell="A7" zoomScale="90" zoomScaleNormal="90" zoomScaleSheetLayoutView="115" zoomScalePageLayoutView="85" workbookViewId="0">
      <selection activeCell="K22" sqref="K22"/>
    </sheetView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8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8" customHeight="1" x14ac:dyDescent="0.25">
      <c r="A4" s="100" t="s">
        <v>67</v>
      </c>
      <c r="B4" s="112"/>
      <c r="C4" s="16"/>
      <c r="D4" s="16"/>
    </row>
    <row r="5" spans="1:4" ht="18" customHeight="1" x14ac:dyDescent="0.25">
      <c r="A5" s="100" t="s">
        <v>42</v>
      </c>
      <c r="B5" s="112"/>
      <c r="C5" s="16"/>
      <c r="D5" s="16"/>
    </row>
    <row r="6" spans="1:4" ht="16.5" customHeight="1" x14ac:dyDescent="0.25">
      <c r="A6" s="43"/>
      <c r="B6" s="43"/>
      <c r="C6" s="43"/>
      <c r="D6" s="43"/>
    </row>
    <row r="7" spans="1:4" ht="16.5" customHeight="1" x14ac:dyDescent="0.25">
      <c r="A7" s="74" t="str">
        <f>"Company Legal Name: "&amp;'Cover page'!C8</f>
        <v>Company Legal Name: Blue Shield of California Life &amp; Health Insurance Company</v>
      </c>
      <c r="B7" s="70"/>
      <c r="C7" s="44"/>
      <c r="D7" s="44"/>
    </row>
    <row r="8" spans="1:4" ht="16.5" customHeight="1" x14ac:dyDescent="0.25">
      <c r="A8" s="2" t="str">
        <f>"Calendar Year: "&amp;'Cover page'!C6</f>
        <v>Calendar Year: 2019</v>
      </c>
      <c r="B8" s="4"/>
      <c r="C8" s="44"/>
      <c r="D8" s="44"/>
    </row>
    <row r="9" spans="1:4" ht="16.5" customHeight="1" x14ac:dyDescent="0.25">
      <c r="A9" s="2"/>
      <c r="B9" s="4"/>
      <c r="C9" s="44"/>
      <c r="D9" s="44"/>
    </row>
    <row r="10" spans="1:4" ht="15.75" x14ac:dyDescent="0.25">
      <c r="A10" s="117" t="str">
        <f>PharmPctPrem!A10:C10</f>
        <v>Includes Plan Pharmacy, Network Pharmacy, and Mail Order Pharmacy for Outpatient Use</v>
      </c>
      <c r="B10" s="118"/>
      <c r="C10" s="118"/>
      <c r="D10" s="118"/>
    </row>
    <row r="11" spans="1:4" ht="87.75" customHeight="1" x14ac:dyDescent="0.25">
      <c r="A11" s="5" t="s">
        <v>12</v>
      </c>
      <c r="B11" s="19" t="str">
        <f>'Cover page'!C6&amp; " Total Annual Plan Spending (i.e., Allowed) Dollar Amount (PMPM)"</f>
        <v>2019 Total Annual Plan Spending (i.e., Allowed) Dollar Amount (PMPM)</v>
      </c>
      <c r="C11" s="19" t="str">
        <f>'Cover page'!C6-1&amp; " Total Annual Plan Spending (i.e., Allowed) Dollar Amount (PMPM)"</f>
        <v>2018 Total Annual Plan Spending (i.e., Allowed) Dollar Amount (PMPM)</v>
      </c>
      <c r="D11" s="19" t="s">
        <v>76</v>
      </c>
    </row>
    <row r="12" spans="1:4" ht="54.75" customHeight="1" x14ac:dyDescent="0.25">
      <c r="A12" s="12" t="s">
        <v>59</v>
      </c>
      <c r="B12" s="78">
        <v>14.88</v>
      </c>
      <c r="C12" s="78">
        <v>12.93</v>
      </c>
      <c r="D12" s="24">
        <f>B12/C12-1</f>
        <v>0.15081206496519739</v>
      </c>
    </row>
    <row r="13" spans="1:4" ht="54.75" customHeight="1" x14ac:dyDescent="0.25">
      <c r="A13" s="12" t="s">
        <v>60</v>
      </c>
      <c r="B13" s="78">
        <v>25.28</v>
      </c>
      <c r="C13" s="78">
        <v>30.26</v>
      </c>
      <c r="D13" s="24">
        <f>B13/C13-1</f>
        <v>-0.16457369464639793</v>
      </c>
    </row>
    <row r="14" spans="1:4" ht="47.25" x14ac:dyDescent="0.25">
      <c r="A14" s="12" t="s">
        <v>58</v>
      </c>
      <c r="B14" s="78">
        <v>47.66</v>
      </c>
      <c r="C14" s="78">
        <v>29.7</v>
      </c>
      <c r="D14" s="24">
        <f>B14/C14-1</f>
        <v>0.60471380471380454</v>
      </c>
    </row>
    <row r="15" spans="1:4" ht="45" customHeight="1" x14ac:dyDescent="0.25">
      <c r="A15" s="12" t="s">
        <v>55</v>
      </c>
      <c r="B15" s="36">
        <f>SUM(B12:B14)</f>
        <v>87.82</v>
      </c>
      <c r="C15" s="36">
        <f>SUM(C12:C14)</f>
        <v>72.89</v>
      </c>
      <c r="D15" s="24">
        <f>B15/C15-1</f>
        <v>0.2048291946769103</v>
      </c>
    </row>
    <row r="16" spans="1:4" ht="45" customHeight="1" x14ac:dyDescent="0.25">
      <c r="A16" s="12" t="s">
        <v>40</v>
      </c>
      <c r="B16" s="77">
        <v>-18.03</v>
      </c>
      <c r="C16" s="77">
        <v>-18.03</v>
      </c>
      <c r="D16" s="24">
        <f>B16/C16-1</f>
        <v>0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2019</v>
      </c>
      <c r="C18" s="8">
        <f>B18-1</f>
        <v>2018</v>
      </c>
      <c r="D18" s="35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8">
        <f>PharmPctPrem!B19</f>
        <v>559.41999999999996</v>
      </c>
      <c r="C19" s="78">
        <v>551.11</v>
      </c>
      <c r="D19" s="24">
        <f>B19/C19-1</f>
        <v>1.5078659432780972E-2</v>
      </c>
    </row>
    <row r="20" spans="1:4" ht="30" customHeight="1" x14ac:dyDescent="0.25">
      <c r="C20" s="44"/>
      <c r="D20" s="44"/>
    </row>
    <row r="21" spans="1:4" ht="30" customHeight="1" x14ac:dyDescent="0.2"/>
    <row r="22" spans="1:4" ht="30" customHeight="1" x14ac:dyDescent="0.2"/>
    <row r="23" spans="1:4" ht="30" customHeight="1" x14ac:dyDescent="0.2">
      <c r="A23" s="108"/>
      <c r="B23" s="108"/>
      <c r="C23" s="108"/>
      <c r="D23" s="108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2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view="pageLayout" topLeftCell="A7" zoomScale="85" zoomScaleNormal="100" zoomScaleSheetLayoutView="100" zoomScalePageLayoutView="85" workbookViewId="0">
      <selection activeCell="F25" sqref="F25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6.5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5.75" x14ac:dyDescent="0.25">
      <c r="A4" s="100" t="s">
        <v>77</v>
      </c>
      <c r="B4" s="112"/>
      <c r="C4" s="16"/>
      <c r="D4" s="16"/>
    </row>
    <row r="5" spans="1:4" ht="16.5" customHeight="1" x14ac:dyDescent="0.25">
      <c r="A5" s="100" t="s">
        <v>43</v>
      </c>
      <c r="B5" s="112"/>
      <c r="C5" s="16"/>
      <c r="D5" s="16"/>
    </row>
    <row r="6" spans="1:4" ht="16.5" customHeight="1" x14ac:dyDescent="0.25">
      <c r="B6" s="43"/>
      <c r="C6" s="43"/>
      <c r="D6" s="43"/>
    </row>
    <row r="7" spans="1:4" ht="16.5" customHeight="1" x14ac:dyDescent="0.25">
      <c r="A7" s="74" t="str">
        <f>"Company Legal Name: "&amp;'Cover page'!C8</f>
        <v>Company Legal Name: Blue Shield of California Life &amp; Health Insurance Company</v>
      </c>
      <c r="B7" s="70"/>
      <c r="C7" s="71"/>
      <c r="D7" s="44"/>
    </row>
    <row r="8" spans="1:4" ht="16.5" customHeight="1" x14ac:dyDescent="0.25">
      <c r="A8" s="2" t="str">
        <f>"Calendar Year: "&amp;'Cover page'!C6</f>
        <v>Calendar Year: 2019</v>
      </c>
      <c r="B8" s="4"/>
      <c r="C8" s="44"/>
      <c r="D8" s="44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19" t="str">
        <f>'Cover page'!$C6&amp; " (PMPM)"</f>
        <v>2019 (PMPM)</v>
      </c>
      <c r="C10" s="19" t="str">
        <f>'Cover page'!$C6-1&amp; " (PMPM)"</f>
        <v>2018 (PMPM)</v>
      </c>
      <c r="D10" s="19" t="s">
        <v>75</v>
      </c>
    </row>
    <row r="11" spans="1:4" ht="31.5" x14ac:dyDescent="0.25">
      <c r="A11" s="12" t="s">
        <v>61</v>
      </c>
      <c r="B11" s="79">
        <v>79.48</v>
      </c>
      <c r="C11" s="79">
        <v>72.89</v>
      </c>
      <c r="D11" s="29">
        <f>B11-C11</f>
        <v>6.5900000000000034</v>
      </c>
    </row>
    <row r="12" spans="1:4" ht="15.75" x14ac:dyDescent="0.25">
      <c r="A12" s="12"/>
      <c r="B12" s="27"/>
      <c r="C12" s="27"/>
      <c r="D12" s="27"/>
    </row>
    <row r="13" spans="1:4" ht="31.5" customHeight="1" x14ac:dyDescent="0.25">
      <c r="A13" s="12" t="s">
        <v>62</v>
      </c>
      <c r="B13" s="79"/>
      <c r="C13" s="79"/>
      <c r="D13" s="29">
        <f>B13-C13</f>
        <v>0</v>
      </c>
    </row>
    <row r="14" spans="1:4" ht="15.75" x14ac:dyDescent="0.25">
      <c r="A14" s="12"/>
      <c r="B14" s="27"/>
      <c r="C14" s="27"/>
      <c r="D14" s="30"/>
    </row>
    <row r="15" spans="1:4" ht="27" customHeight="1" x14ac:dyDescent="0.25">
      <c r="A15" s="12" t="s">
        <v>51</v>
      </c>
      <c r="B15" s="80">
        <v>-18.03</v>
      </c>
      <c r="C15" s="80">
        <v>-18.03</v>
      </c>
      <c r="D15" s="69">
        <f>B15-C15</f>
        <v>0</v>
      </c>
    </row>
    <row r="16" spans="1:4" ht="15.75" x14ac:dyDescent="0.25">
      <c r="A16" s="12"/>
      <c r="B16" s="27"/>
      <c r="C16" s="27"/>
      <c r="D16" s="30"/>
    </row>
    <row r="17" spans="1:4" ht="31.5" x14ac:dyDescent="0.25">
      <c r="A17" s="12" t="s">
        <v>63</v>
      </c>
      <c r="B17" s="79">
        <v>391.41</v>
      </c>
      <c r="C17" s="79">
        <v>383.45</v>
      </c>
      <c r="D17" s="29">
        <f>B17-C17</f>
        <v>7.9600000000000364</v>
      </c>
    </row>
    <row r="18" spans="1:4" ht="15.75" x14ac:dyDescent="0.25">
      <c r="A18" s="12"/>
      <c r="B18" s="31"/>
      <c r="C18" s="31"/>
      <c r="D18" s="32"/>
    </row>
    <row r="19" spans="1:4" ht="31.5" x14ac:dyDescent="0.25">
      <c r="A19" s="12" t="s">
        <v>69</v>
      </c>
      <c r="B19" s="81">
        <v>47.72</v>
      </c>
      <c r="C19" s="81">
        <v>51.08</v>
      </c>
      <c r="D19" s="33">
        <f>B19-C19</f>
        <v>-3.3599999999999994</v>
      </c>
    </row>
    <row r="20" spans="1:4" ht="15.75" x14ac:dyDescent="0.25">
      <c r="A20" s="12"/>
      <c r="B20" s="31"/>
      <c r="C20" s="31"/>
      <c r="D20" s="32"/>
    </row>
    <row r="21" spans="1:4" ht="15.75" x14ac:dyDescent="0.25">
      <c r="A21" s="12" t="s">
        <v>48</v>
      </c>
      <c r="B21" s="79">
        <v>32.86</v>
      </c>
      <c r="C21" s="79">
        <v>29.2</v>
      </c>
      <c r="D21" s="29">
        <f>B21-C21</f>
        <v>3.66</v>
      </c>
    </row>
    <row r="22" spans="1:4" ht="15.75" x14ac:dyDescent="0.25">
      <c r="A22" s="12"/>
      <c r="B22" s="31"/>
      <c r="C22" s="31"/>
      <c r="D22" s="32"/>
    </row>
    <row r="23" spans="1:4" ht="15.75" x14ac:dyDescent="0.25">
      <c r="A23" s="12" t="s">
        <v>49</v>
      </c>
      <c r="B23" s="79">
        <v>6.46</v>
      </c>
      <c r="C23" s="79">
        <v>8.89</v>
      </c>
      <c r="D23" s="29">
        <f>B23-C23</f>
        <v>-2.4300000000000006</v>
      </c>
    </row>
    <row r="24" spans="1:4" ht="15.75" x14ac:dyDescent="0.25">
      <c r="A24" s="12"/>
      <c r="B24" s="31"/>
      <c r="C24" s="31"/>
      <c r="D24" s="32"/>
    </row>
    <row r="25" spans="1:4" ht="15.75" x14ac:dyDescent="0.25">
      <c r="A25" s="12" t="s">
        <v>70</v>
      </c>
      <c r="B25" s="79">
        <v>19.52</v>
      </c>
      <c r="C25" s="79">
        <v>23.63</v>
      </c>
      <c r="D25" s="29">
        <f>B25-C25</f>
        <v>-4.1099999999999994</v>
      </c>
    </row>
    <row r="26" spans="1:4" ht="15.75" x14ac:dyDescent="0.25">
      <c r="A26" s="12"/>
      <c r="B26" s="31"/>
      <c r="C26" s="31"/>
      <c r="D26" s="32"/>
    </row>
    <row r="27" spans="1:4" ht="15.75" x14ac:dyDescent="0.25">
      <c r="A27" s="12" t="s">
        <v>71</v>
      </c>
      <c r="B27" s="79"/>
      <c r="C27" s="79"/>
      <c r="D27" s="29">
        <f>B27-C27</f>
        <v>0</v>
      </c>
    </row>
    <row r="28" spans="1:4" ht="15.75" x14ac:dyDescent="0.25">
      <c r="A28" s="12"/>
      <c r="B28" s="31"/>
      <c r="C28" s="31"/>
      <c r="D28" s="32"/>
    </row>
    <row r="29" spans="1:4" ht="31.5" x14ac:dyDescent="0.25">
      <c r="A29" s="12" t="s">
        <v>74</v>
      </c>
      <c r="B29" s="29">
        <f>SUM(B11:B27)</f>
        <v>559.42000000000007</v>
      </c>
      <c r="C29" s="29">
        <f>SUM(C11:C27)</f>
        <v>551.11</v>
      </c>
      <c r="D29" s="29">
        <f>B29-C29</f>
        <v>8.3100000000000591</v>
      </c>
    </row>
    <row r="30" spans="1:4" x14ac:dyDescent="0.2">
      <c r="B30" s="90">
        <f>B29-PharmPctPrem!B19</f>
        <v>0</v>
      </c>
      <c r="C30" s="90">
        <f>C29-YoYTotalPlanSpnd!C19</f>
        <v>0</v>
      </c>
    </row>
    <row r="31" spans="1:4" ht="15.75" x14ac:dyDescent="0.25">
      <c r="A31" s="12" t="s">
        <v>36</v>
      </c>
      <c r="B31" s="38">
        <f>'Cover page'!C6</f>
        <v>2019</v>
      </c>
      <c r="C31" s="38">
        <f>B31-1</f>
        <v>2018</v>
      </c>
    </row>
    <row r="32" spans="1:4" ht="15.75" x14ac:dyDescent="0.25">
      <c r="A32" s="12" t="s">
        <v>37</v>
      </c>
      <c r="B32" s="82">
        <v>69247</v>
      </c>
      <c r="C32" s="82">
        <v>63225</v>
      </c>
    </row>
    <row r="33" spans="1:4" ht="31.5" x14ac:dyDescent="0.25">
      <c r="A33" s="12" t="s">
        <v>64</v>
      </c>
      <c r="B33" s="82">
        <v>69247</v>
      </c>
      <c r="C33" s="82">
        <v>63225</v>
      </c>
    </row>
    <row r="34" spans="1:4" ht="15.75" x14ac:dyDescent="0.25">
      <c r="A34" s="45"/>
      <c r="B34" s="37"/>
      <c r="C34" s="37"/>
      <c r="D34" s="37"/>
    </row>
    <row r="35" spans="1:4" ht="15.75" x14ac:dyDescent="0.25">
      <c r="A35" s="2"/>
      <c r="B35" s="26"/>
      <c r="C35" s="26"/>
      <c r="D35" s="44"/>
    </row>
    <row r="36" spans="1:4" ht="15.75" x14ac:dyDescent="0.25">
      <c r="A36" s="2"/>
      <c r="B36" s="4"/>
      <c r="C36" s="44"/>
      <c r="D36" s="44"/>
    </row>
    <row r="37" spans="1:4" ht="15.75" x14ac:dyDescent="0.25">
      <c r="A37" s="2"/>
      <c r="B37" s="4"/>
      <c r="C37" s="44"/>
      <c r="D37" s="44"/>
    </row>
    <row r="38" spans="1:4" ht="15.75" x14ac:dyDescent="0.25">
      <c r="A38" s="2"/>
      <c r="B38" s="4"/>
      <c r="C38" s="44"/>
      <c r="D38" s="44"/>
    </row>
    <row r="39" spans="1:4" ht="15.75" x14ac:dyDescent="0.25">
      <c r="A39" s="2"/>
      <c r="B39" s="4"/>
      <c r="C39" s="44"/>
      <c r="D39" s="44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121"/>
  <sheetViews>
    <sheetView view="pageLayout" zoomScaleNormal="100" zoomScaleSheetLayoutView="83" workbookViewId="0">
      <selection activeCell="A121" sqref="A121"/>
    </sheetView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3" t="str">
        <f>'Cover page'!A1:C1</f>
        <v>California Department of Managed Health Care/Department of Insurance</v>
      </c>
      <c r="B1" s="103"/>
      <c r="C1" s="44"/>
      <c r="D1" s="44"/>
      <c r="E1" s="44"/>
      <c r="F1" s="44"/>
      <c r="G1" s="44"/>
      <c r="H1" s="44"/>
      <c r="I1" s="44"/>
      <c r="J1" s="44"/>
    </row>
    <row r="2" spans="1:10" ht="15.75" x14ac:dyDescent="0.25">
      <c r="A2" s="115" t="str">
        <f>'Cover page'!A2:C2</f>
        <v>SB 17 - Large Group Prescription Drug Cost Reporting Form</v>
      </c>
      <c r="B2" s="102"/>
      <c r="C2" s="15"/>
      <c r="D2" s="15"/>
      <c r="E2" s="15"/>
      <c r="F2" s="15"/>
      <c r="G2" s="15"/>
      <c r="H2" s="15"/>
      <c r="I2" s="15"/>
    </row>
    <row r="3" spans="1:10" ht="15.75" x14ac:dyDescent="0.25">
      <c r="A3" s="115" t="str">
        <f>'Cover page'!A3:C3</f>
        <v>For policies subject to CHSC 1385.045 or CIC 10181.45</v>
      </c>
      <c r="B3" s="102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4" t="s">
        <v>9</v>
      </c>
      <c r="B4" s="119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4" t="s">
        <v>44</v>
      </c>
      <c r="B5" s="119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4"/>
      <c r="D6" s="44"/>
      <c r="E6" s="44"/>
      <c r="F6" s="44"/>
      <c r="G6" s="44"/>
      <c r="H6" s="44"/>
      <c r="I6" s="44"/>
      <c r="J6" s="44"/>
    </row>
    <row r="7" spans="1:10" ht="15.75" x14ac:dyDescent="0.25">
      <c r="A7" s="74"/>
      <c r="B7" s="70"/>
      <c r="C7" s="44"/>
      <c r="D7" s="44"/>
      <c r="E7" s="44"/>
    </row>
    <row r="8" spans="1:10" ht="15.75" x14ac:dyDescent="0.25">
      <c r="A8" s="2" t="str">
        <f>"Calendar Year: "&amp;'Cover page'!C6</f>
        <v>Calendar Year: 2019</v>
      </c>
      <c r="B8" s="4"/>
      <c r="C8" s="44"/>
      <c r="D8" s="44"/>
      <c r="E8" s="44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29" t="s">
        <v>80</v>
      </c>
      <c r="B11" s="129" t="s">
        <v>81</v>
      </c>
    </row>
    <row r="12" spans="1:10" x14ac:dyDescent="0.2">
      <c r="A12" s="129" t="s">
        <v>82</v>
      </c>
      <c r="B12" s="129" t="s">
        <v>83</v>
      </c>
    </row>
    <row r="13" spans="1:10" x14ac:dyDescent="0.2">
      <c r="A13" s="129" t="s">
        <v>84</v>
      </c>
      <c r="B13" s="129" t="s">
        <v>85</v>
      </c>
    </row>
    <row r="14" spans="1:10" x14ac:dyDescent="0.2">
      <c r="A14" s="129" t="s">
        <v>86</v>
      </c>
      <c r="B14" s="129" t="s">
        <v>85</v>
      </c>
    </row>
    <row r="15" spans="1:10" x14ac:dyDescent="0.2">
      <c r="A15" s="129" t="s">
        <v>87</v>
      </c>
      <c r="B15" s="129" t="s">
        <v>85</v>
      </c>
    </row>
    <row r="16" spans="1:10" x14ac:dyDescent="0.2">
      <c r="A16" s="129" t="s">
        <v>88</v>
      </c>
      <c r="B16" s="129" t="s">
        <v>85</v>
      </c>
    </row>
    <row r="17" spans="1:2" x14ac:dyDescent="0.2">
      <c r="A17" s="129" t="s">
        <v>89</v>
      </c>
      <c r="B17" s="129" t="s">
        <v>85</v>
      </c>
    </row>
    <row r="18" spans="1:2" x14ac:dyDescent="0.2">
      <c r="A18" s="129" t="s">
        <v>90</v>
      </c>
      <c r="B18" s="129" t="s">
        <v>91</v>
      </c>
    </row>
    <row r="19" spans="1:2" x14ac:dyDescent="0.2">
      <c r="A19" s="129" t="s">
        <v>92</v>
      </c>
      <c r="B19" s="129" t="s">
        <v>93</v>
      </c>
    </row>
    <row r="20" spans="1:2" x14ac:dyDescent="0.2">
      <c r="A20" s="129" t="s">
        <v>94</v>
      </c>
      <c r="B20" s="129" t="s">
        <v>95</v>
      </c>
    </row>
    <row r="21" spans="1:2" x14ac:dyDescent="0.2">
      <c r="A21" s="129" t="s">
        <v>96</v>
      </c>
      <c r="B21" s="129" t="s">
        <v>97</v>
      </c>
    </row>
    <row r="22" spans="1:2" x14ac:dyDescent="0.2">
      <c r="A22" s="129" t="s">
        <v>98</v>
      </c>
      <c r="B22" s="129" t="s">
        <v>99</v>
      </c>
    </row>
    <row r="23" spans="1:2" x14ac:dyDescent="0.2">
      <c r="A23" s="129" t="s">
        <v>100</v>
      </c>
      <c r="B23" s="129" t="s">
        <v>85</v>
      </c>
    </row>
    <row r="24" spans="1:2" x14ac:dyDescent="0.2">
      <c r="A24" s="129" t="s">
        <v>101</v>
      </c>
      <c r="B24" s="129" t="s">
        <v>102</v>
      </c>
    </row>
    <row r="25" spans="1:2" x14ac:dyDescent="0.2">
      <c r="A25" s="129" t="s">
        <v>103</v>
      </c>
      <c r="B25" s="129" t="s">
        <v>104</v>
      </c>
    </row>
    <row r="26" spans="1:2" x14ac:dyDescent="0.2">
      <c r="A26" s="129" t="s">
        <v>105</v>
      </c>
      <c r="B26" s="129" t="s">
        <v>104</v>
      </c>
    </row>
    <row r="27" spans="1:2" x14ac:dyDescent="0.2">
      <c r="A27" s="129" t="s">
        <v>106</v>
      </c>
      <c r="B27" s="129" t="s">
        <v>107</v>
      </c>
    </row>
    <row r="28" spans="1:2" x14ac:dyDescent="0.2">
      <c r="A28" s="129" t="s">
        <v>108</v>
      </c>
      <c r="B28" s="129" t="s">
        <v>107</v>
      </c>
    </row>
    <row r="29" spans="1:2" x14ac:dyDescent="0.2">
      <c r="A29" s="129" t="s">
        <v>109</v>
      </c>
      <c r="B29" s="129" t="s">
        <v>110</v>
      </c>
    </row>
    <row r="30" spans="1:2" x14ac:dyDescent="0.2">
      <c r="A30" s="129" t="s">
        <v>111</v>
      </c>
      <c r="B30" s="129" t="s">
        <v>81</v>
      </c>
    </row>
    <row r="31" spans="1:2" x14ac:dyDescent="0.2">
      <c r="A31" s="129" t="s">
        <v>112</v>
      </c>
      <c r="B31" s="129" t="s">
        <v>113</v>
      </c>
    </row>
    <row r="32" spans="1:2" x14ac:dyDescent="0.2">
      <c r="A32" s="129" t="s">
        <v>114</v>
      </c>
      <c r="B32" s="129" t="s">
        <v>115</v>
      </c>
    </row>
    <row r="33" spans="1:2" x14ac:dyDescent="0.2">
      <c r="A33" s="129" t="s">
        <v>116</v>
      </c>
      <c r="B33" s="129" t="s">
        <v>117</v>
      </c>
    </row>
    <row r="34" spans="1:2" x14ac:dyDescent="0.2">
      <c r="A34" s="129" t="s">
        <v>118</v>
      </c>
      <c r="B34" s="129" t="s">
        <v>119</v>
      </c>
    </row>
    <row r="35" spans="1:2" x14ac:dyDescent="0.2">
      <c r="A35" s="129" t="s">
        <v>120</v>
      </c>
      <c r="B35" s="129" t="s">
        <v>121</v>
      </c>
    </row>
    <row r="36" spans="1:2" x14ac:dyDescent="0.2">
      <c r="A36" s="129" t="s">
        <v>122</v>
      </c>
      <c r="B36" s="129" t="s">
        <v>81</v>
      </c>
    </row>
    <row r="37" spans="1:2" x14ac:dyDescent="0.2">
      <c r="A37" s="128" t="s">
        <v>123</v>
      </c>
      <c r="B37" s="128" t="s">
        <v>124</v>
      </c>
    </row>
    <row r="38" spans="1:2" x14ac:dyDescent="0.2">
      <c r="A38" s="128" t="s">
        <v>125</v>
      </c>
      <c r="B38" s="128" t="s">
        <v>126</v>
      </c>
    </row>
    <row r="39" spans="1:2" x14ac:dyDescent="0.2">
      <c r="A39" s="128" t="s">
        <v>127</v>
      </c>
      <c r="B39" s="128" t="s">
        <v>128</v>
      </c>
    </row>
    <row r="40" spans="1:2" x14ac:dyDescent="0.2">
      <c r="A40" s="128" t="s">
        <v>129</v>
      </c>
      <c r="B40" s="128" t="s">
        <v>128</v>
      </c>
    </row>
    <row r="41" spans="1:2" x14ac:dyDescent="0.2">
      <c r="A41" s="128" t="s">
        <v>130</v>
      </c>
      <c r="B41" s="128" t="s">
        <v>128</v>
      </c>
    </row>
    <row r="42" spans="1:2" x14ac:dyDescent="0.2">
      <c r="A42" s="128" t="s">
        <v>131</v>
      </c>
      <c r="B42" s="128" t="s">
        <v>128</v>
      </c>
    </row>
    <row r="43" spans="1:2" x14ac:dyDescent="0.2">
      <c r="A43" s="128" t="s">
        <v>132</v>
      </c>
      <c r="B43" s="128" t="s">
        <v>133</v>
      </c>
    </row>
    <row r="44" spans="1:2" x14ac:dyDescent="0.2">
      <c r="A44" s="128" t="s">
        <v>134</v>
      </c>
      <c r="B44" s="128" t="s">
        <v>135</v>
      </c>
    </row>
    <row r="45" spans="1:2" x14ac:dyDescent="0.2">
      <c r="A45" s="128" t="s">
        <v>136</v>
      </c>
      <c r="B45" s="128" t="s">
        <v>85</v>
      </c>
    </row>
    <row r="46" spans="1:2" x14ac:dyDescent="0.2">
      <c r="A46" s="128" t="s">
        <v>137</v>
      </c>
      <c r="B46" s="128" t="s">
        <v>85</v>
      </c>
    </row>
    <row r="47" spans="1:2" x14ac:dyDescent="0.2">
      <c r="A47" s="128" t="s">
        <v>138</v>
      </c>
      <c r="B47" s="128" t="s">
        <v>85</v>
      </c>
    </row>
    <row r="48" spans="1:2" x14ac:dyDescent="0.2">
      <c r="A48" s="128" t="s">
        <v>139</v>
      </c>
      <c r="B48" s="128" t="s">
        <v>85</v>
      </c>
    </row>
    <row r="49" spans="1:2" x14ac:dyDescent="0.2">
      <c r="A49" s="128" t="s">
        <v>140</v>
      </c>
      <c r="B49" s="128" t="s">
        <v>85</v>
      </c>
    </row>
    <row r="50" spans="1:2" x14ac:dyDescent="0.2">
      <c r="A50" s="128" t="s">
        <v>141</v>
      </c>
      <c r="B50" s="128" t="s">
        <v>85</v>
      </c>
    </row>
    <row r="51" spans="1:2" x14ac:dyDescent="0.2">
      <c r="A51" s="128" t="s">
        <v>142</v>
      </c>
      <c r="B51" s="128" t="s">
        <v>85</v>
      </c>
    </row>
    <row r="52" spans="1:2" x14ac:dyDescent="0.2">
      <c r="A52" s="128" t="s">
        <v>143</v>
      </c>
      <c r="B52" s="128" t="s">
        <v>85</v>
      </c>
    </row>
    <row r="53" spans="1:2" x14ac:dyDescent="0.2">
      <c r="A53" s="128" t="s">
        <v>144</v>
      </c>
      <c r="B53" s="128" t="s">
        <v>85</v>
      </c>
    </row>
    <row r="54" spans="1:2" x14ac:dyDescent="0.2">
      <c r="A54" s="128" t="s">
        <v>145</v>
      </c>
      <c r="B54" s="128" t="s">
        <v>99</v>
      </c>
    </row>
    <row r="55" spans="1:2" x14ac:dyDescent="0.2">
      <c r="A55" s="128" t="s">
        <v>146</v>
      </c>
      <c r="B55" s="128" t="s">
        <v>147</v>
      </c>
    </row>
    <row r="56" spans="1:2" x14ac:dyDescent="0.2">
      <c r="A56" s="128" t="s">
        <v>148</v>
      </c>
      <c r="B56" s="128" t="s">
        <v>133</v>
      </c>
    </row>
    <row r="57" spans="1:2" x14ac:dyDescent="0.2">
      <c r="A57" s="128" t="s">
        <v>149</v>
      </c>
      <c r="B57" s="128" t="s">
        <v>93</v>
      </c>
    </row>
    <row r="58" spans="1:2" x14ac:dyDescent="0.2">
      <c r="A58" s="128" t="s">
        <v>150</v>
      </c>
      <c r="B58" s="128" t="s">
        <v>93</v>
      </c>
    </row>
    <row r="59" spans="1:2" x14ac:dyDescent="0.2">
      <c r="A59" s="128" t="s">
        <v>151</v>
      </c>
      <c r="B59" s="128" t="s">
        <v>128</v>
      </c>
    </row>
    <row r="60" spans="1:2" x14ac:dyDescent="0.2">
      <c r="A60" s="128" t="s">
        <v>152</v>
      </c>
      <c r="B60" s="128" t="s">
        <v>128</v>
      </c>
    </row>
    <row r="61" spans="1:2" x14ac:dyDescent="0.2">
      <c r="A61" s="128" t="s">
        <v>153</v>
      </c>
      <c r="B61" s="128" t="s">
        <v>128</v>
      </c>
    </row>
    <row r="62" spans="1:2" x14ac:dyDescent="0.2">
      <c r="A62" s="128" t="s">
        <v>154</v>
      </c>
      <c r="B62" s="128" t="s">
        <v>128</v>
      </c>
    </row>
    <row r="63" spans="1:2" x14ac:dyDescent="0.2">
      <c r="A63" s="128" t="s">
        <v>155</v>
      </c>
      <c r="B63" s="128" t="s">
        <v>128</v>
      </c>
    </row>
    <row r="64" spans="1:2" x14ac:dyDescent="0.2">
      <c r="A64" s="128" t="s">
        <v>156</v>
      </c>
      <c r="B64" s="128" t="s">
        <v>102</v>
      </c>
    </row>
    <row r="65" spans="1:2" x14ac:dyDescent="0.2">
      <c r="A65" s="128" t="s">
        <v>157</v>
      </c>
      <c r="B65" s="128" t="s">
        <v>158</v>
      </c>
    </row>
    <row r="66" spans="1:2" x14ac:dyDescent="0.2">
      <c r="A66" s="128" t="s">
        <v>159</v>
      </c>
      <c r="B66" s="128" t="s">
        <v>160</v>
      </c>
    </row>
    <row r="67" spans="1:2" x14ac:dyDescent="0.2">
      <c r="A67" s="128" t="s">
        <v>161</v>
      </c>
      <c r="B67" s="128" t="s">
        <v>102</v>
      </c>
    </row>
    <row r="68" spans="1:2" x14ac:dyDescent="0.2">
      <c r="A68" s="128" t="s">
        <v>162</v>
      </c>
      <c r="B68" s="128" t="s">
        <v>163</v>
      </c>
    </row>
    <row r="69" spans="1:2" x14ac:dyDescent="0.2">
      <c r="A69" s="128" t="s">
        <v>164</v>
      </c>
      <c r="B69" s="128" t="s">
        <v>165</v>
      </c>
    </row>
    <row r="70" spans="1:2" x14ac:dyDescent="0.2">
      <c r="A70" s="128" t="s">
        <v>166</v>
      </c>
      <c r="B70" s="128" t="s">
        <v>93</v>
      </c>
    </row>
    <row r="71" spans="1:2" x14ac:dyDescent="0.2">
      <c r="A71" s="128" t="s">
        <v>167</v>
      </c>
      <c r="B71" s="128" t="s">
        <v>93</v>
      </c>
    </row>
    <row r="72" spans="1:2" x14ac:dyDescent="0.2">
      <c r="A72" s="128" t="s">
        <v>168</v>
      </c>
      <c r="B72" s="128" t="s">
        <v>169</v>
      </c>
    </row>
    <row r="73" spans="1:2" x14ac:dyDescent="0.2">
      <c r="A73" s="128" t="s">
        <v>170</v>
      </c>
      <c r="B73" s="128" t="s">
        <v>163</v>
      </c>
    </row>
    <row r="74" spans="1:2" x14ac:dyDescent="0.2">
      <c r="A74" s="128" t="s">
        <v>171</v>
      </c>
      <c r="B74" s="128" t="s">
        <v>95</v>
      </c>
    </row>
    <row r="75" spans="1:2" x14ac:dyDescent="0.2">
      <c r="A75" s="128" t="s">
        <v>172</v>
      </c>
      <c r="B75" s="128" t="s">
        <v>128</v>
      </c>
    </row>
    <row r="76" spans="1:2" x14ac:dyDescent="0.2">
      <c r="A76" s="128" t="s">
        <v>173</v>
      </c>
      <c r="B76" s="128" t="s">
        <v>83</v>
      </c>
    </row>
    <row r="77" spans="1:2" x14ac:dyDescent="0.2">
      <c r="A77" s="128" t="s">
        <v>174</v>
      </c>
      <c r="B77" s="128" t="s">
        <v>104</v>
      </c>
    </row>
    <row r="78" spans="1:2" x14ac:dyDescent="0.2">
      <c r="A78" s="128" t="s">
        <v>175</v>
      </c>
      <c r="B78" s="128" t="s">
        <v>135</v>
      </c>
    </row>
    <row r="79" spans="1:2" x14ac:dyDescent="0.2">
      <c r="A79" s="128" t="s">
        <v>176</v>
      </c>
      <c r="B79" s="128" t="s">
        <v>81</v>
      </c>
    </row>
    <row r="80" spans="1:2" x14ac:dyDescent="0.2">
      <c r="A80" s="128" t="s">
        <v>177</v>
      </c>
      <c r="B80" s="128" t="s">
        <v>85</v>
      </c>
    </row>
    <row r="81" spans="1:2" x14ac:dyDescent="0.2">
      <c r="A81" s="128" t="s">
        <v>178</v>
      </c>
      <c r="B81" s="128" t="s">
        <v>85</v>
      </c>
    </row>
    <row r="82" spans="1:2" x14ac:dyDescent="0.2">
      <c r="A82" s="128" t="s">
        <v>179</v>
      </c>
      <c r="B82" s="128" t="s">
        <v>180</v>
      </c>
    </row>
    <row r="83" spans="1:2" x14ac:dyDescent="0.2">
      <c r="A83" s="128" t="s">
        <v>181</v>
      </c>
      <c r="B83" s="128" t="s">
        <v>182</v>
      </c>
    </row>
    <row r="84" spans="1:2" x14ac:dyDescent="0.2">
      <c r="A84" s="128" t="s">
        <v>183</v>
      </c>
      <c r="B84" s="128" t="s">
        <v>124</v>
      </c>
    </row>
    <row r="85" spans="1:2" x14ac:dyDescent="0.2">
      <c r="A85" s="128" t="s">
        <v>184</v>
      </c>
      <c r="B85" s="128" t="s">
        <v>185</v>
      </c>
    </row>
    <row r="86" spans="1:2" x14ac:dyDescent="0.2">
      <c r="A86" s="128" t="s">
        <v>186</v>
      </c>
      <c r="B86" s="128" t="s">
        <v>187</v>
      </c>
    </row>
    <row r="87" spans="1:2" x14ac:dyDescent="0.2">
      <c r="A87" s="128" t="s">
        <v>188</v>
      </c>
      <c r="B87" s="128" t="s">
        <v>187</v>
      </c>
    </row>
    <row r="88" spans="1:2" x14ac:dyDescent="0.2">
      <c r="A88" s="128" t="s">
        <v>189</v>
      </c>
      <c r="B88" s="128" t="s">
        <v>158</v>
      </c>
    </row>
    <row r="89" spans="1:2" x14ac:dyDescent="0.2">
      <c r="A89" s="128" t="s">
        <v>190</v>
      </c>
      <c r="B89" s="128" t="s">
        <v>182</v>
      </c>
    </row>
    <row r="90" spans="1:2" x14ac:dyDescent="0.2">
      <c r="A90" s="128" t="s">
        <v>191</v>
      </c>
      <c r="B90" s="128" t="s">
        <v>192</v>
      </c>
    </row>
    <row r="91" spans="1:2" x14ac:dyDescent="0.2">
      <c r="A91" s="128" t="s">
        <v>193</v>
      </c>
      <c r="B91" s="128" t="s">
        <v>194</v>
      </c>
    </row>
    <row r="92" spans="1:2" x14ac:dyDescent="0.2">
      <c r="A92" s="128" t="s">
        <v>195</v>
      </c>
      <c r="B92" s="128" t="s">
        <v>196</v>
      </c>
    </row>
    <row r="93" spans="1:2" x14ac:dyDescent="0.2">
      <c r="A93" s="128" t="s">
        <v>197</v>
      </c>
      <c r="B93" s="128" t="s">
        <v>198</v>
      </c>
    </row>
    <row r="94" spans="1:2" x14ac:dyDescent="0.2">
      <c r="A94" s="128" t="s">
        <v>199</v>
      </c>
      <c r="B94" s="128" t="s">
        <v>85</v>
      </c>
    </row>
    <row r="95" spans="1:2" x14ac:dyDescent="0.2">
      <c r="A95" s="128" t="s">
        <v>200</v>
      </c>
      <c r="B95" s="128" t="s">
        <v>128</v>
      </c>
    </row>
    <row r="96" spans="1:2" x14ac:dyDescent="0.2">
      <c r="A96" s="128" t="s">
        <v>201</v>
      </c>
      <c r="B96" s="128" t="s">
        <v>163</v>
      </c>
    </row>
    <row r="97" spans="1:2" x14ac:dyDescent="0.2">
      <c r="A97" s="128" t="s">
        <v>202</v>
      </c>
      <c r="B97" s="128" t="s">
        <v>81</v>
      </c>
    </row>
    <row r="98" spans="1:2" x14ac:dyDescent="0.2">
      <c r="A98" s="128" t="s">
        <v>203</v>
      </c>
      <c r="B98" s="128" t="s">
        <v>204</v>
      </c>
    </row>
    <row r="99" spans="1:2" x14ac:dyDescent="0.2">
      <c r="A99" s="128" t="s">
        <v>205</v>
      </c>
      <c r="B99" s="128" t="s">
        <v>81</v>
      </c>
    </row>
    <row r="100" spans="1:2" x14ac:dyDescent="0.2">
      <c r="A100" s="128" t="s">
        <v>206</v>
      </c>
      <c r="B100" s="128" t="s">
        <v>81</v>
      </c>
    </row>
    <row r="101" spans="1:2" x14ac:dyDescent="0.2">
      <c r="A101" s="128" t="s">
        <v>207</v>
      </c>
      <c r="B101" s="128" t="s">
        <v>99</v>
      </c>
    </row>
    <row r="102" spans="1:2" x14ac:dyDescent="0.2">
      <c r="A102" s="128" t="s">
        <v>208</v>
      </c>
      <c r="B102" s="128" t="s">
        <v>209</v>
      </c>
    </row>
    <row r="103" spans="1:2" x14ac:dyDescent="0.2">
      <c r="A103" s="128" t="s">
        <v>210</v>
      </c>
      <c r="B103" s="128" t="s">
        <v>93</v>
      </c>
    </row>
    <row r="104" spans="1:2" x14ac:dyDescent="0.2">
      <c r="A104" s="128" t="s">
        <v>211</v>
      </c>
      <c r="B104" s="128" t="s">
        <v>81</v>
      </c>
    </row>
    <row r="105" spans="1:2" x14ac:dyDescent="0.2">
      <c r="A105" s="128" t="s">
        <v>212</v>
      </c>
      <c r="B105" s="128" t="s">
        <v>93</v>
      </c>
    </row>
    <row r="106" spans="1:2" x14ac:dyDescent="0.2">
      <c r="A106" s="128" t="s">
        <v>213</v>
      </c>
      <c r="B106" s="128" t="s">
        <v>115</v>
      </c>
    </row>
    <row r="107" spans="1:2" x14ac:dyDescent="0.2">
      <c r="A107" s="128" t="s">
        <v>214</v>
      </c>
      <c r="B107" s="128" t="s">
        <v>104</v>
      </c>
    </row>
    <row r="108" spans="1:2" x14ac:dyDescent="0.2">
      <c r="A108" s="128" t="s">
        <v>215</v>
      </c>
      <c r="B108" s="128" t="s">
        <v>85</v>
      </c>
    </row>
    <row r="109" spans="1:2" x14ac:dyDescent="0.2">
      <c r="A109" s="128" t="s">
        <v>216</v>
      </c>
      <c r="B109" s="128" t="s">
        <v>217</v>
      </c>
    </row>
    <row r="110" spans="1:2" x14ac:dyDescent="0.2">
      <c r="A110" s="128" t="s">
        <v>218</v>
      </c>
      <c r="B110" s="128" t="s">
        <v>219</v>
      </c>
    </row>
    <row r="111" spans="1:2" x14ac:dyDescent="0.2">
      <c r="A111" s="128" t="s">
        <v>220</v>
      </c>
      <c r="B111" s="128" t="s">
        <v>221</v>
      </c>
    </row>
    <row r="112" spans="1:2" x14ac:dyDescent="0.2">
      <c r="A112" s="128" t="s">
        <v>222</v>
      </c>
      <c r="B112" s="128" t="s">
        <v>102</v>
      </c>
    </row>
    <row r="113" spans="1:2" x14ac:dyDescent="0.2">
      <c r="A113" s="128" t="s">
        <v>223</v>
      </c>
      <c r="B113" s="128" t="s">
        <v>104</v>
      </c>
    </row>
    <row r="114" spans="1:2" x14ac:dyDescent="0.2">
      <c r="A114" s="128" t="s">
        <v>224</v>
      </c>
      <c r="B114" s="128" t="s">
        <v>104</v>
      </c>
    </row>
    <row r="115" spans="1:2" x14ac:dyDescent="0.2">
      <c r="A115" s="128" t="s">
        <v>225</v>
      </c>
      <c r="B115" s="128" t="s">
        <v>121</v>
      </c>
    </row>
    <row r="116" spans="1:2" x14ac:dyDescent="0.2">
      <c r="A116" s="128" t="s">
        <v>226</v>
      </c>
      <c r="B116" s="128" t="s">
        <v>227</v>
      </c>
    </row>
    <row r="117" spans="1:2" x14ac:dyDescent="0.2">
      <c r="A117" s="128" t="s">
        <v>228</v>
      </c>
      <c r="B117" s="128" t="s">
        <v>128</v>
      </c>
    </row>
    <row r="118" spans="1:2" x14ac:dyDescent="0.2">
      <c r="A118" s="128" t="s">
        <v>229</v>
      </c>
      <c r="B118" s="128" t="s">
        <v>196</v>
      </c>
    </row>
    <row r="119" spans="1:2" x14ac:dyDescent="0.2">
      <c r="A119" s="128" t="s">
        <v>230</v>
      </c>
      <c r="B119" s="128" t="s">
        <v>163</v>
      </c>
    </row>
    <row r="120" spans="1:2" x14ac:dyDescent="0.2">
      <c r="A120" s="128" t="s">
        <v>231</v>
      </c>
      <c r="B120" s="128" t="s">
        <v>85</v>
      </c>
    </row>
    <row r="121" spans="1:2" x14ac:dyDescent="0.2">
      <c r="A121" s="128" t="s">
        <v>232</v>
      </c>
      <c r="B121" s="128" t="s">
        <v>124</v>
      </c>
    </row>
  </sheetData>
  <sheetProtection selectLockedCells="1"/>
  <printOptions horizontalCentered="1"/>
  <pageMargins left="0.7" right="0.7" top="0.75" bottom="0.75" header="0.3" footer="0.3"/>
  <pageSetup scale="29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view="pageLayout" zoomScaleNormal="100" zoomScaleSheetLayoutView="100" workbookViewId="0">
      <selection activeCell="B15" sqref="B15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3" t="str">
        <f>'Cover page'!A1:C1</f>
        <v>California Department of Managed Health Care/Department of Insurance</v>
      </c>
      <c r="B1" s="103"/>
      <c r="C1" s="96"/>
    </row>
    <row r="2" spans="1:4" ht="16.5" customHeight="1" x14ac:dyDescent="0.25">
      <c r="A2" s="115" t="str">
        <f>'Cover page'!A2:C2</f>
        <v>SB 17 - Large Group Prescription Drug Cost Reporting Form</v>
      </c>
      <c r="B2" s="102"/>
      <c r="C2" s="15"/>
    </row>
    <row r="3" spans="1:4" ht="16.5" customHeight="1" x14ac:dyDescent="0.25">
      <c r="A3" s="115" t="str">
        <f>'Cover page'!A3:C3</f>
        <v>For policies subject to CHSC 1385.045 or CIC 10181.45</v>
      </c>
      <c r="B3" s="102"/>
      <c r="C3" s="15"/>
    </row>
    <row r="4" spans="1:4" ht="16.5" customHeight="1" x14ac:dyDescent="0.25">
      <c r="A4" s="100" t="s">
        <v>50</v>
      </c>
      <c r="B4" s="101"/>
      <c r="C4" s="16"/>
    </row>
    <row r="5" spans="1:4" ht="16.5" customHeight="1" x14ac:dyDescent="0.25">
      <c r="A5" s="114" t="s">
        <v>45</v>
      </c>
      <c r="B5" s="16"/>
      <c r="C5" s="16"/>
    </row>
    <row r="6" spans="1:4" ht="16.5" customHeight="1" x14ac:dyDescent="0.25">
      <c r="A6" s="43"/>
      <c r="B6" s="43"/>
      <c r="C6" s="43"/>
    </row>
    <row r="7" spans="1:4" ht="16.5" customHeight="1" x14ac:dyDescent="0.25">
      <c r="A7" s="74" t="str">
        <f>"Company Legal Name: "&amp;'Cover page'!C8</f>
        <v>Company Legal Name: Blue Shield of California Life &amp; Health Insurance Company</v>
      </c>
      <c r="B7" s="44"/>
      <c r="C7" s="44"/>
      <c r="D7" s="44"/>
    </row>
    <row r="8" spans="1:4" ht="16.5" customHeight="1" x14ac:dyDescent="0.25">
      <c r="A8" s="2" t="str">
        <f>"Calendar Year: "&amp;'Cover page'!C6</f>
        <v>Calendar Year: 2019</v>
      </c>
      <c r="B8" s="44"/>
      <c r="C8" s="44"/>
      <c r="D8" s="44"/>
    </row>
    <row r="9" spans="1:4" ht="15.75" x14ac:dyDescent="0.25">
      <c r="A9" s="2"/>
      <c r="B9" s="44"/>
      <c r="C9" s="44"/>
    </row>
    <row r="10" spans="1:4" ht="90.75" customHeight="1" x14ac:dyDescent="0.25">
      <c r="A10" s="12" t="s">
        <v>13</v>
      </c>
      <c r="B10" s="23" t="str">
        <f>'Cover page'!C6&amp; " Paid Dollar Amount (PMPM)"</f>
        <v>2019 Paid Dollar Amount (PMPM)</v>
      </c>
      <c r="C10" s="19" t="s">
        <v>52</v>
      </c>
    </row>
    <row r="11" spans="1:4" ht="31.5" x14ac:dyDescent="0.25">
      <c r="A11" s="12" t="s">
        <v>68</v>
      </c>
      <c r="B11" s="91">
        <f>YoYcompofPrem!B13</f>
        <v>0</v>
      </c>
      <c r="C11" s="28">
        <f>B11/$B$15</f>
        <v>0</v>
      </c>
    </row>
    <row r="12" spans="1:4" ht="15.75" x14ac:dyDescent="0.25">
      <c r="A12" s="12"/>
      <c r="B12" s="18"/>
      <c r="C12" s="6"/>
    </row>
    <row r="13" spans="1:4" ht="15.75" x14ac:dyDescent="0.25">
      <c r="A13" s="22" t="s">
        <v>16</v>
      </c>
      <c r="B13" s="91">
        <f>YoYcompofPrem!B11+YoYcompofPrem!B17+YoYcompofPrem!B13</f>
        <v>470.89000000000004</v>
      </c>
      <c r="C13" s="28">
        <f>B13/$B$15</f>
        <v>0.84174680919523803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4">
        <f>PharmPctPrem!B19</f>
        <v>559.41999999999996</v>
      </c>
      <c r="C15" s="20"/>
    </row>
    <row r="19" spans="2:2" x14ac:dyDescent="0.2">
      <c r="B19" s="21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tabSelected="1" view="pageLayout" zoomScaleNormal="100" zoomScaleSheetLayoutView="70" workbookViewId="0">
      <selection activeCell="C25" sqref="C25"/>
    </sheetView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6" t="str">
        <f>'Cover page'!A1:C1</f>
        <v>California Department of Managed Health Care/Department of Insurance</v>
      </c>
      <c r="B1" s="96"/>
      <c r="C1" s="96"/>
      <c r="D1" s="96"/>
      <c r="E1" s="96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0" t="s">
        <v>20</v>
      </c>
      <c r="B4" s="100"/>
      <c r="C4" s="100"/>
      <c r="D4" s="100"/>
      <c r="E4" s="100"/>
    </row>
    <row r="5" spans="1:5" ht="15.75" x14ac:dyDescent="0.25">
      <c r="A5" s="100" t="s">
        <v>46</v>
      </c>
      <c r="B5" s="100"/>
      <c r="C5" s="100"/>
      <c r="D5" s="100"/>
      <c r="E5" s="100"/>
    </row>
    <row r="6" spans="1:5" ht="15.75" x14ac:dyDescent="0.25">
      <c r="A6" s="43"/>
      <c r="B6" s="43"/>
      <c r="C6" s="83"/>
      <c r="D6" s="43"/>
      <c r="E6" s="43"/>
    </row>
    <row r="7" spans="1:5" ht="15.75" x14ac:dyDescent="0.25">
      <c r="A7" s="74" t="str">
        <f>"Company Legal Name: "&amp;'Cover page'!C8</f>
        <v>Company Legal Name: Blue Shield of California Life &amp; Health Insurance Company</v>
      </c>
      <c r="B7" s="75"/>
      <c r="C7" s="75"/>
      <c r="D7" s="44"/>
      <c r="E7" s="44"/>
    </row>
    <row r="8" spans="1:5" ht="15.75" x14ac:dyDescent="0.25">
      <c r="A8" s="2" t="str">
        <f>"Calendar Year: "&amp;'Cover page'!C6</f>
        <v>Calendar Year: 2019</v>
      </c>
      <c r="B8" s="4"/>
      <c r="C8" s="4"/>
      <c r="D8" s="44"/>
      <c r="E8" s="44"/>
    </row>
    <row r="9" spans="1:5" ht="15.75" x14ac:dyDescent="0.25">
      <c r="A9" s="2"/>
      <c r="D9" s="7"/>
      <c r="E9" s="7"/>
    </row>
    <row r="10" spans="1:5" ht="15.75" x14ac:dyDescent="0.25">
      <c r="A10" s="59" t="s">
        <v>35</v>
      </c>
      <c r="B10" s="107"/>
      <c r="C10" s="85"/>
      <c r="D10" s="7"/>
      <c r="E10" s="7"/>
    </row>
    <row r="11" spans="1:5" ht="23.25" customHeight="1" x14ac:dyDescent="0.25">
      <c r="A11" s="70"/>
      <c r="D11" s="7"/>
      <c r="E11" s="7"/>
    </row>
    <row r="12" spans="1:5" ht="15.75" customHeight="1" x14ac:dyDescent="0.25">
      <c r="A12" s="126" t="s">
        <v>28</v>
      </c>
      <c r="B12" s="111"/>
      <c r="C12" s="87"/>
    </row>
    <row r="13" spans="1:5" ht="16.5" thickBot="1" x14ac:dyDescent="0.3">
      <c r="A13" s="45"/>
      <c r="B13" s="9"/>
      <c r="C13" s="87"/>
    </row>
    <row r="14" spans="1:5" ht="15.75" x14ac:dyDescent="0.25">
      <c r="A14" s="39" t="s">
        <v>34</v>
      </c>
      <c r="B14" s="40"/>
      <c r="C14" s="40"/>
      <c r="D14" s="40"/>
      <c r="E14" s="41"/>
    </row>
    <row r="15" spans="1:5" ht="15.75" x14ac:dyDescent="0.25">
      <c r="A15" s="42"/>
      <c r="B15" s="45"/>
      <c r="C15" s="86"/>
      <c r="D15" s="45"/>
      <c r="E15" s="64"/>
    </row>
    <row r="16" spans="1:5" ht="24" customHeight="1" x14ac:dyDescent="0.25">
      <c r="A16" s="125" t="s">
        <v>31</v>
      </c>
      <c r="B16" s="120"/>
      <c r="C16" s="123" t="s">
        <v>38</v>
      </c>
      <c r="D16" s="121"/>
      <c r="E16" s="122"/>
    </row>
    <row r="17" spans="1:5" ht="15.75" x14ac:dyDescent="0.2">
      <c r="A17" s="124"/>
      <c r="B17" s="46" t="s">
        <v>29</v>
      </c>
      <c r="C17" s="84" t="s">
        <v>72</v>
      </c>
      <c r="D17" s="46" t="s">
        <v>73</v>
      </c>
      <c r="E17" s="65" t="s">
        <v>30</v>
      </c>
    </row>
    <row r="18" spans="1:5" ht="15.75" x14ac:dyDescent="0.2">
      <c r="A18" s="63" t="s">
        <v>233</v>
      </c>
      <c r="B18" s="46" t="s">
        <v>33</v>
      </c>
      <c r="C18" s="84" t="s">
        <v>32</v>
      </c>
      <c r="D18" s="46" t="s">
        <v>33</v>
      </c>
      <c r="E18" s="65" t="s">
        <v>33</v>
      </c>
    </row>
    <row r="19" spans="1:5" ht="15.75" x14ac:dyDescent="0.2">
      <c r="A19" s="63" t="s">
        <v>234</v>
      </c>
      <c r="B19" s="46" t="s">
        <v>33</v>
      </c>
      <c r="C19" s="84" t="s">
        <v>33</v>
      </c>
      <c r="D19" s="46" t="s">
        <v>33</v>
      </c>
      <c r="E19" s="65" t="s">
        <v>33</v>
      </c>
    </row>
    <row r="20" spans="1:5" ht="15.75" x14ac:dyDescent="0.2">
      <c r="A20" s="63"/>
      <c r="B20" s="46"/>
      <c r="C20" s="84"/>
      <c r="D20" s="46"/>
      <c r="E20" s="65"/>
    </row>
    <row r="21" spans="1:5" ht="15.75" x14ac:dyDescent="0.2">
      <c r="A21" s="63"/>
      <c r="B21" s="46"/>
      <c r="C21" s="84"/>
      <c r="D21" s="46"/>
      <c r="E21" s="65"/>
    </row>
    <row r="22" spans="1:5" ht="16.5" thickBot="1" x14ac:dyDescent="0.25">
      <c r="A22" s="66"/>
      <c r="B22" s="67"/>
      <c r="C22" s="67"/>
      <c r="D22" s="67"/>
      <c r="E22" s="68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2020-04-15T15:45:52Z</dcterms:modified>
</cp:coreProperties>
</file>