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\actuarial\SF_Pricing\Regulatory\SB 546\2019 report year\"/>
    </mc:Choice>
  </mc:AlternateContent>
  <xr:revisionPtr revIDLastSave="0" documentId="13_ncr:1_{7A198545-E5F2-4157-80C2-780E4B0B0F72}" xr6:coauthVersionLast="43" xr6:coauthVersionMax="43" xr10:uidLastSave="{00000000-0000-0000-0000-000000000000}"/>
  <workbookProtection workbookPassword="DFC0" lockStructure="1"/>
  <bookViews>
    <workbookView xWindow="-120" yWindow="-120" windowWidth="28110" windowHeight="16440" xr2:uid="{00000000-000D-0000-FFFF-FFFF00000000}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42" i="6"/>
  <c r="E17" i="8" s="1"/>
  <c r="E24" i="8" s="1"/>
  <c r="E13" i="8" l="1"/>
  <c r="E20" i="8" s="1"/>
  <c r="F27" i="8" s="1"/>
  <c r="I48" i="6" l="1"/>
  <c r="I15" i="8" s="1"/>
  <c r="I22" i="8" s="1"/>
  <c r="H48" i="6"/>
  <c r="H15" i="8" s="1"/>
  <c r="H22" i="8" s="1"/>
  <c r="G48" i="6"/>
  <c r="G15" i="8" s="1"/>
  <c r="G22" i="8" s="1"/>
  <c r="F48" i="6"/>
  <c r="F15" i="8" s="1"/>
  <c r="F22" i="8" s="1"/>
  <c r="E48" i="6"/>
  <c r="E15" i="8" s="1"/>
  <c r="E22" i="8" s="1"/>
  <c r="I42" i="6"/>
  <c r="I17" i="8" s="1"/>
  <c r="I24" i="8" s="1"/>
  <c r="H42" i="6"/>
  <c r="H17" i="8" s="1"/>
  <c r="H24" i="8" s="1"/>
  <c r="G42" i="6"/>
  <c r="G17" i="8" s="1"/>
  <c r="G24" i="8" s="1"/>
  <c r="F42" i="6"/>
  <c r="F17" i="8" s="1"/>
  <c r="F24" i="8" s="1"/>
  <c r="I33" i="6"/>
  <c r="I16" i="8" s="1"/>
  <c r="I23" i="8" s="1"/>
  <c r="H33" i="6"/>
  <c r="H16" i="8" s="1"/>
  <c r="H23" i="8" s="1"/>
  <c r="G33" i="6"/>
  <c r="G16" i="8" s="1"/>
  <c r="G23" i="8" s="1"/>
  <c r="F33" i="6"/>
  <c r="F16" i="8" s="1"/>
  <c r="F23" i="8" s="1"/>
  <c r="E33" i="6"/>
  <c r="E16" i="8" s="1"/>
  <c r="E23" i="8" s="1"/>
  <c r="I20" i="6"/>
  <c r="I14" i="8" s="1"/>
  <c r="I21" i="8" s="1"/>
  <c r="H20" i="6"/>
  <c r="H14" i="8" s="1"/>
  <c r="H21" i="8" s="1"/>
  <c r="G20" i="6"/>
  <c r="G14" i="8" s="1"/>
  <c r="G21" i="8" s="1"/>
  <c r="F20" i="6"/>
  <c r="F14" i="8" s="1"/>
  <c r="F21" i="8" s="1"/>
  <c r="E20" i="6"/>
  <c r="E14" i="8" s="1"/>
  <c r="E21" i="8" s="1"/>
  <c r="B3" i="6"/>
  <c r="B2" i="6"/>
  <c r="F43" i="9"/>
  <c r="F43" i="8" s="1"/>
  <c r="F50" i="8" s="1"/>
  <c r="I31" i="8" l="1"/>
  <c r="F30" i="8"/>
  <c r="G31" i="8"/>
  <c r="F31" i="8"/>
  <c r="H31" i="8"/>
  <c r="I43" i="9"/>
  <c r="I43" i="8" s="1"/>
  <c r="I50" i="8" s="1"/>
  <c r="H43" i="9"/>
  <c r="H43" i="8" s="1"/>
  <c r="H50" i="8" s="1"/>
  <c r="G43" i="9"/>
  <c r="G43" i="8" s="1"/>
  <c r="G50" i="8" s="1"/>
  <c r="H57" i="8" s="1"/>
  <c r="E43" i="9"/>
  <c r="E43" i="8" s="1"/>
  <c r="E50" i="8" s="1"/>
  <c r="F57" i="8" s="1"/>
  <c r="E34" i="9"/>
  <c r="E42" i="8" s="1"/>
  <c r="E49" i="8" s="1"/>
  <c r="G57" i="8" l="1"/>
  <c r="I57" i="8"/>
  <c r="E39" i="8"/>
  <c r="E46" i="8" s="1"/>
  <c r="F53" i="8" s="1"/>
  <c r="I49" i="9"/>
  <c r="I41" i="8" s="1"/>
  <c r="I48" i="8" s="1"/>
  <c r="H49" i="9"/>
  <c r="H41" i="8" s="1"/>
  <c r="H48" i="8" s="1"/>
  <c r="G49" i="9"/>
  <c r="G41" i="8" s="1"/>
  <c r="G48" i="8" s="1"/>
  <c r="F49" i="9"/>
  <c r="F41" i="8" s="1"/>
  <c r="F48" i="8" s="1"/>
  <c r="E49" i="9"/>
  <c r="E41" i="8" s="1"/>
  <c r="E48" i="8" s="1"/>
  <c r="I34" i="9"/>
  <c r="I42" i="8" s="1"/>
  <c r="I49" i="8" s="1"/>
  <c r="H34" i="9"/>
  <c r="H42" i="8" s="1"/>
  <c r="H49" i="8" s="1"/>
  <c r="G34" i="9"/>
  <c r="G42" i="8" s="1"/>
  <c r="G49" i="8" s="1"/>
  <c r="F34" i="9"/>
  <c r="F42" i="8" s="1"/>
  <c r="F49" i="8" s="1"/>
  <c r="F56" i="8" s="1"/>
  <c r="I21" i="9"/>
  <c r="I40" i="8" s="1"/>
  <c r="I47" i="8" s="1"/>
  <c r="H21" i="9"/>
  <c r="G21" i="9"/>
  <c r="G40" i="8" s="1"/>
  <c r="G47" i="8" s="1"/>
  <c r="F21" i="9"/>
  <c r="F40" i="8" s="1"/>
  <c r="F47" i="8" s="1"/>
  <c r="E21" i="9"/>
  <c r="E40" i="8" s="1"/>
  <c r="E47" i="8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B3" i="8"/>
  <c r="B2" i="8"/>
  <c r="I54" i="8" l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sharedStrings.xml><?xml version="1.0" encoding="utf-8"?>
<sst xmlns="http://schemas.openxmlformats.org/spreadsheetml/2006/main" count="170" uniqueCount="68">
  <si>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</si>
  <si>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</si>
  <si>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</si>
  <si>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</si>
  <si>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</si>
  <si>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</si>
  <si>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</si>
  <si>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</si>
  <si>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</si>
  <si>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</si>
  <si>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</si>
  <si>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</si>
  <si>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</si>
  <si>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</si>
  <si>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</si>
  <si>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</si>
  <si>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</si>
  <si>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</si>
  <si>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</si>
  <si>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</si>
  <si>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</si>
  <si>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</si>
  <si>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</si>
  <si>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</si>
  <si>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</si>
  <si>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</si>
  <si>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</si>
  <si>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</si>
  <si>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</si>
  <si>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</si>
  <si>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</si>
  <si>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</si>
  <si>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</si>
  <si>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</si>
  <si>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</si>
  <si>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</si>
  <si>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</si>
  <si>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</si>
  <si>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</si>
  <si>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</si>
  <si>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</si>
  <si>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</si>
  <si>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</si>
  <si>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</si>
  <si>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</si>
  <si>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</si>
  <si>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</si>
  <si>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</si>
  <si>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</si>
  <si>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</si>
  <si>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</si>
  <si>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</si>
  <si>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</si>
  <si>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</si>
  <si>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</si>
  <si>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</si>
  <si>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</si>
  <si>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</si>
  <si>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</si>
  <si>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</si>
  <si>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</si>
  <si>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</si>
  <si>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</si>
  <si>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</si>
  <si>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2018</t>
  </si>
  <si>
    <t>2014</t>
  </si>
  <si>
    <t>Blue Shield of California Life &amp; Health Insurance Company</t>
  </si>
  <si>
    <t>Blue Shield of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</si>
</sst>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</cellXfs>
  <cellStyles count="6">
    <cellStyle name="Currency 3" xfId="3" xr:uid="{00000000-0005-0000-0000-000000000000}"/>
    <cellStyle name="Normal" xfId="0" builtinId="0"/>
    <cellStyle name="Normal 2 2" xfId="2" xr:uid="{00000000-0005-0000-0000-000002000000}"/>
    <cellStyle name="Normal_cover 10'01" xfId="1" xr:uid="{00000000-0005-0000-0000-000003000000}"/>
    <cellStyle name="Percent" xfId="5" builtinId="5"/>
    <cellStyle name="Warning Text 2" xfId="4" xr:uid="{00000000-0005-0000-0000-000005000000}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20"/>
  <sheetViews>
    <sheetView showGridLines="0" tabSelected="1" showWhiteSpace="0" view="pageLayout" zoomScaleNormal="100" workbookViewId="0">
      <selection activeCell="C13" sqref="C13"/>
    </sheetView>
  </sheetViews>
  <sheetFormatPr defaultColWidth="9.140625" defaultRowHeight="15" x14ac:dyDescent="0.25"/>
  <cols>
    <col min="1" max="1" width="2.42578125" style="1" bestFit="1" customWidth="1"/>
    <col min="2" max="2" width="42.5703125" style="1" customWidth="1"/>
    <col min="3" max="3" width="34.42578125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26" t="s">
        <v>63</v>
      </c>
      <c r="C2" s="85"/>
    </row>
    <row r="3" spans="1:3" s="15" customFormat="1" ht="15.75" x14ac:dyDescent="0.25">
      <c r="A3" s="86"/>
      <c r="B3" s="26" t="s">
        <v>35</v>
      </c>
      <c r="C3" s="26"/>
    </row>
    <row r="4" spans="1:3" ht="15.75" x14ac:dyDescent="0.25">
      <c r="A4" s="86"/>
      <c r="B4" s="27"/>
      <c r="C4" s="130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64</v>
      </c>
    </row>
    <row r="8" spans="1:3" ht="15.75" x14ac:dyDescent="0.25">
      <c r="A8" s="91" t="s">
        <v>3</v>
      </c>
      <c r="B8" s="92" t="s">
        <v>34</v>
      </c>
      <c r="C8" s="94">
        <v>61557</v>
      </c>
    </row>
    <row r="9" spans="1:3" ht="15.75" x14ac:dyDescent="0.25">
      <c r="A9" s="91" t="s">
        <v>4</v>
      </c>
      <c r="B9" s="92" t="s">
        <v>5</v>
      </c>
      <c r="C9" s="95" t="s">
        <v>66</v>
      </c>
    </row>
    <row r="10" spans="1:3" ht="16.5" thickBot="1" x14ac:dyDescent="0.3">
      <c r="A10" s="96" t="s">
        <v>6</v>
      </c>
      <c r="B10" s="97" t="s">
        <v>7</v>
      </c>
      <c r="C10" s="98" t="s">
        <v>67</v>
      </c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 xr:uid="{00000000-0002-0000-0000-000000000000}">
      <formula1>150</formula1>
    </dataValidation>
  </dataValidations>
  <pageMargins left="0.7" right="0.7" top="0.75" bottom="0.75" header="0.3" footer="0.3"/>
  <pageSetup orientation="portrait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I52"/>
  <sheetViews>
    <sheetView showGridLines="0" view="pageLayout" zoomScaleNormal="100" workbookViewId="0">
      <selection activeCell="E51" sqref="E51:I52"/>
    </sheetView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1"/>
      <c r="F8" s="132"/>
      <c r="G8" s="132" t="s">
        <v>33</v>
      </c>
      <c r="H8" s="132"/>
      <c r="I8" s="133"/>
    </row>
    <row r="9" spans="1:9" ht="13.7" customHeight="1" thickBot="1" x14ac:dyDescent="0.25">
      <c r="C9" s="29"/>
      <c r="D9" s="30"/>
      <c r="E9" s="134"/>
      <c r="F9" s="135"/>
      <c r="G9" s="135"/>
      <c r="H9" s="135"/>
      <c r="I9" s="136"/>
    </row>
    <row r="10" spans="1:9" ht="16.5" thickBot="1" x14ac:dyDescent="0.3">
      <c r="A10" s="4"/>
      <c r="C10" s="29"/>
      <c r="D10" s="30"/>
      <c r="E10" s="31" t="s">
        <v>65</v>
      </c>
      <c r="F10" s="31">
        <v>2015</v>
      </c>
      <c r="G10" s="32">
        <v>2016</v>
      </c>
      <c r="H10" s="31">
        <v>2017</v>
      </c>
      <c r="I10" s="33">
        <v>2018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43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>
        <f>SUM(E15:E19)</f>
        <v>0</v>
      </c>
      <c r="F20" s="56">
        <f t="shared" ref="F20:I20" si="0">SUM(F15:F19)</f>
        <v>0</v>
      </c>
      <c r="G20" s="56">
        <f t="shared" si="0"/>
        <v>0</v>
      </c>
      <c r="H20" s="56">
        <f t="shared" si="0"/>
        <v>0</v>
      </c>
      <c r="I20" s="56">
        <f t="shared" si="0"/>
        <v>0</v>
      </c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>
        <f>SUM(E24:E32)</f>
        <v>0</v>
      </c>
      <c r="F33" s="56">
        <f t="shared" ref="F33:I33" si="1">SUM(F24:F32)</f>
        <v>0</v>
      </c>
      <c r="G33" s="56">
        <f t="shared" si="1"/>
        <v>0</v>
      </c>
      <c r="H33" s="56">
        <f t="shared" si="1"/>
        <v>0</v>
      </c>
      <c r="I33" s="56">
        <f t="shared" si="1"/>
        <v>0</v>
      </c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>
        <f>SUM(E36:E41)</f>
        <v>0</v>
      </c>
      <c r="F42" s="56">
        <f>SUM(F36:F41)</f>
        <v>0</v>
      </c>
      <c r="G42" s="56">
        <f>SUM(G36:G41)</f>
        <v>0</v>
      </c>
      <c r="H42" s="56">
        <f>SUM(H36:H41)</f>
        <v>0</v>
      </c>
      <c r="I42" s="56">
        <f>SUM(I36:I41)</f>
        <v>0</v>
      </c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>
        <f>SUM(E45:E47)</f>
        <v>0</v>
      </c>
      <c r="F48" s="56">
        <f>SUM(F45:F47)</f>
        <v>0</v>
      </c>
      <c r="G48" s="56">
        <f>SUM(G45:G47)</f>
        <v>0</v>
      </c>
      <c r="H48" s="56">
        <f>SUM(H45:H47)</f>
        <v>0</v>
      </c>
      <c r="I48" s="56">
        <f>SUM(I45:I47)</f>
        <v>0</v>
      </c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I53"/>
  <sheetViews>
    <sheetView showGridLines="0" view="pageLayout" zoomScaleNormal="100" workbookViewId="0">
      <selection activeCell="G45" sqref="G44:G45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9"/>
      <c r="D4" s="99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0"/>
      <c r="C6" s="100"/>
      <c r="D6" s="100"/>
    </row>
    <row r="7" spans="1:9" s="102" customFormat="1" x14ac:dyDescent="0.2">
      <c r="A7" s="101"/>
      <c r="B7" s="29"/>
      <c r="C7" s="29"/>
      <c r="D7" s="30"/>
      <c r="F7" s="103"/>
      <c r="G7" s="29"/>
      <c r="I7" s="103"/>
    </row>
    <row r="8" spans="1:9" ht="15.75" thickBot="1" x14ac:dyDescent="0.25">
      <c r="D8" s="104"/>
    </row>
    <row r="9" spans="1:9" ht="16.5" thickBot="1" x14ac:dyDescent="0.3">
      <c r="B9" s="84" t="s">
        <v>50</v>
      </c>
      <c r="D9" s="30"/>
      <c r="E9" s="131"/>
      <c r="F9" s="132"/>
      <c r="G9" s="132" t="s">
        <v>33</v>
      </c>
      <c r="H9" s="132"/>
      <c r="I9" s="133"/>
    </row>
    <row r="10" spans="1:9" ht="13.7" customHeight="1" thickBot="1" x14ac:dyDescent="0.25">
      <c r="D10" s="30"/>
      <c r="E10" s="134"/>
      <c r="F10" s="135"/>
      <c r="G10" s="135"/>
      <c r="H10" s="135"/>
      <c r="I10" s="136"/>
    </row>
    <row r="11" spans="1:9" ht="16.5" thickBot="1" x14ac:dyDescent="0.3">
      <c r="A11" s="29"/>
      <c r="D11" s="30"/>
      <c r="E11" s="31" t="s">
        <v>65</v>
      </c>
      <c r="F11" s="31">
        <v>2015</v>
      </c>
      <c r="G11" s="32">
        <v>2016</v>
      </c>
      <c r="H11" s="31">
        <v>2017</v>
      </c>
      <c r="I11" s="33">
        <v>2018</v>
      </c>
    </row>
    <row r="12" spans="1:9" x14ac:dyDescent="0.2">
      <c r="A12" s="29"/>
      <c r="B12" s="105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6"/>
      <c r="C13" s="39">
        <v>1.1000000000000001</v>
      </c>
      <c r="D13" s="40" t="s">
        <v>36</v>
      </c>
      <c r="E13" s="41">
        <v>84253015.890000001</v>
      </c>
      <c r="F13" s="42">
        <v>82014543.170000002</v>
      </c>
      <c r="G13" s="41">
        <v>51547641.777525648</v>
      </c>
      <c r="H13" s="43">
        <v>25688507.600000001</v>
      </c>
      <c r="I13" s="43">
        <v>36826143.920000002</v>
      </c>
    </row>
    <row r="14" spans="1:9" x14ac:dyDescent="0.2">
      <c r="A14" s="29"/>
      <c r="B14" s="107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6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6"/>
      <c r="C16" s="39">
        <v>2.1</v>
      </c>
      <c r="D16" s="40" t="s">
        <v>17</v>
      </c>
      <c r="E16" s="41">
        <v>64503729.829999991</v>
      </c>
      <c r="F16" s="42">
        <v>62127501.509624012</v>
      </c>
      <c r="G16" s="41">
        <v>38561321.245852485</v>
      </c>
      <c r="H16" s="43">
        <v>17594424.489999998</v>
      </c>
      <c r="I16" s="43">
        <v>30301941.080000002</v>
      </c>
    </row>
    <row r="17" spans="1:9" s="30" customFormat="1" x14ac:dyDescent="0.2">
      <c r="B17" s="108"/>
      <c r="C17" s="39">
        <v>2.2000000000000002</v>
      </c>
      <c r="D17" s="40" t="s">
        <v>11</v>
      </c>
      <c r="E17" s="41"/>
      <c r="F17" s="42"/>
      <c r="G17" s="41"/>
      <c r="H17" s="43"/>
      <c r="I17" s="43"/>
    </row>
    <row r="18" spans="1:9" x14ac:dyDescent="0.2">
      <c r="A18" s="29"/>
      <c r="B18" s="106"/>
      <c r="C18" s="39">
        <v>2.2999999999999998</v>
      </c>
      <c r="D18" s="40" t="s">
        <v>12</v>
      </c>
      <c r="E18" s="41"/>
      <c r="F18" s="42"/>
      <c r="G18" s="41"/>
      <c r="H18" s="43"/>
      <c r="I18" s="43"/>
    </row>
    <row r="19" spans="1:9" x14ac:dyDescent="0.2">
      <c r="A19" s="29"/>
      <c r="B19" s="106"/>
      <c r="C19" s="39">
        <v>2.4</v>
      </c>
      <c r="D19" s="40" t="s">
        <v>13</v>
      </c>
      <c r="E19" s="41"/>
      <c r="F19" s="42"/>
      <c r="G19" s="41"/>
      <c r="H19" s="43"/>
      <c r="I19" s="43"/>
    </row>
    <row r="20" spans="1:9" s="30" customFormat="1" x14ac:dyDescent="0.2">
      <c r="B20" s="108"/>
      <c r="C20" s="54" t="s">
        <v>18</v>
      </c>
      <c r="D20" s="40" t="s">
        <v>14</v>
      </c>
      <c r="E20" s="41"/>
      <c r="F20" s="42"/>
      <c r="G20" s="41"/>
      <c r="H20" s="43"/>
      <c r="I20" s="43"/>
    </row>
    <row r="21" spans="1:9" s="30" customFormat="1" x14ac:dyDescent="0.2">
      <c r="A21" s="109"/>
      <c r="B21" s="108"/>
      <c r="C21" s="54" t="s">
        <v>19</v>
      </c>
      <c r="D21" s="55" t="s">
        <v>15</v>
      </c>
      <c r="E21" s="56">
        <f>SUM(E16:E20)</f>
        <v>64503729.829999991</v>
      </c>
      <c r="F21" s="56">
        <f t="shared" ref="F21:I21" si="0">SUM(F16:F20)</f>
        <v>62127501.509624012</v>
      </c>
      <c r="G21" s="56">
        <f t="shared" si="0"/>
        <v>38561321.245852485</v>
      </c>
      <c r="H21" s="56">
        <f t="shared" si="0"/>
        <v>17594424.489999998</v>
      </c>
      <c r="I21" s="56">
        <f t="shared" si="0"/>
        <v>30301941.080000002</v>
      </c>
    </row>
    <row r="22" spans="1:9" x14ac:dyDescent="0.2">
      <c r="B22" s="107"/>
      <c r="C22" s="57"/>
      <c r="D22" s="58"/>
      <c r="E22" s="46"/>
      <c r="F22" s="47"/>
      <c r="G22" s="46"/>
      <c r="H22" s="48"/>
      <c r="I22" s="48"/>
    </row>
    <row r="23" spans="1:9" x14ac:dyDescent="0.2">
      <c r="B23" s="105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8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8"/>
      <c r="C25" s="62"/>
      <c r="D25" s="63" t="s">
        <v>44</v>
      </c>
      <c r="E25" s="41">
        <v>690483.19065698248</v>
      </c>
      <c r="F25" s="42">
        <v>887714.19094951043</v>
      </c>
      <c r="G25" s="41">
        <v>834197.83619035908</v>
      </c>
      <c r="H25" s="43">
        <v>-649097.09782575117</v>
      </c>
      <c r="I25" s="43">
        <v>481072.17943281244</v>
      </c>
    </row>
    <row r="26" spans="1:9" s="30" customFormat="1" ht="14.1" customHeight="1" x14ac:dyDescent="0.2">
      <c r="B26" s="108"/>
      <c r="C26" s="62"/>
      <c r="D26" s="63" t="s">
        <v>45</v>
      </c>
      <c r="E26" s="41">
        <v>32999.050000000003</v>
      </c>
      <c r="F26" s="42">
        <v>32915.850000000006</v>
      </c>
      <c r="G26" s="41">
        <v>20591.922152259893</v>
      </c>
      <c r="H26" s="43">
        <v>10175.380000000001</v>
      </c>
      <c r="I26" s="43">
        <v>13830.92</v>
      </c>
    </row>
    <row r="27" spans="1:9" s="30" customFormat="1" ht="14.1" customHeight="1" x14ac:dyDescent="0.2">
      <c r="B27" s="108"/>
      <c r="C27" s="62"/>
      <c r="D27" s="63" t="s">
        <v>46</v>
      </c>
      <c r="E27" s="41">
        <v>1004529.0900000001</v>
      </c>
      <c r="F27" s="42">
        <v>1451775.7</v>
      </c>
      <c r="G27" s="41">
        <v>1005730.1689257813</v>
      </c>
      <c r="H27" s="43">
        <v>0</v>
      </c>
      <c r="I27" s="43">
        <v>604533.38</v>
      </c>
    </row>
    <row r="28" spans="1:9" s="30" customFormat="1" ht="14.1" customHeight="1" x14ac:dyDescent="0.2">
      <c r="B28" s="108"/>
      <c r="C28" s="62"/>
      <c r="D28" s="63" t="s">
        <v>47</v>
      </c>
      <c r="E28" s="41">
        <v>996450.21</v>
      </c>
      <c r="F28" s="42">
        <v>673112.02</v>
      </c>
      <c r="G28" s="41">
        <v>258392.25140380859</v>
      </c>
      <c r="H28" s="43">
        <v>0</v>
      </c>
      <c r="I28" s="43">
        <v>0</v>
      </c>
    </row>
    <row r="29" spans="1:9" s="30" customFormat="1" ht="14.1" customHeight="1" x14ac:dyDescent="0.2">
      <c r="B29" s="108"/>
      <c r="C29" s="62"/>
      <c r="D29" s="63" t="s">
        <v>48</v>
      </c>
      <c r="E29" s="41">
        <v>289432.74129388313</v>
      </c>
      <c r="F29" s="42">
        <v>287171.91517286201</v>
      </c>
      <c r="G29" s="41"/>
      <c r="H29" s="43"/>
      <c r="I29" s="43"/>
    </row>
    <row r="30" spans="1:9" x14ac:dyDescent="0.2">
      <c r="B30" s="106"/>
      <c r="C30" s="62">
        <v>3.2</v>
      </c>
      <c r="D30" s="55" t="s">
        <v>30</v>
      </c>
      <c r="E30" s="41">
        <v>1961422.93</v>
      </c>
      <c r="F30" s="42">
        <v>1927542.58</v>
      </c>
      <c r="G30" s="41">
        <v>-78215.309999999969</v>
      </c>
      <c r="H30" s="43">
        <v>0</v>
      </c>
      <c r="I30" s="64">
        <v>0</v>
      </c>
    </row>
    <row r="31" spans="1:9" x14ac:dyDescent="0.2">
      <c r="B31" s="106"/>
      <c r="C31" s="62">
        <v>3.3</v>
      </c>
      <c r="D31" s="55" t="s">
        <v>37</v>
      </c>
      <c r="E31" s="41">
        <v>0</v>
      </c>
      <c r="F31" s="42">
        <v>0</v>
      </c>
      <c r="G31" s="41"/>
      <c r="H31" s="43"/>
      <c r="I31" s="64"/>
    </row>
    <row r="32" spans="1:9" x14ac:dyDescent="0.2">
      <c r="B32" s="106"/>
      <c r="C32" s="62">
        <v>3.4</v>
      </c>
      <c r="D32" s="40" t="s">
        <v>21</v>
      </c>
      <c r="E32" s="41">
        <v>0</v>
      </c>
      <c r="F32" s="42">
        <v>0</v>
      </c>
      <c r="G32" s="41">
        <v>18834.969479938685</v>
      </c>
      <c r="H32" s="43">
        <v>9564.3317247523592</v>
      </c>
      <c r="I32" s="43">
        <v>7365.9619090394972</v>
      </c>
    </row>
    <row r="33" spans="2:9" x14ac:dyDescent="0.2">
      <c r="B33" s="106"/>
      <c r="C33" s="62">
        <v>3.5</v>
      </c>
      <c r="D33" s="40" t="s">
        <v>31</v>
      </c>
      <c r="E33" s="41">
        <v>56410.009861004059</v>
      </c>
      <c r="F33" s="42">
        <v>50998.81940910437</v>
      </c>
      <c r="G33" s="41">
        <v>7023.2379290892022</v>
      </c>
      <c r="H33" s="43">
        <v>3238570.7605774626</v>
      </c>
      <c r="I33" s="43">
        <v>4004.0496593766156</v>
      </c>
    </row>
    <row r="34" spans="2:9" x14ac:dyDescent="0.2">
      <c r="B34" s="106"/>
      <c r="C34" s="62">
        <v>3.6</v>
      </c>
      <c r="D34" s="40" t="s">
        <v>32</v>
      </c>
      <c r="E34" s="56">
        <f>SUM(E25:E33)</f>
        <v>5031727.2218118692</v>
      </c>
      <c r="F34" s="56">
        <f t="shared" ref="F34:I34" si="1">SUM(F25:F33)</f>
        <v>5311231.0755314771</v>
      </c>
      <c r="G34" s="56">
        <f t="shared" si="1"/>
        <v>2066555.0760812368</v>
      </c>
      <c r="H34" s="56">
        <f t="shared" si="1"/>
        <v>2609213.3744764635</v>
      </c>
      <c r="I34" s="56">
        <f t="shared" si="1"/>
        <v>1110806.4910012286</v>
      </c>
    </row>
    <row r="35" spans="2:9" s="30" customFormat="1" x14ac:dyDescent="0.2">
      <c r="B35" s="110"/>
      <c r="C35" s="65"/>
      <c r="D35" s="66"/>
      <c r="E35" s="46"/>
      <c r="F35" s="47"/>
      <c r="G35" s="46"/>
      <c r="H35" s="48"/>
      <c r="I35" s="67"/>
    </row>
    <row r="36" spans="2:9" x14ac:dyDescent="0.2">
      <c r="B36" s="105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1"/>
      <c r="C37" s="39">
        <v>4.0999999999999996</v>
      </c>
      <c r="D37" s="40" t="s">
        <v>55</v>
      </c>
      <c r="E37" s="41">
        <v>229024.67148714288</v>
      </c>
      <c r="F37" s="42">
        <v>166100.22021693844</v>
      </c>
      <c r="G37" s="41">
        <v>107088.84726769564</v>
      </c>
      <c r="H37" s="43">
        <v>87058.655138332309</v>
      </c>
      <c r="I37" s="43">
        <v>81559.255215323152</v>
      </c>
    </row>
    <row r="38" spans="2:9" x14ac:dyDescent="0.2">
      <c r="B38" s="111"/>
      <c r="C38" s="39">
        <v>4.2</v>
      </c>
      <c r="D38" s="40" t="s">
        <v>56</v>
      </c>
      <c r="E38" s="41">
        <v>109471.43841690468</v>
      </c>
      <c r="F38" s="42">
        <v>103762.28330236932</v>
      </c>
      <c r="G38" s="41">
        <v>56736.907014381708</v>
      </c>
      <c r="H38" s="43">
        <v>20619.766938342738</v>
      </c>
      <c r="I38" s="43">
        <v>33624.716845025257</v>
      </c>
    </row>
    <row r="39" spans="2:9" x14ac:dyDescent="0.2">
      <c r="B39" s="111"/>
      <c r="C39" s="39">
        <v>4.3</v>
      </c>
      <c r="D39" s="40" t="s">
        <v>57</v>
      </c>
      <c r="E39" s="41">
        <v>75881.173704419649</v>
      </c>
      <c r="F39" s="42">
        <v>74132.790901235508</v>
      </c>
      <c r="G39" s="41">
        <v>47288.965381908871</v>
      </c>
      <c r="H39" s="43">
        <v>29180.754151898833</v>
      </c>
      <c r="I39" s="43">
        <v>46200.095281478592</v>
      </c>
    </row>
    <row r="40" spans="2:9" x14ac:dyDescent="0.2">
      <c r="B40" s="111"/>
      <c r="C40" s="39">
        <v>4.4000000000000004</v>
      </c>
      <c r="D40" s="40" t="s">
        <v>58</v>
      </c>
      <c r="E40" s="41">
        <v>8844.7813616834028</v>
      </c>
      <c r="F40" s="42">
        <v>9863.2044523148925</v>
      </c>
      <c r="G40" s="41">
        <v>5264.6612988904399</v>
      </c>
      <c r="H40" s="43">
        <v>49847.078712392431</v>
      </c>
      <c r="I40" s="43">
        <v>12178.421891566148</v>
      </c>
    </row>
    <row r="41" spans="2:9" s="30" customFormat="1" ht="30" x14ac:dyDescent="0.2">
      <c r="B41" s="112"/>
      <c r="C41" s="54">
        <v>4.5</v>
      </c>
      <c r="D41" s="55" t="s">
        <v>59</v>
      </c>
      <c r="E41" s="41">
        <v>198934.5921028264</v>
      </c>
      <c r="F41" s="42">
        <v>146461.66790611445</v>
      </c>
      <c r="G41" s="41">
        <v>75084.13019818395</v>
      </c>
      <c r="H41" s="43">
        <v>46640.476618052708</v>
      </c>
      <c r="I41" s="43">
        <v>50363.761541670734</v>
      </c>
    </row>
    <row r="42" spans="2:9" ht="30" x14ac:dyDescent="0.2">
      <c r="B42" s="111"/>
      <c r="C42" s="54">
        <v>4.5999999999999996</v>
      </c>
      <c r="D42" s="55" t="s">
        <v>60</v>
      </c>
      <c r="E42" s="41">
        <v>18921.669104699598</v>
      </c>
      <c r="F42" s="42">
        <v>10651.559956651625</v>
      </c>
      <c r="G42" s="41">
        <v>0</v>
      </c>
      <c r="H42" s="43">
        <v>0</v>
      </c>
      <c r="I42" s="64">
        <v>0</v>
      </c>
    </row>
    <row r="43" spans="2:9" ht="30" x14ac:dyDescent="0.2">
      <c r="B43" s="111"/>
      <c r="C43" s="54">
        <v>4.7</v>
      </c>
      <c r="D43" s="55" t="s">
        <v>61</v>
      </c>
      <c r="E43" s="56">
        <f>SUM(E37:E42)</f>
        <v>641078.32617767656</v>
      </c>
      <c r="F43" s="56">
        <f>SUM(F37:F42)</f>
        <v>510971.72673562425</v>
      </c>
      <c r="G43" s="56">
        <f>SUM(G37:G42)</f>
        <v>291463.51116106065</v>
      </c>
      <c r="H43" s="56">
        <f>SUM(H37:H42)</f>
        <v>233346.73155901901</v>
      </c>
      <c r="I43" s="56">
        <f>SUM(I37:I42)</f>
        <v>223926.25077506391</v>
      </c>
    </row>
    <row r="44" spans="2:9" s="30" customFormat="1" x14ac:dyDescent="0.2">
      <c r="B44" s="113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4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5"/>
      <c r="C46" s="62">
        <v>5.0999999999999996</v>
      </c>
      <c r="D46" s="40" t="s">
        <v>0</v>
      </c>
      <c r="E46" s="41">
        <v>11248075.361613773</v>
      </c>
      <c r="F46" s="42">
        <v>10801849.430803867</v>
      </c>
      <c r="G46" s="41">
        <v>6278592.9239127366</v>
      </c>
      <c r="H46" s="43">
        <v>3582744.2690068502</v>
      </c>
      <c r="I46" s="43">
        <v>2863972.3729614345</v>
      </c>
    </row>
    <row r="47" spans="2:9" x14ac:dyDescent="0.2">
      <c r="B47" s="115"/>
      <c r="C47" s="62">
        <v>5.2</v>
      </c>
      <c r="D47" s="40" t="s">
        <v>23</v>
      </c>
      <c r="E47" s="41">
        <v>711562.32170745963</v>
      </c>
      <c r="F47" s="42">
        <v>689902.08535396762</v>
      </c>
      <c r="G47" s="41">
        <v>1927004.3335604547</v>
      </c>
      <c r="H47" s="43">
        <v>1148946.54</v>
      </c>
      <c r="I47" s="43">
        <v>1774222.1126174382</v>
      </c>
    </row>
    <row r="48" spans="2:9" x14ac:dyDescent="0.2">
      <c r="B48" s="115"/>
      <c r="C48" s="62">
        <v>5.3</v>
      </c>
      <c r="D48" s="40" t="s">
        <v>24</v>
      </c>
      <c r="E48" s="41"/>
      <c r="F48" s="42"/>
      <c r="G48" s="41"/>
      <c r="H48" s="43"/>
      <c r="I48" s="43"/>
    </row>
    <row r="49" spans="2:9" x14ac:dyDescent="0.2">
      <c r="B49" s="115"/>
      <c r="C49" s="62">
        <v>5.4</v>
      </c>
      <c r="D49" s="40" t="s">
        <v>25</v>
      </c>
      <c r="E49" s="56">
        <f>SUM(E46:E48)</f>
        <v>11959637.683321232</v>
      </c>
      <c r="F49" s="56">
        <f>SUM(F46:F48)</f>
        <v>11491751.516157834</v>
      </c>
      <c r="G49" s="56">
        <f>SUM(G46:G48)</f>
        <v>8205597.2574731912</v>
      </c>
      <c r="H49" s="56">
        <f>SUM(H46:H48)</f>
        <v>4731690.8090068502</v>
      </c>
      <c r="I49" s="56">
        <f>SUM(I46:I48)</f>
        <v>4638194.4855788723</v>
      </c>
    </row>
    <row r="50" spans="2:9" x14ac:dyDescent="0.2">
      <c r="B50" s="116"/>
      <c r="C50" s="73"/>
      <c r="D50" s="74"/>
      <c r="E50" s="51"/>
      <c r="F50" s="52"/>
      <c r="G50" s="51"/>
      <c r="H50" s="53"/>
      <c r="I50" s="61"/>
    </row>
    <row r="51" spans="2:9" x14ac:dyDescent="0.2">
      <c r="B51" s="117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8"/>
      <c r="C52" s="62">
        <v>6.1</v>
      </c>
      <c r="D52" s="40" t="s">
        <v>27</v>
      </c>
      <c r="E52" s="41">
        <v>15822</v>
      </c>
      <c r="F52" s="41">
        <v>10656</v>
      </c>
      <c r="G52" s="41">
        <v>8614</v>
      </c>
      <c r="H52" s="41">
        <v>4366</v>
      </c>
      <c r="I52" s="41">
        <v>5626</v>
      </c>
    </row>
    <row r="53" spans="2:9" ht="15.75" thickBot="1" x14ac:dyDescent="0.25">
      <c r="B53" s="118"/>
      <c r="C53" s="81">
        <v>6.2</v>
      </c>
      <c r="D53" s="82" t="s">
        <v>28</v>
      </c>
      <c r="E53" s="83">
        <v>190379</v>
      </c>
      <c r="F53" s="83">
        <v>179129</v>
      </c>
      <c r="G53" s="83">
        <v>111424</v>
      </c>
      <c r="H53" s="83">
        <v>51535</v>
      </c>
      <c r="I53" s="83">
        <v>66698</v>
      </c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I20" name="Range2"/>
    <protectedRange password="DFC0" sqref="E46:I48" name="Range4"/>
  </protectedRanges>
  <conditionalFormatting sqref="E34:I34 E49:I49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I58"/>
  <sheetViews>
    <sheetView showGridLines="0" view="pageLayout" zoomScaleNormal="100" zoomScaleSheetLayoutView="100" workbookViewId="0">
      <selection activeCell="I43" sqref="I43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9"/>
      <c r="D4" s="99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0"/>
      <c r="C6" s="100"/>
      <c r="D6" s="100"/>
    </row>
    <row r="7" spans="1:9" s="102" customFormat="1" x14ac:dyDescent="0.2">
      <c r="A7" s="101"/>
      <c r="B7" s="29"/>
      <c r="C7" s="29"/>
      <c r="D7" s="30"/>
      <c r="F7" s="103"/>
      <c r="G7" s="29"/>
      <c r="I7" s="103"/>
    </row>
    <row r="8" spans="1:9" ht="15.75" thickBot="1" x14ac:dyDescent="0.25">
      <c r="D8" s="104"/>
    </row>
    <row r="9" spans="1:9" ht="16.5" thickBot="1" x14ac:dyDescent="0.3">
      <c r="B9" s="84" t="s">
        <v>49</v>
      </c>
      <c r="D9" s="30"/>
      <c r="E9" s="131"/>
      <c r="F9" s="132"/>
      <c r="G9" s="132" t="s">
        <v>33</v>
      </c>
      <c r="H9" s="132"/>
      <c r="I9" s="133"/>
    </row>
    <row r="10" spans="1:9" ht="13.7" customHeight="1" thickBot="1" x14ac:dyDescent="0.25">
      <c r="D10" s="30"/>
      <c r="E10" s="134"/>
      <c r="F10" s="135"/>
      <c r="G10" s="135"/>
      <c r="H10" s="135"/>
      <c r="I10" s="136"/>
    </row>
    <row r="11" spans="1:9" ht="16.5" thickBot="1" x14ac:dyDescent="0.3">
      <c r="A11" s="29"/>
      <c r="D11" s="30"/>
      <c r="E11" s="31" t="s">
        <v>65</v>
      </c>
      <c r="F11" s="31">
        <v>2015</v>
      </c>
      <c r="G11" s="32">
        <v>2016</v>
      </c>
      <c r="H11" s="31">
        <v>2017</v>
      </c>
      <c r="I11" s="33">
        <v>2018</v>
      </c>
    </row>
    <row r="12" spans="1:9" x14ac:dyDescent="0.2">
      <c r="A12" s="29"/>
      <c r="B12" s="105" t="s">
        <v>2</v>
      </c>
      <c r="C12" s="34" t="s">
        <v>38</v>
      </c>
      <c r="D12" s="119"/>
      <c r="E12" s="51"/>
      <c r="F12" s="52"/>
      <c r="G12" s="51"/>
      <c r="H12" s="53"/>
      <c r="I12" s="53"/>
    </row>
    <row r="13" spans="1:9" x14ac:dyDescent="0.2">
      <c r="A13" s="29"/>
      <c r="B13" s="106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8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6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6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6"/>
      <c r="C17" s="39">
        <v>1.5</v>
      </c>
      <c r="D17" s="40" t="s">
        <v>62</v>
      </c>
      <c r="E17" s="56">
        <f>'Historical Data - HMO'!E42</f>
        <v>0</v>
      </c>
      <c r="F17" s="120">
        <f>'Historical Data - HMO'!F42</f>
        <v>0</v>
      </c>
      <c r="G17" s="56">
        <f>'Historical Data - HMO'!G42</f>
        <v>0</v>
      </c>
      <c r="H17" s="121">
        <f>'Historical Data - HMO'!H42</f>
        <v>0</v>
      </c>
      <c r="I17" s="121">
        <f>'Historical Data - HMO'!I42</f>
        <v>0</v>
      </c>
    </row>
    <row r="18" spans="1:9" x14ac:dyDescent="0.2">
      <c r="B18" s="107"/>
      <c r="C18" s="57"/>
      <c r="D18" s="58"/>
      <c r="E18" s="46"/>
      <c r="F18" s="47"/>
      <c r="G18" s="46"/>
      <c r="H18" s="48"/>
      <c r="I18" s="48"/>
    </row>
    <row r="19" spans="1:9" x14ac:dyDescent="0.2">
      <c r="B19" s="105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8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8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8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8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8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0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1" t="str">
        <f>IF('Historical Data - HMO'!H$52=0,"",'Historical Data - summary'!H17/'Historical Data - HMO'!H$52)</f>
        <v/>
      </c>
      <c r="I24" s="121" t="str">
        <f>IF('Historical Data - HMO'!I$52=0,"",'Historical Data - summary'!I17/'Historical Data - HMO'!I$52)</f>
        <v/>
      </c>
    </row>
    <row r="25" spans="1:9" s="30" customFormat="1" x14ac:dyDescent="0.2">
      <c r="B25" s="110"/>
      <c r="C25" s="65"/>
      <c r="D25" s="66"/>
      <c r="E25" s="46"/>
      <c r="F25" s="47"/>
      <c r="G25" s="46"/>
      <c r="H25" s="48"/>
      <c r="I25" s="67"/>
    </row>
    <row r="26" spans="1:9" x14ac:dyDescent="0.2">
      <c r="B26" s="114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5"/>
      <c r="C27" s="62">
        <v>3.1</v>
      </c>
      <c r="D27" s="40" t="s">
        <v>39</v>
      </c>
      <c r="E27" s="56" t="s">
        <v>43</v>
      </c>
      <c r="F27" s="122" t="str">
        <f>IF(E20="","",F20/E20-1)</f>
        <v/>
      </c>
      <c r="G27" s="122" t="str">
        <f>IF(F20="","",G20/F20-1)</f>
        <v/>
      </c>
      <c r="H27" s="122" t="str">
        <f>IF(G20="","",H20/G20-1)</f>
        <v/>
      </c>
      <c r="I27" s="122" t="str">
        <f>IF(H20="","",I20/H20-1)</f>
        <v/>
      </c>
    </row>
    <row r="28" spans="1:9" x14ac:dyDescent="0.2">
      <c r="B28" s="115"/>
      <c r="C28" s="62">
        <v>3.2</v>
      </c>
      <c r="D28" s="40" t="s">
        <v>40</v>
      </c>
      <c r="E28" s="56" t="s">
        <v>43</v>
      </c>
      <c r="F28" s="122" t="str">
        <f t="shared" ref="F28:G31" si="0">IF(E21="","",F21/E21-1)</f>
        <v/>
      </c>
      <c r="G28" s="122" t="str">
        <f t="shared" si="0"/>
        <v/>
      </c>
      <c r="H28" s="122" t="str">
        <f t="shared" ref="H28:I28" si="1">IF(G21="","",H21/G21-1)</f>
        <v/>
      </c>
      <c r="I28" s="122" t="str">
        <f t="shared" si="1"/>
        <v/>
      </c>
    </row>
    <row r="29" spans="1:9" x14ac:dyDescent="0.2">
      <c r="B29" s="115"/>
      <c r="C29" s="62">
        <v>3.3</v>
      </c>
      <c r="D29" s="40" t="s">
        <v>0</v>
      </c>
      <c r="E29" s="56" t="s">
        <v>43</v>
      </c>
      <c r="F29" s="122" t="str">
        <f t="shared" si="0"/>
        <v/>
      </c>
      <c r="G29" s="122" t="str">
        <f t="shared" si="0"/>
        <v/>
      </c>
      <c r="H29" s="122" t="str">
        <f t="shared" ref="H29:I29" si="2">IF(G22="","",H22/G22-1)</f>
        <v/>
      </c>
      <c r="I29" s="122" t="str">
        <f t="shared" si="2"/>
        <v/>
      </c>
    </row>
    <row r="30" spans="1:9" x14ac:dyDescent="0.2">
      <c r="B30" s="115"/>
      <c r="C30" s="62">
        <v>3.4</v>
      </c>
      <c r="D30" s="40" t="s">
        <v>41</v>
      </c>
      <c r="E30" s="56" t="s">
        <v>43</v>
      </c>
      <c r="F30" s="122" t="str">
        <f t="shared" si="0"/>
        <v/>
      </c>
      <c r="G30" s="122" t="str">
        <f t="shared" si="0"/>
        <v/>
      </c>
      <c r="H30" s="122" t="str">
        <f t="shared" ref="H30:I30" si="3">IF(G23="","",H23/G23-1)</f>
        <v/>
      </c>
      <c r="I30" s="122" t="str">
        <f t="shared" si="3"/>
        <v/>
      </c>
    </row>
    <row r="31" spans="1:9" x14ac:dyDescent="0.2">
      <c r="B31" s="115"/>
      <c r="C31" s="39">
        <v>3.5</v>
      </c>
      <c r="D31" s="40" t="s">
        <v>62</v>
      </c>
      <c r="E31" s="56" t="s">
        <v>43</v>
      </c>
      <c r="F31" s="123" t="str">
        <f t="shared" si="0"/>
        <v/>
      </c>
      <c r="G31" s="122" t="str">
        <f t="shared" si="0"/>
        <v/>
      </c>
      <c r="H31" s="124" t="str">
        <f t="shared" ref="H31" si="4">IF(G24="","",H24/G24-1)</f>
        <v/>
      </c>
      <c r="I31" s="124" t="str">
        <f t="shared" ref="I31" si="5">IF(H24="","",I24/H24-1)</f>
        <v/>
      </c>
    </row>
    <row r="32" spans="1:9" s="30" customFormat="1" ht="15.75" thickBot="1" x14ac:dyDescent="0.25">
      <c r="B32" s="125"/>
      <c r="C32" s="57"/>
      <c r="D32" s="45"/>
      <c r="E32" s="126"/>
      <c r="F32" s="127"/>
      <c r="G32" s="126"/>
      <c r="H32" s="128"/>
      <c r="I32" s="129"/>
    </row>
    <row r="34" spans="2:9" ht="15.75" thickBot="1" x14ac:dyDescent="0.25"/>
    <row r="35" spans="2:9" ht="16.5" thickBot="1" x14ac:dyDescent="0.3">
      <c r="B35" s="84" t="s">
        <v>50</v>
      </c>
      <c r="D35" s="30"/>
      <c r="E35" s="131"/>
      <c r="F35" s="132"/>
      <c r="G35" s="132" t="s">
        <v>33</v>
      </c>
      <c r="H35" s="132"/>
      <c r="I35" s="133"/>
    </row>
    <row r="36" spans="2:9" ht="16.5" thickBot="1" x14ac:dyDescent="0.25">
      <c r="D36" s="30"/>
      <c r="E36" s="134"/>
      <c r="F36" s="135"/>
      <c r="G36" s="135"/>
      <c r="H36" s="135"/>
      <c r="I36" s="136"/>
    </row>
    <row r="37" spans="2:9" ht="16.5" thickBot="1" x14ac:dyDescent="0.3">
      <c r="D37" s="30"/>
      <c r="E37" s="31" t="str">
        <f>E11</f>
        <v>2014</v>
      </c>
      <c r="F37" s="31">
        <f>E37+1</f>
        <v>2015</v>
      </c>
      <c r="G37" s="32">
        <f>F37+1</f>
        <v>2016</v>
      </c>
      <c r="H37" s="31">
        <f>G37+1</f>
        <v>2017</v>
      </c>
      <c r="I37" s="33">
        <f>H37+1</f>
        <v>2018</v>
      </c>
    </row>
    <row r="38" spans="2:9" x14ac:dyDescent="0.2">
      <c r="B38" s="105" t="s">
        <v>2</v>
      </c>
      <c r="C38" s="34" t="s">
        <v>38</v>
      </c>
      <c r="D38" s="119"/>
      <c r="E38" s="51"/>
      <c r="F38" s="52"/>
      <c r="G38" s="51"/>
      <c r="H38" s="53"/>
      <c r="I38" s="53"/>
    </row>
    <row r="39" spans="2:9" x14ac:dyDescent="0.2">
      <c r="B39" s="106"/>
      <c r="C39" s="39">
        <v>1.1000000000000001</v>
      </c>
      <c r="D39" s="40" t="s">
        <v>39</v>
      </c>
      <c r="E39" s="56">
        <f>'Historical Data - PPO'!E13</f>
        <v>84253015.890000001</v>
      </c>
      <c r="F39" s="56">
        <f>'Historical Data - PPO'!F13</f>
        <v>82014543.170000002</v>
      </c>
      <c r="G39" s="56">
        <f>'Historical Data - PPO'!G13</f>
        <v>51547641.777525648</v>
      </c>
      <c r="H39" s="56">
        <f>'Historical Data - PPO'!H13</f>
        <v>25688507.600000001</v>
      </c>
      <c r="I39" s="56">
        <f>'Historical Data - PPO'!I13</f>
        <v>36826143.920000002</v>
      </c>
    </row>
    <row r="40" spans="2:9" x14ac:dyDescent="0.2">
      <c r="B40" s="108"/>
      <c r="C40" s="39">
        <v>1.2</v>
      </c>
      <c r="D40" s="40" t="s">
        <v>40</v>
      </c>
      <c r="E40" s="56">
        <f>'Historical Data - PPO'!E21</f>
        <v>64503729.829999991</v>
      </c>
      <c r="F40" s="56">
        <f>'Historical Data - PPO'!F21</f>
        <v>62127501.509624012</v>
      </c>
      <c r="G40" s="56">
        <f>'Historical Data - PPO'!G21</f>
        <v>38561321.245852485</v>
      </c>
      <c r="H40" s="56">
        <f>'Historical Data - PPO'!H21</f>
        <v>17594424.489999998</v>
      </c>
      <c r="I40" s="56">
        <f>'Historical Data - PPO'!I21</f>
        <v>30301941.080000002</v>
      </c>
    </row>
    <row r="41" spans="2:9" x14ac:dyDescent="0.2">
      <c r="B41" s="106"/>
      <c r="C41" s="39">
        <v>1.3</v>
      </c>
      <c r="D41" s="40" t="s">
        <v>0</v>
      </c>
      <c r="E41" s="56">
        <f>'Historical Data - PPO'!E49</f>
        <v>11959637.683321232</v>
      </c>
      <c r="F41" s="56">
        <f>'Historical Data - PPO'!F49</f>
        <v>11491751.516157834</v>
      </c>
      <c r="G41" s="56">
        <f>'Historical Data - PPO'!G49</f>
        <v>8205597.2574731912</v>
      </c>
      <c r="H41" s="56">
        <f>'Historical Data - PPO'!H49</f>
        <v>4731690.8090068502</v>
      </c>
      <c r="I41" s="56">
        <f>'Historical Data - PPO'!I49</f>
        <v>4638194.4855788723</v>
      </c>
    </row>
    <row r="42" spans="2:9" x14ac:dyDescent="0.2">
      <c r="B42" s="106"/>
      <c r="C42" s="39">
        <v>1.4</v>
      </c>
      <c r="D42" s="40" t="s">
        <v>41</v>
      </c>
      <c r="E42" s="56">
        <f>'Historical Data - PPO'!E34</f>
        <v>5031727.2218118692</v>
      </c>
      <c r="F42" s="56">
        <f>'Historical Data - PPO'!F34</f>
        <v>5311231.0755314771</v>
      </c>
      <c r="G42" s="56">
        <f>'Historical Data - PPO'!G34</f>
        <v>2066555.0760812368</v>
      </c>
      <c r="H42" s="56">
        <f>'Historical Data - PPO'!H34</f>
        <v>2609213.3744764635</v>
      </c>
      <c r="I42" s="56">
        <f>'Historical Data - PPO'!I34</f>
        <v>1110806.4910012286</v>
      </c>
    </row>
    <row r="43" spans="2:9" x14ac:dyDescent="0.2">
      <c r="B43" s="106"/>
      <c r="C43" s="39">
        <v>1.5</v>
      </c>
      <c r="D43" s="40" t="s">
        <v>62</v>
      </c>
      <c r="E43" s="56">
        <f>'Historical Data - PPO'!E43</f>
        <v>641078.32617767656</v>
      </c>
      <c r="F43" s="120">
        <f>'Historical Data - PPO'!F43</f>
        <v>510971.72673562425</v>
      </c>
      <c r="G43" s="56">
        <f>'Historical Data - PPO'!G43</f>
        <v>291463.51116106065</v>
      </c>
      <c r="H43" s="121">
        <f>'Historical Data - PPO'!H43</f>
        <v>233346.73155901901</v>
      </c>
      <c r="I43" s="121">
        <f>'Historical Data - PPO'!I43</f>
        <v>223926.25077506391</v>
      </c>
    </row>
    <row r="44" spans="2:9" x14ac:dyDescent="0.2">
      <c r="B44" s="107"/>
      <c r="C44" s="57"/>
      <c r="D44" s="58"/>
      <c r="E44" s="46"/>
      <c r="F44" s="47"/>
      <c r="G44" s="46"/>
      <c r="H44" s="48"/>
      <c r="I44" s="48"/>
    </row>
    <row r="45" spans="2:9" x14ac:dyDescent="0.2">
      <c r="B45" s="105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8"/>
      <c r="C46" s="62">
        <v>2.1</v>
      </c>
      <c r="D46" s="40" t="s">
        <v>39</v>
      </c>
      <c r="E46" s="56">
        <f>IF('Historical Data - PPO'!E$53=0,"",E39/'Historical Data - PPO'!E$53)</f>
        <v>442.55414667584137</v>
      </c>
      <c r="F46" s="56">
        <f>IF('Historical Data - PPO'!F$53=0,"",F39/'Historical Data - PPO'!F$53)</f>
        <v>457.85184515070148</v>
      </c>
      <c r="G46" s="56">
        <f>IF('Historical Data - PPO'!G$53=0,"",G39/'Historical Data - PPO'!G$53)</f>
        <v>462.62602112225056</v>
      </c>
      <c r="H46" s="56">
        <f>IF('Historical Data - PPO'!H$53=0,"",H39/'Historical Data - PPO'!H$53)</f>
        <v>498.46720869312122</v>
      </c>
      <c r="I46" s="56">
        <f>IF('Historical Data - PPO'!I$53=0,"",I39/'Historical Data - PPO'!I$53)</f>
        <v>552.13265645146782</v>
      </c>
    </row>
    <row r="47" spans="2:9" x14ac:dyDescent="0.2">
      <c r="B47" s="108"/>
      <c r="C47" s="62">
        <v>2.2000000000000002</v>
      </c>
      <c r="D47" s="40" t="s">
        <v>40</v>
      </c>
      <c r="E47" s="56">
        <f>IF('Historical Data - PPO'!E$53=0,"",E40/'Historical Data - PPO'!E$53)</f>
        <v>338.81746321810698</v>
      </c>
      <c r="F47" s="56">
        <f>IF('Historical Data - PPO'!F$53=0,"",F40/'Historical Data - PPO'!F$53)</f>
        <v>346.83106314233885</v>
      </c>
      <c r="G47" s="56">
        <f>IF('Historical Data - PPO'!G$53=0,"",G40/'Historical Data - PPO'!G$53)</f>
        <v>346.07733743046816</v>
      </c>
      <c r="H47" s="56">
        <f>IF('Historical Data - PPO'!H$53=0,"",H40/'Historical Data - PPO'!H$53)</f>
        <v>341.40728611623166</v>
      </c>
      <c r="I47" s="56">
        <f>IF('Historical Data - PPO'!I$53=0,"",I40/'Historical Data - PPO'!I$53)</f>
        <v>454.31558787369937</v>
      </c>
    </row>
    <row r="48" spans="2:9" x14ac:dyDescent="0.2">
      <c r="B48" s="108"/>
      <c r="C48" s="62">
        <v>2.2999999999999998</v>
      </c>
      <c r="D48" s="40" t="s">
        <v>0</v>
      </c>
      <c r="E48" s="56">
        <f>IF('Historical Data - PPO'!E$53=0,"",E41/'Historical Data - PPO'!E$53)</f>
        <v>62.82015181990257</v>
      </c>
      <c r="F48" s="56">
        <f>IF('Historical Data - PPO'!F$53=0,"",F41/'Historical Data - PPO'!F$53)</f>
        <v>64.153495615773181</v>
      </c>
      <c r="G48" s="56">
        <f>IF('Historical Data - PPO'!G$53=0,"",G41/'Historical Data - PPO'!G$53)</f>
        <v>73.642996638724071</v>
      </c>
      <c r="H48" s="56">
        <f>IF('Historical Data - PPO'!H$53=0,"",H41/'Historical Data - PPO'!H$53)</f>
        <v>91.815092830248375</v>
      </c>
      <c r="I48" s="56">
        <f>IF('Historical Data - PPO'!I$53=0,"",I41/'Historical Data - PPO'!I$53)</f>
        <v>69.54023337399731</v>
      </c>
    </row>
    <row r="49" spans="2:9" x14ac:dyDescent="0.2">
      <c r="B49" s="108"/>
      <c r="C49" s="62">
        <v>2.4</v>
      </c>
      <c r="D49" s="40" t="s">
        <v>41</v>
      </c>
      <c r="E49" s="56">
        <f>IF('Historical Data - PPO'!E$53=0,"",E42/'Historical Data - PPO'!E$53)</f>
        <v>26.430053849489013</v>
      </c>
      <c r="F49" s="56">
        <f>IF('Historical Data - PPO'!F$53=0,"",F42/'Historical Data - PPO'!F$53)</f>
        <v>29.650313882908279</v>
      </c>
      <c r="G49" s="56">
        <f>IF('Historical Data - PPO'!G$53=0,"",G42/'Historical Data - PPO'!G$53)</f>
        <v>18.546767986082322</v>
      </c>
      <c r="H49" s="56">
        <f>IF('Historical Data - PPO'!H$53=0,"",H42/'Historical Data - PPO'!H$53)</f>
        <v>50.629928679081466</v>
      </c>
      <c r="I49" s="56">
        <f>IF('Historical Data - PPO'!I$53=0,"",I42/'Historical Data - PPO'!I$53)</f>
        <v>16.654269858185081</v>
      </c>
    </row>
    <row r="50" spans="2:9" x14ac:dyDescent="0.2">
      <c r="B50" s="108"/>
      <c r="C50" s="39">
        <v>2.5</v>
      </c>
      <c r="D50" s="40" t="s">
        <v>62</v>
      </c>
      <c r="E50" s="56">
        <f>IF('Historical Data - PPO'!E$53=0,"",E43/'Historical Data - PPO'!E$53)</f>
        <v>3.3673794177807244</v>
      </c>
      <c r="F50" s="120">
        <f>IF('Historical Data - PPO'!F$53=0,"",F43/'Historical Data - PPO'!F$53)</f>
        <v>2.8525349147018306</v>
      </c>
      <c r="G50" s="56">
        <f>IF('Historical Data - PPO'!G$53=0,"",G43/'Historical Data - PPO'!G$53)</f>
        <v>2.615805492183557</v>
      </c>
      <c r="H50" s="121">
        <f>IF('Historical Data - PPO'!H$53=0,"",H43/'Historical Data - PPO'!H$53)</f>
        <v>4.5279272641703505</v>
      </c>
      <c r="I50" s="121">
        <f>IF('Historical Data - PPO'!I$53=0,"",I43/'Historical Data - PPO'!I$53)</f>
        <v>3.3573158231890599</v>
      </c>
    </row>
    <row r="51" spans="2:9" x14ac:dyDescent="0.2">
      <c r="B51" s="110"/>
      <c r="C51" s="65"/>
      <c r="D51" s="66"/>
      <c r="E51" s="46"/>
      <c r="F51" s="47"/>
      <c r="G51" s="46"/>
      <c r="H51" s="48"/>
      <c r="I51" s="67"/>
    </row>
    <row r="52" spans="2:9" x14ac:dyDescent="0.2">
      <c r="B52" s="114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5"/>
      <c r="C53" s="62">
        <v>3.1</v>
      </c>
      <c r="D53" s="40" t="s">
        <v>39</v>
      </c>
      <c r="E53" s="56" t="s">
        <v>43</v>
      </c>
      <c r="F53" s="122">
        <f>IF(E46="","",F46/E46-1)</f>
        <v>3.4566840215521033E-2</v>
      </c>
      <c r="G53" s="122">
        <f>IF(F46="","",G46/F46-1)</f>
        <v>1.0427338061677283E-2</v>
      </c>
      <c r="H53" s="122">
        <f>IF(G46="","",H46/G46-1)</f>
        <v>7.7473349821365778E-2</v>
      </c>
      <c r="I53" s="122">
        <f>IF(H46="","",I46/H46-1)</f>
        <v>0.10766093901953222</v>
      </c>
    </row>
    <row r="54" spans="2:9" x14ac:dyDescent="0.2">
      <c r="B54" s="115"/>
      <c r="C54" s="62">
        <v>3.2</v>
      </c>
      <c r="D54" s="40" t="s">
        <v>40</v>
      </c>
      <c r="E54" s="56" t="s">
        <v>43</v>
      </c>
      <c r="F54" s="122">
        <f t="shared" ref="F54:F55" si="6">IF(E47="","",F47/E47-1)</f>
        <v>2.3651673228759496E-2</v>
      </c>
      <c r="G54" s="122">
        <f t="shared" ref="G54:G56" si="7">IF(F47="","",G47/F47-1)</f>
        <v>-2.1731782183574966E-3</v>
      </c>
      <c r="H54" s="122">
        <f t="shared" ref="H54:H56" si="8">IF(G47="","",H47/G47-1)</f>
        <v>-1.3494241919769667E-2</v>
      </c>
      <c r="I54" s="122">
        <f t="shared" ref="I54:I56" si="9">IF(H47="","",I47/H47-1)</f>
        <v>0.33071438820736887</v>
      </c>
    </row>
    <row r="55" spans="2:9" x14ac:dyDescent="0.2">
      <c r="B55" s="115"/>
      <c r="C55" s="62">
        <v>3.3</v>
      </c>
      <c r="D55" s="40" t="s">
        <v>0</v>
      </c>
      <c r="E55" s="56" t="s">
        <v>43</v>
      </c>
      <c r="F55" s="122">
        <f t="shared" si="6"/>
        <v>2.1224778311474735E-2</v>
      </c>
      <c r="G55" s="122">
        <f t="shared" si="7"/>
        <v>0.14791868988379409</v>
      </c>
      <c r="H55" s="122">
        <f t="shared" si="8"/>
        <v>0.24675932567861825</v>
      </c>
      <c r="I55" s="122">
        <f t="shared" si="9"/>
        <v>-0.24260564107290905</v>
      </c>
    </row>
    <row r="56" spans="2:9" x14ac:dyDescent="0.2">
      <c r="B56" s="115"/>
      <c r="C56" s="62">
        <v>3.4</v>
      </c>
      <c r="D56" s="40" t="s">
        <v>41</v>
      </c>
      <c r="E56" s="56" t="s">
        <v>43</v>
      </c>
      <c r="F56" s="122">
        <f>IF(E49="","",F49/E49-1)</f>
        <v>0.12184084269209783</v>
      </c>
      <c r="G56" s="122">
        <f t="shared" si="7"/>
        <v>-0.37448324967738433</v>
      </c>
      <c r="H56" s="122">
        <f t="shared" si="8"/>
        <v>1.7298518381787416</v>
      </c>
      <c r="I56" s="122">
        <f t="shared" si="9"/>
        <v>-0.67105879283874936</v>
      </c>
    </row>
    <row r="57" spans="2:9" x14ac:dyDescent="0.2">
      <c r="B57" s="115"/>
      <c r="C57" s="39">
        <v>3.5</v>
      </c>
      <c r="D57" s="40" t="s">
        <v>62</v>
      </c>
      <c r="E57" s="56" t="s">
        <v>43</v>
      </c>
      <c r="F57" s="123">
        <f>IF(E50="","",F50/E50-1)</f>
        <v>-0.15289174138214656</v>
      </c>
      <c r="G57" s="122">
        <f t="shared" ref="G57" si="10">IF(F50="","",G50/F50-1)</f>
        <v>-8.2989141096286412E-2</v>
      </c>
      <c r="H57" s="124">
        <f t="shared" ref="H57" si="11">IF(G50="","",H50/G50-1)</f>
        <v>0.73098775031267338</v>
      </c>
      <c r="I57" s="124">
        <f t="shared" ref="I57" si="12">IF(H50="","",I50/H50-1)</f>
        <v>-0.25853141463741713</v>
      </c>
    </row>
    <row r="58" spans="2:9" ht="15.75" thickBot="1" x14ac:dyDescent="0.25">
      <c r="B58" s="125"/>
      <c r="C58" s="57"/>
      <c r="D58" s="45"/>
      <c r="E58" s="126"/>
      <c r="F58" s="127"/>
      <c r="G58" s="126"/>
      <c r="H58" s="128"/>
      <c r="I58" s="129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Hsiao, Jonathan</cp:lastModifiedBy>
  <cp:lastPrinted>2017-08-31T23:03:42Z</cp:lastPrinted>
  <dcterms:created xsi:type="dcterms:W3CDTF">2016-01-21T22:50:39Z</dcterms:created>
  <dcterms:modified xsi:type="dcterms:W3CDTF">2019-09-25T22:51:48Z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