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822F297B-1BB4-41D1-A679-4CDD6D920746}" xr6:coauthVersionLast="47" xr6:coauthVersionMax="47" xr10:uidLastSave="{00000000-0000-0000-0000-000000000000}"/>
  <bookViews>
    <workbookView xWindow="-110" yWindow="-110" windowWidth="19420" windowHeight="1042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 i="26" l="1"/>
  <c r="P34" i="26"/>
  <c r="P33" i="26"/>
  <c r="P32" i="26"/>
  <c r="N35" i="26"/>
  <c r="N34" i="26"/>
  <c r="O34" i="26" s="1"/>
  <c r="N33" i="26"/>
  <c r="N32" i="26"/>
  <c r="I35" i="26"/>
  <c r="I34" i="26"/>
  <c r="I33" i="26"/>
  <c r="I32" i="26"/>
  <c r="I31" i="26"/>
  <c r="I30" i="26"/>
  <c r="G35" i="26"/>
  <c r="G34" i="26"/>
  <c r="G33" i="26"/>
  <c r="G32" i="26"/>
  <c r="G31" i="26"/>
  <c r="G30" i="26"/>
  <c r="D17" i="28"/>
  <c r="D16" i="28"/>
  <c r="D15" i="28"/>
  <c r="D14" i="28"/>
  <c r="D13" i="28"/>
  <c r="D12" i="28"/>
  <c r="C5" i="28"/>
  <c r="E18" i="28"/>
  <c r="C7" i="28" s="1"/>
  <c r="C18" i="28"/>
  <c r="C6" i="28" s="1"/>
  <c r="A6" i="28"/>
  <c r="AF35" i="26"/>
  <c r="AF34" i="26"/>
  <c r="AF33" i="26"/>
  <c r="AF32" i="26"/>
  <c r="AF31" i="26"/>
  <c r="AF30" i="26"/>
  <c r="AE35" i="26"/>
  <c r="AE34" i="26"/>
  <c r="AE33" i="26"/>
  <c r="AE32" i="26"/>
  <c r="AE31" i="26"/>
  <c r="AE30" i="26"/>
  <c r="E39" i="20"/>
  <c r="L35" i="20"/>
  <c r="K35" i="20"/>
  <c r="G19" i="20"/>
  <c r="F19" i="20"/>
  <c r="E80" i="20"/>
  <c r="N77" i="20"/>
  <c r="N78" i="20"/>
  <c r="N79" i="20"/>
  <c r="N80" i="20"/>
  <c r="N75" i="20"/>
  <c r="M77" i="20"/>
  <c r="M78" i="20"/>
  <c r="M79" i="20"/>
  <c r="M80" i="20"/>
  <c r="M75" i="20"/>
  <c r="O33" i="26"/>
  <c r="P35" i="22"/>
  <c r="P34" i="22"/>
  <c r="P33" i="22"/>
  <c r="P32" i="22"/>
  <c r="O32" i="22"/>
  <c r="O33" i="22"/>
  <c r="O34" i="22"/>
  <c r="O35" i="22"/>
  <c r="J9" i="20"/>
  <c r="J10" i="20"/>
  <c r="J11" i="20"/>
  <c r="J12" i="20"/>
  <c r="J13" i="20"/>
  <c r="J14" i="20"/>
  <c r="J15" i="20"/>
  <c r="J16" i="20"/>
  <c r="J17" i="20"/>
  <c r="J18" i="20"/>
  <c r="J8" i="20"/>
  <c r="J7" i="20"/>
  <c r="L19" i="20" s="1"/>
  <c r="K19" i="20" l="1"/>
  <c r="F17" i="28"/>
  <c r="G17" i="28"/>
  <c r="O35" i="26"/>
  <c r="F16" i="28"/>
  <c r="G16" i="28"/>
  <c r="F15" i="28"/>
  <c r="G15" i="28"/>
  <c r="F14" i="28"/>
  <c r="O32" i="26"/>
  <c r="G14" i="28"/>
  <c r="D18" i="28"/>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N20" i="22" l="1"/>
  <c r="N21" i="22"/>
  <c r="N22" i="22"/>
  <c r="N23" i="22"/>
  <c r="N24" i="22"/>
  <c r="N19" i="22"/>
  <c r="AE10" i="26"/>
  <c r="AE12" i="26"/>
  <c r="AE8" i="26"/>
  <c r="H30" i="22"/>
  <c r="H32" i="22"/>
  <c r="H34" i="22"/>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C36" i="26" s="1"/>
  <c r="AB31" i="26"/>
  <c r="AA31" i="26"/>
  <c r="Z31" i="26"/>
  <c r="V31" i="26"/>
  <c r="U31" i="26"/>
  <c r="T31" i="26"/>
  <c r="S31" i="26"/>
  <c r="H31" i="26"/>
  <c r="AC30" i="26"/>
  <c r="AB30" i="26"/>
  <c r="AA30" i="26"/>
  <c r="AA36" i="26" s="1"/>
  <c r="Z30" i="26"/>
  <c r="V30" i="26"/>
  <c r="V36" i="26" s="1"/>
  <c r="U30" i="26"/>
  <c r="T30" i="26"/>
  <c r="S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N9" i="26" l="1"/>
  <c r="N9" i="22" s="1"/>
  <c r="AF25" i="26"/>
  <c r="AE25" i="26"/>
  <c r="AB36" i="26"/>
  <c r="AD14" i="26"/>
  <c r="AD31" i="26"/>
  <c r="AD35" i="26"/>
  <c r="AD32" i="26"/>
  <c r="AD30" i="26"/>
  <c r="AD34" i="26"/>
  <c r="Z36" i="26"/>
  <c r="T36" i="26"/>
  <c r="S36" i="26"/>
  <c r="U36" i="26"/>
  <c r="N13" i="26"/>
  <c r="N13" i="22" s="1"/>
  <c r="M14" i="26"/>
  <c r="J14" i="26"/>
  <c r="F14" i="26"/>
  <c r="F30" i="26"/>
  <c r="F36" i="26" s="1"/>
  <c r="N11" i="26"/>
  <c r="N11" i="22" s="1"/>
  <c r="L14" i="26"/>
  <c r="E36" i="26"/>
  <c r="W36" i="26"/>
  <c r="Y36" i="26"/>
  <c r="W14" i="26"/>
  <c r="C36" i="26"/>
  <c r="N8" i="26"/>
  <c r="N10" i="26"/>
  <c r="N10" i="22" s="1"/>
  <c r="N12" i="26"/>
  <c r="N12" i="22" s="1"/>
  <c r="E14" i="26"/>
  <c r="AE14" i="26"/>
  <c r="X14" i="26"/>
  <c r="X36" i="26"/>
  <c r="D36" i="26"/>
  <c r="K14" i="26"/>
  <c r="AF14" i="26"/>
  <c r="G8" i="26"/>
  <c r="G8" i="22" s="1"/>
  <c r="G9" i="26"/>
  <c r="G10" i="26"/>
  <c r="G11" i="26"/>
  <c r="G12" i="26"/>
  <c r="G13" i="26"/>
  <c r="C14" i="26"/>
  <c r="Y14" i="26"/>
  <c r="D14" i="26"/>
  <c r="AD25" i="26"/>
  <c r="N31" i="26" l="1"/>
  <c r="P31" i="26" s="1"/>
  <c r="G13" i="28" s="1"/>
  <c r="C9" i="28" s="1"/>
  <c r="N8" i="22"/>
  <c r="N30" i="26"/>
  <c r="AD36" i="26"/>
  <c r="G9" i="22"/>
  <c r="G12" i="22"/>
  <c r="G10" i="22"/>
  <c r="G11" i="22"/>
  <c r="G13" i="22"/>
  <c r="P14" i="26"/>
  <c r="O14" i="26"/>
  <c r="N14" i="26"/>
  <c r="H14"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F13" i="28" l="1"/>
  <c r="O31" i="26"/>
  <c r="O30" i="26"/>
  <c r="P30" i="26"/>
  <c r="G12" i="28"/>
  <c r="G18" i="28" s="1"/>
  <c r="F12" i="28"/>
  <c r="G36" i="26"/>
  <c r="I36" i="26"/>
  <c r="H36" i="26"/>
  <c r="N36" i="26"/>
  <c r="P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F18" i="28" l="1"/>
  <c r="C8" i="28" s="1"/>
  <c r="O36" i="26"/>
  <c r="I56" i="25"/>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L78" i="20"/>
  <c r="L79" i="20"/>
  <c r="L80" i="20"/>
  <c r="L76" i="20"/>
  <c r="N76" i="20" s="1"/>
  <c r="K76" i="20"/>
  <c r="M76" i="20" s="1"/>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9" i="20" l="1"/>
  <c r="I79" i="20" s="1"/>
  <c r="D81" i="20"/>
  <c r="C81" i="20"/>
  <c r="E81" i="20" s="1"/>
  <c r="H78" i="20"/>
  <c r="I78" i="20" s="1"/>
  <c r="E79" i="20"/>
  <c r="K81" i="20"/>
  <c r="O80" i="20"/>
  <c r="P80" i="20" s="1"/>
  <c r="O79" i="20"/>
  <c r="P79" i="20" s="1"/>
  <c r="O78" i="20"/>
  <c r="P78" i="20" s="1"/>
  <c r="O77" i="20"/>
  <c r="P77" i="20" s="1"/>
  <c r="O76" i="20"/>
  <c r="P76" i="20" s="1"/>
  <c r="L75" i="20"/>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0"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P31" i="22" l="1"/>
  <c r="O31" i="22"/>
  <c r="O30" i="22"/>
  <c r="P30"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1" i="17"/>
  <c r="A12" i="17" s="1"/>
  <c r="A13" i="17" s="1"/>
  <c r="A14" i="17" s="1"/>
  <c r="A15" i="17" s="1"/>
  <c r="A16" i="17" s="1"/>
  <c r="A17" i="17" s="1"/>
  <c r="A18" i="17" s="1"/>
  <c r="A19" i="17" s="1"/>
  <c r="A20" i="17" s="1"/>
  <c r="A21" i="17" s="1"/>
  <c r="A22" i="17" s="1"/>
  <c r="L51" i="20" l="1"/>
  <c r="K51" i="20"/>
  <c r="D19" i="20"/>
  <c r="C19" i="20"/>
  <c r="A8" i="2"/>
  <c r="A9" i="2" s="1"/>
  <c r="A10" i="2" s="1"/>
  <c r="A11" i="2" s="1"/>
  <c r="A12" i="2" s="1"/>
  <c r="A13" i="2" l="1"/>
  <c r="A14" i="2" s="1"/>
  <c r="A15" i="2" s="1"/>
  <c r="A16" i="2" s="1"/>
  <c r="A17" i="2" s="1"/>
  <c r="AF36" i="26"/>
  <c r="AE36" i="26"/>
</calcChain>
</file>

<file path=xl/sharedStrings.xml><?xml version="1.0" encoding="utf-8"?>
<sst xmlns="http://schemas.openxmlformats.org/spreadsheetml/2006/main" count="1195" uniqueCount="293">
  <si>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</si>
  <si>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</si>
  <si>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</si>
  <si>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</si>
  <si>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</si>
  <si>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</si>
  <si>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</si>
  <si>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</si>
  <si>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</si>
  <si>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</si>
  <si>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</si>
  <si>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</si>
  <si>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</si>
  <si>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</si>
  <si>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</si>
  <si>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</si>
  <si>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</si>
  <si>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</si>
  <si>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</si>
  <si>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</si>
  <si>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</si>
  <si>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</si>
  <si>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</si>
  <si>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</si>
  <si>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</si>
  <si>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</si>
  <si>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</si>
  <si>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</si>
  <si>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</si>
  <si>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</si>
  <si>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</si>
  <si>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</si>
  <si>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</si>
  <si>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</si>
  <si>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</si>
  <si>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</si>
  <si>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</si>
  <si>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</si>
  <si>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</si>
  <si>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</si>
  <si>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</si>
  <si>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</si>
  <si>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</si>
  <si>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</si>
  <si>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</si>
  <si>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</si>
  <si>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</si>
  <si>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</si>
  <si>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</si>
  <si>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</si>
  <si>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</si>
  <si>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</si>
  <si>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</si>
  <si>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</si>
  <si>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</si>
  <si>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</si>
  <si>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</si>
  <si>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</si>
  <si>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</si>
  <si>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</si>
  <si>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</si>
  <si>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</si>
  <si>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</si>
  <si>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</si>
  <si>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</si>
  <si>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</si>
  <si>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</si>
  <si>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</si>
  <si>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</si>
  <si>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</si>
  <si>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</si>
  <si>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</si>
  <si>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</si>
  <si>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</si>
  <si>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</si>
  <si>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</si>
  <si>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</si>
  <si>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</si>
  <si>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</si>
  <si>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</si>
  <si>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</si>
  <si>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</si>
  <si>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</si>
  <si>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</si>
  <si>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</si>
  <si>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</si>
  <si>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</si>
  <si>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</si>
  <si>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</si>
  <si>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</si>
  <si>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</si>
  <si>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</si>
  <si>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</si>
  <si>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</si>
  <si>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</si>
  <si>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</si>
  <si>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</si>
  <si>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</si>
  <si>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</si>
  <si>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</si>
  <si>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</si>
  <si>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</si>
  <si>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</si>
  <si>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</si>
  <si>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</si>
  <si>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</si>
  <si>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</si>
  <si>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</si>
  <si>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</si>
  <si>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</si>
  <si>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</si>
  <si>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</si>
  <si>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</si>
  <si>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</si>
  <si>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</si>
  <si>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</si>
  <si>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</si>
  <si>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</si>
  <si>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</si>
  <si>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</si>
  <si>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</si>
  <si>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</si>
  <si>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</si>
  <si>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</si>
  <si>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</si>
  <si>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</si>
  <si>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</si>
  <si>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</si>
  <si>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</si>
  <si>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</si>
  <si>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</si>
  <si>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</si>
  <si>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</si>
  <si>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</si>
  <si>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</si>
  <si>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</si>
  <si>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</si>
  <si>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</si>
  <si>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</si>
  <si>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</si>
  <si>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</si>
  <si>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</si>
  <si>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</si>
  <si>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</si>
  <si>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</si>
  <si>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</si>
  <si>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</si>
  <si>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</si>
  <si>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</si>
  <si>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</si>
  <si>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</si>
  <si>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</si>
  <si>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</si>
  <si>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</si>
  <si>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</si>
  <si>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</si>
  <si>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</si>
  <si>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</si>
  <si>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</si>
  <si>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</si>
  <si>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</si>
  <si>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</si>
  <si>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</si>
  <si>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</si>
  <si>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</si>
  <si>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</si>
  <si>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</si>
  <si>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</si>
  <si>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</si>
  <si>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</si>
  <si>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</si>
  <si>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</si>
  <si>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</si>
  <si>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</si>
  <si>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</si>
  <si>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</si>
  <si>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</si>
  <si>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</si>
  <si>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</si>
  <si>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</si>
  <si>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</si>
  <si>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</si>
  <si>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</si>
  <si>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</si>
  <si>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</si>
  <si>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</si>
  <si>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</si>
  <si>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</si>
  <si>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</si>
  <si>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</si>
  <si>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</si>
  <si>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</si>
  <si>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</si>
  <si>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</si>
  <si>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</si>
  <si>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</si>
  <si>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</si>
  <si>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</si>
  <si>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</si>
  <si>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</si>
  <si>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</si>
  <si>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</si>
  <si>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</si>
  <si>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</si>
  <si>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</si>
  <si>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</si>
  <si>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</si>
  <si>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</si>
  <si>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</si>
  <si>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</si>
  <si>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</si>
  <si>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</si>
  <si>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</si>
  <si>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</si>
  <si>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</si>
  <si>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</si>
  <si>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</si>
  <si>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</si>
  <si>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</si>
  <si>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</si>
  <si>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</si>
  <si>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</si>
  <si>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</si>
  <si>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</si>
  <si>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</si>
  <si>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</si>
  <si>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</si>
  <si>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</si>
  <si>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</si>
  <si>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</si>
  <si>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</si>
  <si>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</si>
  <si>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</si>
  <si>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</si>
  <si>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</si>
  <si>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</si>
  <si>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</si>
  <si>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</si>
  <si>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</si>
  <si>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</si>
  <si>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</si>
  <si>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2022</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</si>
  <si>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</si>
  <si>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</si>
  <si>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</si>
  <si>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</si>
  <si>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</si>
  <si>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</si>
  <si>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</si>
  <si>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</si>
  <si>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</si>
  <si>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</si>
  <si>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</si>
  <si>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</si>
  <si>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</si>
  <si>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</si>
  <si>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</si>
  <si>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(c)(5)B(ii) &amp; CIC 10181.46 (c)(5)B (ii)</t>
  </si>
  <si>
    <t>H&amp;S Code 1385.043 (c)(6) &amp; CIC 10181.46 (c)(6)</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</si>
  <si>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</si>
  <si>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</si>
  <si>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</si>
  <si>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</si>
  <si>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</si>
  <si>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</si>
  <si>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</si>
  <si>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</si>
  <si>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</si>
  <si>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</si>
  <si>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</si>
  <si>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</si>
  <si>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</si>
  <si>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</si>
  <si>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</si>
  <si>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</si>
  <si>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</si>
  <si>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Aetna Life Insurance Company</t>
  </si>
  <si>
    <t>AETN-133407156</t>
  </si>
  <si>
    <t>N/A</t>
  </si>
  <si>
    <t>Initiatives to Improve Cost Containment and Quality for SG:</t>
  </si>
  <si>
    <t>Pay for Performance Program – Physician/Hospital: Rewards physician groups or hospitals for meeting performance metrics based on both efficiency and quality.</t>
  </si>
  <si>
    <t xml:space="preserve">High Performance Network/ACO Program model:  Rewards health systems for effectively managing the health of a population based on measurement of both overall medical costs and quality metrics. </t>
  </si>
  <si>
    <t>Institutes of Quality/Institutes of Excellence – Organ transplant, Bone Marrow Transplant; Bariatric; Orthopedic, Cardiac: Providers are selected for participation in these networks based on volume/outcomes and cost criteria.</t>
  </si>
  <si>
    <t xml:space="preserve">In-Network Behavioral Health Cost/Quality:  Focused on managing costs and quality associated with Autism, Substance Abuse and Inpatient Behavioral Health confinement. </t>
  </si>
  <si>
    <t>Out of Network ASC and Behavioral Health Costs: Cost containment program focuses on over-billing.  Involves special claims oversight, network review and litigation.</t>
  </si>
  <si>
    <t>Health Improvement for High Risk Members: This program identifies members with higher morbidity and engages them with their health care provider through outreach and a health assessment.</t>
  </si>
  <si>
    <t xml:space="preserve">Other Cost Containment Initiatives:  Aetna defines multiple additional market level and national cost reduction actions annually or more frequently as needed. </t>
  </si>
  <si>
    <t>Members are considered new if they were not enrolled in a Small Group ACA plan during the month prior to the renewal month of the employer group.
The percentage of employee contributions is unknown.  100% is used as a default value and not representitive of the actual number.</t>
  </si>
  <si>
    <t>The actual allowed trend on line 17 includes the impact of COVID-19.  This trend reflects Aetna's actual experience and is not normalized for benefit designs or geography.  The pricing trend on line 32 excludes the impact of COVID-19 and is normalized for benefit designs and geography.
Realized allowed trend reflect the difference in the amount spend and the split out for different components is unknown. The price inflation includes induce utilization trend</t>
  </si>
  <si>
    <t>Ded=$0; MOOP=$4,500; Coins=$10%; PCP Copay=$15</t>
  </si>
  <si>
    <t>Ded=$350; MOOP=$7,800; Coins=$20%; PCP Copay=$25</t>
  </si>
  <si>
    <t>Ded=$2250; MOOP=$8,150; Coins=$40%; PCP Copay=$40</t>
  </si>
  <si>
    <t>Ded=$8300; MOOP=$8,550; Coins=$50%; PCP Copay=$85 ded waived/visit 1, $0 after ded visits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</si>
</sst>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3"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70">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5" borderId="16" xfId="4" applyNumberFormat="1" applyFont="1" applyFill="1" applyBorder="1" applyAlignment="1">
      <alignment vertical="center" wrapTex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49" fontId="6" fillId="3" borderId="0"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9" borderId="6" xfId="0" applyNumberFormat="1" applyFont="1" applyFill="1" applyBorder="1" applyAlignment="1" applyProtection="1">
      <alignment horizontal="center" vertical="center" shrinkToFit="1"/>
    </xf>
    <xf numFmtId="3" fontId="6" fillId="9" borderId="7" xfId="0" applyNumberFormat="1" applyFont="1" applyFill="1" applyBorder="1" applyAlignment="1" applyProtection="1">
      <alignment horizontal="center" vertical="center" shrinkToFit="1"/>
    </xf>
    <xf numFmtId="3" fontId="6" fillId="9" borderId="8" xfId="0" applyNumberFormat="1" applyFont="1" applyFill="1" applyBorder="1" applyAlignment="1" applyProtection="1">
      <alignment horizontal="center" vertical="center" shrinkToFit="1"/>
    </xf>
    <xf numFmtId="3" fontId="6" fillId="9" borderId="5" xfId="0" applyNumberFormat="1" applyFont="1" applyFill="1" applyBorder="1" applyAlignment="1" applyProtection="1">
      <alignment horizontal="center" vertical="center" shrinkToFit="1"/>
    </xf>
    <xf numFmtId="3" fontId="6" fillId="9" borderId="0" xfId="0" applyNumberFormat="1" applyFont="1" applyFill="1" applyBorder="1" applyAlignment="1" applyProtection="1">
      <alignment horizontal="center" vertical="center" shrinkToFit="1"/>
    </xf>
    <xf numFmtId="3" fontId="6" fillId="9" borderId="9" xfId="0" applyNumberFormat="1" applyFont="1" applyFill="1" applyBorder="1" applyAlignment="1" applyProtection="1">
      <alignment horizontal="center" vertical="center" shrinkToFit="1"/>
    </xf>
    <xf numFmtId="3" fontId="6" fillId="9" borderId="18" xfId="0" applyNumberFormat="1" applyFont="1" applyFill="1" applyBorder="1" applyAlignment="1" applyProtection="1">
      <alignment horizontal="center" vertical="center" shrinkToFit="1"/>
    </xf>
    <xf numFmtId="3" fontId="6" fillId="9" borderId="19" xfId="0" applyNumberFormat="1" applyFont="1" applyFill="1" applyBorder="1" applyAlignment="1" applyProtection="1">
      <alignment horizontal="center" vertical="center" shrinkToFit="1"/>
    </xf>
    <xf numFmtId="3" fontId="6" fillId="9"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1" fontId="7" fillId="7" borderId="6" xfId="0" applyNumberFormat="1" applyFont="1" applyFill="1" applyBorder="1" applyAlignment="1">
      <alignment horizontal="center" vertical="center" shrinkToFit="1"/>
    </xf>
    <xf numFmtId="1" fontId="7" fillId="7" borderId="7" xfId="0" applyNumberFormat="1" applyFont="1" applyFill="1" applyBorder="1" applyAlignment="1">
      <alignment horizontal="center" vertical="center" shrinkToFit="1"/>
    </xf>
    <xf numFmtId="1" fontId="7" fillId="7" borderId="8"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 fontId="7" fillId="7" borderId="0" xfId="0" applyNumberFormat="1" applyFont="1" applyFill="1" applyBorder="1" applyAlignment="1">
      <alignment horizontal="center" vertical="center" shrinkToFit="1"/>
    </xf>
    <xf numFmtId="1" fontId="7" fillId="7" borderId="9" xfId="0" applyNumberFormat="1" applyFont="1" applyFill="1" applyBorder="1" applyAlignment="1">
      <alignment horizontal="center" vertical="center" shrinkToFit="1"/>
    </xf>
    <xf numFmtId="1" fontId="7" fillId="7" borderId="18" xfId="0" applyNumberFormat="1" applyFont="1" applyFill="1" applyBorder="1" applyAlignment="1">
      <alignment horizontal="center" vertical="center" shrinkToFit="1"/>
    </xf>
    <xf numFmtId="1" fontId="7" fillId="7" borderId="19" xfId="0" applyNumberFormat="1" applyFont="1" applyFill="1" applyBorder="1" applyAlignment="1">
      <alignment horizontal="center" vertical="center" shrinkToFit="1"/>
    </xf>
    <xf numFmtId="1" fontId="7" fillId="7" borderId="20" xfId="0" applyNumberFormat="1" applyFont="1" applyFill="1" applyBorder="1" applyAlignment="1">
      <alignment horizontal="center" vertical="center" shrinkToFit="1"/>
    </xf>
    <xf numFmtId="1" fontId="7" fillId="7" borderId="39" xfId="0" applyNumberFormat="1" applyFont="1" applyFill="1" applyBorder="1" applyAlignment="1">
      <alignment horizontal="center" vertical="center" shrinkToFit="1"/>
    </xf>
    <xf numFmtId="1" fontId="7" fillId="7" borderId="40" xfId="0" applyNumberFormat="1" applyFont="1" applyFill="1" applyBorder="1" applyAlignment="1">
      <alignment horizontal="center" vertical="center" shrinkToFit="1"/>
    </xf>
    <xf numFmtId="1" fontId="7" fillId="7" borderId="30" xfId="0" applyNumberFormat="1" applyFont="1" applyFill="1" applyBorder="1" applyAlignment="1">
      <alignment horizontal="center" vertical="center" shrinkToFit="1"/>
    </xf>
    <xf numFmtId="0" fontId="4" fillId="10" borderId="0" xfId="0" applyFont="1" applyFill="1" applyAlignment="1">
      <alignment vertical="center"/>
    </xf>
    <xf numFmtId="0" fontId="12" fillId="10" borderId="0" xfId="0" applyFont="1" applyFill="1" applyBorder="1" applyAlignment="1">
      <alignment horizontal="center" vertical="center" wrapText="1"/>
    </xf>
    <xf numFmtId="0" fontId="13" fillId="10" borderId="0" xfId="0" applyFont="1" applyFill="1" applyAlignment="1">
      <alignment vertical="center"/>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shrinkToFit="1"/>
    </xf>
    <xf numFmtId="1" fontId="8" fillId="7" borderId="2"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9" fontId="6" fillId="5" borderId="1" xfId="6" applyFont="1" applyFill="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165" fontId="6" fillId="5" borderId="1" xfId="5" applyNumberFormat="1" applyFont="1" applyFill="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8"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0" fontId="6" fillId="0" borderId="29" xfId="0" applyFont="1" applyBorder="1" applyAlignment="1">
      <alignment horizontal="center"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7" borderId="6" xfId="0" applyNumberFormat="1" applyFont="1" applyFill="1" applyBorder="1" applyAlignment="1">
      <alignment horizontal="center" vertical="center" shrinkToFit="1"/>
    </xf>
    <xf numFmtId="1" fontId="8" fillId="7" borderId="7" xfId="0" applyNumberFormat="1" applyFont="1" applyFill="1" applyBorder="1" applyAlignment="1">
      <alignment horizontal="center" vertical="center" shrinkToFit="1"/>
    </xf>
    <xf numFmtId="1" fontId="8" fillId="7" borderId="8" xfId="0" applyNumberFormat="1" applyFont="1" applyFill="1" applyBorder="1" applyAlignment="1">
      <alignment horizontal="center" vertical="center" shrinkToFit="1"/>
    </xf>
    <xf numFmtId="1" fontId="8" fillId="7" borderId="5" xfId="0" applyNumberFormat="1" applyFont="1" applyFill="1" applyBorder="1" applyAlignment="1">
      <alignment horizontal="center" vertical="center" shrinkToFit="1"/>
    </xf>
    <xf numFmtId="1" fontId="8" fillId="7" borderId="0" xfId="0" applyNumberFormat="1" applyFont="1" applyFill="1" applyBorder="1" applyAlignment="1">
      <alignment horizontal="center" vertical="center" shrinkToFit="1"/>
    </xf>
    <xf numFmtId="1" fontId="8" fillId="7" borderId="9" xfId="0" applyNumberFormat="1" applyFont="1" applyFill="1" applyBorder="1" applyAlignment="1">
      <alignment horizontal="center" vertical="center" shrinkToFit="1"/>
    </xf>
    <xf numFmtId="1" fontId="8" fillId="7" borderId="18" xfId="0" applyNumberFormat="1" applyFont="1" applyFill="1" applyBorder="1" applyAlignment="1">
      <alignment horizontal="center" vertical="center" shrinkToFit="1"/>
    </xf>
    <xf numFmtId="1" fontId="8" fillId="7" borderId="19" xfId="0" applyNumberFormat="1" applyFont="1" applyFill="1" applyBorder="1" applyAlignment="1">
      <alignment horizontal="center" vertical="center" shrinkToFit="1"/>
    </xf>
    <xf numFmtId="1" fontId="8" fillId="7"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4" fillId="0" borderId="1" xfId="0" applyFont="1" applyBorder="1" applyAlignment="1" applyProtection="1">
      <alignment horizontal="center" vertical="center"/>
      <protection locked="0"/>
    </xf>
    <xf numFmtId="165"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0" fontId="10" fillId="3" borderId="0" xfId="1"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4" fillId="3" borderId="51" xfId="0" applyFont="1" applyFill="1" applyBorder="1" applyAlignment="1">
      <alignment vertical="center"/>
    </xf>
    <xf numFmtId="0" fontId="6" fillId="3" borderId="52" xfId="0" applyFont="1" applyFill="1" applyBorder="1" applyAlignment="1" applyProtection="1">
      <alignment vertical="center"/>
      <protection locked="0"/>
    </xf>
    <xf numFmtId="0" fontId="4" fillId="5"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0" xfId="0" applyFont="1" applyBorder="1" applyAlignment="1">
      <alignment horizontal="center" vertical="center" wrapText="1"/>
    </xf>
    <xf numFmtId="165" fontId="6" fillId="0" borderId="0" xfId="0" applyNumberFormat="1" applyFont="1" applyAlignment="1">
      <alignment vertical="center"/>
    </xf>
    <xf numFmtId="10" fontId="6" fillId="0" borderId="0" xfId="6" applyNumberFormat="1" applyFont="1" applyAlignment="1">
      <alignment vertical="center"/>
    </xf>
    <xf numFmtId="165" fontId="6" fillId="3" borderId="1" xfId="5" applyNumberFormat="1" applyFont="1" applyFill="1" applyBorder="1" applyAlignment="1" applyProtection="1">
      <alignment horizontal="center" vertical="center" wrapText="1"/>
      <protection locked="0"/>
    </xf>
    <xf numFmtId="165" fontId="6" fillId="3" borderId="1" xfId="5" applyNumberFormat="1" applyFont="1" applyFill="1" applyBorder="1" applyAlignment="1" applyProtection="1">
      <alignment horizontal="right" vertical="center" wrapText="1"/>
      <protection locked="0"/>
    </xf>
    <xf numFmtId="0" fontId="6" fillId="3" borderId="1" xfId="0" applyFont="1" applyFill="1" applyBorder="1" applyAlignment="1" applyProtection="1">
      <alignment horizontal="left" vertical="center"/>
    </xf>
    <xf numFmtId="0" fontId="18" fillId="3" borderId="0" xfId="2" applyFont="1" applyFill="1" applyAlignment="1" applyProtection="1">
      <alignment vertical="center"/>
    </xf>
    <xf numFmtId="0" fontId="8" fillId="3" borderId="0" xfId="2" applyFont="1" applyFill="1" applyAlignment="1" applyProtection="1">
      <alignment vertical="center"/>
    </xf>
    <xf numFmtId="0" fontId="6" fillId="3" borderId="0" xfId="2" applyFont="1" applyFill="1" applyAlignment="1" applyProtection="1">
      <alignment vertical="center"/>
    </xf>
    <xf numFmtId="0" fontId="6" fillId="3" borderId="10" xfId="3" quotePrefix="1" applyFont="1" applyFill="1" applyBorder="1" applyAlignment="1" applyProtection="1">
      <alignment horizontal="center" vertical="center"/>
    </xf>
    <xf numFmtId="0" fontId="6" fillId="3" borderId="11" xfId="3" applyFont="1" applyFill="1" applyBorder="1" applyAlignment="1" applyProtection="1">
      <alignment vertical="center"/>
    </xf>
    <xf numFmtId="2" fontId="6" fillId="11" borderId="12" xfId="2" quotePrefix="1" applyNumberFormat="1" applyFont="1" applyFill="1" applyBorder="1" applyAlignment="1" applyProtection="1">
      <alignment horizontal="right" vertical="center"/>
    </xf>
    <xf numFmtId="0" fontId="6" fillId="3" borderId="13" xfId="3" quotePrefix="1" applyFont="1" applyFill="1" applyBorder="1" applyAlignment="1" applyProtection="1">
      <alignment horizontal="center" vertical="center"/>
    </xf>
    <xf numFmtId="0" fontId="6" fillId="3" borderId="1" xfId="3" applyFont="1" applyFill="1" applyBorder="1" applyAlignment="1" applyProtection="1">
      <alignment vertical="center" wrapText="1"/>
    </xf>
    <xf numFmtId="165" fontId="6" fillId="11" borderId="14" xfId="3" applyNumberFormat="1" applyFont="1" applyFill="1" applyBorder="1" applyAlignment="1" applyProtection="1">
      <alignment horizontal="right" vertical="center"/>
    </xf>
    <xf numFmtId="0" fontId="6" fillId="3" borderId="1" xfId="2" applyFont="1" applyFill="1" applyBorder="1" applyAlignment="1" applyProtection="1">
      <alignment horizontal="left" vertical="center" wrapText="1"/>
    </xf>
    <xf numFmtId="0" fontId="6" fillId="3" borderId="16" xfId="2" applyFont="1" applyFill="1" applyBorder="1" applyAlignment="1" applyProtection="1">
      <alignment horizontal="left" vertical="center" wrapText="1"/>
    </xf>
    <xf numFmtId="0" fontId="6" fillId="3" borderId="0" xfId="0" applyFont="1" applyFill="1" applyAlignment="1" applyProtection="1">
      <alignment horizontal="left" vertical="center"/>
    </xf>
    <xf numFmtId="0" fontId="8" fillId="11" borderId="10" xfId="0" quotePrefix="1" applyFont="1" applyFill="1" applyBorder="1" applyAlignment="1" applyProtection="1">
      <alignment horizontal="center" vertical="center"/>
    </xf>
    <xf numFmtId="0" fontId="8" fillId="11" borderId="11" xfId="0" applyFont="1" applyFill="1" applyBorder="1" applyAlignment="1" applyProtection="1">
      <alignment horizontal="left" vertical="center"/>
    </xf>
    <xf numFmtId="0" fontId="8" fillId="11" borderId="11" xfId="0" applyFont="1" applyFill="1" applyBorder="1" applyAlignment="1" applyProtection="1">
      <alignment horizontal="right" wrapText="1"/>
    </xf>
    <xf numFmtId="0" fontId="8" fillId="11" borderId="11" xfId="0" applyFont="1" applyFill="1" applyBorder="1" applyAlignment="1" applyProtection="1">
      <alignment horizontal="right" vertical="center" wrapText="1"/>
    </xf>
    <xf numFmtId="0" fontId="8" fillId="11" borderId="11" xfId="2" applyFont="1" applyFill="1" applyBorder="1" applyAlignment="1" applyProtection="1">
      <alignment horizontal="right" vertical="center" wrapText="1"/>
    </xf>
    <xf numFmtId="0" fontId="8" fillId="11" borderId="12" xfId="2" applyFont="1" applyFill="1" applyBorder="1" applyAlignment="1" applyProtection="1">
      <alignment horizontal="right" vertical="center" wrapText="1"/>
    </xf>
    <xf numFmtId="0" fontId="6" fillId="3" borderId="13" xfId="0" applyFont="1" applyFill="1" applyBorder="1" applyAlignment="1" applyProtection="1">
      <alignment horizontal="left" vertical="center"/>
    </xf>
    <xf numFmtId="10" fontId="6" fillId="11" borderId="1" xfId="6" applyNumberFormat="1" applyFont="1" applyFill="1" applyBorder="1" applyAlignment="1" applyProtection="1">
      <alignment horizontal="right" vertical="center" wrapText="1"/>
    </xf>
    <xf numFmtId="165" fontId="6" fillId="11" borderId="1" xfId="5" applyNumberFormat="1" applyFont="1" applyFill="1" applyBorder="1" applyAlignment="1" applyProtection="1">
      <alignment horizontal="right" vertical="center" wrapText="1"/>
    </xf>
    <xf numFmtId="10" fontId="6" fillId="5" borderId="14" xfId="6" applyNumberFormat="1" applyFont="1" applyFill="1" applyBorder="1" applyAlignment="1" applyProtection="1">
      <alignment vertical="center"/>
    </xf>
    <xf numFmtId="0" fontId="6" fillId="3" borderId="15" xfId="0" applyFont="1" applyFill="1" applyBorder="1" applyAlignment="1" applyProtection="1">
      <alignment horizontal="left" vertical="center"/>
    </xf>
    <xf numFmtId="0" fontId="6" fillId="3" borderId="16" xfId="0" applyFont="1" applyFill="1" applyBorder="1" applyAlignment="1" applyProtection="1">
      <alignment horizontal="left" vertical="center"/>
    </xf>
    <xf numFmtId="165" fontId="6" fillId="11" borderId="16" xfId="2" applyNumberFormat="1" applyFont="1" applyFill="1" applyBorder="1" applyAlignment="1" applyProtection="1">
      <alignment vertical="center"/>
    </xf>
    <xf numFmtId="10" fontId="6" fillId="11" borderId="16" xfId="6" applyNumberFormat="1" applyFont="1" applyFill="1" applyBorder="1" applyAlignment="1" applyProtection="1">
      <alignment horizontal="right" vertical="center" wrapText="1"/>
    </xf>
    <xf numFmtId="10" fontId="6" fillId="5" borderId="17" xfId="6" applyNumberFormat="1" applyFont="1" applyFill="1" applyBorder="1" applyAlignment="1" applyProtection="1">
      <alignment vertical="center"/>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3" fontId="6" fillId="0" borderId="35" xfId="0" applyNumberFormat="1" applyFont="1" applyBorder="1" applyAlignment="1" applyProtection="1">
      <alignment vertical="center"/>
      <protection locked="0"/>
    </xf>
    <xf numFmtId="165" fontId="6" fillId="0" borderId="1" xfId="5" applyNumberFormat="1" applyFont="1" applyBorder="1" applyAlignment="1" applyProtection="1">
      <alignment vertical="center"/>
      <protection locked="0"/>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10" fontId="6" fillId="0" borderId="35" xfId="0"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35" xfId="0"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10" fontId="4" fillId="0" borderId="1" xfId="0" applyNumberFormat="1" applyFont="1" applyBorder="1" applyAlignment="1" applyProtection="1">
      <alignment vertical="center"/>
      <protection locked="0"/>
    </xf>
    <xf numFmtId="0" fontId="6" fillId="3" borderId="45" xfId="2" applyFont="1" applyFill="1" applyBorder="1" applyAlignment="1" applyProtection="1">
      <alignment vertical="center"/>
      <protection locked="0"/>
    </xf>
    <xf numFmtId="0" fontId="6" fillId="3" borderId="46" xfId="2" applyFont="1" applyFill="1" applyBorder="1" applyAlignment="1" applyProtection="1">
      <alignment vertical="center"/>
      <protection locked="0"/>
    </xf>
    <xf numFmtId="0" fontId="6" fillId="3" borderId="47" xfId="2" applyFont="1" applyFill="1" applyBorder="1" applyAlignment="1" applyProtection="1">
      <alignment vertical="center"/>
      <protection locked="0"/>
    </xf>
    <xf numFmtId="0" fontId="6" fillId="3" borderId="43" xfId="2" applyFont="1" applyFill="1" applyBorder="1" applyAlignment="1" applyProtection="1">
      <alignment vertical="center"/>
      <protection locked="0"/>
    </xf>
    <xf numFmtId="0" fontId="6" fillId="3" borderId="0" xfId="2" applyFont="1" applyFill="1" applyBorder="1" applyAlignment="1" applyProtection="1">
      <alignment vertical="center"/>
      <protection locked="0"/>
    </xf>
    <xf numFmtId="0" fontId="6" fillId="3" borderId="44" xfId="2" applyFont="1" applyFill="1" applyBorder="1" applyAlignment="1" applyProtection="1">
      <alignment vertical="center"/>
      <protection locked="0"/>
    </xf>
    <xf numFmtId="0" fontId="6" fillId="3" borderId="48" xfId="2" applyFont="1" applyFill="1" applyBorder="1" applyAlignment="1" applyProtection="1">
      <alignment vertical="center"/>
      <protection locked="0"/>
    </xf>
    <xf numFmtId="0" fontId="6" fillId="3" borderId="19" xfId="2" applyFont="1" applyFill="1" applyBorder="1" applyAlignment="1" applyProtection="1">
      <alignment vertical="center"/>
      <protection locked="0"/>
    </xf>
    <xf numFmtId="0" fontId="6" fillId="3" borderId="49" xfId="2" applyFont="1" applyFill="1" applyBorder="1" applyAlignment="1" applyProtection="1">
      <alignment vertical="center"/>
      <protection locked="0"/>
    </xf>
    <xf numFmtId="0" fontId="6" fillId="3" borderId="54" xfId="3" quotePrefix="1" applyFont="1" applyFill="1" applyBorder="1" applyAlignment="1" applyProtection="1">
      <alignment horizontal="center" vertical="center"/>
    </xf>
    <xf numFmtId="0" fontId="6" fillId="3" borderId="33" xfId="3" quotePrefix="1" applyFont="1" applyFill="1" applyBorder="1" applyAlignment="1" applyProtection="1">
      <alignment horizontal="center" vertical="center"/>
    </xf>
    <xf numFmtId="10" fontId="6" fillId="11" borderId="56" xfId="6" applyNumberFormat="1" applyFont="1" applyFill="1" applyBorder="1" applyAlignment="1" applyProtection="1">
      <alignment horizontal="right" vertical="center"/>
    </xf>
    <xf numFmtId="0" fontId="6" fillId="3" borderId="35" xfId="2" applyFont="1" applyFill="1" applyBorder="1" applyAlignment="1" applyProtection="1">
      <alignment horizontal="left" vertical="center" wrapText="1"/>
    </xf>
    <xf numFmtId="0" fontId="4" fillId="3" borderId="20" xfId="0" applyFont="1" applyFill="1" applyBorder="1" applyAlignment="1">
      <alignment vertical="center" wrapText="1"/>
    </xf>
    <xf numFmtId="0" fontId="1" fillId="3" borderId="15" xfId="1" applyFill="1" applyBorder="1" applyAlignment="1" applyProtection="1">
      <alignment horizontal="center" vertical="center"/>
    </xf>
    <xf numFmtId="0" fontId="8" fillId="0" borderId="1" xfId="0" applyFont="1" applyBorder="1" applyAlignment="1">
      <alignment horizontal="left" vertical="center" wrapText="1"/>
    </xf>
    <xf numFmtId="10" fontId="6" fillId="0" borderId="17" xfId="6" applyNumberFormat="1" applyFont="1" applyFill="1" applyBorder="1" applyAlignment="1" applyProtection="1">
      <alignment horizontal="right" vertical="center"/>
      <protection locked="0"/>
    </xf>
    <xf numFmtId="10" fontId="6" fillId="0" borderId="14" xfId="6" applyNumberFormat="1" applyFont="1" applyFill="1" applyBorder="1" applyAlignment="1" applyProtection="1">
      <alignment horizontal="right" vertical="center"/>
      <protection locked="0"/>
    </xf>
    <xf numFmtId="0" fontId="6" fillId="3" borderId="12" xfId="3" applyFont="1" applyFill="1" applyBorder="1" applyAlignment="1" applyProtection="1">
      <alignment horizontal="right"/>
      <protection locked="0"/>
    </xf>
    <xf numFmtId="14" fontId="6" fillId="3" borderId="14" xfId="3" applyNumberFormat="1" applyFont="1" applyFill="1" applyBorder="1" applyAlignment="1" applyProtection="1">
      <alignment horizontal="right"/>
      <protection locked="0"/>
    </xf>
    <xf numFmtId="49" fontId="6" fillId="3" borderId="14" xfId="3" applyNumberFormat="1" applyFont="1" applyFill="1" applyBorder="1" applyAlignment="1" applyProtection="1">
      <alignment horizontal="right"/>
      <protection locked="0"/>
    </xf>
    <xf numFmtId="49" fontId="6" fillId="0" borderId="14" xfId="3" applyNumberFormat="1" applyFont="1" applyFill="1" applyBorder="1" applyAlignment="1" applyProtection="1">
      <alignment horizontal="right"/>
      <protection locked="0"/>
    </xf>
    <xf numFmtId="49" fontId="8" fillId="0" borderId="14" xfId="3" applyNumberFormat="1" applyFont="1" applyFill="1" applyBorder="1" applyAlignment="1" applyProtection="1">
      <alignment horizontal="right"/>
      <protection locked="0"/>
    </xf>
    <xf numFmtId="0" fontId="6" fillId="3" borderId="14" xfId="2" applyFont="1" applyFill="1" applyBorder="1" applyAlignment="1">
      <alignment horizontal="right" wrapText="1"/>
    </xf>
    <xf numFmtId="0" fontId="6" fillId="3" borderId="0" xfId="2" applyFont="1" applyFill="1" applyAlignment="1" applyProtection="1">
      <alignment vertical="center"/>
      <protection locked="0"/>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5" xfId="2" applyFont="1" applyFill="1" applyBorder="1" applyAlignment="1" applyProtection="1">
      <alignment horizontal="center" vertical="center"/>
      <protection locked="0"/>
    </xf>
    <xf numFmtId="0" fontId="6" fillId="3" borderId="46"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0" xfId="2" applyFont="1" applyFill="1" applyAlignment="1" applyProtection="1">
      <alignment horizontal="center" vertical="center"/>
      <protection locked="0"/>
    </xf>
    <xf numFmtId="0" fontId="6" fillId="3" borderId="44"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6699"/>
      <color rgb="FF12539F"/>
      <color rgb="FFFF9900"/>
      <color rgb="FFFFCC9D"/>
      <color rgb="FF0070C0"/>
      <color rgb="FFFF9966"/>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423479\Downloads\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6"/>
  <sheetViews>
    <sheetView zoomScale="75" zoomScaleNormal="75" workbookViewId="0">
      <selection activeCell="J10" sqref="J10"/>
    </sheetView>
  </sheetViews>
  <sheetFormatPr defaultColWidth="9.1796875" defaultRowHeight="15.5" x14ac:dyDescent="0.35"/>
  <cols>
    <col min="1" max="1" width="9.1796875" style="18"/>
    <col min="2" max="2" width="95.7265625" style="18" customWidth="1"/>
    <col min="3" max="3" width="24.7265625" style="18" customWidth="1"/>
    <col min="4" max="4" width="68.7265625" style="18" customWidth="1"/>
    <col min="5" max="16384" width="9.1796875" style="18"/>
  </cols>
  <sheetData>
    <row r="2" spans="1:4" x14ac:dyDescent="0.35">
      <c r="A2" s="48" t="s">
        <v>184</v>
      </c>
    </row>
    <row r="3" spans="1:4" ht="16" thickBot="1" x14ac:dyDescent="0.4"/>
    <row r="4" spans="1:4" ht="30" customHeight="1" x14ac:dyDescent="0.35">
      <c r="A4" s="49" t="s">
        <v>73</v>
      </c>
      <c r="B4" s="50" t="s">
        <v>75</v>
      </c>
      <c r="C4" s="9" t="s">
        <v>52</v>
      </c>
      <c r="D4" s="10" t="s">
        <v>79</v>
      </c>
    </row>
    <row r="5" spans="1:4" ht="30" customHeight="1" x14ac:dyDescent="0.35">
      <c r="A5" s="239">
        <v>1</v>
      </c>
      <c r="B5" s="51" t="s">
        <v>123</v>
      </c>
      <c r="C5" s="11" t="s">
        <v>80</v>
      </c>
      <c r="D5" s="12" t="s">
        <v>81</v>
      </c>
    </row>
    <row r="6" spans="1:4" ht="30" customHeight="1" x14ac:dyDescent="0.35">
      <c r="A6" s="239">
        <v>2</v>
      </c>
      <c r="B6" s="51" t="s">
        <v>124</v>
      </c>
      <c r="C6" s="11" t="s">
        <v>80</v>
      </c>
      <c r="D6" s="12" t="s">
        <v>252</v>
      </c>
    </row>
    <row r="7" spans="1:4" ht="30" customHeight="1" x14ac:dyDescent="0.35">
      <c r="A7" s="239">
        <v>3</v>
      </c>
      <c r="B7" s="52" t="s">
        <v>209</v>
      </c>
      <c r="C7" s="11" t="s">
        <v>80</v>
      </c>
      <c r="D7" s="12" t="s">
        <v>252</v>
      </c>
    </row>
    <row r="8" spans="1:4" ht="30" customHeight="1" x14ac:dyDescent="0.35">
      <c r="A8" s="239">
        <v>4</v>
      </c>
      <c r="B8" s="52" t="s">
        <v>125</v>
      </c>
      <c r="C8" s="11" t="s">
        <v>114</v>
      </c>
      <c r="D8" s="12" t="s">
        <v>252</v>
      </c>
    </row>
    <row r="9" spans="1:4" ht="30" customHeight="1" x14ac:dyDescent="0.35">
      <c r="A9" s="239">
        <v>5</v>
      </c>
      <c r="B9" s="51" t="s">
        <v>120</v>
      </c>
      <c r="C9" s="11" t="s">
        <v>114</v>
      </c>
      <c r="D9" s="12" t="s">
        <v>252</v>
      </c>
    </row>
    <row r="10" spans="1:4" ht="30" customHeight="1" x14ac:dyDescent="0.35">
      <c r="A10" s="239">
        <f>A9+1</f>
        <v>6</v>
      </c>
      <c r="B10" s="51" t="s">
        <v>121</v>
      </c>
      <c r="C10" s="11" t="s">
        <v>210</v>
      </c>
      <c r="D10" s="12" t="s">
        <v>253</v>
      </c>
    </row>
    <row r="11" spans="1:4" ht="30" customHeight="1" x14ac:dyDescent="0.35">
      <c r="A11" s="239">
        <f t="shared" ref="A11:A14" si="0">A10+1</f>
        <v>7</v>
      </c>
      <c r="B11" s="51" t="s">
        <v>122</v>
      </c>
      <c r="C11" s="11" t="s">
        <v>210</v>
      </c>
      <c r="D11" s="12" t="s">
        <v>253</v>
      </c>
    </row>
    <row r="12" spans="1:4" ht="30" customHeight="1" x14ac:dyDescent="0.35">
      <c r="A12" s="239">
        <f t="shared" si="0"/>
        <v>8</v>
      </c>
      <c r="B12" s="51" t="s">
        <v>126</v>
      </c>
      <c r="C12" s="11" t="s">
        <v>210</v>
      </c>
      <c r="D12" s="12" t="s">
        <v>253</v>
      </c>
    </row>
    <row r="13" spans="1:4" ht="30" customHeight="1" x14ac:dyDescent="0.35">
      <c r="A13" s="239">
        <f t="shared" si="0"/>
        <v>9</v>
      </c>
      <c r="B13" s="52" t="s">
        <v>127</v>
      </c>
      <c r="C13" s="11" t="s">
        <v>210</v>
      </c>
      <c r="D13" s="12" t="s">
        <v>253</v>
      </c>
    </row>
    <row r="14" spans="1:4" ht="30" customHeight="1" x14ac:dyDescent="0.35">
      <c r="A14" s="239">
        <f t="shared" si="0"/>
        <v>10</v>
      </c>
      <c r="B14" s="52" t="s">
        <v>128</v>
      </c>
      <c r="C14" s="11" t="s">
        <v>210</v>
      </c>
      <c r="D14" s="12" t="s">
        <v>253</v>
      </c>
    </row>
    <row r="15" spans="1:4" ht="30" customHeight="1" x14ac:dyDescent="0.35">
      <c r="A15" s="239">
        <f t="shared" ref="A15:A19" si="1">A14+1</f>
        <v>11</v>
      </c>
      <c r="B15" s="52" t="s">
        <v>207</v>
      </c>
      <c r="C15" s="11" t="s">
        <v>208</v>
      </c>
      <c r="D15" s="12" t="s">
        <v>253</v>
      </c>
    </row>
    <row r="16" spans="1:4" ht="30" customHeight="1" x14ac:dyDescent="0.35">
      <c r="A16" s="239">
        <f t="shared" si="1"/>
        <v>12</v>
      </c>
      <c r="B16" s="52" t="s">
        <v>211</v>
      </c>
      <c r="C16" s="11" t="s">
        <v>76</v>
      </c>
      <c r="D16" s="12" t="s">
        <v>254</v>
      </c>
    </row>
    <row r="17" spans="1:4" ht="30" customHeight="1" x14ac:dyDescent="0.35">
      <c r="A17" s="239">
        <f t="shared" si="1"/>
        <v>13</v>
      </c>
      <c r="B17" s="52" t="s">
        <v>227</v>
      </c>
      <c r="C17" s="11" t="s">
        <v>77</v>
      </c>
      <c r="D17" s="12" t="s">
        <v>255</v>
      </c>
    </row>
    <row r="18" spans="1:4" ht="30" customHeight="1" x14ac:dyDescent="0.35">
      <c r="A18" s="239">
        <f t="shared" si="1"/>
        <v>14</v>
      </c>
      <c r="B18" s="52" t="s">
        <v>212</v>
      </c>
      <c r="C18" s="51" t="s">
        <v>220</v>
      </c>
      <c r="D18" s="12" t="s">
        <v>256</v>
      </c>
    </row>
    <row r="19" spans="1:4" ht="30" customHeight="1" x14ac:dyDescent="0.35">
      <c r="A19" s="239">
        <f t="shared" si="1"/>
        <v>15</v>
      </c>
      <c r="B19" s="51" t="s">
        <v>129</v>
      </c>
      <c r="C19" s="51" t="s">
        <v>220</v>
      </c>
      <c r="D19" s="12" t="s">
        <v>257</v>
      </c>
    </row>
    <row r="20" spans="1:4" ht="30" customHeight="1" x14ac:dyDescent="0.35">
      <c r="A20" s="240">
        <f>A19+1</f>
        <v>16</v>
      </c>
      <c r="B20" s="89" t="s">
        <v>217</v>
      </c>
      <c r="C20" s="51" t="s">
        <v>219</v>
      </c>
      <c r="D20" s="12" t="s">
        <v>256</v>
      </c>
    </row>
    <row r="21" spans="1:4" ht="30" customHeight="1" x14ac:dyDescent="0.35">
      <c r="A21" s="239">
        <f>A20+1</f>
        <v>17</v>
      </c>
      <c r="B21" s="51" t="s">
        <v>130</v>
      </c>
      <c r="C21" s="51" t="s">
        <v>78</v>
      </c>
      <c r="D21" s="12" t="s">
        <v>258</v>
      </c>
    </row>
    <row r="22" spans="1:4" ht="33.75" customHeight="1" thickBot="1" x14ac:dyDescent="0.4">
      <c r="A22" s="343">
        <f>A21+1</f>
        <v>18</v>
      </c>
      <c r="B22" s="342" t="s">
        <v>248</v>
      </c>
      <c r="C22" s="267" t="s">
        <v>249</v>
      </c>
      <c r="D22" s="268" t="s">
        <v>250</v>
      </c>
    </row>
    <row r="23" spans="1:4" x14ac:dyDescent="0.35">
      <c r="A23" s="265"/>
      <c r="B23" s="29"/>
      <c r="C23" s="29"/>
      <c r="D23" s="266"/>
    </row>
    <row r="24" spans="1:4" x14ac:dyDescent="0.35">
      <c r="B24" s="53" t="s">
        <v>118</v>
      </c>
    </row>
    <row r="26" spans="1:4" x14ac:dyDescent="0.35">
      <c r="C26" s="6"/>
      <c r="D26" s="13"/>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9" location="'(1) Premium'!A1" display="'(1) Premium'!A1" xr:uid="{00000000-0004-0000-0100-000004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A14" location="'(2a) Cost Sharing'!A1" display="'(2a) Cost Sharing'!A1" xr:uid="{00000000-0004-0000-0100-000009000000}"/>
    <hyperlink ref="B24" location="General_Info!A1" display="Start of the form" xr:uid="{00000000-0004-0000-0100-000012000000}"/>
    <hyperlink ref="A15" location="'(2b) Cost Sharing'!A1" display="'(2b) Cost Sharing'!A1" xr:uid="{E093B60B-F973-4511-82A5-23DAAFB87509}"/>
    <hyperlink ref="A16" location="'(3) Benefit'!A1" display="'(3) Benefit'!A1" xr:uid="{9CC3BF4C-8864-4346-9347-3E7FF3255D43}"/>
    <hyperlink ref="A17" location="'(4) Benefit Design '!A1" display="'(4) Benefit Design '!A1" xr:uid="{DE635BFB-322A-4A56-AA04-DF4A19CA29CD}"/>
    <hyperlink ref="A18" location="'(5a) Enrollment'!A1" display="'(5a) Enrollment'!A1" xr:uid="{D9AF9790-BB28-4CB1-AEA6-05502BD37088}"/>
    <hyperlink ref="A19" location="'(5a) Enrollment'!A1" display="'(5a) Enrollment'!A1" xr:uid="{2A4BECD3-46E7-4A44-B1AD-0532A2096A87}"/>
    <hyperlink ref="A21" location="'(6) Trend'!A1" display="'(6) Trend'!A1" xr:uid="{99462272-9282-4494-A150-A86FDBC41AC8}"/>
    <hyperlink ref="A20" location="'(5b) Enrollment'!A1" display="'(5b) Enrollment'!A1" xr:uid="{115D7F90-21A5-4AB9-9F71-E664670171EB}"/>
    <hyperlink ref="A22" location="'(7) CA Aggregate Form'!A1" display="'(7) CA Aggregate Form'!A1" xr:uid="{FA5F8EF0-110A-4020-9AB2-05914BADE6CF}"/>
  </hyperlinks>
  <pageMargins left="0.7" right="0.7" top="0.75" bottom="0.75" header="0.3" footer="0.3"/>
  <pageSetup scale="62"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R32"/>
  <sheetViews>
    <sheetView showGridLines="0" topLeftCell="A28" zoomScale="75" zoomScaleNormal="75" workbookViewId="0">
      <selection activeCell="D13" sqref="D13"/>
    </sheetView>
  </sheetViews>
  <sheetFormatPr defaultColWidth="9.1796875" defaultRowHeight="15.5" x14ac:dyDescent="0.35"/>
  <cols>
    <col min="1" max="1" width="1.7265625" style="18" customWidth="1"/>
    <col min="2" max="2" width="33.1796875" style="18" customWidth="1"/>
    <col min="3" max="7" width="24.7265625" style="18" customWidth="1"/>
    <col min="8" max="35" width="9.1796875" style="18"/>
    <col min="36" max="36" width="9.1796875" style="18" customWidth="1"/>
    <col min="37" max="44" width="9.1796875" style="18" hidden="1" customWidth="1"/>
    <col min="45" max="16384" width="9.1796875" style="18"/>
  </cols>
  <sheetData>
    <row r="1" spans="2:37" ht="50.15" customHeight="1" x14ac:dyDescent="0.35">
      <c r="B1" s="124"/>
      <c r="C1" s="125"/>
      <c r="D1" s="128" t="str">
        <f>CONCATENATE("The Report Summarizes Rate Activity for the 12 month ending Reporting Year ",General_Info!$C$10)</f>
        <v>The Report Summarizes Rate Activity for the 12 month ending Reporting Year 2022</v>
      </c>
      <c r="E1" s="125"/>
      <c r="F1" s="125"/>
      <c r="G1" s="125"/>
    </row>
    <row r="2" spans="2:37" x14ac:dyDescent="0.35">
      <c r="B2" s="34" t="s">
        <v>230</v>
      </c>
      <c r="D2" s="33"/>
      <c r="E2" s="33"/>
      <c r="F2" s="33"/>
      <c r="G2" s="33"/>
      <c r="AK2" s="18" t="s">
        <v>188</v>
      </c>
    </row>
    <row r="3" spans="2:37" customFormat="1" ht="42.75" customHeight="1" thickBot="1" x14ac:dyDescent="0.4">
      <c r="AK3" t="s">
        <v>189</v>
      </c>
    </row>
    <row r="4" spans="2:37" ht="48" customHeight="1" x14ac:dyDescent="0.35">
      <c r="B4" s="21" t="s">
        <v>19</v>
      </c>
      <c r="C4" s="244"/>
      <c r="D4" s="245"/>
      <c r="E4" s="245" t="s">
        <v>5</v>
      </c>
      <c r="F4" s="245"/>
      <c r="G4" s="247"/>
      <c r="AK4" s="18" t="s">
        <v>190</v>
      </c>
    </row>
    <row r="5" spans="2:37" ht="95.15" customHeight="1" x14ac:dyDescent="0.35">
      <c r="B5" s="70" t="s">
        <v>194</v>
      </c>
      <c r="G5" s="129" t="s">
        <v>189</v>
      </c>
    </row>
    <row r="6" spans="2:37" ht="48" customHeight="1" x14ac:dyDescent="0.35">
      <c r="B6" s="46" t="s">
        <v>18</v>
      </c>
      <c r="C6" s="77" t="s">
        <v>119</v>
      </c>
      <c r="D6" s="77" t="s">
        <v>16</v>
      </c>
      <c r="E6" s="77" t="s">
        <v>136</v>
      </c>
      <c r="F6" s="77" t="s">
        <v>17</v>
      </c>
      <c r="G6" s="78" t="s">
        <v>117</v>
      </c>
    </row>
    <row r="7" spans="2:37" ht="36" customHeight="1" x14ac:dyDescent="0.35">
      <c r="B7" s="42" t="s">
        <v>6</v>
      </c>
      <c r="C7" s="327">
        <v>166.83</v>
      </c>
      <c r="D7" s="328">
        <v>0.14445843204694953</v>
      </c>
      <c r="E7" s="328">
        <v>0.42313779904843352</v>
      </c>
      <c r="F7" s="328"/>
      <c r="G7" s="35">
        <f>(1+D7)*(1+E7)*(1+F7)-1</f>
        <v>0.62872205408571702</v>
      </c>
    </row>
    <row r="8" spans="2:37" ht="36" customHeight="1" x14ac:dyDescent="0.35">
      <c r="B8" s="42" t="s">
        <v>7</v>
      </c>
      <c r="C8" s="327">
        <v>185.14</v>
      </c>
      <c r="D8" s="328">
        <v>0.21660614156673286</v>
      </c>
      <c r="E8" s="328">
        <v>-2.8344582114491201E-3</v>
      </c>
      <c r="F8" s="328"/>
      <c r="G8" s="35">
        <f t="shared" ref="G8:G16" si="0">(1+D8)*(1+E8)*(1+F8)-1</f>
        <v>0.21315772229866958</v>
      </c>
    </row>
    <row r="9" spans="2:37" ht="36" customHeight="1" x14ac:dyDescent="0.35">
      <c r="B9" s="42" t="s">
        <v>95</v>
      </c>
      <c r="C9" s="327">
        <v>175.83</v>
      </c>
      <c r="D9" s="328">
        <v>0.1290634351542892</v>
      </c>
      <c r="E9" s="328">
        <v>8.5913412639450293E-2</v>
      </c>
      <c r="F9" s="328"/>
      <c r="G9" s="35">
        <f t="shared" si="0"/>
        <v>0.22606512795481493</v>
      </c>
    </row>
    <row r="10" spans="2:37" ht="36" customHeight="1" x14ac:dyDescent="0.35">
      <c r="B10" s="42" t="s">
        <v>8</v>
      </c>
      <c r="C10" s="327">
        <v>106.83</v>
      </c>
      <c r="D10" s="328">
        <v>9.5862152347240936E-2</v>
      </c>
      <c r="E10" s="328">
        <v>-7.9027975968844477E-2</v>
      </c>
      <c r="F10" s="328"/>
      <c r="G10" s="35">
        <f t="shared" si="0"/>
        <v>9.2583845063769488E-3</v>
      </c>
    </row>
    <row r="11" spans="2:37" ht="36" customHeight="1" x14ac:dyDescent="0.35">
      <c r="B11" s="42" t="s">
        <v>9</v>
      </c>
      <c r="C11" s="327"/>
      <c r="D11" s="328"/>
      <c r="E11" s="328"/>
      <c r="F11" s="328"/>
      <c r="G11" s="35">
        <f t="shared" si="0"/>
        <v>0</v>
      </c>
    </row>
    <row r="12" spans="2:37" ht="36" customHeight="1" x14ac:dyDescent="0.35">
      <c r="B12" s="42" t="s">
        <v>10</v>
      </c>
      <c r="C12" s="327"/>
      <c r="D12" s="328"/>
      <c r="E12" s="328"/>
      <c r="F12" s="328"/>
      <c r="G12" s="35">
        <f t="shared" si="0"/>
        <v>0</v>
      </c>
    </row>
    <row r="13" spans="2:37" ht="36" customHeight="1" x14ac:dyDescent="0.35">
      <c r="B13" s="42" t="s">
        <v>11</v>
      </c>
      <c r="C13" s="327">
        <v>0.1</v>
      </c>
      <c r="D13" s="328">
        <v>0</v>
      </c>
      <c r="E13" s="328">
        <v>0</v>
      </c>
      <c r="F13" s="328"/>
      <c r="G13" s="35">
        <f t="shared" si="0"/>
        <v>0</v>
      </c>
    </row>
    <row r="14" spans="2:37" ht="36" customHeight="1" x14ac:dyDescent="0.35">
      <c r="B14" s="42" t="s">
        <v>12</v>
      </c>
      <c r="C14" s="327"/>
      <c r="D14" s="328"/>
      <c r="E14" s="328"/>
      <c r="F14" s="328"/>
      <c r="G14" s="35">
        <f t="shared" si="0"/>
        <v>0</v>
      </c>
    </row>
    <row r="15" spans="2:37" ht="36" customHeight="1" x14ac:dyDescent="0.35">
      <c r="B15" s="42" t="s">
        <v>13</v>
      </c>
      <c r="C15" s="327"/>
      <c r="D15" s="328"/>
      <c r="E15" s="328"/>
      <c r="F15" s="328"/>
      <c r="G15" s="35">
        <f t="shared" si="0"/>
        <v>0</v>
      </c>
    </row>
    <row r="16" spans="2:37" ht="36" customHeight="1" x14ac:dyDescent="0.35">
      <c r="B16" s="42" t="s">
        <v>14</v>
      </c>
      <c r="C16" s="327"/>
      <c r="D16" s="328"/>
      <c r="E16" s="328"/>
      <c r="F16" s="328"/>
      <c r="G16" s="35">
        <f t="shared" si="0"/>
        <v>0</v>
      </c>
    </row>
    <row r="17" spans="2:7" ht="36" customHeight="1" thickBot="1" x14ac:dyDescent="0.4">
      <c r="B17" s="47" t="s">
        <v>15</v>
      </c>
      <c r="C17" s="14">
        <f>SUM(C7:C16)</f>
        <v>634.73000000000013</v>
      </c>
      <c r="D17" s="79">
        <f>SUMPRODUCT(D7:D16,C7:C16)/SUM(C7:C16)</f>
        <v>0.15303615522583131</v>
      </c>
      <c r="E17" s="79">
        <f>SUMPRODUCT(E7:E16,C7:C16)/SUM(C7:C16)</f>
        <v>0.12088747041045067</v>
      </c>
      <c r="F17" s="79">
        <f>SUMPRODUCT(F7:F16,C7:C16)/SUM(C7:C16)</f>
        <v>0</v>
      </c>
      <c r="G17" s="80">
        <f>(1+D17)*(1+E17)*(1+F17)-1</f>
        <v>0.29242377932287389</v>
      </c>
    </row>
    <row r="18" spans="2:7" customFormat="1" ht="8.15" customHeight="1" thickBot="1" x14ac:dyDescent="0.4"/>
    <row r="19" spans="2:7" ht="48" customHeight="1" x14ac:dyDescent="0.35">
      <c r="B19" s="21" t="s">
        <v>42</v>
      </c>
      <c r="C19" s="244"/>
      <c r="D19" s="245"/>
      <c r="E19" s="245" t="s">
        <v>5</v>
      </c>
      <c r="F19" s="245"/>
      <c r="G19" s="247"/>
    </row>
    <row r="20" spans="2:7" ht="95.15" customHeight="1" x14ac:dyDescent="0.35">
      <c r="B20" s="70" t="s">
        <v>195</v>
      </c>
      <c r="F20" s="130"/>
      <c r="G20" s="129" t="s">
        <v>190</v>
      </c>
    </row>
    <row r="21" spans="2:7" ht="48" customHeight="1" x14ac:dyDescent="0.35">
      <c r="B21" s="46" t="s">
        <v>18</v>
      </c>
      <c r="C21" s="77" t="s">
        <v>119</v>
      </c>
      <c r="D21" s="77" t="s">
        <v>16</v>
      </c>
      <c r="E21" s="77" t="s">
        <v>136</v>
      </c>
      <c r="F21" s="77" t="s">
        <v>17</v>
      </c>
      <c r="G21" s="78" t="s">
        <v>117</v>
      </c>
    </row>
    <row r="22" spans="2:7" ht="36" customHeight="1" x14ac:dyDescent="0.35">
      <c r="B22" s="42" t="s">
        <v>6</v>
      </c>
      <c r="C22" s="327">
        <v>166.83</v>
      </c>
      <c r="D22" s="328">
        <v>5.0999999999999934E-2</v>
      </c>
      <c r="E22" s="328">
        <v>2.6000000000000023E-2</v>
      </c>
      <c r="F22" s="328"/>
      <c r="G22" s="35">
        <f>(1+D22)*(1+E22)*(1+F22)-1</f>
        <v>7.8325999999999896E-2</v>
      </c>
    </row>
    <row r="23" spans="2:7" ht="36" customHeight="1" x14ac:dyDescent="0.35">
      <c r="B23" s="42" t="s">
        <v>7</v>
      </c>
      <c r="C23" s="327">
        <v>185.14</v>
      </c>
      <c r="D23" s="328">
        <v>3.6000000000000032E-2</v>
      </c>
      <c r="E23" s="328">
        <v>2.6000000000000023E-2</v>
      </c>
      <c r="F23" s="328"/>
      <c r="G23" s="35">
        <f t="shared" ref="G23:G31" si="1">(1+D23)*(1+E23)*(1+F23)-1</f>
        <v>6.2936000000000103E-2</v>
      </c>
    </row>
    <row r="24" spans="2:7" ht="36" customHeight="1" x14ac:dyDescent="0.35">
      <c r="B24" s="42" t="s">
        <v>95</v>
      </c>
      <c r="C24" s="327">
        <v>175.83</v>
      </c>
      <c r="D24" s="328">
        <v>2.4000000000000021E-2</v>
      </c>
      <c r="E24" s="328">
        <v>2.200000000000002E-2</v>
      </c>
      <c r="F24" s="328"/>
      <c r="G24" s="35">
        <f t="shared" si="1"/>
        <v>4.6528000000000125E-2</v>
      </c>
    </row>
    <row r="25" spans="2:7" ht="36" customHeight="1" x14ac:dyDescent="0.35">
      <c r="B25" s="42" t="s">
        <v>8</v>
      </c>
      <c r="C25" s="327">
        <v>106.83</v>
      </c>
      <c r="D25" s="328">
        <v>6.0000000000000053E-2</v>
      </c>
      <c r="E25" s="328">
        <v>1.4999999999999902E-2</v>
      </c>
      <c r="F25" s="328"/>
      <c r="G25" s="35">
        <f t="shared" si="1"/>
        <v>7.5899999999999856E-2</v>
      </c>
    </row>
    <row r="26" spans="2:7" ht="36" customHeight="1" x14ac:dyDescent="0.35">
      <c r="B26" s="42" t="s">
        <v>9</v>
      </c>
      <c r="C26" s="327"/>
      <c r="D26" s="328"/>
      <c r="E26" s="328"/>
      <c r="F26" s="328"/>
      <c r="G26" s="35">
        <f t="shared" si="1"/>
        <v>0</v>
      </c>
    </row>
    <row r="27" spans="2:7" ht="36" customHeight="1" x14ac:dyDescent="0.35">
      <c r="B27" s="42" t="s">
        <v>10</v>
      </c>
      <c r="C27" s="327"/>
      <c r="D27" s="328"/>
      <c r="E27" s="328"/>
      <c r="F27" s="328"/>
      <c r="G27" s="35">
        <f t="shared" si="1"/>
        <v>0</v>
      </c>
    </row>
    <row r="28" spans="2:7" ht="36" customHeight="1" x14ac:dyDescent="0.35">
      <c r="B28" s="42" t="s">
        <v>11</v>
      </c>
      <c r="C28" s="327">
        <v>0.1</v>
      </c>
      <c r="D28" s="328">
        <v>0</v>
      </c>
      <c r="E28" s="328">
        <v>0</v>
      </c>
      <c r="F28" s="328"/>
      <c r="G28" s="35">
        <f t="shared" si="1"/>
        <v>0</v>
      </c>
    </row>
    <row r="29" spans="2:7" ht="36" customHeight="1" x14ac:dyDescent="0.35">
      <c r="B29" s="42" t="s">
        <v>12</v>
      </c>
      <c r="C29" s="327"/>
      <c r="D29" s="328"/>
      <c r="E29" s="328"/>
      <c r="F29" s="328"/>
      <c r="G29" s="35">
        <f t="shared" si="1"/>
        <v>0</v>
      </c>
    </row>
    <row r="30" spans="2:7" ht="36" customHeight="1" x14ac:dyDescent="0.35">
      <c r="B30" s="42" t="s">
        <v>13</v>
      </c>
      <c r="C30" s="327"/>
      <c r="D30" s="328"/>
      <c r="E30" s="328"/>
      <c r="F30" s="328"/>
      <c r="G30" s="35">
        <f t="shared" si="1"/>
        <v>0</v>
      </c>
    </row>
    <row r="31" spans="2:7" ht="36" customHeight="1" x14ac:dyDescent="0.35">
      <c r="B31" s="42" t="s">
        <v>14</v>
      </c>
      <c r="C31" s="327"/>
      <c r="D31" s="328"/>
      <c r="E31" s="328"/>
      <c r="F31" s="328"/>
      <c r="G31" s="35">
        <f t="shared" si="1"/>
        <v>0</v>
      </c>
    </row>
    <row r="32" spans="2:7" ht="36" customHeight="1" thickBot="1" x14ac:dyDescent="0.4">
      <c r="B32" s="47" t="s">
        <v>15</v>
      </c>
      <c r="C32" s="14">
        <f>SUM(C22:C31)</f>
        <v>634.73000000000013</v>
      </c>
      <c r="D32" s="79">
        <f>SUMPRODUCT(D22:D31,C22:C31)/SUM(C22:C31)</f>
        <v>4.0652072534778566E-2</v>
      </c>
      <c r="E32" s="79">
        <f>SUMPRODUCT(E22:E31,C22:C31)/SUM(C22:C31)</f>
        <v>2.3036456446047925E-2</v>
      </c>
      <c r="F32" s="79">
        <f>SUMPRODUCT(F22:F31,C22:C31)/SUM(C22:C31)</f>
        <v>0</v>
      </c>
      <c r="G32" s="80">
        <f>(1+D32)*(1+E32)*(1+F32)-1</f>
        <v>6.4625008679215501E-2</v>
      </c>
    </row>
  </sheetData>
  <sheetProtection algorithmName="SHA-512" hashValue="ES/5GsgmRLp5vlW9qDhSvE9VDoZUQsrh71esJW5sfA1nKjbZUVb4XoDHvd+LWZndF49aANhlrEccRea6eXysgw==" saltValue="U5gzh+mX57W7xpwvlOk+qw==" spinCount="100000" sheet="1" objects="1" scenarios="1"/>
  <dataValidations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5208-42D8-4AE2-9768-CE7CCF3D2415}">
  <dimension ref="A1:G60"/>
  <sheetViews>
    <sheetView view="pageBreakPreview" zoomScale="75" zoomScaleNormal="75" zoomScaleSheetLayoutView="75" workbookViewId="0">
      <selection activeCell="A32" sqref="A32:A47"/>
    </sheetView>
  </sheetViews>
  <sheetFormatPr defaultColWidth="11.453125" defaultRowHeight="15.5" x14ac:dyDescent="0.35"/>
  <cols>
    <col min="1" max="1" width="8.1796875" style="284" customWidth="1"/>
    <col min="2" max="2" width="76.7265625" style="284" customWidth="1"/>
    <col min="3" max="3" width="24.7265625" style="284" customWidth="1"/>
    <col min="4" max="4" width="14.1796875" style="284" customWidth="1"/>
    <col min="5" max="5" width="15.453125" style="284" customWidth="1"/>
    <col min="6" max="6" width="13" style="284" customWidth="1"/>
    <col min="7" max="7" width="12" style="284" customWidth="1"/>
    <col min="8" max="16384" width="11.453125" style="284"/>
  </cols>
  <sheetData>
    <row r="1" spans="1:7" x14ac:dyDescent="0.35">
      <c r="A1" s="282" t="s">
        <v>247</v>
      </c>
      <c r="B1" s="283"/>
    </row>
    <row r="2" spans="1:7" x14ac:dyDescent="0.35">
      <c r="A2" s="283" t="s">
        <v>185</v>
      </c>
      <c r="B2" s="283"/>
    </row>
    <row r="3" spans="1:7" x14ac:dyDescent="0.35">
      <c r="A3" s="283" t="s">
        <v>186</v>
      </c>
      <c r="B3" s="283"/>
    </row>
    <row r="4" spans="1:7" ht="16" thickBot="1" x14ac:dyDescent="0.4"/>
    <row r="5" spans="1:7" ht="30" customHeight="1" x14ac:dyDescent="0.35">
      <c r="A5" s="285">
        <v>1</v>
      </c>
      <c r="B5" s="286" t="s">
        <v>260</v>
      </c>
      <c r="C5" s="287" t="str">
        <f>General_Info!C10</f>
        <v>2022</v>
      </c>
    </row>
    <row r="6" spans="1:7" ht="33.75" customHeight="1" x14ac:dyDescent="0.35">
      <c r="A6" s="288">
        <f>A5+1</f>
        <v>2</v>
      </c>
      <c r="B6" s="289" t="s">
        <v>261</v>
      </c>
      <c r="C6" s="290">
        <f>C18</f>
        <v>3</v>
      </c>
    </row>
    <row r="7" spans="1:7" ht="27.75" customHeight="1" x14ac:dyDescent="0.35">
      <c r="A7" s="288">
        <v>3</v>
      </c>
      <c r="B7" s="291" t="s">
        <v>246</v>
      </c>
      <c r="C7" s="290">
        <f>E18</f>
        <v>15259.907896958432</v>
      </c>
    </row>
    <row r="8" spans="1:7" ht="27.75" customHeight="1" x14ac:dyDescent="0.35">
      <c r="A8" s="288">
        <v>4</v>
      </c>
      <c r="B8" s="341" t="s">
        <v>243</v>
      </c>
      <c r="C8" s="290">
        <f>F18</f>
        <v>21775</v>
      </c>
    </row>
    <row r="9" spans="1:7" ht="27.75" customHeight="1" thickBot="1" x14ac:dyDescent="0.4">
      <c r="A9" s="339">
        <v>5</v>
      </c>
      <c r="B9" s="292" t="s">
        <v>274</v>
      </c>
      <c r="C9" s="340">
        <f>G13</f>
        <v>4.6645963537131948E-4</v>
      </c>
    </row>
    <row r="10" spans="1:7" ht="16" thickBot="1" x14ac:dyDescent="0.4">
      <c r="A10" s="293"/>
      <c r="B10" s="293"/>
      <c r="C10" s="293"/>
      <c r="D10" s="293"/>
    </row>
    <row r="11" spans="1:7" ht="77.5" x14ac:dyDescent="0.35">
      <c r="A11" s="294" t="s">
        <v>263</v>
      </c>
      <c r="B11" s="295" t="s">
        <v>244</v>
      </c>
      <c r="C11" s="296" t="s">
        <v>275</v>
      </c>
      <c r="D11" s="297" t="s">
        <v>242</v>
      </c>
      <c r="E11" s="298" t="s">
        <v>246</v>
      </c>
      <c r="F11" s="298" t="s">
        <v>243</v>
      </c>
      <c r="G11" s="299" t="s">
        <v>274</v>
      </c>
    </row>
    <row r="12" spans="1:7" x14ac:dyDescent="0.35">
      <c r="A12" s="300"/>
      <c r="B12" s="281" t="s">
        <v>0</v>
      </c>
      <c r="C12" s="279">
        <v>0</v>
      </c>
      <c r="D12" s="301">
        <f t="shared" ref="D12:D17" si="0">IF(C12=0,0%,C12/SUM($C$12:$C$17))</f>
        <v>0</v>
      </c>
      <c r="E12" s="280">
        <v>0</v>
      </c>
      <c r="F12" s="302">
        <f>('(5a) Enrollment'!G30+'(5a) Enrollment'!N30)</f>
        <v>0</v>
      </c>
      <c r="G12" s="303" t="e">
        <f>('(5a) Enrollment'!G30/('(5a) Enrollment'!G30+'(5a) Enrollment'!N30))*'(5a) Enrollment'!I30+('(5a) Enrollment'!N30/('(5a) Enrollment'!G30+'(5a) Enrollment'!N30))*'(5a) Enrollment'!P30</f>
        <v>#DIV/0!</v>
      </c>
    </row>
    <row r="13" spans="1:7" x14ac:dyDescent="0.35">
      <c r="A13" s="300"/>
      <c r="B13" s="281" t="s">
        <v>1</v>
      </c>
      <c r="C13" s="279">
        <v>3</v>
      </c>
      <c r="D13" s="301">
        <f t="shared" si="0"/>
        <v>1</v>
      </c>
      <c r="E13" s="280">
        <v>15259.907896958432</v>
      </c>
      <c r="F13" s="302">
        <f>('(5a) Enrollment'!G31+'(5a) Enrollment'!N31)</f>
        <v>21775</v>
      </c>
      <c r="G13" s="303">
        <f>('(5a) Enrollment'!G31/('(5a) Enrollment'!G31+'(5a) Enrollment'!N31))*'(5a) Enrollment'!I31+('(5a) Enrollment'!N31/('(5a) Enrollment'!G31+'(5a) Enrollment'!N31))*'(5a) Enrollment'!P31</f>
        <v>4.6645963537131948E-4</v>
      </c>
    </row>
    <row r="14" spans="1:7" x14ac:dyDescent="0.35">
      <c r="A14" s="300"/>
      <c r="B14" s="281" t="s">
        <v>4</v>
      </c>
      <c r="C14" s="279">
        <v>0</v>
      </c>
      <c r="D14" s="301">
        <f t="shared" si="0"/>
        <v>0</v>
      </c>
      <c r="E14" s="280">
        <v>0</v>
      </c>
      <c r="F14" s="302">
        <f>('(5a) Enrollment'!G32+'(5a) Enrollment'!N32)</f>
        <v>0</v>
      </c>
      <c r="G14" s="303" t="e">
        <f>('(5a) Enrollment'!G32/('(5a) Enrollment'!G32+'(5a) Enrollment'!N32))*'(5a) Enrollment'!I32+('(5a) Enrollment'!N32/('(5a) Enrollment'!G32+'(5a) Enrollment'!N32))*'(5a) Enrollment'!P32</f>
        <v>#DIV/0!</v>
      </c>
    </row>
    <row r="15" spans="1:7" x14ac:dyDescent="0.35">
      <c r="A15" s="300"/>
      <c r="B15" s="281" t="s">
        <v>2</v>
      </c>
      <c r="C15" s="279">
        <v>0</v>
      </c>
      <c r="D15" s="301">
        <f t="shared" si="0"/>
        <v>0</v>
      </c>
      <c r="E15" s="280">
        <v>0</v>
      </c>
      <c r="F15" s="302">
        <f>('(5a) Enrollment'!G33+'(5a) Enrollment'!N33)</f>
        <v>0</v>
      </c>
      <c r="G15" s="303" t="e">
        <f>('(5a) Enrollment'!G33/('(5a) Enrollment'!G33+'(5a) Enrollment'!N33))*'(5a) Enrollment'!I33+('(5a) Enrollment'!N33/('(5a) Enrollment'!G33+'(5a) Enrollment'!N33))*'(5a) Enrollment'!P33</f>
        <v>#DIV/0!</v>
      </c>
    </row>
    <row r="16" spans="1:7" x14ac:dyDescent="0.35">
      <c r="A16" s="300"/>
      <c r="B16" s="281" t="s">
        <v>3</v>
      </c>
      <c r="C16" s="279">
        <v>0</v>
      </c>
      <c r="D16" s="301">
        <f t="shared" si="0"/>
        <v>0</v>
      </c>
      <c r="E16" s="280">
        <v>0</v>
      </c>
      <c r="F16" s="302">
        <f>('(5a) Enrollment'!G34+'(5a) Enrollment'!N34)</f>
        <v>0</v>
      </c>
      <c r="G16" s="303" t="e">
        <f>('(5a) Enrollment'!G34/('(5a) Enrollment'!G34+'(5a) Enrollment'!N34))*'(5a) Enrollment'!I34+('(5a) Enrollment'!N34/('(5a) Enrollment'!G34+'(5a) Enrollment'!N34))*'(5a) Enrollment'!P34</f>
        <v>#DIV/0!</v>
      </c>
    </row>
    <row r="17" spans="1:7" x14ac:dyDescent="0.35">
      <c r="A17" s="300"/>
      <c r="B17" s="281" t="s">
        <v>251</v>
      </c>
      <c r="C17" s="279">
        <v>0</v>
      </c>
      <c r="D17" s="301">
        <f t="shared" si="0"/>
        <v>0</v>
      </c>
      <c r="E17" s="280">
        <v>0</v>
      </c>
      <c r="F17" s="302">
        <f>('(5a) Enrollment'!G35+'(5a) Enrollment'!N35)</f>
        <v>0</v>
      </c>
      <c r="G17" s="303" t="e">
        <f>('(5a) Enrollment'!G35/('(5a) Enrollment'!G35+'(5a) Enrollment'!N35))*'(5a) Enrollment'!I35+('(5a) Enrollment'!N35/('(5a) Enrollment'!G35+'(5a) Enrollment'!N35))*'(5a) Enrollment'!P35</f>
        <v>#DIV/0!</v>
      </c>
    </row>
    <row r="18" spans="1:7" ht="16" thickBot="1" x14ac:dyDescent="0.4">
      <c r="A18" s="304"/>
      <c r="B18" s="305" t="s">
        <v>262</v>
      </c>
      <c r="C18" s="306">
        <f>SUM(C12:C17)</f>
        <v>3</v>
      </c>
      <c r="D18" s="307">
        <f>SUM(D12:D17)</f>
        <v>1</v>
      </c>
      <c r="E18" s="306">
        <f>SUM(E12:E17)</f>
        <v>15259.907896958432</v>
      </c>
      <c r="F18" s="306">
        <f>SUM(F12:F17)</f>
        <v>21775</v>
      </c>
      <c r="G18" s="308" t="e">
        <f>SUMPRODUCT(G12:G17,F12:F17)/SUM(F12:F17)</f>
        <v>#DIV/0!</v>
      </c>
    </row>
    <row r="19" spans="1:7" ht="16" thickBot="1" x14ac:dyDescent="0.4">
      <c r="A19" s="293"/>
      <c r="B19" s="293"/>
      <c r="C19" s="293"/>
      <c r="D19" s="293"/>
    </row>
    <row r="20" spans="1:7" ht="16" thickBot="1" x14ac:dyDescent="0.4">
      <c r="A20" s="338" t="s">
        <v>264</v>
      </c>
      <c r="B20" s="368" t="s">
        <v>245</v>
      </c>
      <c r="C20" s="369"/>
    </row>
    <row r="21" spans="1:7" ht="16" thickBot="1" x14ac:dyDescent="0.4"/>
    <row r="22" spans="1:7" x14ac:dyDescent="0.35">
      <c r="A22" s="357" t="s">
        <v>278</v>
      </c>
      <c r="B22" s="358"/>
      <c r="C22" s="358"/>
      <c r="D22" s="358"/>
      <c r="E22" s="358"/>
      <c r="F22" s="358"/>
      <c r="G22" s="359"/>
    </row>
    <row r="23" spans="1:7" x14ac:dyDescent="0.35">
      <c r="A23" s="360"/>
      <c r="B23" s="361"/>
      <c r="C23" s="361"/>
      <c r="D23" s="361"/>
      <c r="E23" s="361"/>
      <c r="F23" s="361"/>
      <c r="G23" s="362"/>
    </row>
    <row r="24" spans="1:7" x14ac:dyDescent="0.35">
      <c r="A24" s="360"/>
      <c r="B24" s="361"/>
      <c r="C24" s="361"/>
      <c r="D24" s="361"/>
      <c r="E24" s="361"/>
      <c r="F24" s="361"/>
      <c r="G24" s="362"/>
    </row>
    <row r="25" spans="1:7" x14ac:dyDescent="0.35">
      <c r="A25" s="360"/>
      <c r="B25" s="361"/>
      <c r="C25" s="361"/>
      <c r="D25" s="361"/>
      <c r="E25" s="361"/>
      <c r="F25" s="361"/>
      <c r="G25" s="362"/>
    </row>
    <row r="26" spans="1:7" x14ac:dyDescent="0.35">
      <c r="A26" s="360"/>
      <c r="B26" s="361"/>
      <c r="C26" s="361"/>
      <c r="D26" s="361"/>
      <c r="E26" s="361"/>
      <c r="F26" s="361"/>
      <c r="G26" s="362"/>
    </row>
    <row r="27" spans="1:7" ht="16" thickBot="1" x14ac:dyDescent="0.4">
      <c r="A27" s="363"/>
      <c r="B27" s="364"/>
      <c r="C27" s="364"/>
      <c r="D27" s="364"/>
      <c r="E27" s="364"/>
      <c r="F27" s="364"/>
      <c r="G27" s="365"/>
    </row>
    <row r="28" spans="1:7" ht="16" thickBot="1" x14ac:dyDescent="0.4"/>
    <row r="29" spans="1:7" ht="123" customHeight="1" thickBot="1" x14ac:dyDescent="0.4">
      <c r="A29" s="338">
        <v>7</v>
      </c>
      <c r="B29" s="366" t="s">
        <v>272</v>
      </c>
      <c r="C29" s="367"/>
    </row>
    <row r="30" spans="1:7" ht="16" thickBot="1" x14ac:dyDescent="0.4"/>
    <row r="31" spans="1:7" x14ac:dyDescent="0.35">
      <c r="A31" s="329"/>
      <c r="B31" s="330"/>
      <c r="C31" s="330"/>
      <c r="D31" s="330"/>
      <c r="E31" s="330"/>
      <c r="F31" s="330"/>
      <c r="G31" s="331"/>
    </row>
    <row r="32" spans="1:7" x14ac:dyDescent="0.35">
      <c r="A32" s="353" t="s">
        <v>279</v>
      </c>
      <c r="B32" s="333"/>
      <c r="C32" s="333"/>
      <c r="D32" s="333"/>
      <c r="E32" s="333"/>
      <c r="F32" s="333"/>
      <c r="G32" s="334"/>
    </row>
    <row r="33" spans="1:7" x14ac:dyDescent="0.35">
      <c r="A33" s="353"/>
      <c r="B33" s="333"/>
      <c r="C33" s="333"/>
      <c r="D33" s="333"/>
      <c r="E33" s="333"/>
      <c r="F33" s="333"/>
      <c r="G33" s="334"/>
    </row>
    <row r="34" spans="1:7" x14ac:dyDescent="0.35">
      <c r="A34" s="353" t="s">
        <v>280</v>
      </c>
      <c r="B34" s="333"/>
      <c r="C34" s="333"/>
      <c r="D34" s="333"/>
      <c r="E34" s="333"/>
      <c r="F34" s="333"/>
      <c r="G34" s="334"/>
    </row>
    <row r="35" spans="1:7" x14ac:dyDescent="0.35">
      <c r="A35" s="353"/>
      <c r="B35" s="333"/>
      <c r="C35" s="333"/>
      <c r="D35" s="333"/>
      <c r="E35" s="333"/>
      <c r="F35" s="333"/>
      <c r="G35" s="334"/>
    </row>
    <row r="36" spans="1:7" x14ac:dyDescent="0.35">
      <c r="A36" s="353" t="s">
        <v>281</v>
      </c>
      <c r="B36" s="333"/>
      <c r="C36" s="333"/>
      <c r="D36" s="333"/>
      <c r="E36" s="333"/>
      <c r="F36" s="333"/>
      <c r="G36" s="334"/>
    </row>
    <row r="37" spans="1:7" x14ac:dyDescent="0.35">
      <c r="A37" s="353"/>
      <c r="B37" s="333"/>
      <c r="C37" s="333"/>
      <c r="D37" s="333"/>
      <c r="E37" s="333"/>
      <c r="F37" s="333"/>
      <c r="G37" s="334"/>
    </row>
    <row r="38" spans="1:7" x14ac:dyDescent="0.35">
      <c r="A38" s="353" t="s">
        <v>282</v>
      </c>
      <c r="B38" s="333"/>
      <c r="C38" s="333"/>
      <c r="D38" s="333"/>
      <c r="E38" s="333"/>
      <c r="F38" s="333"/>
      <c r="G38" s="334"/>
    </row>
    <row r="39" spans="1:7" x14ac:dyDescent="0.35">
      <c r="A39" s="353"/>
      <c r="B39" s="333"/>
      <c r="C39" s="333"/>
      <c r="D39" s="333"/>
      <c r="E39" s="333"/>
      <c r="F39" s="333"/>
      <c r="G39" s="334"/>
    </row>
    <row r="40" spans="1:7" x14ac:dyDescent="0.35">
      <c r="A40" s="353" t="s">
        <v>283</v>
      </c>
      <c r="B40" s="333"/>
      <c r="C40" s="333"/>
      <c r="D40" s="333"/>
      <c r="E40" s="333"/>
      <c r="F40" s="333"/>
      <c r="G40" s="334"/>
    </row>
    <row r="41" spans="1:7" x14ac:dyDescent="0.35">
      <c r="A41" s="353"/>
      <c r="B41" s="333"/>
      <c r="C41" s="333"/>
      <c r="D41" s="333"/>
      <c r="E41" s="333"/>
      <c r="F41" s="333"/>
      <c r="G41" s="334"/>
    </row>
    <row r="42" spans="1:7" x14ac:dyDescent="0.35">
      <c r="A42" s="353" t="s">
        <v>284</v>
      </c>
      <c r="B42" s="333"/>
      <c r="C42" s="333"/>
      <c r="D42" s="333"/>
      <c r="E42" s="333"/>
      <c r="F42" s="333"/>
      <c r="G42" s="334"/>
    </row>
    <row r="43" spans="1:7" x14ac:dyDescent="0.35">
      <c r="A43" s="353"/>
      <c r="B43" s="333"/>
      <c r="C43" s="333"/>
      <c r="D43" s="333"/>
      <c r="E43" s="333"/>
      <c r="F43" s="333"/>
      <c r="G43" s="334"/>
    </row>
    <row r="44" spans="1:7" x14ac:dyDescent="0.35">
      <c r="A44" s="353" t="s">
        <v>285</v>
      </c>
      <c r="B44" s="333"/>
      <c r="C44" s="333"/>
      <c r="D44" s="333"/>
      <c r="E44" s="333"/>
      <c r="F44" s="333"/>
      <c r="G44" s="334"/>
    </row>
    <row r="45" spans="1:7" x14ac:dyDescent="0.35">
      <c r="A45" s="353"/>
      <c r="B45" s="333"/>
      <c r="C45" s="333"/>
      <c r="D45" s="333"/>
      <c r="E45" s="333"/>
      <c r="F45" s="333"/>
      <c r="G45" s="334"/>
    </row>
    <row r="46" spans="1:7" x14ac:dyDescent="0.35">
      <c r="A46" s="353" t="s">
        <v>286</v>
      </c>
      <c r="B46" s="333"/>
      <c r="C46" s="333"/>
      <c r="D46" s="333"/>
      <c r="E46" s="333"/>
      <c r="F46" s="333"/>
      <c r="G46" s="334"/>
    </row>
    <row r="47" spans="1:7" x14ac:dyDescent="0.35">
      <c r="A47" s="353"/>
      <c r="B47" s="333"/>
      <c r="C47" s="333"/>
      <c r="D47" s="333"/>
      <c r="E47" s="333"/>
      <c r="F47" s="333"/>
      <c r="G47" s="334"/>
    </row>
    <row r="48" spans="1:7" x14ac:dyDescent="0.35">
      <c r="A48" s="332"/>
      <c r="B48" s="333"/>
      <c r="C48" s="333"/>
      <c r="D48" s="333"/>
      <c r="E48" s="333"/>
      <c r="F48" s="333"/>
      <c r="G48" s="334"/>
    </row>
    <row r="49" spans="1:7" x14ac:dyDescent="0.35">
      <c r="A49" s="332"/>
      <c r="B49" s="333"/>
      <c r="C49" s="333"/>
      <c r="D49" s="333"/>
      <c r="E49" s="333"/>
      <c r="F49" s="333"/>
      <c r="G49" s="334"/>
    </row>
    <row r="50" spans="1:7" x14ac:dyDescent="0.35">
      <c r="A50" s="332"/>
      <c r="B50" s="333"/>
      <c r="C50" s="333"/>
      <c r="D50" s="333"/>
      <c r="E50" s="333"/>
      <c r="F50" s="333"/>
      <c r="G50" s="334"/>
    </row>
    <row r="51" spans="1:7" x14ac:dyDescent="0.35">
      <c r="A51" s="332"/>
      <c r="B51" s="333"/>
      <c r="C51" s="333"/>
      <c r="D51" s="333"/>
      <c r="E51" s="333"/>
      <c r="F51" s="333"/>
      <c r="G51" s="334"/>
    </row>
    <row r="52" spans="1:7" x14ac:dyDescent="0.35">
      <c r="A52" s="332"/>
      <c r="B52" s="333"/>
      <c r="C52" s="333"/>
      <c r="D52" s="333"/>
      <c r="E52" s="333"/>
      <c r="F52" s="333"/>
      <c r="G52" s="334"/>
    </row>
    <row r="53" spans="1:7" x14ac:dyDescent="0.35">
      <c r="A53" s="332"/>
      <c r="B53" s="333"/>
      <c r="C53" s="333"/>
      <c r="D53" s="333"/>
      <c r="E53" s="333"/>
      <c r="F53" s="333"/>
      <c r="G53" s="334"/>
    </row>
    <row r="54" spans="1:7" x14ac:dyDescent="0.35">
      <c r="A54" s="332"/>
      <c r="B54" s="333"/>
      <c r="C54" s="333"/>
      <c r="D54" s="333"/>
      <c r="E54" s="333"/>
      <c r="F54" s="333"/>
      <c r="G54" s="334"/>
    </row>
    <row r="55" spans="1:7" x14ac:dyDescent="0.35">
      <c r="A55" s="332"/>
      <c r="B55" s="333"/>
      <c r="C55" s="333"/>
      <c r="D55" s="333"/>
      <c r="E55" s="333"/>
      <c r="F55" s="333"/>
      <c r="G55" s="334"/>
    </row>
    <row r="56" spans="1:7" x14ac:dyDescent="0.35">
      <c r="A56" s="332"/>
      <c r="B56" s="333"/>
      <c r="C56" s="333"/>
      <c r="D56" s="333"/>
      <c r="E56" s="333"/>
      <c r="F56" s="333"/>
      <c r="G56" s="334"/>
    </row>
    <row r="57" spans="1:7" x14ac:dyDescent="0.35">
      <c r="A57" s="332"/>
      <c r="B57" s="333"/>
      <c r="C57" s="333"/>
      <c r="D57" s="333"/>
      <c r="E57" s="333"/>
      <c r="F57" s="333"/>
      <c r="G57" s="334"/>
    </row>
    <row r="58" spans="1:7" x14ac:dyDescent="0.35">
      <c r="A58" s="332"/>
      <c r="B58" s="333"/>
      <c r="C58" s="333"/>
      <c r="D58" s="333"/>
      <c r="E58" s="333"/>
      <c r="F58" s="333"/>
      <c r="G58" s="334"/>
    </row>
    <row r="59" spans="1:7" x14ac:dyDescent="0.35">
      <c r="A59" s="332"/>
      <c r="B59" s="333"/>
      <c r="C59" s="333"/>
      <c r="D59" s="333"/>
      <c r="E59" s="333"/>
      <c r="F59" s="333"/>
      <c r="G59" s="334"/>
    </row>
    <row r="60" spans="1:7" ht="16" thickBot="1" x14ac:dyDescent="0.4">
      <c r="A60" s="335"/>
      <c r="B60" s="336"/>
      <c r="C60" s="336"/>
      <c r="D60" s="336"/>
      <c r="E60" s="336"/>
      <c r="F60" s="336"/>
      <c r="G60" s="337"/>
    </row>
  </sheetData>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F747036A-A4CB-4E50-B160-543F40CCE4BC}">
      <formula1>150</formula1>
    </dataValidation>
  </dataValidations>
  <pageMargins left="0.7" right="0.7" top="0.75" bottom="0.75" header="0.3" footer="0.3"/>
  <pageSetup scale="55"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4"/>
  <sheetViews>
    <sheetView topLeftCell="A12" zoomScale="75" zoomScaleNormal="75" workbookViewId="0">
      <selection activeCell="C13" sqref="C13"/>
    </sheetView>
  </sheetViews>
  <sheetFormatPr defaultColWidth="9.1796875" defaultRowHeight="15.5" x14ac:dyDescent="0.35"/>
  <cols>
    <col min="1" max="1" width="1.7265625" style="18" customWidth="1"/>
    <col min="2" max="4" width="55.7265625" style="18" customWidth="1"/>
    <col min="5" max="16384" width="9.1796875" style="18"/>
  </cols>
  <sheetData>
    <row r="1" spans="2:4" ht="8.15" customHeight="1" thickBot="1" x14ac:dyDescent="0.4"/>
    <row r="2" spans="2:4" ht="48" customHeight="1" x14ac:dyDescent="0.35">
      <c r="B2" s="136"/>
      <c r="C2" s="137" t="s">
        <v>34</v>
      </c>
      <c r="D2" s="138"/>
    </row>
    <row r="3" spans="2:4" ht="23.25" customHeight="1" x14ac:dyDescent="0.35">
      <c r="B3" s="248" t="s">
        <v>228</v>
      </c>
      <c r="C3" s="249"/>
      <c r="D3" s="250"/>
    </row>
    <row r="4" spans="2:4" ht="23.25" customHeight="1" x14ac:dyDescent="0.35">
      <c r="B4" s="248" t="s">
        <v>231</v>
      </c>
      <c r="C4" s="249"/>
      <c r="D4" s="250"/>
    </row>
    <row r="5" spans="2:4" ht="48" customHeight="1" x14ac:dyDescent="0.35">
      <c r="B5" s="139" t="s">
        <v>32</v>
      </c>
      <c r="C5" s="140" t="s">
        <v>33</v>
      </c>
      <c r="D5" s="141" t="s">
        <v>41</v>
      </c>
    </row>
    <row r="6" spans="2:4" ht="48" customHeight="1" x14ac:dyDescent="0.35">
      <c r="B6" s="63" t="s">
        <v>131</v>
      </c>
      <c r="C6" s="56" t="s">
        <v>287</v>
      </c>
      <c r="D6" s="57"/>
    </row>
    <row r="7" spans="2:4" ht="48" customHeight="1" x14ac:dyDescent="0.35">
      <c r="B7" s="63" t="s">
        <v>221</v>
      </c>
      <c r="C7" s="56"/>
      <c r="D7" s="57"/>
    </row>
    <row r="8" spans="2:4" ht="48" customHeight="1" x14ac:dyDescent="0.35">
      <c r="B8" s="63" t="s">
        <v>222</v>
      </c>
      <c r="C8" s="56"/>
      <c r="D8" s="57"/>
    </row>
    <row r="9" spans="2:4" ht="48" customHeight="1" x14ac:dyDescent="0.35">
      <c r="B9" s="63" t="s">
        <v>132</v>
      </c>
      <c r="C9" s="56"/>
      <c r="D9" s="57"/>
    </row>
    <row r="10" spans="2:4" ht="48" customHeight="1" x14ac:dyDescent="0.35">
      <c r="B10" s="63" t="s">
        <v>133</v>
      </c>
      <c r="C10" s="56"/>
      <c r="D10" s="57"/>
    </row>
    <row r="11" spans="2:4" ht="48" customHeight="1" x14ac:dyDescent="0.35">
      <c r="B11" s="63" t="s">
        <v>223</v>
      </c>
      <c r="C11" s="56"/>
      <c r="D11" s="57"/>
    </row>
    <row r="12" spans="2:4" ht="48" customHeight="1" x14ac:dyDescent="0.35">
      <c r="B12" s="63" t="s">
        <v>224</v>
      </c>
      <c r="C12" s="90"/>
      <c r="D12" s="91"/>
    </row>
    <row r="13" spans="2:4" ht="48" customHeight="1" x14ac:dyDescent="0.35">
      <c r="B13" s="63" t="s">
        <v>137</v>
      </c>
      <c r="C13" s="90" t="s">
        <v>288</v>
      </c>
      <c r="D13" s="91"/>
    </row>
    <row r="14" spans="2:4" ht="48" customHeight="1" thickBot="1" x14ac:dyDescent="0.4">
      <c r="B14" s="64" t="s">
        <v>259</v>
      </c>
      <c r="C14" s="58"/>
      <c r="D14" s="59"/>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 ref="B13" location="'(6) Trend'!A1" display="'(6) Trend'!A1" xr:uid="{D2AB0053-016A-4FE9-AF12-5E43A0BAC61B}"/>
  </hyperlinks>
  <pageMargins left="0.7" right="0.7" top="0.75" bottom="0.75" header="0.3" footer="0.3"/>
  <pageSetup scale="72"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5"/>
  <sheetViews>
    <sheetView topLeftCell="A22" zoomScale="75" zoomScaleNormal="75" zoomScaleSheetLayoutView="80" workbookViewId="0">
      <selection activeCell="B8" sqref="B8"/>
    </sheetView>
  </sheetViews>
  <sheetFormatPr defaultColWidth="9.1796875" defaultRowHeight="15.5" x14ac:dyDescent="0.35"/>
  <cols>
    <col min="1" max="1" width="1.7265625" style="131" customWidth="1"/>
    <col min="2" max="2" width="45" style="131" customWidth="1"/>
    <col min="3" max="3" width="208.7265625" style="131" customWidth="1"/>
    <col min="4" max="16384" width="9.1796875" style="131"/>
  </cols>
  <sheetData>
    <row r="1" spans="2:3" ht="48" customHeight="1" x14ac:dyDescent="0.35">
      <c r="B1" s="238" t="s">
        <v>35</v>
      </c>
      <c r="C1" s="238" t="s">
        <v>183</v>
      </c>
    </row>
    <row r="2" spans="2:3" ht="48" customHeight="1" x14ac:dyDescent="0.35">
      <c r="B2" s="132" t="s">
        <v>229</v>
      </c>
      <c r="C2" s="133" t="s">
        <v>225</v>
      </c>
    </row>
    <row r="3" spans="2:3" ht="48" customHeight="1" x14ac:dyDescent="0.35">
      <c r="B3" s="132" t="s">
        <v>82</v>
      </c>
      <c r="C3" s="133" t="s">
        <v>237</v>
      </c>
    </row>
    <row r="4" spans="2:3" ht="42" customHeight="1" x14ac:dyDescent="0.35">
      <c r="B4" s="132" t="s">
        <v>36</v>
      </c>
      <c r="C4" s="134" t="s">
        <v>150</v>
      </c>
    </row>
    <row r="5" spans="2:3" ht="48" customHeight="1" x14ac:dyDescent="0.35">
      <c r="B5" s="132" t="s">
        <v>37</v>
      </c>
      <c r="C5" s="133" t="s">
        <v>145</v>
      </c>
    </row>
    <row r="6" spans="2:3" ht="48" customHeight="1" x14ac:dyDescent="0.35">
      <c r="B6" s="132" t="s">
        <v>83</v>
      </c>
      <c r="C6" s="135" t="s">
        <v>151</v>
      </c>
    </row>
    <row r="7" spans="2:3" ht="48" customHeight="1" x14ac:dyDescent="0.35">
      <c r="B7" s="344" t="s">
        <v>170</v>
      </c>
      <c r="C7" s="251" t="s">
        <v>273</v>
      </c>
    </row>
    <row r="8" spans="2:3" ht="48" customHeight="1" x14ac:dyDescent="0.35">
      <c r="B8" s="132" t="s">
        <v>144</v>
      </c>
      <c r="C8" s="251" t="s">
        <v>146</v>
      </c>
    </row>
    <row r="9" spans="2:3" ht="48" customHeight="1" x14ac:dyDescent="0.35">
      <c r="B9" s="132" t="s">
        <v>96</v>
      </c>
      <c r="C9" s="133" t="s">
        <v>192</v>
      </c>
    </row>
    <row r="10" spans="2:3" ht="48" customHeight="1" x14ac:dyDescent="0.35">
      <c r="B10" s="132" t="s">
        <v>143</v>
      </c>
      <c r="C10" s="133" t="s">
        <v>178</v>
      </c>
    </row>
    <row r="11" spans="2:3" ht="48" customHeight="1" x14ac:dyDescent="0.35">
      <c r="B11" s="132" t="s">
        <v>142</v>
      </c>
      <c r="C11" s="135" t="s">
        <v>174</v>
      </c>
    </row>
    <row r="12" spans="2:3" ht="48" customHeight="1" x14ac:dyDescent="0.35">
      <c r="B12" s="132" t="s">
        <v>86</v>
      </c>
      <c r="C12" s="133" t="s">
        <v>152</v>
      </c>
    </row>
    <row r="13" spans="2:3" ht="48" customHeight="1" x14ac:dyDescent="0.35">
      <c r="B13" s="132" t="s">
        <v>84</v>
      </c>
      <c r="C13" s="133" t="s">
        <v>155</v>
      </c>
    </row>
    <row r="14" spans="2:3" ht="48" customHeight="1" x14ac:dyDescent="0.35">
      <c r="B14" s="132" t="s">
        <v>232</v>
      </c>
      <c r="C14" s="133" t="s">
        <v>179</v>
      </c>
    </row>
    <row r="15" spans="2:3" ht="48" customHeight="1" x14ac:dyDescent="0.35">
      <c r="B15" s="132" t="s">
        <v>38</v>
      </c>
      <c r="C15" s="133" t="s">
        <v>156</v>
      </c>
    </row>
    <row r="16" spans="2:3" ht="56.25" customHeight="1" x14ac:dyDescent="0.35">
      <c r="B16" s="132" t="s">
        <v>161</v>
      </c>
      <c r="C16" s="133" t="s">
        <v>160</v>
      </c>
    </row>
    <row r="17" spans="2:3" ht="48" customHeight="1" x14ac:dyDescent="0.35">
      <c r="B17" s="132" t="s">
        <v>177</v>
      </c>
      <c r="C17" s="133" t="s">
        <v>176</v>
      </c>
    </row>
    <row r="18" spans="2:3" ht="48.75" customHeight="1" x14ac:dyDescent="0.35">
      <c r="B18" s="132" t="s">
        <v>175</v>
      </c>
      <c r="C18" s="133" t="s">
        <v>180</v>
      </c>
    </row>
    <row r="19" spans="2:3" ht="48" customHeight="1" x14ac:dyDescent="0.35">
      <c r="B19" s="132" t="s">
        <v>39</v>
      </c>
      <c r="C19" s="133" t="s">
        <v>187</v>
      </c>
    </row>
    <row r="20" spans="2:3" ht="48" customHeight="1" x14ac:dyDescent="0.35">
      <c r="B20" s="132" t="s">
        <v>40</v>
      </c>
      <c r="C20" s="133" t="s">
        <v>159</v>
      </c>
    </row>
    <row r="21" spans="2:3" ht="48" customHeight="1" x14ac:dyDescent="0.35">
      <c r="B21" s="132" t="s">
        <v>157</v>
      </c>
      <c r="C21" s="133" t="s">
        <v>158</v>
      </c>
    </row>
    <row r="22" spans="2:3" ht="48.75" customHeight="1" x14ac:dyDescent="0.35">
      <c r="B22" s="132" t="s">
        <v>85</v>
      </c>
      <c r="C22" s="133" t="s">
        <v>154</v>
      </c>
    </row>
    <row r="23" spans="2:3" ht="48" customHeight="1" x14ac:dyDescent="0.35">
      <c r="B23" s="132" t="s">
        <v>193</v>
      </c>
      <c r="C23" s="133" t="s">
        <v>240</v>
      </c>
    </row>
    <row r="24" spans="2:3" ht="48" customHeight="1" x14ac:dyDescent="0.35">
      <c r="B24" s="132" t="s">
        <v>139</v>
      </c>
      <c r="C24" s="133" t="s">
        <v>215</v>
      </c>
    </row>
    <row r="25" spans="2:3" ht="48" customHeight="1" x14ac:dyDescent="0.3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2:D31"/>
  <sheetViews>
    <sheetView showGridLines="0" tabSelected="1" zoomScale="75" zoomScaleNormal="75" workbookViewId="0">
      <selection activeCell="B22" sqref="B22"/>
    </sheetView>
  </sheetViews>
  <sheetFormatPr defaultColWidth="11.453125" defaultRowHeight="15.5" x14ac:dyDescent="0.35"/>
  <cols>
    <col min="1" max="1" width="8.1796875" style="54" customWidth="1"/>
    <col min="2" max="2" width="95.7265625" style="54" customWidth="1"/>
    <col min="3" max="3" width="24.7265625" style="54" customWidth="1"/>
    <col min="4" max="4" width="7.453125" style="54" customWidth="1"/>
    <col min="5" max="16384" width="11.453125" style="54"/>
  </cols>
  <sheetData>
    <row r="2" spans="1:4" x14ac:dyDescent="0.35">
      <c r="A2" s="55" t="s">
        <v>45</v>
      </c>
      <c r="B2" s="55"/>
    </row>
    <row r="3" spans="1:4" x14ac:dyDescent="0.35">
      <c r="A3" s="55" t="s">
        <v>46</v>
      </c>
      <c r="B3" s="55"/>
    </row>
    <row r="4" spans="1:4" x14ac:dyDescent="0.35">
      <c r="A4" s="55" t="s">
        <v>185</v>
      </c>
      <c r="B4" s="55"/>
    </row>
    <row r="5" spans="1:4" x14ac:dyDescent="0.35">
      <c r="A5" s="71" t="s">
        <v>186</v>
      </c>
      <c r="B5" s="55"/>
    </row>
    <row r="6" spans="1:4" ht="16" thickBot="1" x14ac:dyDescent="0.4"/>
    <row r="7" spans="1:4" ht="30" customHeight="1" x14ac:dyDescent="0.35">
      <c r="A7" s="1">
        <v>1</v>
      </c>
      <c r="B7" s="2" t="s">
        <v>47</v>
      </c>
      <c r="C7" s="347">
        <v>40733</v>
      </c>
    </row>
    <row r="8" spans="1:4" ht="30" customHeight="1" x14ac:dyDescent="0.35">
      <c r="A8" s="3">
        <f>A7+1</f>
        <v>2</v>
      </c>
      <c r="B8" s="4" t="s">
        <v>116</v>
      </c>
      <c r="C8" s="352" t="s">
        <v>276</v>
      </c>
    </row>
    <row r="9" spans="1:4" ht="30" customHeight="1" x14ac:dyDescent="0.35">
      <c r="A9" s="3">
        <f>A8+1</f>
        <v>3</v>
      </c>
      <c r="B9" s="4" t="s">
        <v>72</v>
      </c>
      <c r="C9" s="348">
        <v>44835</v>
      </c>
    </row>
    <row r="10" spans="1:4" ht="30" customHeight="1" x14ac:dyDescent="0.35">
      <c r="A10" s="3">
        <f>A9+1</f>
        <v>4</v>
      </c>
      <c r="B10" s="4" t="s">
        <v>74</v>
      </c>
      <c r="C10" s="349" t="s">
        <v>241</v>
      </c>
    </row>
    <row r="11" spans="1:4" ht="30" customHeight="1" x14ac:dyDescent="0.35">
      <c r="A11" s="3">
        <f t="shared" ref="A11:A17" si="0">A10+1</f>
        <v>5</v>
      </c>
      <c r="B11" s="4" t="s">
        <v>48</v>
      </c>
      <c r="C11" s="350" t="s">
        <v>277</v>
      </c>
    </row>
    <row r="12" spans="1:4" ht="30" customHeight="1" x14ac:dyDescent="0.35">
      <c r="A12" s="3">
        <f>A11+1</f>
        <v>6</v>
      </c>
      <c r="B12" s="4" t="s">
        <v>50</v>
      </c>
      <c r="C12" s="350" t="s">
        <v>51</v>
      </c>
    </row>
    <row r="13" spans="1:4" ht="30" customHeight="1" x14ac:dyDescent="0.35">
      <c r="A13" s="3">
        <f t="shared" si="0"/>
        <v>7</v>
      </c>
      <c r="B13" s="4" t="s">
        <v>135</v>
      </c>
      <c r="C13" s="351" t="s">
        <v>49</v>
      </c>
    </row>
    <row r="14" spans="1:4" ht="30" customHeight="1" x14ac:dyDescent="0.35">
      <c r="A14" s="3">
        <f t="shared" si="0"/>
        <v>8</v>
      </c>
      <c r="B14" s="4" t="s">
        <v>115</v>
      </c>
      <c r="C14" s="346">
        <v>-7.7497850028396091E-3</v>
      </c>
    </row>
    <row r="15" spans="1:4" ht="30" customHeight="1" x14ac:dyDescent="0.35">
      <c r="A15" s="3">
        <f t="shared" si="0"/>
        <v>9</v>
      </c>
      <c r="B15" s="5" t="s">
        <v>148</v>
      </c>
      <c r="C15" s="346"/>
    </row>
    <row r="16" spans="1:4" ht="30" customHeight="1" x14ac:dyDescent="0.35">
      <c r="A16" s="3">
        <f t="shared" si="0"/>
        <v>10</v>
      </c>
      <c r="B16" s="5" t="s">
        <v>149</v>
      </c>
      <c r="C16" s="346">
        <v>-7.7497850028396091E-3</v>
      </c>
      <c r="D16" s="6"/>
    </row>
    <row r="17" spans="1:4" ht="30" customHeight="1" thickBot="1" x14ac:dyDescent="0.4">
      <c r="A17" s="7">
        <f t="shared" si="0"/>
        <v>11</v>
      </c>
      <c r="B17" s="8" t="s">
        <v>226</v>
      </c>
      <c r="C17" s="345"/>
      <c r="D17" s="6"/>
    </row>
    <row r="18" spans="1:4" x14ac:dyDescent="0.35">
      <c r="A18" s="6"/>
      <c r="B18" s="6"/>
      <c r="C18" s="6"/>
      <c r="D18" s="6"/>
    </row>
    <row r="19" spans="1:4" x14ac:dyDescent="0.35">
      <c r="A19" s="6"/>
      <c r="B19" s="6"/>
      <c r="C19" s="6"/>
      <c r="D19" s="6"/>
    </row>
    <row r="20" spans="1:4" x14ac:dyDescent="0.35">
      <c r="A20" s="6"/>
      <c r="B20" s="6"/>
      <c r="C20" s="6"/>
      <c r="D20" s="6"/>
    </row>
    <row r="21" spans="1:4" x14ac:dyDescent="0.35">
      <c r="A21" s="6"/>
      <c r="B21" s="6"/>
      <c r="C21" s="6"/>
      <c r="D21" s="6"/>
    </row>
    <row r="22" spans="1:4" x14ac:dyDescent="0.35">
      <c r="A22" s="6"/>
      <c r="B22" s="6"/>
      <c r="C22" s="6"/>
      <c r="D22" s="6"/>
    </row>
    <row r="23" spans="1:4" x14ac:dyDescent="0.35">
      <c r="A23" s="6"/>
      <c r="B23" s="6"/>
      <c r="C23" s="6"/>
      <c r="D23" s="6"/>
    </row>
    <row r="24" spans="1:4" x14ac:dyDescent="0.35">
      <c r="A24" s="6"/>
      <c r="B24" s="6"/>
      <c r="C24" s="6"/>
      <c r="D24" s="6"/>
    </row>
    <row r="25" spans="1:4" x14ac:dyDescent="0.35">
      <c r="A25" s="6"/>
      <c r="B25" s="6"/>
      <c r="C25" s="6"/>
      <c r="D25" s="6"/>
    </row>
    <row r="26" spans="1:4" x14ac:dyDescent="0.35">
      <c r="A26" s="6"/>
      <c r="B26" s="6"/>
      <c r="C26" s="6"/>
      <c r="D26" s="6"/>
    </row>
    <row r="27" spans="1:4" x14ac:dyDescent="0.35">
      <c r="A27" s="6"/>
      <c r="B27" s="6"/>
      <c r="C27" s="6"/>
      <c r="D27" s="6"/>
    </row>
    <row r="28" spans="1:4" x14ac:dyDescent="0.35">
      <c r="A28" s="6"/>
      <c r="B28" s="6"/>
      <c r="C28" s="6"/>
      <c r="D28" s="6"/>
    </row>
    <row r="29" spans="1:4" x14ac:dyDescent="0.35">
      <c r="A29" s="6"/>
      <c r="B29" s="6"/>
      <c r="C29" s="6"/>
      <c r="D29" s="6"/>
    </row>
    <row r="30" spans="1:4" x14ac:dyDescent="0.35">
      <c r="A30" s="6"/>
      <c r="B30" s="6"/>
      <c r="C30" s="6"/>
      <c r="D30" s="6"/>
    </row>
    <row r="31" spans="1:4" x14ac:dyDescent="0.35">
      <c r="A31" s="6"/>
      <c r="B31" s="6"/>
      <c r="C31" s="6"/>
      <c r="D31" s="6"/>
    </row>
  </sheetData>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1"/>
  <sheetViews>
    <sheetView showGridLines="0" topLeftCell="C73" zoomScale="75" zoomScaleNormal="75" workbookViewId="0">
      <selection activeCell="N57" sqref="N57"/>
    </sheetView>
  </sheetViews>
  <sheetFormatPr defaultColWidth="9.1796875" defaultRowHeight="15.5" x14ac:dyDescent="0.3"/>
  <cols>
    <col min="1" max="1" width="1.7265625" style="18" customWidth="1"/>
    <col min="2" max="2" width="22.81640625" style="18" customWidth="1"/>
    <col min="3" max="12" width="24.7265625" style="18" customWidth="1"/>
    <col min="13" max="13" width="20.7265625" style="18" customWidth="1"/>
    <col min="14" max="14" width="24.54296875" style="18" customWidth="1"/>
    <col min="15" max="16" width="20.7265625" style="18" customWidth="1"/>
    <col min="17" max="17" width="22.54296875" style="202" customWidth="1"/>
    <col min="18" max="18" width="17.26953125" style="202" bestFit="1" customWidth="1"/>
    <col min="19" max="19" width="23.453125" style="202" customWidth="1"/>
    <col min="20" max="20" width="24.81640625" style="202" bestFit="1" customWidth="1"/>
    <col min="21" max="21" width="26.81640625" style="202" bestFit="1" customWidth="1"/>
    <col min="22" max="22" width="26.81640625" style="202" customWidth="1"/>
    <col min="23" max="23" width="27" style="202" customWidth="1"/>
    <col min="24" max="24" width="18" style="202" customWidth="1"/>
    <col min="25" max="25" width="22.81640625" style="202" customWidth="1"/>
    <col min="26" max="26" width="28.81640625" style="202" customWidth="1"/>
    <col min="27" max="27" width="26.54296875" style="202" customWidth="1"/>
    <col min="28" max="28" width="23.26953125" style="202" customWidth="1"/>
    <col min="29" max="53" width="2.81640625" style="202" customWidth="1"/>
    <col min="54" max="16384" width="9.1796875" style="202"/>
  </cols>
  <sheetData>
    <row r="1" spans="1:16" ht="50.15" customHeight="1" x14ac:dyDescent="0.3">
      <c r="B1" s="126"/>
      <c r="C1" s="127"/>
      <c r="D1" s="127"/>
      <c r="E1" s="127"/>
      <c r="F1" s="127"/>
      <c r="G1" s="128" t="str">
        <f>CONCATENATE("The Report Summarizes Rate Activity for the 12 month ending Reporting Year ",General_Info!$C$10)</f>
        <v>The Report Summarizes Rate Activity for the 12 month ending Reporting Year 2022</v>
      </c>
      <c r="H1" s="127"/>
      <c r="I1" s="127"/>
      <c r="J1" s="127"/>
      <c r="K1" s="127"/>
      <c r="L1" s="127"/>
      <c r="M1" s="202"/>
      <c r="N1" s="202"/>
      <c r="O1" s="202"/>
      <c r="P1" s="202"/>
    </row>
    <row r="2" spans="1:16" ht="27.75" customHeight="1" x14ac:dyDescent="0.3">
      <c r="B2" s="34" t="s">
        <v>230</v>
      </c>
      <c r="C2" s="33"/>
      <c r="D2" s="33"/>
      <c r="E2" s="33"/>
      <c r="F2" s="33"/>
      <c r="G2" s="33"/>
      <c r="H2" s="33"/>
      <c r="I2" s="33"/>
      <c r="J2" s="33"/>
      <c r="K2" s="33"/>
      <c r="L2" s="33"/>
    </row>
    <row r="3" spans="1:16" ht="27.75" customHeight="1" x14ac:dyDescent="0.3">
      <c r="B3" s="34" t="s">
        <v>234</v>
      </c>
      <c r="C3" s="33"/>
      <c r="D3" s="33"/>
      <c r="E3" s="33"/>
      <c r="F3" s="33"/>
      <c r="G3" s="33"/>
      <c r="H3" s="33"/>
      <c r="I3" s="33"/>
      <c r="J3" s="33"/>
      <c r="K3" s="33"/>
      <c r="L3" s="33"/>
    </row>
    <row r="4" spans="1:16" ht="17.25" customHeight="1" thickBot="1" x14ac:dyDescent="0.35">
      <c r="G4" s="20"/>
      <c r="L4" s="202"/>
      <c r="N4" s="202"/>
      <c r="O4" s="202"/>
      <c r="P4" s="202"/>
    </row>
    <row r="5" spans="1:16" s="203" customFormat="1" ht="48" customHeight="1" x14ac:dyDescent="0.35">
      <c r="A5" s="131"/>
      <c r="B5" s="142" t="s">
        <v>43</v>
      </c>
      <c r="C5" s="145"/>
      <c r="D5" s="143"/>
      <c r="E5" s="143" t="s">
        <v>44</v>
      </c>
      <c r="F5" s="143"/>
      <c r="G5" s="144"/>
      <c r="H5" s="145"/>
      <c r="I5" s="143"/>
      <c r="J5" s="143" t="s">
        <v>216</v>
      </c>
      <c r="K5" s="143"/>
      <c r="L5" s="146"/>
      <c r="M5" s="131"/>
    </row>
    <row r="6" spans="1:16" s="203" customFormat="1" ht="95.15" customHeight="1" x14ac:dyDescent="0.35">
      <c r="A6" s="131"/>
      <c r="B6" s="160" t="s">
        <v>20</v>
      </c>
      <c r="C6" s="161" t="s">
        <v>200</v>
      </c>
      <c r="D6" s="161" t="s">
        <v>201</v>
      </c>
      <c r="E6" s="161" t="s">
        <v>197</v>
      </c>
      <c r="F6" s="161" t="s">
        <v>199</v>
      </c>
      <c r="G6" s="161" t="s">
        <v>198</v>
      </c>
      <c r="H6" s="148" t="s">
        <v>200</v>
      </c>
      <c r="I6" s="148" t="s">
        <v>201</v>
      </c>
      <c r="J6" s="148" t="s">
        <v>197</v>
      </c>
      <c r="K6" s="148" t="s">
        <v>199</v>
      </c>
      <c r="L6" s="149" t="s">
        <v>198</v>
      </c>
      <c r="M6" s="131"/>
    </row>
    <row r="7" spans="1:16" s="203" customFormat="1" ht="18" customHeight="1" x14ac:dyDescent="0.35">
      <c r="A7" s="131"/>
      <c r="B7" s="162" t="s">
        <v>21</v>
      </c>
      <c r="C7" s="309"/>
      <c r="D7" s="309"/>
      <c r="E7" s="163">
        <f>D7+C7</f>
        <v>0</v>
      </c>
      <c r="F7" s="310"/>
      <c r="G7" s="311"/>
      <c r="H7" s="309">
        <v>3110</v>
      </c>
      <c r="I7" s="309"/>
      <c r="J7" s="163">
        <f>I7+H7</f>
        <v>3110</v>
      </c>
      <c r="K7" s="310">
        <v>579.87723609904913</v>
      </c>
      <c r="L7" s="312">
        <v>8.7800000862638838E-2</v>
      </c>
      <c r="M7" s="131"/>
    </row>
    <row r="8" spans="1:16" s="203" customFormat="1" ht="18" customHeight="1" x14ac:dyDescent="0.35">
      <c r="A8" s="131"/>
      <c r="B8" s="162" t="s">
        <v>92</v>
      </c>
      <c r="C8" s="309"/>
      <c r="D8" s="309"/>
      <c r="E8" s="163">
        <f t="shared" ref="E8:E18" si="0">D8+C8</f>
        <v>0</v>
      </c>
      <c r="F8" s="310"/>
      <c r="G8" s="311"/>
      <c r="H8" s="309">
        <v>671</v>
      </c>
      <c r="I8" s="309"/>
      <c r="J8" s="163">
        <f>I8+H8</f>
        <v>671</v>
      </c>
      <c r="K8" s="310">
        <v>535.11334804161243</v>
      </c>
      <c r="L8" s="312">
        <v>7.9290799463463985E-2</v>
      </c>
      <c r="M8" s="131"/>
    </row>
    <row r="9" spans="1:16" s="203" customFormat="1" ht="18" customHeight="1" x14ac:dyDescent="0.35">
      <c r="A9" s="131"/>
      <c r="B9" s="162" t="s">
        <v>22</v>
      </c>
      <c r="C9" s="309"/>
      <c r="D9" s="309"/>
      <c r="E9" s="163">
        <f t="shared" si="0"/>
        <v>0</v>
      </c>
      <c r="F9" s="310"/>
      <c r="G9" s="311"/>
      <c r="H9" s="309">
        <v>629</v>
      </c>
      <c r="I9" s="309"/>
      <c r="J9" s="163">
        <f t="shared" ref="J9:J18" si="1">I9+H9</f>
        <v>629</v>
      </c>
      <c r="K9" s="310">
        <v>583.44194635077133</v>
      </c>
      <c r="L9" s="312">
        <v>7.1638680244247743E-2</v>
      </c>
      <c r="M9" s="131"/>
    </row>
    <row r="10" spans="1:16" s="203" customFormat="1" ht="18" customHeight="1" x14ac:dyDescent="0.35">
      <c r="A10" s="131"/>
      <c r="B10" s="162" t="s">
        <v>23</v>
      </c>
      <c r="C10" s="309"/>
      <c r="D10" s="309"/>
      <c r="E10" s="163">
        <f t="shared" si="0"/>
        <v>0</v>
      </c>
      <c r="F10" s="310"/>
      <c r="G10" s="311"/>
      <c r="H10" s="309">
        <v>627</v>
      </c>
      <c r="I10" s="309"/>
      <c r="J10" s="163">
        <f t="shared" si="1"/>
        <v>627</v>
      </c>
      <c r="K10" s="310">
        <v>551.96997149667345</v>
      </c>
      <c r="L10" s="312">
        <v>7.573786183683201E-2</v>
      </c>
      <c r="M10" s="131"/>
    </row>
    <row r="11" spans="1:16" s="203" customFormat="1" ht="18" customHeight="1" x14ac:dyDescent="0.35">
      <c r="A11" s="131"/>
      <c r="B11" s="162" t="s">
        <v>24</v>
      </c>
      <c r="C11" s="309"/>
      <c r="D11" s="309"/>
      <c r="E11" s="163">
        <f t="shared" si="0"/>
        <v>0</v>
      </c>
      <c r="F11" s="310"/>
      <c r="G11" s="311"/>
      <c r="H11" s="309">
        <v>723</v>
      </c>
      <c r="I11" s="309"/>
      <c r="J11" s="163">
        <f t="shared" si="1"/>
        <v>723</v>
      </c>
      <c r="K11" s="310">
        <v>561.04195107541079</v>
      </c>
      <c r="L11" s="312">
        <v>8.1544517755151161E-2</v>
      </c>
      <c r="M11" s="131"/>
    </row>
    <row r="12" spans="1:16" s="203" customFormat="1" ht="18" customHeight="1" x14ac:dyDescent="0.35">
      <c r="A12" s="131"/>
      <c r="B12" s="162" t="s">
        <v>25</v>
      </c>
      <c r="C12" s="309"/>
      <c r="D12" s="309"/>
      <c r="E12" s="163">
        <f t="shared" si="0"/>
        <v>0</v>
      </c>
      <c r="F12" s="310"/>
      <c r="G12" s="311"/>
      <c r="H12" s="309">
        <v>732</v>
      </c>
      <c r="I12" s="309"/>
      <c r="J12" s="163">
        <f t="shared" si="1"/>
        <v>732</v>
      </c>
      <c r="K12" s="310">
        <v>533.19980541470647</v>
      </c>
      <c r="L12" s="312">
        <v>7.8928735931021024E-2</v>
      </c>
      <c r="M12" s="131"/>
    </row>
    <row r="13" spans="1:16" s="203" customFormat="1" ht="18" customHeight="1" x14ac:dyDescent="0.35">
      <c r="A13" s="131"/>
      <c r="B13" s="162" t="s">
        <v>26</v>
      </c>
      <c r="C13" s="309"/>
      <c r="D13" s="309"/>
      <c r="E13" s="163">
        <f>D13+C13</f>
        <v>0</v>
      </c>
      <c r="F13" s="310"/>
      <c r="G13" s="311"/>
      <c r="H13" s="309">
        <v>908</v>
      </c>
      <c r="I13" s="309"/>
      <c r="J13" s="163">
        <f t="shared" si="1"/>
        <v>908</v>
      </c>
      <c r="K13" s="310">
        <v>550.3263202999558</v>
      </c>
      <c r="L13" s="312">
        <v>5.9183828566711644E-3</v>
      </c>
      <c r="M13" s="131"/>
    </row>
    <row r="14" spans="1:16" s="203" customFormat="1" ht="18" customHeight="1" x14ac:dyDescent="0.35">
      <c r="A14" s="131"/>
      <c r="B14" s="162" t="s">
        <v>27</v>
      </c>
      <c r="C14" s="309"/>
      <c r="D14" s="309"/>
      <c r="E14" s="163">
        <f>D14+C14</f>
        <v>0</v>
      </c>
      <c r="F14" s="310"/>
      <c r="G14" s="311"/>
      <c r="H14" s="309">
        <v>777</v>
      </c>
      <c r="I14" s="309"/>
      <c r="J14" s="163">
        <f t="shared" si="1"/>
        <v>777</v>
      </c>
      <c r="K14" s="310">
        <v>507.19499974862316</v>
      </c>
      <c r="L14" s="312">
        <v>-3.1131638056051364E-3</v>
      </c>
      <c r="M14" s="131"/>
    </row>
    <row r="15" spans="1:16" s="203" customFormat="1" ht="18" customHeight="1" x14ac:dyDescent="0.35">
      <c r="A15" s="131"/>
      <c r="B15" s="162" t="s">
        <v>31</v>
      </c>
      <c r="C15" s="309"/>
      <c r="D15" s="309"/>
      <c r="E15" s="163">
        <f>C15+D15</f>
        <v>0</v>
      </c>
      <c r="F15" s="310"/>
      <c r="G15" s="311"/>
      <c r="H15" s="309">
        <v>1488</v>
      </c>
      <c r="I15" s="309"/>
      <c r="J15" s="163">
        <f t="shared" si="1"/>
        <v>1488</v>
      </c>
      <c r="K15" s="310">
        <v>470.92237793537078</v>
      </c>
      <c r="L15" s="312">
        <v>5.3687037151779261E-4</v>
      </c>
      <c r="M15" s="131"/>
    </row>
    <row r="16" spans="1:16" s="203" customFormat="1" ht="18" customHeight="1" x14ac:dyDescent="0.35">
      <c r="A16" s="131"/>
      <c r="B16" s="162" t="s">
        <v>28</v>
      </c>
      <c r="C16" s="309"/>
      <c r="D16" s="309"/>
      <c r="E16" s="163">
        <f t="shared" si="0"/>
        <v>0</v>
      </c>
      <c r="F16" s="310"/>
      <c r="G16" s="311"/>
      <c r="H16" s="309">
        <v>731</v>
      </c>
      <c r="I16" s="309"/>
      <c r="J16" s="163">
        <f t="shared" si="1"/>
        <v>731</v>
      </c>
      <c r="K16" s="310">
        <v>478.10265902267906</v>
      </c>
      <c r="L16" s="312">
        <v>-5.4701882017189792E-2</v>
      </c>
      <c r="M16" s="131"/>
    </row>
    <row r="17" spans="1:13" s="203" customFormat="1" ht="18" customHeight="1" x14ac:dyDescent="0.35">
      <c r="A17" s="131"/>
      <c r="B17" s="162" t="s">
        <v>29</v>
      </c>
      <c r="C17" s="309"/>
      <c r="D17" s="309"/>
      <c r="E17" s="163">
        <f>C17+D17</f>
        <v>0</v>
      </c>
      <c r="F17" s="310"/>
      <c r="G17" s="311"/>
      <c r="H17" s="309">
        <v>926</v>
      </c>
      <c r="I17" s="309"/>
      <c r="J17" s="163">
        <f t="shared" si="1"/>
        <v>926</v>
      </c>
      <c r="K17" s="310">
        <v>524.18712097949276</v>
      </c>
      <c r="L17" s="312">
        <v>-5.5524540697191246E-2</v>
      </c>
      <c r="M17" s="131"/>
    </row>
    <row r="18" spans="1:13" s="203" customFormat="1" ht="18" customHeight="1" x14ac:dyDescent="0.35">
      <c r="A18" s="131"/>
      <c r="B18" s="162" t="s">
        <v>30</v>
      </c>
      <c r="C18" s="309"/>
      <c r="D18" s="309"/>
      <c r="E18" s="163">
        <f t="shared" si="0"/>
        <v>0</v>
      </c>
      <c r="F18" s="310"/>
      <c r="G18" s="311"/>
      <c r="H18" s="309">
        <v>8017</v>
      </c>
      <c r="I18" s="309"/>
      <c r="J18" s="163">
        <f t="shared" si="1"/>
        <v>8017</v>
      </c>
      <c r="K18" s="310">
        <v>448.74182817143333</v>
      </c>
      <c r="L18" s="312">
        <v>-5.4742819327392819E-2</v>
      </c>
      <c r="M18" s="131"/>
    </row>
    <row r="19" spans="1:13" s="203" customFormat="1" ht="18" customHeight="1" thickBot="1" x14ac:dyDescent="0.4">
      <c r="A19" s="131"/>
      <c r="B19" s="164" t="s">
        <v>15</v>
      </c>
      <c r="C19" s="165">
        <f>SUM(C7:C18)</f>
        <v>0</v>
      </c>
      <c r="D19" s="165">
        <f>SUM(D7:D18)</f>
        <v>0</v>
      </c>
      <c r="E19" s="165">
        <f>SUM(E7:E18)</f>
        <v>0</v>
      </c>
      <c r="F19" s="166" t="e">
        <f>SUMPRODUCT(E7:E18,F7:F18)/SUM(E7:E18)</f>
        <v>#DIV/0!</v>
      </c>
      <c r="G19" s="253" t="e">
        <f>SUMPRODUCT(E7:E18,G7:G18)/SUM(E7:E18)</f>
        <v>#DIV/0!</v>
      </c>
      <c r="H19" s="165">
        <f>SUM(H7:H18)</f>
        <v>19339</v>
      </c>
      <c r="I19" s="165">
        <f>SUM(I7:I18)</f>
        <v>0</v>
      </c>
      <c r="J19" s="165">
        <f>SUM(J7:J18)</f>
        <v>19339</v>
      </c>
      <c r="K19" s="252">
        <f>SUMPRODUCT(J7:J18,K7:K18)/SUM(J7:J18)</f>
        <v>501.49738205729057</v>
      </c>
      <c r="L19" s="254">
        <f>SUMPRODUCT(J7:J18,L7:L18)/SUM(J7:J18)</f>
        <v>4.6645963537131948E-4</v>
      </c>
      <c r="M19" s="131"/>
    </row>
    <row r="20" spans="1:13" s="203" customFormat="1" ht="8.15" customHeight="1" thickBot="1" x14ac:dyDescent="0.4">
      <c r="A20" s="131"/>
      <c r="B20" s="167"/>
      <c r="C20" s="168"/>
      <c r="D20" s="168"/>
      <c r="E20" s="168"/>
      <c r="F20" s="169"/>
      <c r="G20" s="168"/>
      <c r="H20" s="168"/>
      <c r="I20" s="168"/>
      <c r="J20" s="168"/>
      <c r="K20" s="168"/>
      <c r="M20" s="131"/>
    </row>
    <row r="21" spans="1:13" s="203" customFormat="1" ht="48" customHeight="1" x14ac:dyDescent="0.35">
      <c r="A21" s="131"/>
      <c r="B21" s="170" t="s">
        <v>100</v>
      </c>
      <c r="C21" s="145"/>
      <c r="D21" s="143"/>
      <c r="E21" s="143" t="s">
        <v>44</v>
      </c>
      <c r="F21" s="143"/>
      <c r="G21" s="144"/>
      <c r="H21" s="145"/>
      <c r="I21" s="143"/>
      <c r="J21" s="143" t="s">
        <v>216</v>
      </c>
      <c r="K21" s="143"/>
      <c r="L21" s="146"/>
      <c r="M21" s="131"/>
    </row>
    <row r="22" spans="1:13" s="203" customFormat="1" ht="95.15" customHeight="1" x14ac:dyDescent="0.35">
      <c r="A22" s="131"/>
      <c r="B22" s="160" t="s">
        <v>20</v>
      </c>
      <c r="C22" s="148" t="s">
        <v>200</v>
      </c>
      <c r="D22" s="148" t="s">
        <v>201</v>
      </c>
      <c r="E22" s="148" t="s">
        <v>197</v>
      </c>
      <c r="F22" s="148" t="s">
        <v>199</v>
      </c>
      <c r="G22" s="148" t="s">
        <v>198</v>
      </c>
      <c r="H22" s="148" t="s">
        <v>200</v>
      </c>
      <c r="I22" s="148" t="s">
        <v>201</v>
      </c>
      <c r="J22" s="148" t="s">
        <v>197</v>
      </c>
      <c r="K22" s="148" t="s">
        <v>199</v>
      </c>
      <c r="L22" s="149" t="s">
        <v>198</v>
      </c>
      <c r="M22" s="131"/>
    </row>
    <row r="23" spans="1:13" s="203" customFormat="1" ht="18" customHeight="1" x14ac:dyDescent="0.35">
      <c r="A23" s="131"/>
      <c r="B23" s="162" t="s">
        <v>21</v>
      </c>
      <c r="C23" s="92"/>
      <c r="D23" s="93"/>
      <c r="E23" s="93"/>
      <c r="F23" s="93"/>
      <c r="G23" s="94"/>
      <c r="H23" s="309"/>
      <c r="I23" s="309"/>
      <c r="J23" s="163">
        <f>H23+I23</f>
        <v>0</v>
      </c>
      <c r="K23" s="310"/>
      <c r="L23" s="312"/>
      <c r="M23" s="131"/>
    </row>
    <row r="24" spans="1:13" s="203" customFormat="1" ht="18" customHeight="1" x14ac:dyDescent="0.35">
      <c r="A24" s="131"/>
      <c r="B24" s="162" t="s">
        <v>92</v>
      </c>
      <c r="C24" s="95"/>
      <c r="D24" s="96"/>
      <c r="E24" s="96"/>
      <c r="F24" s="96"/>
      <c r="G24" s="97"/>
      <c r="H24" s="309"/>
      <c r="I24" s="309"/>
      <c r="J24" s="163">
        <f t="shared" ref="J24:J34" si="2">H24+I24</f>
        <v>0</v>
      </c>
      <c r="K24" s="310"/>
      <c r="L24" s="312"/>
      <c r="M24" s="131"/>
    </row>
    <row r="25" spans="1:13" s="203" customFormat="1" ht="18" customHeight="1" x14ac:dyDescent="0.35">
      <c r="A25" s="131"/>
      <c r="B25" s="162" t="s">
        <v>22</v>
      </c>
      <c r="C25" s="95"/>
      <c r="D25" s="96"/>
      <c r="E25" s="96"/>
      <c r="F25" s="96"/>
      <c r="G25" s="97"/>
      <c r="H25" s="309"/>
      <c r="I25" s="309"/>
      <c r="J25" s="163">
        <f t="shared" si="2"/>
        <v>0</v>
      </c>
      <c r="K25" s="310"/>
      <c r="L25" s="312"/>
      <c r="M25" s="131"/>
    </row>
    <row r="26" spans="1:13" s="203" customFormat="1" ht="18" customHeight="1" x14ac:dyDescent="0.35">
      <c r="A26" s="131"/>
      <c r="B26" s="162" t="s">
        <v>23</v>
      </c>
      <c r="C26" s="95"/>
      <c r="D26" s="96"/>
      <c r="E26" s="96"/>
      <c r="F26" s="96"/>
      <c r="G26" s="97"/>
      <c r="H26" s="309"/>
      <c r="I26" s="309"/>
      <c r="J26" s="163">
        <f t="shared" si="2"/>
        <v>0</v>
      </c>
      <c r="K26" s="310"/>
      <c r="L26" s="312"/>
      <c r="M26" s="131"/>
    </row>
    <row r="27" spans="1:13" s="203" customFormat="1" ht="18" customHeight="1" x14ac:dyDescent="0.35">
      <c r="A27" s="131"/>
      <c r="B27" s="162" t="s">
        <v>24</v>
      </c>
      <c r="C27" s="95"/>
      <c r="D27" s="96"/>
      <c r="E27" s="96"/>
      <c r="F27" s="96"/>
      <c r="G27" s="97"/>
      <c r="H27" s="309"/>
      <c r="I27" s="309"/>
      <c r="J27" s="163">
        <f t="shared" si="2"/>
        <v>0</v>
      </c>
      <c r="K27" s="310"/>
      <c r="L27" s="312"/>
      <c r="M27" s="131"/>
    </row>
    <row r="28" spans="1:13" s="203" customFormat="1" ht="18" customHeight="1" x14ac:dyDescent="0.35">
      <c r="A28" s="131"/>
      <c r="B28" s="162" t="s">
        <v>25</v>
      </c>
      <c r="C28" s="95"/>
      <c r="D28" s="96"/>
      <c r="E28" s="96"/>
      <c r="F28" s="96"/>
      <c r="G28" s="97"/>
      <c r="H28" s="309"/>
      <c r="I28" s="309"/>
      <c r="J28" s="163">
        <f t="shared" si="2"/>
        <v>0</v>
      </c>
      <c r="K28" s="310"/>
      <c r="L28" s="312"/>
      <c r="M28" s="131"/>
    </row>
    <row r="29" spans="1:13" s="203" customFormat="1" ht="18" customHeight="1" x14ac:dyDescent="0.35">
      <c r="A29" s="131"/>
      <c r="B29" s="162" t="s">
        <v>26</v>
      </c>
      <c r="C29" s="95"/>
      <c r="D29" s="96"/>
      <c r="E29" s="96"/>
      <c r="F29" s="96"/>
      <c r="G29" s="97"/>
      <c r="H29" s="309"/>
      <c r="I29" s="309"/>
      <c r="J29" s="163">
        <f t="shared" si="2"/>
        <v>0</v>
      </c>
      <c r="K29" s="310"/>
      <c r="L29" s="312"/>
      <c r="M29" s="131"/>
    </row>
    <row r="30" spans="1:13" s="203" customFormat="1" ht="18" customHeight="1" x14ac:dyDescent="0.35">
      <c r="A30" s="131"/>
      <c r="B30" s="162" t="s">
        <v>27</v>
      </c>
      <c r="C30" s="95"/>
      <c r="D30" s="96"/>
      <c r="E30" s="96"/>
      <c r="F30" s="96"/>
      <c r="G30" s="97"/>
      <c r="H30" s="309"/>
      <c r="I30" s="309"/>
      <c r="J30" s="163">
        <f t="shared" si="2"/>
        <v>0</v>
      </c>
      <c r="K30" s="310"/>
      <c r="L30" s="312"/>
      <c r="M30" s="131"/>
    </row>
    <row r="31" spans="1:13" s="203" customFormat="1" ht="18" customHeight="1" x14ac:dyDescent="0.35">
      <c r="A31" s="131"/>
      <c r="B31" s="162" t="s">
        <v>31</v>
      </c>
      <c r="C31" s="95"/>
      <c r="D31" s="96"/>
      <c r="E31" s="96"/>
      <c r="F31" s="96"/>
      <c r="G31" s="97"/>
      <c r="H31" s="309"/>
      <c r="I31" s="309"/>
      <c r="J31" s="163">
        <f t="shared" si="2"/>
        <v>0</v>
      </c>
      <c r="K31" s="310"/>
      <c r="L31" s="312"/>
      <c r="M31" s="131"/>
    </row>
    <row r="32" spans="1:13" s="203" customFormat="1" ht="18" customHeight="1" x14ac:dyDescent="0.35">
      <c r="A32" s="131"/>
      <c r="B32" s="162" t="s">
        <v>28</v>
      </c>
      <c r="C32" s="95"/>
      <c r="D32" s="96"/>
      <c r="E32" s="96"/>
      <c r="F32" s="96"/>
      <c r="G32" s="97"/>
      <c r="H32" s="309"/>
      <c r="I32" s="309"/>
      <c r="J32" s="163">
        <f t="shared" si="2"/>
        <v>0</v>
      </c>
      <c r="K32" s="310"/>
      <c r="L32" s="312"/>
      <c r="M32" s="131"/>
    </row>
    <row r="33" spans="1:16" s="203" customFormat="1" ht="18" customHeight="1" x14ac:dyDescent="0.35">
      <c r="A33" s="131"/>
      <c r="B33" s="162" t="s">
        <v>29</v>
      </c>
      <c r="C33" s="95"/>
      <c r="D33" s="96"/>
      <c r="E33" s="96"/>
      <c r="F33" s="96"/>
      <c r="G33" s="97"/>
      <c r="H33" s="309"/>
      <c r="I33" s="309"/>
      <c r="J33" s="163">
        <f t="shared" si="2"/>
        <v>0</v>
      </c>
      <c r="K33" s="310"/>
      <c r="L33" s="312"/>
      <c r="M33" s="131"/>
    </row>
    <row r="34" spans="1:16" s="203" customFormat="1" ht="18" customHeight="1" x14ac:dyDescent="0.35">
      <c r="A34" s="131"/>
      <c r="B34" s="162" t="s">
        <v>30</v>
      </c>
      <c r="C34" s="95"/>
      <c r="D34" s="96"/>
      <c r="E34" s="96"/>
      <c r="F34" s="96"/>
      <c r="G34" s="97"/>
      <c r="H34" s="309"/>
      <c r="I34" s="309"/>
      <c r="J34" s="163">
        <f t="shared" si="2"/>
        <v>0</v>
      </c>
      <c r="K34" s="310"/>
      <c r="L34" s="312"/>
      <c r="M34" s="131"/>
    </row>
    <row r="35" spans="1:16" s="203" customFormat="1" ht="18" customHeight="1" thickBot="1" x14ac:dyDescent="0.4">
      <c r="A35" s="131"/>
      <c r="B35" s="164" t="s">
        <v>15</v>
      </c>
      <c r="C35" s="98"/>
      <c r="D35" s="99"/>
      <c r="E35" s="99"/>
      <c r="F35" s="99"/>
      <c r="G35" s="100"/>
      <c r="H35" s="165">
        <f>SUM(H23:H34)</f>
        <v>0</v>
      </c>
      <c r="I35" s="165">
        <f>SUM(I23:I34)</f>
        <v>0</v>
      </c>
      <c r="J35" s="165">
        <f>H35+I35</f>
        <v>0</v>
      </c>
      <c r="K35" s="166" t="e">
        <f>SUMPRODUCT(J23:J34,K23:K34)/SUM(J23:J34)</f>
        <v>#DIV/0!</v>
      </c>
      <c r="L35" s="254" t="e">
        <f>SUMPRODUCT(J23:J34,L23:L34)/SUM(J23:J34)</f>
        <v>#DIV/0!</v>
      </c>
      <c r="M35" s="131"/>
    </row>
    <row r="36" spans="1:16" s="203" customFormat="1" ht="8.15" customHeight="1" thickBot="1" x14ac:dyDescent="0.4">
      <c r="A36" s="131"/>
      <c r="B36" s="167"/>
      <c r="C36" s="168"/>
      <c r="D36" s="168"/>
      <c r="E36" s="168"/>
      <c r="F36" s="168"/>
      <c r="G36" s="168"/>
      <c r="H36" s="168"/>
      <c r="I36" s="168"/>
      <c r="J36" s="168"/>
      <c r="K36" s="168"/>
      <c r="M36" s="131"/>
    </row>
    <row r="37" spans="1:16" s="203" customFormat="1" ht="48" customHeight="1" x14ac:dyDescent="0.35">
      <c r="A37" s="131"/>
      <c r="B37" s="170" t="s">
        <v>113</v>
      </c>
      <c r="C37" s="145"/>
      <c r="D37" s="143"/>
      <c r="E37" s="143" t="s">
        <v>44</v>
      </c>
      <c r="F37" s="143"/>
      <c r="G37" s="143"/>
      <c r="H37" s="145"/>
      <c r="I37" s="143"/>
      <c r="J37" s="143" t="s">
        <v>216</v>
      </c>
      <c r="K37" s="143"/>
      <c r="L37" s="146"/>
      <c r="M37" s="131"/>
    </row>
    <row r="38" spans="1:16" s="203" customFormat="1" ht="95.15" customHeight="1" x14ac:dyDescent="0.35">
      <c r="A38" s="131"/>
      <c r="B38" s="160" t="s">
        <v>99</v>
      </c>
      <c r="C38" s="148" t="s">
        <v>200</v>
      </c>
      <c r="D38" s="148" t="s">
        <v>201</v>
      </c>
      <c r="E38" s="148" t="s">
        <v>197</v>
      </c>
      <c r="F38" s="148" t="s">
        <v>199</v>
      </c>
      <c r="G38" s="148" t="s">
        <v>198</v>
      </c>
      <c r="H38" s="161" t="s">
        <v>200</v>
      </c>
      <c r="I38" s="161" t="s">
        <v>201</v>
      </c>
      <c r="J38" s="161" t="s">
        <v>197</v>
      </c>
      <c r="K38" s="161" t="s">
        <v>199</v>
      </c>
      <c r="L38" s="171" t="s">
        <v>198</v>
      </c>
      <c r="M38" s="131"/>
    </row>
    <row r="39" spans="1:16" s="203" customFormat="1" ht="18" customHeight="1" x14ac:dyDescent="0.35">
      <c r="A39" s="131"/>
      <c r="B39" s="162" t="s">
        <v>21</v>
      </c>
      <c r="C39" s="163">
        <f t="shared" ref="C39:D50" si="3">C7</f>
        <v>0</v>
      </c>
      <c r="D39" s="163">
        <f t="shared" si="3"/>
        <v>0</v>
      </c>
      <c r="E39" s="163">
        <f>D39+C39</f>
        <v>0</v>
      </c>
      <c r="F39" s="172">
        <f t="shared" ref="F39:G50" si="4">F7</f>
        <v>0</v>
      </c>
      <c r="G39" s="173">
        <f t="shared" si="4"/>
        <v>0</v>
      </c>
      <c r="H39" s="163">
        <f t="shared" ref="H39:I51" si="5">H23+H7</f>
        <v>3110</v>
      </c>
      <c r="I39" s="163">
        <f t="shared" si="5"/>
        <v>0</v>
      </c>
      <c r="J39" s="163">
        <f>I39+H39</f>
        <v>3110</v>
      </c>
      <c r="K39" s="174">
        <f>IF(J39=0,0,K7*(J7/J39)+K23*(J23/J39))</f>
        <v>579.87723609904913</v>
      </c>
      <c r="L39" s="175">
        <f>IF(J39=0,0,L7*(J7/J39)+L23*(J23/J39))</f>
        <v>8.7800000862638838E-2</v>
      </c>
      <c r="M39" s="131"/>
    </row>
    <row r="40" spans="1:16" s="203" customFormat="1" ht="18" customHeight="1" x14ac:dyDescent="0.35">
      <c r="A40" s="131"/>
      <c r="B40" s="162" t="s">
        <v>92</v>
      </c>
      <c r="C40" s="163">
        <f t="shared" si="3"/>
        <v>0</v>
      </c>
      <c r="D40" s="163">
        <f t="shared" si="3"/>
        <v>0</v>
      </c>
      <c r="E40" s="163">
        <f t="shared" ref="E40:E50" si="6">D40+C40</f>
        <v>0</v>
      </c>
      <c r="F40" s="172">
        <f t="shared" si="4"/>
        <v>0</v>
      </c>
      <c r="G40" s="173">
        <f t="shared" si="4"/>
        <v>0</v>
      </c>
      <c r="H40" s="163">
        <f t="shared" si="5"/>
        <v>671</v>
      </c>
      <c r="I40" s="163">
        <f t="shared" si="5"/>
        <v>0</v>
      </c>
      <c r="J40" s="163">
        <f t="shared" ref="J40:J50" si="7">I40+H40</f>
        <v>671</v>
      </c>
      <c r="K40" s="174">
        <f t="shared" ref="K40:K50" si="8">IF(J40=0,0,K8*(J8/J40)+K24*(J24/J40))</f>
        <v>535.11334804161243</v>
      </c>
      <c r="L40" s="175">
        <f t="shared" ref="L40:L50" si="9">IF(J40=0,0,L8*(J8/J40)+L24*(J24/J40))</f>
        <v>7.9290799463463985E-2</v>
      </c>
      <c r="M40" s="131"/>
    </row>
    <row r="41" spans="1:16" s="203" customFormat="1" ht="18" customHeight="1" x14ac:dyDescent="0.35">
      <c r="A41" s="131"/>
      <c r="B41" s="162" t="s">
        <v>22</v>
      </c>
      <c r="C41" s="163">
        <f t="shared" si="3"/>
        <v>0</v>
      </c>
      <c r="D41" s="163">
        <f t="shared" si="3"/>
        <v>0</v>
      </c>
      <c r="E41" s="163">
        <f t="shared" si="6"/>
        <v>0</v>
      </c>
      <c r="F41" s="172">
        <f t="shared" si="4"/>
        <v>0</v>
      </c>
      <c r="G41" s="173">
        <f t="shared" si="4"/>
        <v>0</v>
      </c>
      <c r="H41" s="163">
        <f t="shared" si="5"/>
        <v>629</v>
      </c>
      <c r="I41" s="163">
        <f t="shared" si="5"/>
        <v>0</v>
      </c>
      <c r="J41" s="163">
        <f t="shared" si="7"/>
        <v>629</v>
      </c>
      <c r="K41" s="174">
        <f t="shared" si="8"/>
        <v>583.44194635077133</v>
      </c>
      <c r="L41" s="175">
        <f t="shared" si="9"/>
        <v>7.1638680244247743E-2</v>
      </c>
      <c r="M41" s="131"/>
    </row>
    <row r="42" spans="1:16" s="203" customFormat="1" ht="18" customHeight="1" x14ac:dyDescent="0.35">
      <c r="A42" s="131"/>
      <c r="B42" s="162" t="s">
        <v>23</v>
      </c>
      <c r="C42" s="163">
        <f t="shared" si="3"/>
        <v>0</v>
      </c>
      <c r="D42" s="163">
        <f t="shared" si="3"/>
        <v>0</v>
      </c>
      <c r="E42" s="163">
        <f t="shared" si="6"/>
        <v>0</v>
      </c>
      <c r="F42" s="172">
        <f t="shared" si="4"/>
        <v>0</v>
      </c>
      <c r="G42" s="173">
        <f t="shared" si="4"/>
        <v>0</v>
      </c>
      <c r="H42" s="163">
        <f t="shared" si="5"/>
        <v>627</v>
      </c>
      <c r="I42" s="163">
        <f t="shared" si="5"/>
        <v>0</v>
      </c>
      <c r="J42" s="163">
        <f t="shared" si="7"/>
        <v>627</v>
      </c>
      <c r="K42" s="174">
        <f t="shared" si="8"/>
        <v>551.96997149667345</v>
      </c>
      <c r="L42" s="175">
        <f t="shared" si="9"/>
        <v>7.573786183683201E-2</v>
      </c>
      <c r="M42" s="131"/>
    </row>
    <row r="43" spans="1:16" s="203" customFormat="1" ht="18" customHeight="1" x14ac:dyDescent="0.35">
      <c r="A43" s="131"/>
      <c r="B43" s="162" t="s">
        <v>24</v>
      </c>
      <c r="C43" s="163">
        <f t="shared" si="3"/>
        <v>0</v>
      </c>
      <c r="D43" s="163">
        <f t="shared" si="3"/>
        <v>0</v>
      </c>
      <c r="E43" s="163">
        <f t="shared" si="6"/>
        <v>0</v>
      </c>
      <c r="F43" s="172">
        <f t="shared" si="4"/>
        <v>0</v>
      </c>
      <c r="G43" s="173">
        <f t="shared" si="4"/>
        <v>0</v>
      </c>
      <c r="H43" s="163">
        <f t="shared" si="5"/>
        <v>723</v>
      </c>
      <c r="I43" s="163">
        <f t="shared" si="5"/>
        <v>0</v>
      </c>
      <c r="J43" s="163">
        <f t="shared" si="7"/>
        <v>723</v>
      </c>
      <c r="K43" s="174">
        <f t="shared" si="8"/>
        <v>561.04195107541079</v>
      </c>
      <c r="L43" s="175">
        <f t="shared" si="9"/>
        <v>8.1544517755151161E-2</v>
      </c>
      <c r="M43" s="131"/>
    </row>
    <row r="44" spans="1:16" s="203" customFormat="1" ht="18" customHeight="1" x14ac:dyDescent="0.35">
      <c r="A44" s="131"/>
      <c r="B44" s="162" t="s">
        <v>25</v>
      </c>
      <c r="C44" s="163">
        <f t="shared" si="3"/>
        <v>0</v>
      </c>
      <c r="D44" s="163">
        <f t="shared" si="3"/>
        <v>0</v>
      </c>
      <c r="E44" s="163">
        <f t="shared" si="6"/>
        <v>0</v>
      </c>
      <c r="F44" s="172">
        <f t="shared" si="4"/>
        <v>0</v>
      </c>
      <c r="G44" s="173">
        <f t="shared" si="4"/>
        <v>0</v>
      </c>
      <c r="H44" s="163">
        <f t="shared" si="5"/>
        <v>732</v>
      </c>
      <c r="I44" s="163">
        <f t="shared" si="5"/>
        <v>0</v>
      </c>
      <c r="J44" s="163">
        <f t="shared" si="7"/>
        <v>732</v>
      </c>
      <c r="K44" s="174">
        <f t="shared" si="8"/>
        <v>533.19980541470647</v>
      </c>
      <c r="L44" s="175">
        <f t="shared" si="9"/>
        <v>7.8928735931021024E-2</v>
      </c>
      <c r="M44" s="131"/>
    </row>
    <row r="45" spans="1:16" s="203" customFormat="1" ht="18" customHeight="1" x14ac:dyDescent="0.35">
      <c r="A45" s="131"/>
      <c r="B45" s="162" t="s">
        <v>26</v>
      </c>
      <c r="C45" s="163">
        <f t="shared" si="3"/>
        <v>0</v>
      </c>
      <c r="D45" s="163">
        <f t="shared" si="3"/>
        <v>0</v>
      </c>
      <c r="E45" s="163">
        <f>D45+C45</f>
        <v>0</v>
      </c>
      <c r="F45" s="172">
        <f t="shared" si="4"/>
        <v>0</v>
      </c>
      <c r="G45" s="173">
        <f t="shared" si="4"/>
        <v>0</v>
      </c>
      <c r="H45" s="163">
        <f t="shared" si="5"/>
        <v>908</v>
      </c>
      <c r="I45" s="163">
        <f t="shared" si="5"/>
        <v>0</v>
      </c>
      <c r="J45" s="163">
        <f>I45+H45</f>
        <v>908</v>
      </c>
      <c r="K45" s="174">
        <f t="shared" si="8"/>
        <v>550.3263202999558</v>
      </c>
      <c r="L45" s="175">
        <f t="shared" si="9"/>
        <v>5.9183828566711644E-3</v>
      </c>
      <c r="M45" s="131"/>
    </row>
    <row r="46" spans="1:16" s="203" customFormat="1" ht="18" customHeight="1" x14ac:dyDescent="0.35">
      <c r="A46" s="131"/>
      <c r="B46" s="162" t="s">
        <v>27</v>
      </c>
      <c r="C46" s="163">
        <f t="shared" si="3"/>
        <v>0</v>
      </c>
      <c r="D46" s="163">
        <f t="shared" si="3"/>
        <v>0</v>
      </c>
      <c r="E46" s="163">
        <f>D46+C46</f>
        <v>0</v>
      </c>
      <c r="F46" s="172">
        <f t="shared" si="4"/>
        <v>0</v>
      </c>
      <c r="G46" s="173">
        <f t="shared" si="4"/>
        <v>0</v>
      </c>
      <c r="H46" s="163">
        <f t="shared" si="5"/>
        <v>777</v>
      </c>
      <c r="I46" s="163">
        <f t="shared" si="5"/>
        <v>0</v>
      </c>
      <c r="J46" s="163">
        <f>I46+H46</f>
        <v>777</v>
      </c>
      <c r="K46" s="174">
        <f t="shared" si="8"/>
        <v>507.19499974862316</v>
      </c>
      <c r="L46" s="175">
        <f t="shared" si="9"/>
        <v>-3.1131638056051364E-3</v>
      </c>
      <c r="M46" s="131"/>
      <c r="N46" s="131"/>
      <c r="O46" s="131"/>
      <c r="P46" s="131"/>
    </row>
    <row r="47" spans="1:16" s="203" customFormat="1" ht="18" customHeight="1" x14ac:dyDescent="0.35">
      <c r="A47" s="131"/>
      <c r="B47" s="162" t="s">
        <v>31</v>
      </c>
      <c r="C47" s="163">
        <f t="shared" si="3"/>
        <v>0</v>
      </c>
      <c r="D47" s="163">
        <f t="shared" si="3"/>
        <v>0</v>
      </c>
      <c r="E47" s="163">
        <f>D47+C47</f>
        <v>0</v>
      </c>
      <c r="F47" s="172">
        <f t="shared" si="4"/>
        <v>0</v>
      </c>
      <c r="G47" s="173">
        <f t="shared" si="4"/>
        <v>0</v>
      </c>
      <c r="H47" s="163">
        <f t="shared" si="5"/>
        <v>1488</v>
      </c>
      <c r="I47" s="163">
        <f t="shared" si="5"/>
        <v>0</v>
      </c>
      <c r="J47" s="163">
        <f>I47+H47</f>
        <v>1488</v>
      </c>
      <c r="K47" s="174">
        <f t="shared" si="8"/>
        <v>470.92237793537078</v>
      </c>
      <c r="L47" s="175">
        <f t="shared" si="9"/>
        <v>5.3687037151779261E-4</v>
      </c>
      <c r="M47" s="131"/>
      <c r="N47" s="131"/>
      <c r="O47" s="131"/>
      <c r="P47" s="131"/>
    </row>
    <row r="48" spans="1:16" s="203" customFormat="1" ht="18" customHeight="1" x14ac:dyDescent="0.35">
      <c r="A48" s="131"/>
      <c r="B48" s="162" t="s">
        <v>28</v>
      </c>
      <c r="C48" s="163">
        <f t="shared" si="3"/>
        <v>0</v>
      </c>
      <c r="D48" s="163">
        <f t="shared" si="3"/>
        <v>0</v>
      </c>
      <c r="E48" s="163">
        <f t="shared" si="6"/>
        <v>0</v>
      </c>
      <c r="F48" s="172">
        <f t="shared" si="4"/>
        <v>0</v>
      </c>
      <c r="G48" s="173">
        <f t="shared" si="4"/>
        <v>0</v>
      </c>
      <c r="H48" s="163">
        <f t="shared" si="5"/>
        <v>731</v>
      </c>
      <c r="I48" s="163">
        <f t="shared" si="5"/>
        <v>0</v>
      </c>
      <c r="J48" s="163">
        <f t="shared" si="7"/>
        <v>731</v>
      </c>
      <c r="K48" s="174">
        <f t="shared" si="8"/>
        <v>478.10265902267906</v>
      </c>
      <c r="L48" s="175">
        <f t="shared" si="9"/>
        <v>-5.4701882017189792E-2</v>
      </c>
      <c r="M48" s="131"/>
      <c r="N48" s="131"/>
      <c r="O48" s="131"/>
      <c r="P48" s="131"/>
    </row>
    <row r="49" spans="1:16" s="203" customFormat="1" ht="18" customHeight="1" x14ac:dyDescent="0.35">
      <c r="A49" s="131"/>
      <c r="B49" s="162" t="s">
        <v>29</v>
      </c>
      <c r="C49" s="163">
        <f t="shared" si="3"/>
        <v>0</v>
      </c>
      <c r="D49" s="163">
        <f t="shared" si="3"/>
        <v>0</v>
      </c>
      <c r="E49" s="163">
        <f t="shared" si="6"/>
        <v>0</v>
      </c>
      <c r="F49" s="172">
        <f t="shared" si="4"/>
        <v>0</v>
      </c>
      <c r="G49" s="173">
        <f t="shared" si="4"/>
        <v>0</v>
      </c>
      <c r="H49" s="163">
        <f t="shared" si="5"/>
        <v>926</v>
      </c>
      <c r="I49" s="163">
        <f t="shared" si="5"/>
        <v>0</v>
      </c>
      <c r="J49" s="163">
        <f t="shared" si="7"/>
        <v>926</v>
      </c>
      <c r="K49" s="174">
        <f t="shared" si="8"/>
        <v>524.18712097949276</v>
      </c>
      <c r="L49" s="175">
        <f t="shared" si="9"/>
        <v>-5.5524540697191246E-2</v>
      </c>
      <c r="M49" s="131"/>
      <c r="N49" s="131"/>
      <c r="O49" s="131"/>
      <c r="P49" s="131"/>
    </row>
    <row r="50" spans="1:16" s="203" customFormat="1" ht="18" customHeight="1" x14ac:dyDescent="0.35">
      <c r="A50" s="131"/>
      <c r="B50" s="162" t="s">
        <v>30</v>
      </c>
      <c r="C50" s="163">
        <f t="shared" si="3"/>
        <v>0</v>
      </c>
      <c r="D50" s="163">
        <f t="shared" si="3"/>
        <v>0</v>
      </c>
      <c r="E50" s="163">
        <f t="shared" si="6"/>
        <v>0</v>
      </c>
      <c r="F50" s="172">
        <f t="shared" si="4"/>
        <v>0</v>
      </c>
      <c r="G50" s="173">
        <f t="shared" si="4"/>
        <v>0</v>
      </c>
      <c r="H50" s="163">
        <f t="shared" si="5"/>
        <v>8017</v>
      </c>
      <c r="I50" s="163">
        <f t="shared" si="5"/>
        <v>0</v>
      </c>
      <c r="J50" s="163">
        <f t="shared" si="7"/>
        <v>8017</v>
      </c>
      <c r="K50" s="174">
        <f t="shared" si="8"/>
        <v>448.74182817143333</v>
      </c>
      <c r="L50" s="175">
        <f t="shared" si="9"/>
        <v>-5.4742819327392819E-2</v>
      </c>
      <c r="M50" s="131"/>
      <c r="N50" s="131"/>
      <c r="O50" s="131"/>
      <c r="P50" s="131"/>
    </row>
    <row r="51" spans="1:16" s="203" customFormat="1" ht="18" customHeight="1" thickBot="1" x14ac:dyDescent="0.4">
      <c r="A51" s="131"/>
      <c r="B51" s="164" t="s">
        <v>15</v>
      </c>
      <c r="C51" s="165">
        <f>SUM(C39:C50)</f>
        <v>0</v>
      </c>
      <c r="D51" s="165">
        <f>SUM(D39:D50)</f>
        <v>0</v>
      </c>
      <c r="E51" s="165">
        <f>SUM(E39:E50)</f>
        <v>0</v>
      </c>
      <c r="F51" s="166" t="e">
        <f>SUMPRODUCT(E39:E50,F39:F50)/SUM(E39:E50)</f>
        <v>#DIV/0!</v>
      </c>
      <c r="G51" s="176" t="e">
        <f>SUMPRODUCT(E39:E50,G39:G50)/SUM(E39:E50)</f>
        <v>#DIV/0!</v>
      </c>
      <c r="H51" s="165">
        <f t="shared" si="5"/>
        <v>19339</v>
      </c>
      <c r="I51" s="165">
        <f t="shared" si="5"/>
        <v>0</v>
      </c>
      <c r="J51" s="165">
        <f>SUM(J39:J50)</f>
        <v>19339</v>
      </c>
      <c r="K51" s="166">
        <f>SUMPRODUCT(J39:J50,K39:K50)/SUM(J39:J50)</f>
        <v>501.49738205729057</v>
      </c>
      <c r="L51" s="177">
        <f>SUMPRODUCT(J39:J50,L39:L50)/SUM(J39:J50)</f>
        <v>4.6645963537131948E-4</v>
      </c>
      <c r="M51" s="131"/>
    </row>
    <row r="52" spans="1:16" s="203" customFormat="1" ht="8.15" customHeight="1" thickBot="1" x14ac:dyDescent="0.4">
      <c r="A52" s="131"/>
      <c r="B52" s="167"/>
      <c r="C52" s="168"/>
      <c r="D52" s="168"/>
      <c r="E52" s="168"/>
      <c r="F52" s="168"/>
      <c r="G52" s="168"/>
      <c r="H52" s="168"/>
      <c r="I52" s="168"/>
      <c r="J52" s="168"/>
      <c r="K52" s="168"/>
      <c r="M52" s="131"/>
    </row>
    <row r="53" spans="1:16" s="203" customFormat="1" ht="48" customHeight="1" x14ac:dyDescent="0.35">
      <c r="A53" s="131"/>
      <c r="B53" s="170" t="s">
        <v>43</v>
      </c>
      <c r="C53" s="145"/>
      <c r="D53" s="143"/>
      <c r="E53" s="143"/>
      <c r="F53" s="143" t="s">
        <v>44</v>
      </c>
      <c r="G53" s="143"/>
      <c r="H53" s="143"/>
      <c r="I53" s="144"/>
      <c r="J53" s="145"/>
      <c r="K53" s="143"/>
      <c r="L53" s="143"/>
      <c r="M53" s="143" t="s">
        <v>216</v>
      </c>
      <c r="N53" s="143"/>
      <c r="O53" s="143"/>
      <c r="P53" s="146"/>
    </row>
    <row r="54" spans="1:16" s="203" customFormat="1" ht="95.15" customHeight="1" x14ac:dyDescent="0.35">
      <c r="A54" s="131"/>
      <c r="B54" s="160" t="s">
        <v>53</v>
      </c>
      <c r="C54" s="148" t="s">
        <v>202</v>
      </c>
      <c r="D54" s="148" t="s">
        <v>204</v>
      </c>
      <c r="E54" s="148" t="s">
        <v>153</v>
      </c>
      <c r="F54" s="148" t="s">
        <v>196</v>
      </c>
      <c r="G54" s="148" t="s">
        <v>147</v>
      </c>
      <c r="H54" s="148" t="s">
        <v>138</v>
      </c>
      <c r="I54" s="148" t="s">
        <v>140</v>
      </c>
      <c r="J54" s="148" t="s">
        <v>202</v>
      </c>
      <c r="K54" s="148" t="s">
        <v>204</v>
      </c>
      <c r="L54" s="148" t="s">
        <v>153</v>
      </c>
      <c r="M54" s="148" t="s">
        <v>196</v>
      </c>
      <c r="N54" s="148" t="s">
        <v>238</v>
      </c>
      <c r="O54" s="148" t="s">
        <v>138</v>
      </c>
      <c r="P54" s="149" t="s">
        <v>140</v>
      </c>
    </row>
    <row r="55" spans="1:16" s="203" customFormat="1" ht="18" customHeight="1" x14ac:dyDescent="0.35">
      <c r="A55" s="131"/>
      <c r="B55" s="162" t="s">
        <v>0</v>
      </c>
      <c r="C55" s="309"/>
      <c r="D55" s="309"/>
      <c r="E55" s="163">
        <f t="shared" ref="E55:E60" si="10">D55+C55</f>
        <v>0</v>
      </c>
      <c r="F55" s="310"/>
      <c r="G55" s="310"/>
      <c r="H55" s="154">
        <f t="shared" ref="H55:H60" si="11">IF(G55&lt;&gt;0,G55/F55,0)</f>
        <v>0</v>
      </c>
      <c r="I55" s="178">
        <f>1-H55</f>
        <v>1</v>
      </c>
      <c r="J55" s="309"/>
      <c r="K55" s="309"/>
      <c r="L55" s="163">
        <f>K55+J55</f>
        <v>0</v>
      </c>
      <c r="M55" s="310"/>
      <c r="N55" s="310"/>
      <c r="O55" s="154">
        <f>IF(N55&lt;&gt;0,N55/M55,0)</f>
        <v>0</v>
      </c>
      <c r="P55" s="178">
        <f>1-O55</f>
        <v>1</v>
      </c>
    </row>
    <row r="56" spans="1:16" s="203" customFormat="1" ht="18" customHeight="1" x14ac:dyDescent="0.35">
      <c r="A56" s="131"/>
      <c r="B56" s="162" t="s">
        <v>1</v>
      </c>
      <c r="C56" s="309"/>
      <c r="D56" s="309"/>
      <c r="E56" s="163">
        <f t="shared" si="10"/>
        <v>0</v>
      </c>
      <c r="F56" s="310"/>
      <c r="G56" s="310"/>
      <c r="H56" s="154">
        <f t="shared" si="11"/>
        <v>0</v>
      </c>
      <c r="I56" s="178">
        <f t="shared" ref="I56:I60" si="12">1-H56</f>
        <v>1</v>
      </c>
      <c r="J56" s="309">
        <v>19339</v>
      </c>
      <c r="K56" s="309">
        <v>2436</v>
      </c>
      <c r="L56" s="163">
        <f>J56+K56</f>
        <v>21775</v>
      </c>
      <c r="M56" s="310">
        <v>501.49738205729062</v>
      </c>
      <c r="N56" s="310">
        <v>501.49738205729062</v>
      </c>
      <c r="O56" s="154">
        <f t="shared" ref="O56:O60" si="13">IF(N56&lt;&gt;0,N56/M56,0)</f>
        <v>1</v>
      </c>
      <c r="P56" s="178">
        <f t="shared" ref="P56:P60" si="14">1-O56</f>
        <v>0</v>
      </c>
    </row>
    <row r="57" spans="1:16" s="203" customFormat="1" ht="18" customHeight="1" x14ac:dyDescent="0.35">
      <c r="A57" s="131"/>
      <c r="B57" s="162" t="s">
        <v>4</v>
      </c>
      <c r="C57" s="309"/>
      <c r="D57" s="309"/>
      <c r="E57" s="163">
        <f t="shared" si="10"/>
        <v>0</v>
      </c>
      <c r="F57" s="310"/>
      <c r="G57" s="310"/>
      <c r="H57" s="154">
        <f t="shared" si="11"/>
        <v>0</v>
      </c>
      <c r="I57" s="178">
        <f t="shared" si="12"/>
        <v>1</v>
      </c>
      <c r="J57" s="309"/>
      <c r="K57" s="309"/>
      <c r="L57" s="163">
        <f>J57+K57</f>
        <v>0</v>
      </c>
      <c r="M57" s="310"/>
      <c r="N57" s="310"/>
      <c r="O57" s="154">
        <f t="shared" si="13"/>
        <v>0</v>
      </c>
      <c r="P57" s="178">
        <f t="shared" si="14"/>
        <v>1</v>
      </c>
    </row>
    <row r="58" spans="1:16" s="203" customFormat="1" ht="18" customHeight="1" x14ac:dyDescent="0.35">
      <c r="A58" s="131"/>
      <c r="B58" s="162" t="s">
        <v>2</v>
      </c>
      <c r="C58" s="309"/>
      <c r="D58" s="309"/>
      <c r="E58" s="163">
        <f t="shared" si="10"/>
        <v>0</v>
      </c>
      <c r="F58" s="310"/>
      <c r="G58" s="310"/>
      <c r="H58" s="154">
        <f t="shared" si="11"/>
        <v>0</v>
      </c>
      <c r="I58" s="178">
        <f t="shared" si="12"/>
        <v>1</v>
      </c>
      <c r="J58" s="309"/>
      <c r="K58" s="309"/>
      <c r="L58" s="163">
        <f>J58+K58</f>
        <v>0</v>
      </c>
      <c r="M58" s="310"/>
      <c r="N58" s="310"/>
      <c r="O58" s="154">
        <f t="shared" si="13"/>
        <v>0</v>
      </c>
      <c r="P58" s="178">
        <f t="shared" si="14"/>
        <v>1</v>
      </c>
    </row>
    <row r="59" spans="1:16" s="203" customFormat="1" ht="18" customHeight="1" x14ac:dyDescent="0.35">
      <c r="A59" s="131"/>
      <c r="B59" s="162" t="s">
        <v>3</v>
      </c>
      <c r="C59" s="309"/>
      <c r="D59" s="309"/>
      <c r="E59" s="163">
        <f t="shared" si="10"/>
        <v>0</v>
      </c>
      <c r="F59" s="310"/>
      <c r="G59" s="310"/>
      <c r="H59" s="154">
        <f t="shared" si="11"/>
        <v>0</v>
      </c>
      <c r="I59" s="178">
        <f t="shared" si="12"/>
        <v>1</v>
      </c>
      <c r="J59" s="309"/>
      <c r="K59" s="309"/>
      <c r="L59" s="163">
        <f>J59+K59</f>
        <v>0</v>
      </c>
      <c r="M59" s="310"/>
      <c r="N59" s="310"/>
      <c r="O59" s="154">
        <f t="shared" si="13"/>
        <v>0</v>
      </c>
      <c r="P59" s="178">
        <f t="shared" si="14"/>
        <v>1</v>
      </c>
    </row>
    <row r="60" spans="1:16" s="203" customFormat="1" ht="18" customHeight="1" x14ac:dyDescent="0.35">
      <c r="A60" s="131"/>
      <c r="B60" s="162" t="s">
        <v>141</v>
      </c>
      <c r="C60" s="309"/>
      <c r="D60" s="309"/>
      <c r="E60" s="163">
        <f t="shared" si="10"/>
        <v>0</v>
      </c>
      <c r="F60" s="310"/>
      <c r="G60" s="310"/>
      <c r="H60" s="154">
        <f t="shared" si="11"/>
        <v>0</v>
      </c>
      <c r="I60" s="178">
        <f t="shared" si="12"/>
        <v>1</v>
      </c>
      <c r="J60" s="309"/>
      <c r="K60" s="309"/>
      <c r="L60" s="163">
        <f>J60+K60</f>
        <v>0</v>
      </c>
      <c r="M60" s="310"/>
      <c r="N60" s="310"/>
      <c r="O60" s="154">
        <f t="shared" si="13"/>
        <v>0</v>
      </c>
      <c r="P60" s="178">
        <f t="shared" si="14"/>
        <v>1</v>
      </c>
    </row>
    <row r="61" spans="1:16" s="203" customFormat="1" ht="18" customHeight="1" thickBot="1" x14ac:dyDescent="0.4">
      <c r="A61" s="131"/>
      <c r="B61" s="164" t="s">
        <v>15</v>
      </c>
      <c r="C61" s="179">
        <f>SUM(C55:C60)</f>
        <v>0</v>
      </c>
      <c r="D61" s="179">
        <f>SUM(D55:D60)</f>
        <v>0</v>
      </c>
      <c r="E61" s="165">
        <f>SUM(E55:E60)</f>
        <v>0</v>
      </c>
      <c r="F61" s="166" t="e">
        <f>SUMPRODUCT(E55:E60,F55:F60)/SUM(E55:E60)</f>
        <v>#DIV/0!</v>
      </c>
      <c r="G61" s="166" t="e">
        <f>SUMPRODUCT(E55:E60,G55:G60)/SUM(E55:E60)</f>
        <v>#DIV/0!</v>
      </c>
      <c r="H61" s="180" t="e">
        <f>SUMPRODUCT(E55:E60,H55:H60)/SUM(E55:E60)</f>
        <v>#DIV/0!</v>
      </c>
      <c r="I61" s="181" t="e">
        <f>SUMPRODUCT(E55:E60,I55:I60)/SUM(E55:E60)</f>
        <v>#DIV/0!</v>
      </c>
      <c r="J61" s="179">
        <f>SUM(J55:J60)</f>
        <v>19339</v>
      </c>
      <c r="K61" s="179">
        <f>SUM(K55:K60)</f>
        <v>2436</v>
      </c>
      <c r="L61" s="165">
        <f>SUM(L55:L60)</f>
        <v>21775</v>
      </c>
      <c r="M61" s="166">
        <f>SUMPRODUCT(L55:L60,M55:M60)/SUM(L55:L60)</f>
        <v>501.49738205729057</v>
      </c>
      <c r="N61" s="166">
        <f>SUMPRODUCT(L55:L60,N55:N60)/SUM(L55:L60)</f>
        <v>501.49738205729057</v>
      </c>
      <c r="O61" s="180">
        <f>SUMPRODUCT(L55:L60,O55:O60)/SUM(L55:L60)</f>
        <v>1</v>
      </c>
      <c r="P61" s="181">
        <f>SUMPRODUCT(L55:L60,P55:P60)/SUM(L55:L60)</f>
        <v>0</v>
      </c>
    </row>
    <row r="62" spans="1:16" s="203" customFormat="1" ht="8.15" customHeight="1" thickBot="1" x14ac:dyDescent="0.4">
      <c r="A62" s="131"/>
      <c r="B62" s="167"/>
      <c r="C62" s="168"/>
      <c r="D62" s="168"/>
      <c r="E62" s="168"/>
      <c r="F62" s="168"/>
      <c r="G62" s="168"/>
      <c r="H62" s="168"/>
      <c r="I62" s="168"/>
      <c r="J62" s="168"/>
      <c r="K62" s="168"/>
      <c r="M62" s="131"/>
    </row>
    <row r="63" spans="1:16" s="203" customFormat="1" ht="48" customHeight="1" x14ac:dyDescent="0.35">
      <c r="A63" s="131"/>
      <c r="B63" s="170" t="s">
        <v>100</v>
      </c>
      <c r="C63" s="145"/>
      <c r="D63" s="143"/>
      <c r="E63" s="143"/>
      <c r="F63" s="143" t="s">
        <v>44</v>
      </c>
      <c r="G63" s="143"/>
      <c r="H63" s="143"/>
      <c r="I63" s="144"/>
      <c r="J63" s="145"/>
      <c r="K63" s="143"/>
      <c r="L63" s="143"/>
      <c r="M63" s="143" t="s">
        <v>216</v>
      </c>
      <c r="N63" s="143"/>
      <c r="O63" s="143"/>
      <c r="P63" s="146"/>
    </row>
    <row r="64" spans="1:16" s="203" customFormat="1" ht="95.15" customHeight="1" x14ac:dyDescent="0.35">
      <c r="A64" s="131"/>
      <c r="B64" s="160" t="s">
        <v>53</v>
      </c>
      <c r="C64" s="148" t="s">
        <v>202</v>
      </c>
      <c r="D64" s="148" t="s">
        <v>204</v>
      </c>
      <c r="E64" s="148" t="s">
        <v>153</v>
      </c>
      <c r="F64" s="148" t="s">
        <v>196</v>
      </c>
      <c r="G64" s="148" t="s">
        <v>147</v>
      </c>
      <c r="H64" s="148" t="s">
        <v>138</v>
      </c>
      <c r="I64" s="148" t="s">
        <v>140</v>
      </c>
      <c r="J64" s="148" t="s">
        <v>202</v>
      </c>
      <c r="K64" s="148" t="s">
        <v>204</v>
      </c>
      <c r="L64" s="148" t="s">
        <v>153</v>
      </c>
      <c r="M64" s="148" t="s">
        <v>196</v>
      </c>
      <c r="N64" s="148" t="s">
        <v>239</v>
      </c>
      <c r="O64" s="148" t="s">
        <v>138</v>
      </c>
      <c r="P64" s="149" t="s">
        <v>140</v>
      </c>
    </row>
    <row r="65" spans="1:16" s="203" customFormat="1" ht="18" customHeight="1" x14ac:dyDescent="0.35">
      <c r="A65" s="131"/>
      <c r="B65" s="162" t="s">
        <v>0</v>
      </c>
      <c r="C65" s="92"/>
      <c r="D65" s="93"/>
      <c r="E65" s="93"/>
      <c r="F65" s="93"/>
      <c r="G65" s="93"/>
      <c r="H65" s="93"/>
      <c r="I65" s="94"/>
      <c r="J65" s="309"/>
      <c r="K65" s="309"/>
      <c r="L65" s="163">
        <f>K65+J65</f>
        <v>0</v>
      </c>
      <c r="M65" s="310"/>
      <c r="N65" s="310"/>
      <c r="O65" s="154">
        <f>IF(N65&lt;&gt;0,N65/M65,0)</f>
        <v>0</v>
      </c>
      <c r="P65" s="178">
        <f>1-O65</f>
        <v>1</v>
      </c>
    </row>
    <row r="66" spans="1:16" s="203" customFormat="1" ht="18" customHeight="1" x14ac:dyDescent="0.35">
      <c r="A66" s="131"/>
      <c r="B66" s="162" t="s">
        <v>1</v>
      </c>
      <c r="C66" s="95"/>
      <c r="D66" s="96"/>
      <c r="E66" s="96"/>
      <c r="F66" s="96"/>
      <c r="G66" s="96"/>
      <c r="H66" s="96"/>
      <c r="I66" s="97"/>
      <c r="J66" s="309"/>
      <c r="K66" s="309"/>
      <c r="L66" s="163">
        <f>J66+K66</f>
        <v>0</v>
      </c>
      <c r="M66" s="310"/>
      <c r="N66" s="310"/>
      <c r="O66" s="154">
        <f t="shared" ref="O66:O70" si="15">IF(N66&lt;&gt;0,N66/M66,0)</f>
        <v>0</v>
      </c>
      <c r="P66" s="178">
        <f t="shared" ref="P66:P70" si="16">1-O66</f>
        <v>1</v>
      </c>
    </row>
    <row r="67" spans="1:16" s="203" customFormat="1" ht="18" customHeight="1" x14ac:dyDescent="0.35">
      <c r="A67" s="131"/>
      <c r="B67" s="162" t="s">
        <v>4</v>
      </c>
      <c r="C67" s="95"/>
      <c r="D67" s="96"/>
      <c r="E67" s="96"/>
      <c r="F67" s="96"/>
      <c r="G67" s="96"/>
      <c r="H67" s="96"/>
      <c r="I67" s="97"/>
      <c r="J67" s="309"/>
      <c r="K67" s="309"/>
      <c r="L67" s="163">
        <f>J67+K67</f>
        <v>0</v>
      </c>
      <c r="M67" s="310"/>
      <c r="N67" s="310"/>
      <c r="O67" s="154">
        <f t="shared" si="15"/>
        <v>0</v>
      </c>
      <c r="P67" s="178">
        <f t="shared" si="16"/>
        <v>1</v>
      </c>
    </row>
    <row r="68" spans="1:16" s="203" customFormat="1" ht="18" customHeight="1" x14ac:dyDescent="0.35">
      <c r="A68" s="131"/>
      <c r="B68" s="162" t="s">
        <v>2</v>
      </c>
      <c r="C68" s="95"/>
      <c r="D68" s="96"/>
      <c r="E68" s="96"/>
      <c r="F68" s="96"/>
      <c r="G68" s="96"/>
      <c r="H68" s="96"/>
      <c r="I68" s="97"/>
      <c r="J68" s="309"/>
      <c r="K68" s="309"/>
      <c r="L68" s="163">
        <f>J68+K68</f>
        <v>0</v>
      </c>
      <c r="M68" s="310"/>
      <c r="N68" s="310"/>
      <c r="O68" s="154">
        <f t="shared" si="15"/>
        <v>0</v>
      </c>
      <c r="P68" s="178">
        <f t="shared" si="16"/>
        <v>1</v>
      </c>
    </row>
    <row r="69" spans="1:16" s="203" customFormat="1" ht="18" customHeight="1" x14ac:dyDescent="0.35">
      <c r="A69" s="131"/>
      <c r="B69" s="162" t="s">
        <v>3</v>
      </c>
      <c r="C69" s="95"/>
      <c r="D69" s="96"/>
      <c r="E69" s="96"/>
      <c r="F69" s="96"/>
      <c r="G69" s="96"/>
      <c r="H69" s="96"/>
      <c r="I69" s="97"/>
      <c r="J69" s="309"/>
      <c r="K69" s="309"/>
      <c r="L69" s="163">
        <f>J69+K69</f>
        <v>0</v>
      </c>
      <c r="M69" s="310"/>
      <c r="N69" s="310"/>
      <c r="O69" s="154">
        <f t="shared" si="15"/>
        <v>0</v>
      </c>
      <c r="P69" s="178">
        <f t="shared" si="16"/>
        <v>1</v>
      </c>
    </row>
    <row r="70" spans="1:16" s="203" customFormat="1" ht="18" customHeight="1" x14ac:dyDescent="0.35">
      <c r="A70" s="131"/>
      <c r="B70" s="162" t="s">
        <v>141</v>
      </c>
      <c r="C70" s="95"/>
      <c r="D70" s="96"/>
      <c r="E70" s="96"/>
      <c r="F70" s="96"/>
      <c r="G70" s="96"/>
      <c r="H70" s="96"/>
      <c r="I70" s="97"/>
      <c r="J70" s="309"/>
      <c r="K70" s="309"/>
      <c r="L70" s="163">
        <f>J70+K70</f>
        <v>0</v>
      </c>
      <c r="M70" s="310"/>
      <c r="N70" s="310"/>
      <c r="O70" s="154">
        <f t="shared" si="15"/>
        <v>0</v>
      </c>
      <c r="P70" s="178">
        <f t="shared" si="16"/>
        <v>1</v>
      </c>
    </row>
    <row r="71" spans="1:16" s="203" customFormat="1" ht="18" customHeight="1" thickBot="1" x14ac:dyDescent="0.4">
      <c r="A71" s="131"/>
      <c r="B71" s="164" t="s">
        <v>15</v>
      </c>
      <c r="C71" s="98"/>
      <c r="D71" s="99"/>
      <c r="E71" s="99"/>
      <c r="F71" s="99"/>
      <c r="G71" s="99"/>
      <c r="H71" s="99"/>
      <c r="I71" s="100"/>
      <c r="J71" s="179">
        <f>SUM(J65:J70)</f>
        <v>0</v>
      </c>
      <c r="K71" s="179">
        <f>SUM(K65:K70)</f>
        <v>0</v>
      </c>
      <c r="L71" s="165">
        <f>SUM(L65:L70)</f>
        <v>0</v>
      </c>
      <c r="M71" s="166" t="e">
        <f>SUMPRODUCT(L65:L70,M65:M70)/SUM(L65:L70)</f>
        <v>#DIV/0!</v>
      </c>
      <c r="N71" s="166" t="e">
        <f>SUMPRODUCT(L65:L70,N65:N70)/SUM(L65:L70)</f>
        <v>#DIV/0!</v>
      </c>
      <c r="O71" s="180" t="e">
        <f>SUMPRODUCT(L65:L70,O65:O70)/SUM(L65:L70)</f>
        <v>#DIV/0!</v>
      </c>
      <c r="P71" s="181" t="e">
        <f>SUMPRODUCT(L65:L70,P65:P70)/SUM(L65:L70)</f>
        <v>#DIV/0!</v>
      </c>
    </row>
    <row r="72" spans="1:16" s="203" customFormat="1" ht="8.15" customHeight="1" thickBot="1" x14ac:dyDescent="0.4">
      <c r="A72" s="131"/>
      <c r="B72" s="167"/>
      <c r="C72" s="168"/>
      <c r="D72" s="168"/>
      <c r="E72" s="168"/>
      <c r="F72" s="168"/>
      <c r="G72" s="168"/>
      <c r="H72" s="168"/>
      <c r="I72" s="168"/>
      <c r="J72" s="168"/>
      <c r="K72" s="168"/>
      <c r="M72" s="131"/>
    </row>
    <row r="73" spans="1:16" s="203" customFormat="1" ht="48" customHeight="1" x14ac:dyDescent="0.35">
      <c r="A73" s="131"/>
      <c r="B73" s="170" t="s">
        <v>113</v>
      </c>
      <c r="C73" s="145"/>
      <c r="D73" s="143"/>
      <c r="E73" s="143"/>
      <c r="F73" s="143" t="s">
        <v>44</v>
      </c>
      <c r="G73" s="143"/>
      <c r="H73" s="143"/>
      <c r="I73" s="144"/>
      <c r="J73" s="145"/>
      <c r="K73" s="143"/>
      <c r="L73" s="143"/>
      <c r="M73" s="143" t="s">
        <v>216</v>
      </c>
      <c r="N73" s="143"/>
      <c r="O73" s="143"/>
      <c r="P73" s="146"/>
    </row>
    <row r="74" spans="1:16" s="203" customFormat="1" ht="95.15" customHeight="1" x14ac:dyDescent="0.35">
      <c r="A74" s="131"/>
      <c r="B74" s="160" t="s">
        <v>53</v>
      </c>
      <c r="C74" s="148" t="s">
        <v>202</v>
      </c>
      <c r="D74" s="148" t="s">
        <v>204</v>
      </c>
      <c r="E74" s="148" t="s">
        <v>153</v>
      </c>
      <c r="F74" s="148" t="s">
        <v>196</v>
      </c>
      <c r="G74" s="148" t="s">
        <v>147</v>
      </c>
      <c r="H74" s="148" t="s">
        <v>138</v>
      </c>
      <c r="I74" s="148" t="s">
        <v>140</v>
      </c>
      <c r="J74" s="148" t="s">
        <v>202</v>
      </c>
      <c r="K74" s="148" t="s">
        <v>204</v>
      </c>
      <c r="L74" s="148" t="s">
        <v>153</v>
      </c>
      <c r="M74" s="148" t="s">
        <v>196</v>
      </c>
      <c r="N74" s="148" t="s">
        <v>239</v>
      </c>
      <c r="O74" s="148" t="s">
        <v>138</v>
      </c>
      <c r="P74" s="149" t="s">
        <v>140</v>
      </c>
    </row>
    <row r="75" spans="1:16" s="203" customFormat="1" ht="18" customHeight="1" x14ac:dyDescent="0.35">
      <c r="A75" s="131"/>
      <c r="B75" s="162" t="s">
        <v>0</v>
      </c>
      <c r="C75" s="163">
        <f>C55</f>
        <v>0</v>
      </c>
      <c r="D75" s="163">
        <f>D55</f>
        <v>0</v>
      </c>
      <c r="E75" s="163">
        <f>D75+C75</f>
        <v>0</v>
      </c>
      <c r="F75" s="172">
        <f>F55</f>
        <v>0</v>
      </c>
      <c r="G75" s="182">
        <f>G55</f>
        <v>0</v>
      </c>
      <c r="H75" s="154">
        <f t="shared" ref="H75:H80" si="17">IF(G75&lt;&gt;0,G75/F75,0)</f>
        <v>0</v>
      </c>
      <c r="I75" s="154">
        <f>1-H75</f>
        <v>1</v>
      </c>
      <c r="J75" s="163">
        <f>J55+J65</f>
        <v>0</v>
      </c>
      <c r="K75" s="163">
        <f>K55+K65</f>
        <v>0</v>
      </c>
      <c r="L75" s="163">
        <f>K75+J75</f>
        <v>0</v>
      </c>
      <c r="M75" s="172">
        <f>IF(K75=0,0,(M55*L55+M65*L65)/(L75))</f>
        <v>0</v>
      </c>
      <c r="N75" s="172">
        <f>IF(L75=0,0,(N55*L55+N65*L65)/L75)</f>
        <v>0</v>
      </c>
      <c r="O75" s="154">
        <f>IF(N75&lt;&gt;0,N75/M75,0)</f>
        <v>0</v>
      </c>
      <c r="P75" s="178">
        <f>1-O75</f>
        <v>1</v>
      </c>
    </row>
    <row r="76" spans="1:16" s="203" customFormat="1" ht="18" customHeight="1" x14ac:dyDescent="0.35">
      <c r="A76" s="131"/>
      <c r="B76" s="162" t="s">
        <v>1</v>
      </c>
      <c r="C76" s="163">
        <f t="shared" ref="C76:D80" si="18">C56</f>
        <v>0</v>
      </c>
      <c r="D76" s="163">
        <f>D56</f>
        <v>0</v>
      </c>
      <c r="E76" s="163">
        <f t="shared" ref="E76:E80" si="19">D76+C76</f>
        <v>0</v>
      </c>
      <c r="F76" s="172">
        <f>F56</f>
        <v>0</v>
      </c>
      <c r="G76" s="182">
        <f>G56</f>
        <v>0</v>
      </c>
      <c r="H76" s="154">
        <f t="shared" si="17"/>
        <v>0</v>
      </c>
      <c r="I76" s="154">
        <f t="shared" ref="I76:I80" si="20">1-H76</f>
        <v>1</v>
      </c>
      <c r="J76" s="163">
        <f t="shared" ref="J76:L80" si="21">J56+J66</f>
        <v>19339</v>
      </c>
      <c r="K76" s="163">
        <f t="shared" si="21"/>
        <v>2436</v>
      </c>
      <c r="L76" s="163">
        <f>L56+L66</f>
        <v>21775</v>
      </c>
      <c r="M76" s="172">
        <f t="shared" ref="M76:M80" si="22">IF(K76=0,0,(M56*L56+M66*L66)/(L76))</f>
        <v>501.49738205729057</v>
      </c>
      <c r="N76" s="172">
        <f t="shared" ref="N76:N80" si="23">IF(L76=0,0,(N56*L56+N66*L66)/L76)</f>
        <v>501.49738205729057</v>
      </c>
      <c r="O76" s="154">
        <f t="shared" ref="O76:O80" si="24">IF(N76&lt;&gt;0,N76/M76,0)</f>
        <v>1</v>
      </c>
      <c r="P76" s="178">
        <f t="shared" ref="P76:P81" si="25">1-O76</f>
        <v>0</v>
      </c>
    </row>
    <row r="77" spans="1:16" s="203" customFormat="1" ht="18" customHeight="1" x14ac:dyDescent="0.35">
      <c r="A77" s="131"/>
      <c r="B77" s="162" t="s">
        <v>4</v>
      </c>
      <c r="C77" s="163">
        <f t="shared" si="18"/>
        <v>0</v>
      </c>
      <c r="D77" s="163">
        <f t="shared" si="18"/>
        <v>0</v>
      </c>
      <c r="E77" s="163">
        <f t="shared" si="19"/>
        <v>0</v>
      </c>
      <c r="F77" s="172">
        <f t="shared" ref="F77:G80" si="26">F57</f>
        <v>0</v>
      </c>
      <c r="G77" s="182">
        <f t="shared" si="26"/>
        <v>0</v>
      </c>
      <c r="H77" s="154">
        <f t="shared" si="17"/>
        <v>0</v>
      </c>
      <c r="I77" s="154">
        <f t="shared" si="20"/>
        <v>1</v>
      </c>
      <c r="J77" s="163">
        <f t="shared" si="21"/>
        <v>0</v>
      </c>
      <c r="K77" s="163">
        <f t="shared" si="21"/>
        <v>0</v>
      </c>
      <c r="L77" s="163">
        <f t="shared" si="21"/>
        <v>0</v>
      </c>
      <c r="M77" s="172">
        <f t="shared" si="22"/>
        <v>0</v>
      </c>
      <c r="N77" s="172">
        <f t="shared" si="23"/>
        <v>0</v>
      </c>
      <c r="O77" s="154">
        <f t="shared" si="24"/>
        <v>0</v>
      </c>
      <c r="P77" s="178">
        <f t="shared" si="25"/>
        <v>1</v>
      </c>
    </row>
    <row r="78" spans="1:16" s="203" customFormat="1" ht="18" customHeight="1" x14ac:dyDescent="0.35">
      <c r="A78" s="131"/>
      <c r="B78" s="162" t="s">
        <v>2</v>
      </c>
      <c r="C78" s="163">
        <f t="shared" si="18"/>
        <v>0</v>
      </c>
      <c r="D78" s="163">
        <f t="shared" si="18"/>
        <v>0</v>
      </c>
      <c r="E78" s="163">
        <f t="shared" si="19"/>
        <v>0</v>
      </c>
      <c r="F78" s="172">
        <f t="shared" si="26"/>
        <v>0</v>
      </c>
      <c r="G78" s="182">
        <f t="shared" si="26"/>
        <v>0</v>
      </c>
      <c r="H78" s="154">
        <f t="shared" si="17"/>
        <v>0</v>
      </c>
      <c r="I78" s="154">
        <f t="shared" si="20"/>
        <v>1</v>
      </c>
      <c r="J78" s="163">
        <f t="shared" si="21"/>
        <v>0</v>
      </c>
      <c r="K78" s="163">
        <f t="shared" si="21"/>
        <v>0</v>
      </c>
      <c r="L78" s="163">
        <f t="shared" si="21"/>
        <v>0</v>
      </c>
      <c r="M78" s="172">
        <f t="shared" si="22"/>
        <v>0</v>
      </c>
      <c r="N78" s="172">
        <f t="shared" si="23"/>
        <v>0</v>
      </c>
      <c r="O78" s="154">
        <f t="shared" si="24"/>
        <v>0</v>
      </c>
      <c r="P78" s="178">
        <f t="shared" si="25"/>
        <v>1</v>
      </c>
    </row>
    <row r="79" spans="1:16" s="203" customFormat="1" ht="18" customHeight="1" x14ac:dyDescent="0.35">
      <c r="A79" s="131"/>
      <c r="B79" s="162" t="s">
        <v>3</v>
      </c>
      <c r="C79" s="163">
        <f t="shared" si="18"/>
        <v>0</v>
      </c>
      <c r="D79" s="163">
        <f t="shared" si="18"/>
        <v>0</v>
      </c>
      <c r="E79" s="163">
        <f t="shared" si="19"/>
        <v>0</v>
      </c>
      <c r="F79" s="172">
        <f t="shared" si="26"/>
        <v>0</v>
      </c>
      <c r="G79" s="182">
        <f t="shared" si="26"/>
        <v>0</v>
      </c>
      <c r="H79" s="154">
        <f t="shared" si="17"/>
        <v>0</v>
      </c>
      <c r="I79" s="154">
        <f t="shared" si="20"/>
        <v>1</v>
      </c>
      <c r="J79" s="163">
        <f t="shared" si="21"/>
        <v>0</v>
      </c>
      <c r="K79" s="163">
        <f t="shared" si="21"/>
        <v>0</v>
      </c>
      <c r="L79" s="163">
        <f t="shared" si="21"/>
        <v>0</v>
      </c>
      <c r="M79" s="172">
        <f t="shared" si="22"/>
        <v>0</v>
      </c>
      <c r="N79" s="172">
        <f t="shared" si="23"/>
        <v>0</v>
      </c>
      <c r="O79" s="154">
        <f t="shared" si="24"/>
        <v>0</v>
      </c>
      <c r="P79" s="178">
        <f t="shared" si="25"/>
        <v>1</v>
      </c>
    </row>
    <row r="80" spans="1:16" s="203" customFormat="1" ht="18" customHeight="1" x14ac:dyDescent="0.35">
      <c r="A80" s="131"/>
      <c r="B80" s="162" t="s">
        <v>141</v>
      </c>
      <c r="C80" s="163">
        <f t="shared" si="18"/>
        <v>0</v>
      </c>
      <c r="D80" s="163">
        <f t="shared" si="18"/>
        <v>0</v>
      </c>
      <c r="E80" s="163">
        <f t="shared" si="19"/>
        <v>0</v>
      </c>
      <c r="F80" s="172">
        <f t="shared" si="26"/>
        <v>0</v>
      </c>
      <c r="G80" s="182">
        <f t="shared" si="26"/>
        <v>0</v>
      </c>
      <c r="H80" s="154">
        <f t="shared" si="17"/>
        <v>0</v>
      </c>
      <c r="I80" s="154">
        <f t="shared" si="20"/>
        <v>1</v>
      </c>
      <c r="J80" s="163">
        <f t="shared" si="21"/>
        <v>0</v>
      </c>
      <c r="K80" s="163">
        <f t="shared" si="21"/>
        <v>0</v>
      </c>
      <c r="L80" s="163">
        <f t="shared" si="21"/>
        <v>0</v>
      </c>
      <c r="M80" s="172">
        <f t="shared" si="22"/>
        <v>0</v>
      </c>
      <c r="N80" s="172">
        <f t="shared" si="23"/>
        <v>0</v>
      </c>
      <c r="O80" s="154">
        <f t="shared" si="24"/>
        <v>0</v>
      </c>
      <c r="P80" s="178">
        <f t="shared" si="25"/>
        <v>1</v>
      </c>
    </row>
    <row r="81" spans="1:16" s="203" customFormat="1" ht="18" customHeight="1" thickBot="1" x14ac:dyDescent="0.4">
      <c r="A81" s="131"/>
      <c r="B81" s="164" t="s">
        <v>15</v>
      </c>
      <c r="C81" s="165">
        <f>SUM(C75:C80)</f>
        <v>0</v>
      </c>
      <c r="D81" s="165">
        <f>SUM(D75:D80)</f>
        <v>0</v>
      </c>
      <c r="E81" s="165">
        <f>D81+C81</f>
        <v>0</v>
      </c>
      <c r="F81" s="166" t="e">
        <f>SUMPRODUCT(E75:E80,F75:F80)/SUM(E75:E80)</f>
        <v>#DIV/0!</v>
      </c>
      <c r="G81" s="179" t="e">
        <f>SUMPRODUCT(E75:E80,G75:G80)/SUM(E75:E80)</f>
        <v>#DIV/0!</v>
      </c>
      <c r="H81" s="180" t="e">
        <f>SUMPRODUCT(E75:E80,H75:H80)/SUM(E75:E80)</f>
        <v>#DIV/0!</v>
      </c>
      <c r="I81" s="180" t="e">
        <f>SUMPRODUCT(I75:I80,E75:E80)/SUM(E75:E80)</f>
        <v>#DIV/0!</v>
      </c>
      <c r="J81" s="165">
        <f>SUM(J75:J80)</f>
        <v>19339</v>
      </c>
      <c r="K81" s="166">
        <f>SUM(K75:K80)</f>
        <v>2436</v>
      </c>
      <c r="L81" s="165">
        <f>SUM(L75:L80)</f>
        <v>21775</v>
      </c>
      <c r="M81" s="172">
        <f>SUMPRODUCT(L75:L80,M75:M80)/SUM(L75:L80)</f>
        <v>501.49738205729057</v>
      </c>
      <c r="N81" s="166">
        <f>SUMPRODUCT(L75:L80,N75:N80)/SUM(L75:L80)</f>
        <v>501.49738205729057</v>
      </c>
      <c r="O81" s="180">
        <f>SUMPRODUCT(O75:O80,L75:L80)/SUM(L75:L80)</f>
        <v>1</v>
      </c>
      <c r="P81" s="183">
        <f t="shared" si="25"/>
        <v>0</v>
      </c>
    </row>
  </sheetData>
  <sheetProtection algorithmName="SHA-512" hashValue="khrOnHYfjjt2e2BQbWXVmHcHtVsZ77jtlXseyn7S6UzjSYwcvM7R9xBUyZiR3xR+s382xWHLMHYLZ3IJorcnAQ==" saltValue="Ax0wwKkzu4zGsiO7GjFQCg=="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2022&amp;C&amp;"Arial,Regular"&amp;12Page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1"/>
  <sheetViews>
    <sheetView showGridLines="0" topLeftCell="A70" zoomScale="75" zoomScaleNormal="75" zoomScalePageLayoutView="60" workbookViewId="0">
      <selection activeCell="G75" sqref="G75:I75"/>
    </sheetView>
  </sheetViews>
  <sheetFormatPr defaultColWidth="9.1796875" defaultRowHeight="15.5" x14ac:dyDescent="0.35"/>
  <cols>
    <col min="1" max="1" width="2.7265625" style="18" customWidth="1"/>
    <col min="2" max="2" width="28.7265625" style="18" customWidth="1"/>
    <col min="3" max="12" width="15.7265625" style="18" customWidth="1"/>
    <col min="13" max="13" width="1.7265625" style="18" customWidth="1"/>
    <col min="14" max="14" width="28.7265625" style="18" customWidth="1"/>
    <col min="15" max="19" width="15.7265625" style="18" customWidth="1"/>
    <col min="20" max="20" width="3.453125" style="18" customWidth="1"/>
    <col min="21" max="21" width="15.7265625" style="200" customWidth="1"/>
    <col min="22" max="25" width="9.1796875" style="200"/>
    <col min="26" max="26" width="10.54296875" style="200" customWidth="1"/>
    <col min="27" max="27" width="11.1796875" style="200" customWidth="1"/>
    <col min="28" max="31" width="9.1796875" style="200"/>
    <col min="32" max="32" width="10.453125" style="200" customWidth="1"/>
    <col min="33" max="33" width="9.1796875" style="200"/>
    <col min="34" max="34" width="3.1796875" style="200" customWidth="1"/>
    <col min="35" max="35" width="15.54296875" style="200" customWidth="1"/>
    <col min="36" max="36" width="9.1796875" style="200"/>
    <col min="37" max="40" width="11.26953125" style="200" customWidth="1"/>
    <col min="41" max="47" width="9.1796875" style="200"/>
    <col min="48" max="48" width="3.1796875" style="200" customWidth="1"/>
    <col min="49" max="49" width="16.26953125" style="200" customWidth="1"/>
    <col min="50" max="50" width="9.54296875" style="200" customWidth="1"/>
    <col min="51" max="54" width="11.1796875" style="200" customWidth="1"/>
    <col min="55" max="16384" width="9.1796875" style="200"/>
  </cols>
  <sheetData>
    <row r="1" spans="1:20" ht="50.15" customHeight="1" x14ac:dyDescent="0.35">
      <c r="B1" s="126"/>
      <c r="C1" s="127"/>
      <c r="D1" s="127"/>
      <c r="E1" s="127"/>
      <c r="F1" s="127"/>
      <c r="G1" s="127"/>
      <c r="H1" s="127"/>
      <c r="I1" s="128" t="str">
        <f>CONCATENATE("The Report Summarizes Rate Activity for the 12 month ending Reporting Year ",General_Info!$C$10)</f>
        <v>The Report Summarizes Rate Activity for the 12 month ending Reporting Year 2022</v>
      </c>
      <c r="J1" s="127"/>
      <c r="K1" s="127"/>
      <c r="L1" s="127"/>
      <c r="M1" s="127"/>
      <c r="N1" s="127"/>
      <c r="O1" s="127"/>
      <c r="P1" s="127"/>
      <c r="Q1" s="127"/>
      <c r="R1" s="127"/>
      <c r="S1" s="127"/>
    </row>
    <row r="2" spans="1:20" x14ac:dyDescent="0.35">
      <c r="B2" s="34" t="s">
        <v>230</v>
      </c>
      <c r="C2" s="33"/>
      <c r="D2" s="33"/>
      <c r="E2" s="33"/>
      <c r="F2" s="33"/>
      <c r="G2" s="33"/>
      <c r="H2" s="33"/>
      <c r="I2" s="33"/>
    </row>
    <row r="3" spans="1:20" ht="18.75" customHeight="1" x14ac:dyDescent="0.35">
      <c r="B3" s="34"/>
      <c r="C3" s="33"/>
      <c r="D3" s="33"/>
      <c r="E3" s="33"/>
      <c r="F3" s="33"/>
      <c r="G3" s="33"/>
      <c r="H3" s="33"/>
      <c r="I3" s="33"/>
    </row>
    <row r="4" spans="1:20" s="201" customFormat="1" ht="24.75" customHeight="1" thickBot="1" x14ac:dyDescent="0.4">
      <c r="A4" s="131"/>
      <c r="B4" s="131"/>
      <c r="C4" s="131"/>
      <c r="D4" s="131"/>
      <c r="E4" s="131"/>
      <c r="F4" s="131"/>
      <c r="G4" s="131"/>
      <c r="H4" s="131"/>
      <c r="I4" s="131"/>
      <c r="J4" s="131"/>
      <c r="K4" s="131"/>
      <c r="L4" s="131"/>
    </row>
    <row r="5" spans="1:20" s="201" customFormat="1" ht="48" customHeight="1" x14ac:dyDescent="0.35">
      <c r="A5" s="131"/>
      <c r="B5" s="170" t="s">
        <v>43</v>
      </c>
      <c r="C5" s="145"/>
      <c r="D5" s="143"/>
      <c r="E5" s="143" t="s">
        <v>44</v>
      </c>
      <c r="F5" s="143"/>
      <c r="G5" s="144"/>
      <c r="H5" s="145"/>
      <c r="I5" s="143"/>
      <c r="J5" s="143" t="s">
        <v>216</v>
      </c>
      <c r="K5" s="143"/>
      <c r="L5" s="146"/>
      <c r="M5" s="131"/>
      <c r="N5" s="170" t="s">
        <v>54</v>
      </c>
      <c r="O5" s="145"/>
      <c r="P5" s="143"/>
      <c r="Q5" s="143" t="s">
        <v>216</v>
      </c>
      <c r="R5" s="143"/>
      <c r="S5" s="146"/>
      <c r="T5" s="131"/>
    </row>
    <row r="6" spans="1:20" s="201" customFormat="1" ht="95.15" customHeight="1" x14ac:dyDescent="0.35">
      <c r="A6" s="131"/>
      <c r="B6" s="184" t="s">
        <v>165</v>
      </c>
      <c r="C6" s="185">
        <v>0</v>
      </c>
      <c r="D6" s="185" t="s">
        <v>106</v>
      </c>
      <c r="E6" s="185" t="s">
        <v>97</v>
      </c>
      <c r="F6" s="185" t="s">
        <v>66</v>
      </c>
      <c r="G6" s="148" t="s">
        <v>153</v>
      </c>
      <c r="H6" s="185">
        <v>0</v>
      </c>
      <c r="I6" s="185" t="s">
        <v>106</v>
      </c>
      <c r="J6" s="185" t="s">
        <v>97</v>
      </c>
      <c r="K6" s="185" t="s">
        <v>66</v>
      </c>
      <c r="L6" s="149" t="s">
        <v>153</v>
      </c>
      <c r="M6" s="131"/>
      <c r="N6" s="184" t="s">
        <v>165</v>
      </c>
      <c r="O6" s="185">
        <v>0</v>
      </c>
      <c r="P6" s="185" t="s">
        <v>106</v>
      </c>
      <c r="Q6" s="185" t="s">
        <v>97</v>
      </c>
      <c r="R6" s="185" t="s">
        <v>66</v>
      </c>
      <c r="S6" s="149" t="s">
        <v>153</v>
      </c>
      <c r="T6" s="131"/>
    </row>
    <row r="7" spans="1:20" s="201" customFormat="1" ht="18" customHeight="1" x14ac:dyDescent="0.35">
      <c r="A7" s="131"/>
      <c r="B7" s="184" t="s">
        <v>53</v>
      </c>
      <c r="C7" s="168"/>
      <c r="D7" s="186"/>
      <c r="E7" s="187" t="s">
        <v>191</v>
      </c>
      <c r="F7" s="186"/>
      <c r="G7" s="188"/>
      <c r="H7" s="168"/>
      <c r="I7" s="186"/>
      <c r="J7" s="187" t="s">
        <v>191</v>
      </c>
      <c r="K7" s="186"/>
      <c r="L7" s="189"/>
      <c r="M7" s="131"/>
      <c r="N7" s="184" t="s">
        <v>53</v>
      </c>
      <c r="O7" s="168"/>
      <c r="P7" s="186"/>
      <c r="Q7" s="187" t="s">
        <v>191</v>
      </c>
      <c r="R7" s="186"/>
      <c r="S7" s="189"/>
      <c r="T7" s="131"/>
    </row>
    <row r="8" spans="1:20" s="201" customFormat="1" ht="18" customHeight="1" x14ac:dyDescent="0.35">
      <c r="A8" s="131"/>
      <c r="B8" s="190" t="s">
        <v>0</v>
      </c>
      <c r="C8" s="309"/>
      <c r="D8" s="309"/>
      <c r="E8" s="309"/>
      <c r="F8" s="309"/>
      <c r="G8" s="163">
        <f>SUM(C8:F8)</f>
        <v>0</v>
      </c>
      <c r="H8" s="309"/>
      <c r="I8" s="309"/>
      <c r="J8" s="309"/>
      <c r="K8" s="309"/>
      <c r="L8" s="191">
        <f>SUM(H8:K8)</f>
        <v>0</v>
      </c>
      <c r="M8" s="131"/>
      <c r="N8" s="190" t="s">
        <v>0</v>
      </c>
      <c r="O8" s="309"/>
      <c r="P8" s="309"/>
      <c r="Q8" s="309"/>
      <c r="R8" s="309"/>
      <c r="S8" s="191">
        <f>SUM(O8:R8)</f>
        <v>0</v>
      </c>
      <c r="T8" s="131"/>
    </row>
    <row r="9" spans="1:20" s="201" customFormat="1" ht="18" customHeight="1" x14ac:dyDescent="0.35">
      <c r="A9" s="131"/>
      <c r="B9" s="190" t="s">
        <v>1</v>
      </c>
      <c r="C9" s="309"/>
      <c r="D9" s="309"/>
      <c r="E9" s="309"/>
      <c r="F9" s="309"/>
      <c r="G9" s="163">
        <f t="shared" ref="G9:G13" si="0">SUM(C9:F9)</f>
        <v>0</v>
      </c>
      <c r="H9" s="309">
        <v>1251</v>
      </c>
      <c r="I9" s="309">
        <v>2011</v>
      </c>
      <c r="J9" s="309">
        <v>1923</v>
      </c>
      <c r="K9" s="309">
        <v>16590</v>
      </c>
      <c r="L9" s="191">
        <f t="shared" ref="L9:L13" si="1">SUM(H9:K9)</f>
        <v>21775</v>
      </c>
      <c r="M9" s="131"/>
      <c r="N9" s="190" t="s">
        <v>1</v>
      </c>
      <c r="O9" s="309"/>
      <c r="P9" s="309"/>
      <c r="Q9" s="309"/>
      <c r="R9" s="309"/>
      <c r="S9" s="191">
        <f t="shared" ref="S9:S13" si="2">SUM(O9:R9)</f>
        <v>0</v>
      </c>
      <c r="T9" s="131"/>
    </row>
    <row r="10" spans="1:20" s="201" customFormat="1" ht="18" customHeight="1" x14ac:dyDescent="0.35">
      <c r="A10" s="131"/>
      <c r="B10" s="190" t="s">
        <v>4</v>
      </c>
      <c r="C10" s="309"/>
      <c r="D10" s="309"/>
      <c r="E10" s="309"/>
      <c r="F10" s="309"/>
      <c r="G10" s="163">
        <f t="shared" si="0"/>
        <v>0</v>
      </c>
      <c r="H10" s="309"/>
      <c r="I10" s="309"/>
      <c r="J10" s="309"/>
      <c r="K10" s="309"/>
      <c r="L10" s="191">
        <f t="shared" si="1"/>
        <v>0</v>
      </c>
      <c r="M10" s="131"/>
      <c r="N10" s="190" t="s">
        <v>4</v>
      </c>
      <c r="O10" s="309"/>
      <c r="P10" s="309"/>
      <c r="Q10" s="309"/>
      <c r="R10" s="309"/>
      <c r="S10" s="191">
        <f t="shared" si="2"/>
        <v>0</v>
      </c>
      <c r="T10" s="131"/>
    </row>
    <row r="11" spans="1:20" s="201" customFormat="1" ht="18" customHeight="1" x14ac:dyDescent="0.35">
      <c r="A11" s="131"/>
      <c r="B11" s="190" t="s">
        <v>2</v>
      </c>
      <c r="C11" s="309"/>
      <c r="D11" s="309"/>
      <c r="E11" s="309"/>
      <c r="F11" s="309"/>
      <c r="G11" s="163">
        <f t="shared" si="0"/>
        <v>0</v>
      </c>
      <c r="H11" s="309"/>
      <c r="I11" s="309"/>
      <c r="J11" s="309"/>
      <c r="K11" s="309"/>
      <c r="L11" s="191">
        <f t="shared" si="1"/>
        <v>0</v>
      </c>
      <c r="M11" s="131"/>
      <c r="N11" s="190" t="s">
        <v>2</v>
      </c>
      <c r="O11" s="309"/>
      <c r="P11" s="309"/>
      <c r="Q11" s="309"/>
      <c r="R11" s="309"/>
      <c r="S11" s="191">
        <f t="shared" si="2"/>
        <v>0</v>
      </c>
      <c r="T11" s="131"/>
    </row>
    <row r="12" spans="1:20" s="201" customFormat="1" ht="18" customHeight="1" x14ac:dyDescent="0.35">
      <c r="A12" s="131"/>
      <c r="B12" s="190" t="s">
        <v>3</v>
      </c>
      <c r="C12" s="309"/>
      <c r="D12" s="309"/>
      <c r="E12" s="309"/>
      <c r="F12" s="309"/>
      <c r="G12" s="163">
        <f t="shared" si="0"/>
        <v>0</v>
      </c>
      <c r="H12" s="309"/>
      <c r="I12" s="309"/>
      <c r="J12" s="309"/>
      <c r="K12" s="309"/>
      <c r="L12" s="191">
        <f t="shared" si="1"/>
        <v>0</v>
      </c>
      <c r="M12" s="131"/>
      <c r="N12" s="190" t="s">
        <v>3</v>
      </c>
      <c r="O12" s="309"/>
      <c r="P12" s="309"/>
      <c r="Q12" s="309"/>
      <c r="R12" s="309"/>
      <c r="S12" s="191">
        <f t="shared" si="2"/>
        <v>0</v>
      </c>
      <c r="T12" s="131"/>
    </row>
    <row r="13" spans="1:20" s="201" customFormat="1" ht="18" customHeight="1" x14ac:dyDescent="0.35">
      <c r="A13" s="131"/>
      <c r="B13" s="192" t="s">
        <v>141</v>
      </c>
      <c r="C13" s="313"/>
      <c r="D13" s="313"/>
      <c r="E13" s="313"/>
      <c r="F13" s="313"/>
      <c r="G13" s="163">
        <f t="shared" si="0"/>
        <v>0</v>
      </c>
      <c r="H13" s="313"/>
      <c r="I13" s="313"/>
      <c r="J13" s="313"/>
      <c r="K13" s="313"/>
      <c r="L13" s="191">
        <f t="shared" si="1"/>
        <v>0</v>
      </c>
      <c r="M13" s="131"/>
      <c r="N13" s="193" t="s">
        <v>141</v>
      </c>
      <c r="O13" s="313"/>
      <c r="P13" s="313"/>
      <c r="Q13" s="313"/>
      <c r="R13" s="313"/>
      <c r="S13" s="191">
        <f t="shared" si="2"/>
        <v>0</v>
      </c>
      <c r="T13" s="131"/>
    </row>
    <row r="14" spans="1:20" s="201" customFormat="1" ht="18" customHeight="1" thickBot="1" x14ac:dyDescent="0.4">
      <c r="A14" s="131"/>
      <c r="B14" s="164" t="s">
        <v>15</v>
      </c>
      <c r="C14" s="156">
        <f t="shared" ref="C14:L14" si="3">SUM(C8:C13)</f>
        <v>0</v>
      </c>
      <c r="D14" s="156">
        <f t="shared" si="3"/>
        <v>0</v>
      </c>
      <c r="E14" s="156">
        <f t="shared" si="3"/>
        <v>0</v>
      </c>
      <c r="F14" s="156">
        <f t="shared" si="3"/>
        <v>0</v>
      </c>
      <c r="G14" s="156">
        <f t="shared" si="3"/>
        <v>0</v>
      </c>
      <c r="H14" s="156">
        <f t="shared" si="3"/>
        <v>1251</v>
      </c>
      <c r="I14" s="156">
        <f t="shared" si="3"/>
        <v>2011</v>
      </c>
      <c r="J14" s="156">
        <f t="shared" si="3"/>
        <v>1923</v>
      </c>
      <c r="K14" s="156">
        <f t="shared" si="3"/>
        <v>16590</v>
      </c>
      <c r="L14" s="194">
        <f t="shared" si="3"/>
        <v>21775</v>
      </c>
      <c r="M14" s="131"/>
      <c r="N14" s="164" t="s">
        <v>15</v>
      </c>
      <c r="O14" s="156">
        <f>SUM(O8:O13)</f>
        <v>0</v>
      </c>
      <c r="P14" s="156">
        <f>SUM(P8:P13)</f>
        <v>0</v>
      </c>
      <c r="Q14" s="156">
        <f>SUM(Q8:Q13)</f>
        <v>0</v>
      </c>
      <c r="R14" s="156">
        <f>SUM(R8:R13)</f>
        <v>0</v>
      </c>
      <c r="S14" s="194">
        <f>SUM(S8:S13)</f>
        <v>0</v>
      </c>
      <c r="T14" s="131"/>
    </row>
    <row r="15" spans="1:20" s="201" customFormat="1" ht="8.15" customHeight="1" thickBot="1" x14ac:dyDescent="0.4">
      <c r="A15" s="131"/>
      <c r="B15" s="131"/>
      <c r="C15" s="131"/>
      <c r="D15" s="131"/>
      <c r="E15" s="131"/>
      <c r="F15" s="131"/>
      <c r="G15" s="131"/>
      <c r="H15" s="131"/>
      <c r="I15" s="131"/>
      <c r="J15" s="131"/>
      <c r="K15" s="131"/>
      <c r="L15" s="131"/>
      <c r="T15" s="131"/>
    </row>
    <row r="16" spans="1:20" s="201" customFormat="1" ht="48" customHeight="1" x14ac:dyDescent="0.35">
      <c r="A16" s="131"/>
      <c r="B16" s="170" t="s">
        <v>43</v>
      </c>
      <c r="C16" s="145"/>
      <c r="D16" s="143"/>
      <c r="E16" s="143" t="s">
        <v>44</v>
      </c>
      <c r="F16" s="143"/>
      <c r="G16" s="144"/>
      <c r="H16" s="145"/>
      <c r="I16" s="143"/>
      <c r="J16" s="143" t="s">
        <v>216</v>
      </c>
      <c r="K16" s="143"/>
      <c r="L16" s="146"/>
      <c r="M16" s="131"/>
      <c r="N16" s="170" t="s">
        <v>54</v>
      </c>
      <c r="O16" s="145"/>
      <c r="P16" s="143"/>
      <c r="Q16" s="143" t="s">
        <v>216</v>
      </c>
      <c r="R16" s="143"/>
      <c r="S16" s="146"/>
      <c r="T16" s="131"/>
    </row>
    <row r="17" spans="1:20" s="201" customFormat="1" ht="95.15" customHeight="1" x14ac:dyDescent="0.35">
      <c r="A17" s="131"/>
      <c r="B17" s="184" t="s">
        <v>171</v>
      </c>
      <c r="C17" s="195">
        <v>0</v>
      </c>
      <c r="D17" s="185" t="s">
        <v>104</v>
      </c>
      <c r="E17" s="185" t="s">
        <v>105</v>
      </c>
      <c r="F17" s="185" t="s">
        <v>71</v>
      </c>
      <c r="G17" s="148" t="s">
        <v>153</v>
      </c>
      <c r="H17" s="195">
        <v>0</v>
      </c>
      <c r="I17" s="185" t="s">
        <v>104</v>
      </c>
      <c r="J17" s="185" t="s">
        <v>105</v>
      </c>
      <c r="K17" s="185" t="s">
        <v>71</v>
      </c>
      <c r="L17" s="149" t="s">
        <v>153</v>
      </c>
      <c r="M17" s="131"/>
      <c r="N17" s="184" t="s">
        <v>171</v>
      </c>
      <c r="O17" s="195">
        <v>0</v>
      </c>
      <c r="P17" s="185" t="s">
        <v>104</v>
      </c>
      <c r="Q17" s="185" t="s">
        <v>105</v>
      </c>
      <c r="R17" s="185" t="s">
        <v>71</v>
      </c>
      <c r="S17" s="149" t="s">
        <v>153</v>
      </c>
      <c r="T17" s="131"/>
    </row>
    <row r="18" spans="1:20" s="201" customFormat="1" ht="18" customHeight="1" x14ac:dyDescent="0.35">
      <c r="A18" s="131"/>
      <c r="B18" s="184" t="s">
        <v>53</v>
      </c>
      <c r="C18" s="168"/>
      <c r="D18" s="186"/>
      <c r="E18" s="187" t="s">
        <v>191</v>
      </c>
      <c r="F18" s="186"/>
      <c r="G18" s="188"/>
      <c r="H18" s="168"/>
      <c r="I18" s="186"/>
      <c r="J18" s="187" t="s">
        <v>191</v>
      </c>
      <c r="K18" s="186"/>
      <c r="L18" s="189"/>
      <c r="M18" s="131"/>
      <c r="N18" s="184" t="s">
        <v>53</v>
      </c>
      <c r="O18" s="168"/>
      <c r="P18" s="186"/>
      <c r="Q18" s="187" t="s">
        <v>191</v>
      </c>
      <c r="R18" s="186"/>
      <c r="S18" s="189"/>
      <c r="T18" s="131"/>
    </row>
    <row r="19" spans="1:20" s="201" customFormat="1" ht="18" customHeight="1" x14ac:dyDescent="0.35">
      <c r="A19" s="131"/>
      <c r="B19" s="190" t="s">
        <v>0</v>
      </c>
      <c r="C19" s="309"/>
      <c r="D19" s="309"/>
      <c r="E19" s="309"/>
      <c r="F19" s="309"/>
      <c r="G19" s="163">
        <f>SUM(C19:F19)</f>
        <v>0</v>
      </c>
      <c r="H19" s="309"/>
      <c r="I19" s="309"/>
      <c r="J19" s="309"/>
      <c r="K19" s="309"/>
      <c r="L19" s="191">
        <f>SUM(H19:K19)</f>
        <v>0</v>
      </c>
      <c r="M19" s="131"/>
      <c r="N19" s="190" t="s">
        <v>0</v>
      </c>
      <c r="O19" s="309"/>
      <c r="P19" s="309"/>
      <c r="Q19" s="309"/>
      <c r="R19" s="309"/>
      <c r="S19" s="191">
        <f>SUM(O19:R19)</f>
        <v>0</v>
      </c>
      <c r="T19" s="131"/>
    </row>
    <row r="20" spans="1:20" s="201" customFormat="1" ht="18" customHeight="1" x14ac:dyDescent="0.35">
      <c r="A20" s="131"/>
      <c r="B20" s="190" t="s">
        <v>1</v>
      </c>
      <c r="C20" s="309"/>
      <c r="D20" s="309"/>
      <c r="E20" s="309"/>
      <c r="F20" s="309"/>
      <c r="G20" s="163">
        <f t="shared" ref="G20:G24" si="4">SUM(C20:F20)</f>
        <v>0</v>
      </c>
      <c r="H20" s="309">
        <v>4054</v>
      </c>
      <c r="I20" s="309">
        <v>0</v>
      </c>
      <c r="J20" s="309">
        <v>1251</v>
      </c>
      <c r="K20" s="309">
        <v>16470</v>
      </c>
      <c r="L20" s="191">
        <f t="shared" ref="L20:L24" si="5">SUM(H20:K20)</f>
        <v>21775</v>
      </c>
      <c r="M20" s="131"/>
      <c r="N20" s="190" t="s">
        <v>1</v>
      </c>
      <c r="O20" s="309"/>
      <c r="P20" s="309"/>
      <c r="Q20" s="309"/>
      <c r="R20" s="309"/>
      <c r="S20" s="191">
        <f t="shared" ref="S20:S24" si="6">SUM(O20:R20)</f>
        <v>0</v>
      </c>
      <c r="T20" s="131"/>
    </row>
    <row r="21" spans="1:20" s="201" customFormat="1" ht="18" customHeight="1" x14ac:dyDescent="0.35">
      <c r="A21" s="131"/>
      <c r="B21" s="190" t="s">
        <v>4</v>
      </c>
      <c r="C21" s="309"/>
      <c r="D21" s="309"/>
      <c r="E21" s="309"/>
      <c r="F21" s="309"/>
      <c r="G21" s="163">
        <f t="shared" si="4"/>
        <v>0</v>
      </c>
      <c r="H21" s="309"/>
      <c r="I21" s="309"/>
      <c r="J21" s="309"/>
      <c r="K21" s="309"/>
      <c r="L21" s="191">
        <f t="shared" si="5"/>
        <v>0</v>
      </c>
      <c r="M21" s="131"/>
      <c r="N21" s="190" t="s">
        <v>4</v>
      </c>
      <c r="O21" s="309"/>
      <c r="P21" s="309"/>
      <c r="Q21" s="309"/>
      <c r="R21" s="309"/>
      <c r="S21" s="191">
        <f t="shared" si="6"/>
        <v>0</v>
      </c>
      <c r="T21" s="131"/>
    </row>
    <row r="22" spans="1:20" s="201" customFormat="1" ht="18" customHeight="1" x14ac:dyDescent="0.35">
      <c r="A22" s="131"/>
      <c r="B22" s="190" t="s">
        <v>2</v>
      </c>
      <c r="C22" s="309"/>
      <c r="D22" s="309"/>
      <c r="E22" s="309"/>
      <c r="F22" s="309"/>
      <c r="G22" s="163">
        <f t="shared" si="4"/>
        <v>0</v>
      </c>
      <c r="H22" s="309"/>
      <c r="I22" s="309"/>
      <c r="J22" s="309"/>
      <c r="K22" s="309"/>
      <c r="L22" s="191">
        <f t="shared" si="5"/>
        <v>0</v>
      </c>
      <c r="M22" s="131"/>
      <c r="N22" s="190" t="s">
        <v>2</v>
      </c>
      <c r="O22" s="309"/>
      <c r="P22" s="309"/>
      <c r="Q22" s="309"/>
      <c r="R22" s="309"/>
      <c r="S22" s="191">
        <f t="shared" si="6"/>
        <v>0</v>
      </c>
      <c r="T22" s="131"/>
    </row>
    <row r="23" spans="1:20" s="201" customFormat="1" ht="18" customHeight="1" x14ac:dyDescent="0.35">
      <c r="A23" s="131"/>
      <c r="B23" s="190" t="s">
        <v>3</v>
      </c>
      <c r="C23" s="309"/>
      <c r="D23" s="309"/>
      <c r="E23" s="309"/>
      <c r="F23" s="309"/>
      <c r="G23" s="163">
        <f t="shared" si="4"/>
        <v>0</v>
      </c>
      <c r="H23" s="309"/>
      <c r="I23" s="309"/>
      <c r="J23" s="309"/>
      <c r="K23" s="309"/>
      <c r="L23" s="191">
        <f t="shared" si="5"/>
        <v>0</v>
      </c>
      <c r="M23" s="131"/>
      <c r="N23" s="190" t="s">
        <v>3</v>
      </c>
      <c r="O23" s="309"/>
      <c r="P23" s="309"/>
      <c r="Q23" s="309"/>
      <c r="R23" s="309"/>
      <c r="S23" s="191">
        <f t="shared" si="6"/>
        <v>0</v>
      </c>
      <c r="T23" s="131"/>
    </row>
    <row r="24" spans="1:20" s="201" customFormat="1" ht="18" customHeight="1" x14ac:dyDescent="0.35">
      <c r="A24" s="131"/>
      <c r="B24" s="193" t="s">
        <v>141</v>
      </c>
      <c r="C24" s="313"/>
      <c r="D24" s="313"/>
      <c r="E24" s="313"/>
      <c r="F24" s="313"/>
      <c r="G24" s="163">
        <f t="shared" si="4"/>
        <v>0</v>
      </c>
      <c r="H24" s="313"/>
      <c r="I24" s="313"/>
      <c r="J24" s="313"/>
      <c r="K24" s="313"/>
      <c r="L24" s="191">
        <f t="shared" si="5"/>
        <v>0</v>
      </c>
      <c r="M24" s="131"/>
      <c r="N24" s="193" t="s">
        <v>141</v>
      </c>
      <c r="O24" s="313"/>
      <c r="P24" s="313"/>
      <c r="Q24" s="313"/>
      <c r="R24" s="313"/>
      <c r="S24" s="191">
        <f t="shared" si="6"/>
        <v>0</v>
      </c>
      <c r="T24" s="131"/>
    </row>
    <row r="25" spans="1:20" s="201" customFormat="1" ht="18" customHeight="1" thickBot="1" x14ac:dyDescent="0.4">
      <c r="A25" s="131"/>
      <c r="B25" s="164" t="s">
        <v>15</v>
      </c>
      <c r="C25" s="156">
        <f t="shared" ref="C25:L25" si="7">SUM(C19:C24)</f>
        <v>0</v>
      </c>
      <c r="D25" s="156">
        <f t="shared" si="7"/>
        <v>0</v>
      </c>
      <c r="E25" s="156">
        <f t="shared" si="7"/>
        <v>0</v>
      </c>
      <c r="F25" s="156">
        <f t="shared" si="7"/>
        <v>0</v>
      </c>
      <c r="G25" s="156">
        <f t="shared" si="7"/>
        <v>0</v>
      </c>
      <c r="H25" s="156">
        <f t="shared" si="7"/>
        <v>4054</v>
      </c>
      <c r="I25" s="156">
        <f t="shared" si="7"/>
        <v>0</v>
      </c>
      <c r="J25" s="156">
        <f t="shared" si="7"/>
        <v>1251</v>
      </c>
      <c r="K25" s="156">
        <f t="shared" si="7"/>
        <v>16470</v>
      </c>
      <c r="L25" s="194">
        <f t="shared" si="7"/>
        <v>21775</v>
      </c>
      <c r="M25" s="131"/>
      <c r="N25" s="164" t="s">
        <v>15</v>
      </c>
      <c r="O25" s="156">
        <f>SUM(O19:O24)</f>
        <v>0</v>
      </c>
      <c r="P25" s="156">
        <f>SUM(P19:P24)</f>
        <v>0</v>
      </c>
      <c r="Q25" s="156">
        <f>SUM(Q19:Q24)</f>
        <v>0</v>
      </c>
      <c r="R25" s="156">
        <f>SUM(R19:R24)</f>
        <v>0</v>
      </c>
      <c r="S25" s="194">
        <f>SUM(S19:S24)</f>
        <v>0</v>
      </c>
      <c r="T25" s="131"/>
    </row>
    <row r="26" spans="1:20" s="201" customFormat="1" ht="8.15" customHeight="1" thickBot="1" x14ac:dyDescent="0.4">
      <c r="A26" s="131"/>
      <c r="B26" s="131"/>
      <c r="C26" s="131"/>
      <c r="D26" s="131"/>
      <c r="E26" s="131"/>
      <c r="F26" s="131"/>
      <c r="G26" s="131"/>
      <c r="H26" s="131"/>
      <c r="I26" s="131"/>
      <c r="J26" s="131"/>
      <c r="K26" s="131"/>
      <c r="L26" s="131"/>
      <c r="T26" s="131"/>
    </row>
    <row r="27" spans="1:20" s="201" customFormat="1" ht="48" customHeight="1" x14ac:dyDescent="0.35">
      <c r="A27" s="131"/>
      <c r="B27" s="170" t="s">
        <v>43</v>
      </c>
      <c r="C27" s="145"/>
      <c r="D27" s="143"/>
      <c r="E27" s="143" t="s">
        <v>44</v>
      </c>
      <c r="F27" s="143"/>
      <c r="G27" s="144"/>
      <c r="H27" s="145"/>
      <c r="I27" s="143"/>
      <c r="J27" s="143" t="s">
        <v>216</v>
      </c>
      <c r="K27" s="143"/>
      <c r="L27" s="146"/>
      <c r="M27" s="131"/>
      <c r="N27" s="170" t="s">
        <v>54</v>
      </c>
      <c r="O27" s="145"/>
      <c r="P27" s="143"/>
      <c r="Q27" s="143" t="s">
        <v>216</v>
      </c>
      <c r="R27" s="143"/>
      <c r="S27" s="146"/>
      <c r="T27" s="131"/>
    </row>
    <row r="28" spans="1:20" s="201" customFormat="1" ht="95.15" customHeight="1" x14ac:dyDescent="0.35">
      <c r="A28" s="131"/>
      <c r="B28" s="184" t="s">
        <v>169</v>
      </c>
      <c r="C28" s="195">
        <v>0</v>
      </c>
      <c r="D28" s="185" t="s">
        <v>166</v>
      </c>
      <c r="E28" s="185" t="s">
        <v>167</v>
      </c>
      <c r="F28" s="185" t="s">
        <v>168</v>
      </c>
      <c r="G28" s="148" t="s">
        <v>153</v>
      </c>
      <c r="H28" s="195">
        <v>0</v>
      </c>
      <c r="I28" s="185" t="s">
        <v>166</v>
      </c>
      <c r="J28" s="185" t="s">
        <v>167</v>
      </c>
      <c r="K28" s="185" t="s">
        <v>168</v>
      </c>
      <c r="L28" s="149" t="s">
        <v>153</v>
      </c>
      <c r="M28" s="131"/>
      <c r="N28" s="184" t="s">
        <v>169</v>
      </c>
      <c r="O28" s="195">
        <v>0</v>
      </c>
      <c r="P28" s="185" t="s">
        <v>166</v>
      </c>
      <c r="Q28" s="185" t="s">
        <v>167</v>
      </c>
      <c r="R28" s="185" t="s">
        <v>168</v>
      </c>
      <c r="S28" s="149" t="s">
        <v>153</v>
      </c>
      <c r="T28" s="131"/>
    </row>
    <row r="29" spans="1:20" s="201" customFormat="1" ht="18" customHeight="1" x14ac:dyDescent="0.35">
      <c r="A29" s="131"/>
      <c r="B29" s="184" t="s">
        <v>53</v>
      </c>
      <c r="C29" s="168"/>
      <c r="D29" s="186"/>
      <c r="E29" s="187" t="s">
        <v>191</v>
      </c>
      <c r="F29" s="186"/>
      <c r="G29" s="188"/>
      <c r="H29" s="168"/>
      <c r="I29" s="168"/>
      <c r="J29" s="187" t="s">
        <v>191</v>
      </c>
      <c r="K29" s="186"/>
      <c r="L29" s="189"/>
      <c r="M29" s="131"/>
      <c r="N29" s="184" t="s">
        <v>53</v>
      </c>
      <c r="O29" s="168"/>
      <c r="P29" s="186"/>
      <c r="Q29" s="187" t="s">
        <v>191</v>
      </c>
      <c r="R29" s="186"/>
      <c r="S29" s="189"/>
      <c r="T29" s="131"/>
    </row>
    <row r="30" spans="1:20" s="201" customFormat="1" ht="18" customHeight="1" x14ac:dyDescent="0.35">
      <c r="A30" s="131"/>
      <c r="B30" s="190" t="s">
        <v>0</v>
      </c>
      <c r="C30" s="309"/>
      <c r="D30" s="309"/>
      <c r="E30" s="309"/>
      <c r="F30" s="309"/>
      <c r="G30" s="163">
        <f>SUM(C30:F30)</f>
        <v>0</v>
      </c>
      <c r="H30" s="309"/>
      <c r="I30" s="309"/>
      <c r="J30" s="309"/>
      <c r="K30" s="309"/>
      <c r="L30" s="191">
        <f>SUM(H30:K30)</f>
        <v>0</v>
      </c>
      <c r="M30" s="131"/>
      <c r="N30" s="190" t="s">
        <v>0</v>
      </c>
      <c r="O30" s="309"/>
      <c r="P30" s="309"/>
      <c r="Q30" s="309"/>
      <c r="R30" s="309"/>
      <c r="S30" s="191">
        <f>SUM(O30:R30)</f>
        <v>0</v>
      </c>
      <c r="T30" s="131"/>
    </row>
    <row r="31" spans="1:20" s="201" customFormat="1" ht="18" customHeight="1" x14ac:dyDescent="0.35">
      <c r="A31" s="131"/>
      <c r="B31" s="190" t="s">
        <v>1</v>
      </c>
      <c r="C31" s="309"/>
      <c r="D31" s="309"/>
      <c r="E31" s="309"/>
      <c r="F31" s="309"/>
      <c r="G31" s="163">
        <f t="shared" ref="G31:G35" si="8">SUM(C31:F31)</f>
        <v>0</v>
      </c>
      <c r="H31" s="309">
        <v>4054</v>
      </c>
      <c r="I31" s="309">
        <v>1251</v>
      </c>
      <c r="J31" s="309">
        <v>6039</v>
      </c>
      <c r="K31" s="309">
        <v>10431</v>
      </c>
      <c r="L31" s="191">
        <f t="shared" ref="L31:L35" si="9">SUM(H31:K31)</f>
        <v>21775</v>
      </c>
      <c r="M31" s="131"/>
      <c r="N31" s="190" t="s">
        <v>1</v>
      </c>
      <c r="O31" s="309"/>
      <c r="P31" s="309"/>
      <c r="Q31" s="309"/>
      <c r="R31" s="309"/>
      <c r="S31" s="191">
        <f t="shared" ref="S31:S35" si="10">SUM(O31:R31)</f>
        <v>0</v>
      </c>
      <c r="T31" s="131"/>
    </row>
    <row r="32" spans="1:20" s="201" customFormat="1" ht="18" customHeight="1" x14ac:dyDescent="0.35">
      <c r="A32" s="131"/>
      <c r="B32" s="190" t="s">
        <v>4</v>
      </c>
      <c r="C32" s="309"/>
      <c r="D32" s="309"/>
      <c r="E32" s="309"/>
      <c r="F32" s="309"/>
      <c r="G32" s="163">
        <f t="shared" si="8"/>
        <v>0</v>
      </c>
      <c r="H32" s="309"/>
      <c r="I32" s="309"/>
      <c r="J32" s="309"/>
      <c r="K32" s="309"/>
      <c r="L32" s="191">
        <f t="shared" si="9"/>
        <v>0</v>
      </c>
      <c r="M32" s="131"/>
      <c r="N32" s="190" t="s">
        <v>4</v>
      </c>
      <c r="O32" s="309"/>
      <c r="P32" s="309"/>
      <c r="Q32" s="309"/>
      <c r="R32" s="309"/>
      <c r="S32" s="191">
        <f t="shared" si="10"/>
        <v>0</v>
      </c>
      <c r="T32" s="131"/>
    </row>
    <row r="33" spans="1:20" s="201" customFormat="1" ht="18" customHeight="1" x14ac:dyDescent="0.35">
      <c r="A33" s="131"/>
      <c r="B33" s="190" t="s">
        <v>2</v>
      </c>
      <c r="C33" s="309"/>
      <c r="D33" s="309"/>
      <c r="E33" s="309"/>
      <c r="F33" s="309"/>
      <c r="G33" s="163">
        <f t="shared" si="8"/>
        <v>0</v>
      </c>
      <c r="H33" s="309"/>
      <c r="I33" s="309"/>
      <c r="J33" s="309"/>
      <c r="K33" s="309"/>
      <c r="L33" s="191">
        <f t="shared" si="9"/>
        <v>0</v>
      </c>
      <c r="M33" s="131"/>
      <c r="N33" s="190" t="s">
        <v>2</v>
      </c>
      <c r="O33" s="309"/>
      <c r="P33" s="309"/>
      <c r="Q33" s="309"/>
      <c r="R33" s="309"/>
      <c r="S33" s="191">
        <f t="shared" si="10"/>
        <v>0</v>
      </c>
      <c r="T33" s="131"/>
    </row>
    <row r="34" spans="1:20" s="201" customFormat="1" ht="18" customHeight="1" x14ac:dyDescent="0.35">
      <c r="A34" s="131"/>
      <c r="B34" s="190" t="s">
        <v>3</v>
      </c>
      <c r="C34" s="309"/>
      <c r="D34" s="309"/>
      <c r="E34" s="309"/>
      <c r="F34" s="309"/>
      <c r="G34" s="163">
        <f t="shared" si="8"/>
        <v>0</v>
      </c>
      <c r="H34" s="309"/>
      <c r="I34" s="309"/>
      <c r="J34" s="309"/>
      <c r="K34" s="309"/>
      <c r="L34" s="191">
        <f t="shared" si="9"/>
        <v>0</v>
      </c>
      <c r="M34" s="131"/>
      <c r="N34" s="190" t="s">
        <v>3</v>
      </c>
      <c r="O34" s="309"/>
      <c r="P34" s="309"/>
      <c r="Q34" s="309"/>
      <c r="R34" s="309"/>
      <c r="S34" s="191">
        <f t="shared" si="10"/>
        <v>0</v>
      </c>
      <c r="T34" s="131"/>
    </row>
    <row r="35" spans="1:20" s="201" customFormat="1" ht="18" customHeight="1" x14ac:dyDescent="0.35">
      <c r="A35" s="131"/>
      <c r="B35" s="193" t="s">
        <v>141</v>
      </c>
      <c r="C35" s="313"/>
      <c r="D35" s="313"/>
      <c r="E35" s="313"/>
      <c r="F35" s="313"/>
      <c r="G35" s="163">
        <f t="shared" si="8"/>
        <v>0</v>
      </c>
      <c r="H35" s="313"/>
      <c r="I35" s="313"/>
      <c r="J35" s="313"/>
      <c r="K35" s="313"/>
      <c r="L35" s="191">
        <f t="shared" si="9"/>
        <v>0</v>
      </c>
      <c r="M35" s="131"/>
      <c r="N35" s="193" t="s">
        <v>141</v>
      </c>
      <c r="O35" s="313"/>
      <c r="P35" s="313"/>
      <c r="Q35" s="313"/>
      <c r="R35" s="313"/>
      <c r="S35" s="191">
        <f t="shared" si="10"/>
        <v>0</v>
      </c>
      <c r="T35" s="131"/>
    </row>
    <row r="36" spans="1:20" s="201" customFormat="1" ht="18" customHeight="1" thickBot="1" x14ac:dyDescent="0.4">
      <c r="A36" s="131"/>
      <c r="B36" s="164" t="s">
        <v>15</v>
      </c>
      <c r="C36" s="156">
        <f t="shared" ref="C36:L36" si="11">SUM(C30:C35)</f>
        <v>0</v>
      </c>
      <c r="D36" s="156">
        <f t="shared" si="11"/>
        <v>0</v>
      </c>
      <c r="E36" s="156">
        <f t="shared" si="11"/>
        <v>0</v>
      </c>
      <c r="F36" s="156">
        <f t="shared" si="11"/>
        <v>0</v>
      </c>
      <c r="G36" s="156">
        <f t="shared" si="11"/>
        <v>0</v>
      </c>
      <c r="H36" s="156">
        <f t="shared" si="11"/>
        <v>4054</v>
      </c>
      <c r="I36" s="156">
        <f t="shared" si="11"/>
        <v>1251</v>
      </c>
      <c r="J36" s="156">
        <f t="shared" si="11"/>
        <v>6039</v>
      </c>
      <c r="K36" s="156">
        <f t="shared" si="11"/>
        <v>10431</v>
      </c>
      <c r="L36" s="194">
        <f t="shared" si="11"/>
        <v>21775</v>
      </c>
      <c r="M36" s="131"/>
      <c r="N36" s="164" t="s">
        <v>15</v>
      </c>
      <c r="O36" s="156">
        <f>SUM(O30:O35)</f>
        <v>0</v>
      </c>
      <c r="P36" s="156">
        <f>SUM(P30:P35)</f>
        <v>0</v>
      </c>
      <c r="Q36" s="156">
        <f>SUM(Q30:Q35)</f>
        <v>0</v>
      </c>
      <c r="R36" s="156">
        <f>SUM(R30:R35)</f>
        <v>0</v>
      </c>
      <c r="S36" s="194">
        <f>SUM(S30:S35)</f>
        <v>0</v>
      </c>
      <c r="T36" s="131"/>
    </row>
    <row r="37" spans="1:20" s="201" customFormat="1" ht="8.15" customHeight="1" thickBot="1" x14ac:dyDescent="0.4">
      <c r="A37" s="131"/>
      <c r="B37" s="131"/>
      <c r="C37" s="131"/>
      <c r="D37" s="131"/>
      <c r="E37" s="131"/>
      <c r="F37" s="131"/>
      <c r="G37" s="131"/>
      <c r="H37" s="131"/>
      <c r="I37" s="131"/>
      <c r="J37" s="131"/>
      <c r="K37" s="131"/>
      <c r="L37" s="131"/>
      <c r="T37" s="131"/>
    </row>
    <row r="38" spans="1:20" s="201" customFormat="1" ht="48" customHeight="1" x14ac:dyDescent="0.35">
      <c r="A38" s="131"/>
      <c r="B38" s="170" t="s">
        <v>43</v>
      </c>
      <c r="C38" s="145"/>
      <c r="D38" s="241" t="s">
        <v>44</v>
      </c>
      <c r="E38" s="143"/>
      <c r="F38" s="144"/>
      <c r="G38" s="145"/>
      <c r="H38" s="241" t="s">
        <v>216</v>
      </c>
      <c r="I38" s="143"/>
      <c r="J38" s="146"/>
      <c r="K38" s="131"/>
      <c r="M38" s="131"/>
      <c r="N38" s="170" t="s">
        <v>54</v>
      </c>
      <c r="O38" s="145"/>
      <c r="P38" s="241" t="s">
        <v>216</v>
      </c>
      <c r="Q38" s="143"/>
      <c r="R38" s="146"/>
      <c r="T38" s="131"/>
    </row>
    <row r="39" spans="1:20" s="201" customFormat="1" ht="95.15" customHeight="1" x14ac:dyDescent="0.35">
      <c r="A39" s="131"/>
      <c r="B39" s="184" t="s">
        <v>170</v>
      </c>
      <c r="C39" s="195" t="s">
        <v>107</v>
      </c>
      <c r="D39" s="185" t="s">
        <v>108</v>
      </c>
      <c r="E39" s="185" t="s">
        <v>67</v>
      </c>
      <c r="F39" s="148" t="s">
        <v>153</v>
      </c>
      <c r="G39" s="195" t="s">
        <v>107</v>
      </c>
      <c r="H39" s="185" t="s">
        <v>108</v>
      </c>
      <c r="I39" s="185" t="s">
        <v>67</v>
      </c>
      <c r="J39" s="149" t="s">
        <v>153</v>
      </c>
      <c r="K39" s="131"/>
      <c r="M39" s="131"/>
      <c r="N39" s="184" t="s">
        <v>170</v>
      </c>
      <c r="O39" s="195" t="s">
        <v>107</v>
      </c>
      <c r="P39" s="185" t="s">
        <v>108</v>
      </c>
      <c r="Q39" s="185" t="s">
        <v>67</v>
      </c>
      <c r="R39" s="149" t="s">
        <v>153</v>
      </c>
      <c r="T39" s="131"/>
    </row>
    <row r="40" spans="1:20" s="201" customFormat="1" ht="18" customHeight="1" x14ac:dyDescent="0.35">
      <c r="A40" s="131"/>
      <c r="B40" s="184" t="s">
        <v>53</v>
      </c>
      <c r="C40" s="131"/>
      <c r="D40" s="187" t="s">
        <v>191</v>
      </c>
      <c r="E40" s="186"/>
      <c r="F40" s="188"/>
      <c r="G40" s="131"/>
      <c r="H40" s="187" t="s">
        <v>191</v>
      </c>
      <c r="I40" s="186"/>
      <c r="J40" s="189"/>
      <c r="K40" s="131"/>
      <c r="M40" s="131"/>
      <c r="N40" s="184" t="s">
        <v>53</v>
      </c>
      <c r="O40" s="131"/>
      <c r="P40" s="187" t="s">
        <v>191</v>
      </c>
      <c r="Q40" s="186"/>
      <c r="R40" s="189"/>
      <c r="T40" s="131"/>
    </row>
    <row r="41" spans="1:20" s="201" customFormat="1" ht="18" customHeight="1" x14ac:dyDescent="0.35">
      <c r="A41" s="131"/>
      <c r="B41" s="190" t="s">
        <v>0</v>
      </c>
      <c r="C41" s="309"/>
      <c r="D41" s="309"/>
      <c r="E41" s="309"/>
      <c r="F41" s="163">
        <f>SUM(C41:E41)</f>
        <v>0</v>
      </c>
      <c r="G41" s="309"/>
      <c r="H41" s="309"/>
      <c r="I41" s="309"/>
      <c r="J41" s="191">
        <f>SUM(G41:I41)</f>
        <v>0</v>
      </c>
      <c r="K41" s="131"/>
      <c r="M41" s="131"/>
      <c r="N41" s="190" t="s">
        <v>0</v>
      </c>
      <c r="O41" s="309"/>
      <c r="P41" s="309"/>
      <c r="Q41" s="309"/>
      <c r="R41" s="191">
        <f t="shared" ref="R41:R46" si="12">SUM(O41:Q41)</f>
        <v>0</v>
      </c>
      <c r="T41" s="131"/>
    </row>
    <row r="42" spans="1:20" s="201" customFormat="1" ht="18" customHeight="1" x14ac:dyDescent="0.35">
      <c r="A42" s="131"/>
      <c r="B42" s="190" t="s">
        <v>1</v>
      </c>
      <c r="C42" s="309"/>
      <c r="D42" s="309"/>
      <c r="E42" s="309"/>
      <c r="F42" s="163">
        <f t="shared" ref="F42:F46" si="13">SUM(C42:E42)</f>
        <v>0</v>
      </c>
      <c r="G42" s="309">
        <v>12451</v>
      </c>
      <c r="H42" s="309">
        <v>9324</v>
      </c>
      <c r="I42" s="309">
        <v>0</v>
      </c>
      <c r="J42" s="191">
        <f t="shared" ref="J42:J46" si="14">SUM(G42:I42)</f>
        <v>21775</v>
      </c>
      <c r="K42" s="131"/>
      <c r="M42" s="131"/>
      <c r="N42" s="190" t="s">
        <v>1</v>
      </c>
      <c r="O42" s="309"/>
      <c r="P42" s="309"/>
      <c r="Q42" s="309"/>
      <c r="R42" s="191">
        <f t="shared" si="12"/>
        <v>0</v>
      </c>
      <c r="T42" s="131"/>
    </row>
    <row r="43" spans="1:20" s="201" customFormat="1" ht="18" customHeight="1" x14ac:dyDescent="0.35">
      <c r="A43" s="131"/>
      <c r="B43" s="190" t="s">
        <v>4</v>
      </c>
      <c r="C43" s="309"/>
      <c r="D43" s="309"/>
      <c r="E43" s="309"/>
      <c r="F43" s="163">
        <f t="shared" si="13"/>
        <v>0</v>
      </c>
      <c r="G43" s="309"/>
      <c r="H43" s="309"/>
      <c r="I43" s="309"/>
      <c r="J43" s="191">
        <f t="shared" si="14"/>
        <v>0</v>
      </c>
      <c r="K43" s="131"/>
      <c r="M43" s="131"/>
      <c r="N43" s="190" t="s">
        <v>4</v>
      </c>
      <c r="O43" s="309"/>
      <c r="P43" s="309"/>
      <c r="Q43" s="309"/>
      <c r="R43" s="191">
        <f t="shared" si="12"/>
        <v>0</v>
      </c>
      <c r="T43" s="131"/>
    </row>
    <row r="44" spans="1:20" s="201" customFormat="1" ht="18" customHeight="1" x14ac:dyDescent="0.35">
      <c r="A44" s="131"/>
      <c r="B44" s="190" t="s">
        <v>2</v>
      </c>
      <c r="C44" s="309"/>
      <c r="D44" s="309"/>
      <c r="E44" s="309"/>
      <c r="F44" s="163">
        <f t="shared" si="13"/>
        <v>0</v>
      </c>
      <c r="G44" s="309"/>
      <c r="H44" s="309"/>
      <c r="I44" s="309"/>
      <c r="J44" s="191">
        <f t="shared" si="14"/>
        <v>0</v>
      </c>
      <c r="K44" s="131"/>
      <c r="M44" s="131"/>
      <c r="N44" s="190" t="s">
        <v>2</v>
      </c>
      <c r="O44" s="309"/>
      <c r="P44" s="309"/>
      <c r="Q44" s="309"/>
      <c r="R44" s="191">
        <f t="shared" si="12"/>
        <v>0</v>
      </c>
      <c r="T44" s="131"/>
    </row>
    <row r="45" spans="1:20" s="201" customFormat="1" ht="18" customHeight="1" x14ac:dyDescent="0.35">
      <c r="A45" s="131"/>
      <c r="B45" s="190" t="s">
        <v>3</v>
      </c>
      <c r="C45" s="309"/>
      <c r="D45" s="309"/>
      <c r="E45" s="309"/>
      <c r="F45" s="163">
        <f t="shared" si="13"/>
        <v>0</v>
      </c>
      <c r="G45" s="309"/>
      <c r="H45" s="309"/>
      <c r="I45" s="309"/>
      <c r="J45" s="191">
        <f t="shared" si="14"/>
        <v>0</v>
      </c>
      <c r="K45" s="131"/>
      <c r="M45" s="131"/>
      <c r="N45" s="190" t="s">
        <v>3</v>
      </c>
      <c r="O45" s="309"/>
      <c r="P45" s="309"/>
      <c r="Q45" s="309"/>
      <c r="R45" s="191">
        <f t="shared" si="12"/>
        <v>0</v>
      </c>
      <c r="T45" s="131"/>
    </row>
    <row r="46" spans="1:20" s="201" customFormat="1" ht="18" customHeight="1" x14ac:dyDescent="0.35">
      <c r="A46" s="131"/>
      <c r="B46" s="193" t="s">
        <v>141</v>
      </c>
      <c r="C46" s="313"/>
      <c r="D46" s="313"/>
      <c r="E46" s="313"/>
      <c r="F46" s="163">
        <f t="shared" si="13"/>
        <v>0</v>
      </c>
      <c r="G46" s="313"/>
      <c r="H46" s="313"/>
      <c r="I46" s="313"/>
      <c r="J46" s="191">
        <f t="shared" si="14"/>
        <v>0</v>
      </c>
      <c r="K46" s="131"/>
      <c r="M46" s="131"/>
      <c r="N46" s="193" t="s">
        <v>141</v>
      </c>
      <c r="O46" s="313"/>
      <c r="P46" s="313"/>
      <c r="Q46" s="313"/>
      <c r="R46" s="191">
        <f t="shared" si="12"/>
        <v>0</v>
      </c>
      <c r="T46" s="131"/>
    </row>
    <row r="47" spans="1:20" s="201" customFormat="1" ht="18" customHeight="1" thickBot="1" x14ac:dyDescent="0.4">
      <c r="A47" s="131"/>
      <c r="B47" s="164" t="s">
        <v>15</v>
      </c>
      <c r="C47" s="156">
        <f>SUM(C41:C46)</f>
        <v>0</v>
      </c>
      <c r="D47" s="156">
        <f>SUM(D41:D46)</f>
        <v>0</v>
      </c>
      <c r="E47" s="156">
        <f>SUM(E41:E46)</f>
        <v>0</v>
      </c>
      <c r="F47" s="156">
        <f>SUM(F41:F46)</f>
        <v>0</v>
      </c>
      <c r="G47" s="156">
        <f t="shared" ref="G47:J47" si="15">SUM(G41:G46)</f>
        <v>12451</v>
      </c>
      <c r="H47" s="156">
        <f t="shared" si="15"/>
        <v>9324</v>
      </c>
      <c r="I47" s="156">
        <f t="shared" si="15"/>
        <v>0</v>
      </c>
      <c r="J47" s="194">
        <f t="shared" si="15"/>
        <v>21775</v>
      </c>
      <c r="K47" s="131"/>
      <c r="M47" s="131"/>
      <c r="N47" s="164" t="s">
        <v>15</v>
      </c>
      <c r="O47" s="156">
        <f>SUM(O41:O46)</f>
        <v>0</v>
      </c>
      <c r="P47" s="156">
        <f t="shared" ref="P47:R47" si="16">SUM(P41:P46)</f>
        <v>0</v>
      </c>
      <c r="Q47" s="156">
        <f t="shared" si="16"/>
        <v>0</v>
      </c>
      <c r="R47" s="194">
        <f t="shared" si="16"/>
        <v>0</v>
      </c>
      <c r="T47" s="131"/>
    </row>
    <row r="48" spans="1:20" s="201" customFormat="1" ht="8.15" customHeight="1" thickBot="1" x14ac:dyDescent="0.4">
      <c r="A48" s="131"/>
      <c r="B48" s="131"/>
      <c r="C48" s="131"/>
      <c r="D48" s="131"/>
      <c r="E48" s="131"/>
      <c r="F48" s="131"/>
      <c r="G48" s="131"/>
      <c r="H48" s="131"/>
      <c r="I48" s="131"/>
      <c r="J48" s="131"/>
      <c r="K48" s="131"/>
      <c r="T48" s="131"/>
    </row>
    <row r="49" spans="1:20" s="201" customFormat="1" ht="48" customHeight="1" x14ac:dyDescent="0.35">
      <c r="A49" s="131"/>
      <c r="B49" s="170" t="s">
        <v>43</v>
      </c>
      <c r="C49" s="145"/>
      <c r="D49" s="241" t="s">
        <v>44</v>
      </c>
      <c r="E49" s="143"/>
      <c r="F49" s="144"/>
      <c r="G49" s="145"/>
      <c r="H49" s="241" t="s">
        <v>216</v>
      </c>
      <c r="I49" s="143"/>
      <c r="J49" s="146"/>
      <c r="K49" s="131"/>
      <c r="M49" s="131"/>
      <c r="N49" s="170" t="s">
        <v>54</v>
      </c>
      <c r="O49" s="145"/>
      <c r="P49" s="241" t="s">
        <v>216</v>
      </c>
      <c r="Q49" s="143"/>
      <c r="R49" s="146"/>
      <c r="T49" s="131"/>
    </row>
    <row r="50" spans="1:20" s="201" customFormat="1" ht="95.15" customHeight="1" x14ac:dyDescent="0.35">
      <c r="A50" s="131"/>
      <c r="B50" s="184" t="s">
        <v>229</v>
      </c>
      <c r="C50" s="195" t="s">
        <v>107</v>
      </c>
      <c r="D50" s="185" t="s">
        <v>108</v>
      </c>
      <c r="E50" s="185" t="s">
        <v>67</v>
      </c>
      <c r="F50" s="148" t="s">
        <v>153</v>
      </c>
      <c r="G50" s="195" t="s">
        <v>107</v>
      </c>
      <c r="H50" s="185" t="s">
        <v>108</v>
      </c>
      <c r="I50" s="185" t="s">
        <v>67</v>
      </c>
      <c r="J50" s="149" t="s">
        <v>153</v>
      </c>
      <c r="K50" s="131"/>
      <c r="M50" s="131"/>
      <c r="N50" s="184" t="s">
        <v>229</v>
      </c>
      <c r="O50" s="195" t="s">
        <v>107</v>
      </c>
      <c r="P50" s="185" t="s">
        <v>108</v>
      </c>
      <c r="Q50" s="185" t="s">
        <v>67</v>
      </c>
      <c r="R50" s="149" t="s">
        <v>153</v>
      </c>
      <c r="T50" s="131"/>
    </row>
    <row r="51" spans="1:20" s="201" customFormat="1" ht="18" customHeight="1" x14ac:dyDescent="0.35">
      <c r="A51" s="131"/>
      <c r="B51" s="184" t="s">
        <v>53</v>
      </c>
      <c r="C51" s="131"/>
      <c r="D51" s="187" t="s">
        <v>191</v>
      </c>
      <c r="E51" s="186"/>
      <c r="F51" s="188"/>
      <c r="G51" s="131"/>
      <c r="H51" s="187" t="s">
        <v>191</v>
      </c>
      <c r="I51" s="186"/>
      <c r="J51" s="189"/>
      <c r="K51" s="131"/>
      <c r="M51" s="131"/>
      <c r="N51" s="184" t="s">
        <v>53</v>
      </c>
      <c r="O51" s="131"/>
      <c r="P51" s="187" t="s">
        <v>191</v>
      </c>
      <c r="Q51" s="186"/>
      <c r="R51" s="189"/>
      <c r="T51" s="131"/>
    </row>
    <row r="52" spans="1:20" s="201" customFormat="1" ht="18" customHeight="1" x14ac:dyDescent="0.35">
      <c r="A52" s="131"/>
      <c r="B52" s="190" t="s">
        <v>0</v>
      </c>
      <c r="C52" s="309"/>
      <c r="D52" s="309"/>
      <c r="E52" s="309"/>
      <c r="F52" s="163">
        <f>SUM(B52:E52)</f>
        <v>0</v>
      </c>
      <c r="G52" s="309"/>
      <c r="H52" s="309"/>
      <c r="I52" s="309"/>
      <c r="J52" s="191">
        <f t="shared" ref="J52:J57" si="17">SUM(G52:I52)</f>
        <v>0</v>
      </c>
      <c r="K52" s="131"/>
      <c r="M52" s="131"/>
      <c r="N52" s="190" t="s">
        <v>0</v>
      </c>
      <c r="O52" s="309"/>
      <c r="P52" s="309"/>
      <c r="Q52" s="309"/>
      <c r="R52" s="191">
        <f t="shared" ref="R52:R57" si="18">SUM(O52:Q52)</f>
        <v>0</v>
      </c>
      <c r="T52" s="131"/>
    </row>
    <row r="53" spans="1:20" s="201" customFormat="1" ht="18" customHeight="1" x14ac:dyDescent="0.35">
      <c r="A53" s="131"/>
      <c r="B53" s="190" t="s">
        <v>1</v>
      </c>
      <c r="C53" s="309"/>
      <c r="D53" s="309"/>
      <c r="E53" s="309"/>
      <c r="F53" s="163">
        <f t="shared" ref="F53:F57" si="19">SUM(B53:E53)</f>
        <v>0</v>
      </c>
      <c r="G53" s="309">
        <v>5305</v>
      </c>
      <c r="H53" s="309">
        <v>8432</v>
      </c>
      <c r="I53" s="309">
        <v>8038</v>
      </c>
      <c r="J53" s="191">
        <f t="shared" si="17"/>
        <v>21775</v>
      </c>
      <c r="K53" s="131"/>
      <c r="M53" s="131"/>
      <c r="N53" s="190" t="s">
        <v>1</v>
      </c>
      <c r="O53" s="309"/>
      <c r="P53" s="309"/>
      <c r="Q53" s="309"/>
      <c r="R53" s="191">
        <f t="shared" si="18"/>
        <v>0</v>
      </c>
      <c r="T53" s="131"/>
    </row>
    <row r="54" spans="1:20" s="201" customFormat="1" ht="18" customHeight="1" x14ac:dyDescent="0.35">
      <c r="A54" s="131"/>
      <c r="B54" s="190" t="s">
        <v>4</v>
      </c>
      <c r="C54" s="309"/>
      <c r="D54" s="309"/>
      <c r="E54" s="309"/>
      <c r="F54" s="163">
        <f t="shared" si="19"/>
        <v>0</v>
      </c>
      <c r="G54" s="309"/>
      <c r="H54" s="309"/>
      <c r="I54" s="309"/>
      <c r="J54" s="191">
        <f t="shared" si="17"/>
        <v>0</v>
      </c>
      <c r="K54" s="131"/>
      <c r="M54" s="131"/>
      <c r="N54" s="190" t="s">
        <v>4</v>
      </c>
      <c r="O54" s="309"/>
      <c r="P54" s="309"/>
      <c r="Q54" s="309"/>
      <c r="R54" s="191">
        <f t="shared" si="18"/>
        <v>0</v>
      </c>
      <c r="T54" s="131"/>
    </row>
    <row r="55" spans="1:20" s="201" customFormat="1" ht="18" customHeight="1" x14ac:dyDescent="0.35">
      <c r="A55" s="131"/>
      <c r="B55" s="190" t="s">
        <v>2</v>
      </c>
      <c r="C55" s="309"/>
      <c r="D55" s="309"/>
      <c r="E55" s="309"/>
      <c r="F55" s="163">
        <f t="shared" si="19"/>
        <v>0</v>
      </c>
      <c r="G55" s="309"/>
      <c r="H55" s="309"/>
      <c r="I55" s="309"/>
      <c r="J55" s="191">
        <f t="shared" si="17"/>
        <v>0</v>
      </c>
      <c r="K55" s="131"/>
      <c r="M55" s="131"/>
      <c r="N55" s="190" t="s">
        <v>2</v>
      </c>
      <c r="O55" s="309"/>
      <c r="P55" s="309"/>
      <c r="Q55" s="309"/>
      <c r="R55" s="191">
        <f t="shared" si="18"/>
        <v>0</v>
      </c>
      <c r="T55" s="131"/>
    </row>
    <row r="56" spans="1:20" s="201" customFormat="1" ht="18" customHeight="1" x14ac:dyDescent="0.35">
      <c r="A56" s="131"/>
      <c r="B56" s="190" t="s">
        <v>3</v>
      </c>
      <c r="C56" s="309"/>
      <c r="D56" s="309"/>
      <c r="E56" s="309"/>
      <c r="F56" s="163">
        <f t="shared" si="19"/>
        <v>0</v>
      </c>
      <c r="G56" s="309"/>
      <c r="H56" s="309"/>
      <c r="I56" s="309"/>
      <c r="J56" s="191">
        <f t="shared" si="17"/>
        <v>0</v>
      </c>
      <c r="K56" s="131"/>
      <c r="M56" s="131"/>
      <c r="N56" s="190" t="s">
        <v>3</v>
      </c>
      <c r="O56" s="309"/>
      <c r="P56" s="309"/>
      <c r="Q56" s="309"/>
      <c r="R56" s="191">
        <f t="shared" si="18"/>
        <v>0</v>
      </c>
      <c r="T56" s="131"/>
    </row>
    <row r="57" spans="1:20" s="201" customFormat="1" ht="18" customHeight="1" x14ac:dyDescent="0.35">
      <c r="A57" s="131"/>
      <c r="B57" s="193" t="s">
        <v>141</v>
      </c>
      <c r="C57" s="313"/>
      <c r="D57" s="313"/>
      <c r="E57" s="313"/>
      <c r="F57" s="196">
        <f t="shared" si="19"/>
        <v>0</v>
      </c>
      <c r="G57" s="313"/>
      <c r="H57" s="313"/>
      <c r="I57" s="313"/>
      <c r="J57" s="191">
        <f t="shared" si="17"/>
        <v>0</v>
      </c>
      <c r="K57" s="131"/>
      <c r="M57" s="131"/>
      <c r="N57" s="193" t="s">
        <v>141</v>
      </c>
      <c r="O57" s="313"/>
      <c r="P57" s="313"/>
      <c r="Q57" s="313"/>
      <c r="R57" s="191">
        <f t="shared" si="18"/>
        <v>0</v>
      </c>
      <c r="T57" s="131"/>
    </row>
    <row r="58" spans="1:20" s="201" customFormat="1" ht="18" customHeight="1" thickBot="1" x14ac:dyDescent="0.4">
      <c r="A58" s="131"/>
      <c r="B58" s="164" t="s">
        <v>15</v>
      </c>
      <c r="C58" s="156">
        <f>SUM(C52:C57)</f>
        <v>0</v>
      </c>
      <c r="D58" s="156">
        <f>SUM(D52:D57)</f>
        <v>0</v>
      </c>
      <c r="E58" s="156">
        <f>SUM(E52:E57)</f>
        <v>0</v>
      </c>
      <c r="F58" s="156">
        <f>SUM(F52:F57)</f>
        <v>0</v>
      </c>
      <c r="G58" s="156">
        <f t="shared" ref="G58:J58" si="20">SUM(G52:G57)</f>
        <v>5305</v>
      </c>
      <c r="H58" s="156">
        <f t="shared" si="20"/>
        <v>8432</v>
      </c>
      <c r="I58" s="156">
        <f t="shared" si="20"/>
        <v>8038</v>
      </c>
      <c r="J58" s="194">
        <f t="shared" si="20"/>
        <v>21775</v>
      </c>
      <c r="K58" s="131"/>
      <c r="M58" s="131"/>
      <c r="N58" s="164" t="s">
        <v>15</v>
      </c>
      <c r="O58" s="156">
        <f>SUM(O52:O57)</f>
        <v>0</v>
      </c>
      <c r="P58" s="156">
        <f t="shared" ref="P58:R58" si="21">SUM(P52:P57)</f>
        <v>0</v>
      </c>
      <c r="Q58" s="156">
        <f t="shared" si="21"/>
        <v>0</v>
      </c>
      <c r="R58" s="194">
        <f t="shared" si="21"/>
        <v>0</v>
      </c>
      <c r="T58" s="131"/>
    </row>
    <row r="59" spans="1:20" s="201" customFormat="1" ht="8.15" customHeight="1" thickBot="1" x14ac:dyDescent="0.4">
      <c r="A59" s="131"/>
      <c r="B59" s="131"/>
      <c r="C59" s="131"/>
      <c r="D59" s="131"/>
      <c r="E59" s="131"/>
      <c r="F59" s="131"/>
      <c r="G59" s="131"/>
      <c r="H59" s="131"/>
      <c r="I59" s="131"/>
      <c r="J59" s="131"/>
      <c r="K59" s="131"/>
      <c r="T59" s="131"/>
    </row>
    <row r="60" spans="1:20" s="201" customFormat="1" ht="48" customHeight="1" x14ac:dyDescent="0.35">
      <c r="A60" s="131"/>
      <c r="B60" s="170" t="s">
        <v>43</v>
      </c>
      <c r="C60" s="145"/>
      <c r="D60" s="241" t="s">
        <v>44</v>
      </c>
      <c r="E60" s="143"/>
      <c r="F60" s="144"/>
      <c r="G60" s="145"/>
      <c r="H60" s="241" t="s">
        <v>216</v>
      </c>
      <c r="I60" s="143"/>
      <c r="J60" s="146"/>
      <c r="K60" s="131"/>
      <c r="M60" s="131"/>
      <c r="N60" s="170" t="s">
        <v>54</v>
      </c>
      <c r="O60" s="145"/>
      <c r="P60" s="241" t="s">
        <v>216</v>
      </c>
      <c r="Q60" s="143"/>
      <c r="R60" s="146"/>
      <c r="T60" s="131"/>
    </row>
    <row r="61" spans="1:20" s="201" customFormat="1" ht="95.15" customHeight="1" x14ac:dyDescent="0.35">
      <c r="A61" s="131"/>
      <c r="B61" s="184" t="s">
        <v>172</v>
      </c>
      <c r="C61" s="195" t="s">
        <v>109</v>
      </c>
      <c r="D61" s="185" t="s">
        <v>110</v>
      </c>
      <c r="E61" s="185" t="s">
        <v>68</v>
      </c>
      <c r="F61" s="148" t="s">
        <v>153</v>
      </c>
      <c r="G61" s="195" t="s">
        <v>109</v>
      </c>
      <c r="H61" s="185" t="s">
        <v>110</v>
      </c>
      <c r="I61" s="185" t="s">
        <v>68</v>
      </c>
      <c r="J61" s="149" t="s">
        <v>153</v>
      </c>
      <c r="K61" s="131"/>
      <c r="M61" s="131"/>
      <c r="N61" s="184" t="s">
        <v>172</v>
      </c>
      <c r="O61" s="195" t="s">
        <v>109</v>
      </c>
      <c r="P61" s="185" t="s">
        <v>110</v>
      </c>
      <c r="Q61" s="185" t="s">
        <v>68</v>
      </c>
      <c r="R61" s="149" t="s">
        <v>153</v>
      </c>
      <c r="T61" s="131"/>
    </row>
    <row r="62" spans="1:20" s="201" customFormat="1" ht="18" customHeight="1" x14ac:dyDescent="0.35">
      <c r="A62" s="131"/>
      <c r="B62" s="184" t="s">
        <v>53</v>
      </c>
      <c r="C62" s="131"/>
      <c r="D62" s="187" t="s">
        <v>191</v>
      </c>
      <c r="E62" s="186"/>
      <c r="F62" s="188"/>
      <c r="G62" s="131"/>
      <c r="H62" s="187" t="s">
        <v>191</v>
      </c>
      <c r="I62" s="186"/>
      <c r="J62" s="189"/>
      <c r="K62" s="131"/>
      <c r="M62" s="131"/>
      <c r="N62" s="184" t="s">
        <v>53</v>
      </c>
      <c r="O62" s="131"/>
      <c r="P62" s="187" t="s">
        <v>191</v>
      </c>
      <c r="Q62" s="186"/>
      <c r="R62" s="189"/>
      <c r="T62" s="131"/>
    </row>
    <row r="63" spans="1:20" s="201" customFormat="1" ht="18" customHeight="1" x14ac:dyDescent="0.35">
      <c r="A63" s="131"/>
      <c r="B63" s="190" t="s">
        <v>0</v>
      </c>
      <c r="C63" s="309"/>
      <c r="D63" s="309"/>
      <c r="E63" s="309"/>
      <c r="F63" s="163">
        <f>SUM(B63:E63)</f>
        <v>0</v>
      </c>
      <c r="G63" s="309"/>
      <c r="H63" s="309"/>
      <c r="I63" s="309"/>
      <c r="J63" s="191">
        <f t="shared" ref="J63:J68" si="22">SUM(G63:I63)</f>
        <v>0</v>
      </c>
      <c r="K63" s="131"/>
      <c r="M63" s="131"/>
      <c r="N63" s="190" t="s">
        <v>0</v>
      </c>
      <c r="O63" s="309"/>
      <c r="P63" s="309"/>
      <c r="Q63" s="309"/>
      <c r="R63" s="191">
        <f t="shared" ref="R63:R68" si="23">SUM(O63:Q63)</f>
        <v>0</v>
      </c>
      <c r="T63" s="131"/>
    </row>
    <row r="64" spans="1:20" s="201" customFormat="1" ht="18" customHeight="1" x14ac:dyDescent="0.35">
      <c r="A64" s="131"/>
      <c r="B64" s="190" t="s">
        <v>1</v>
      </c>
      <c r="C64" s="309"/>
      <c r="D64" s="309"/>
      <c r="E64" s="309"/>
      <c r="F64" s="163">
        <f t="shared" ref="F64:F68" si="24">SUM(B64:E64)</f>
        <v>0</v>
      </c>
      <c r="G64" s="309">
        <v>286</v>
      </c>
      <c r="H64" s="309">
        <v>5874</v>
      </c>
      <c r="I64" s="309">
        <v>15615</v>
      </c>
      <c r="J64" s="191">
        <f t="shared" si="22"/>
        <v>21775</v>
      </c>
      <c r="K64" s="131"/>
      <c r="M64" s="131"/>
      <c r="N64" s="190" t="s">
        <v>1</v>
      </c>
      <c r="O64" s="309"/>
      <c r="P64" s="309"/>
      <c r="Q64" s="309"/>
      <c r="R64" s="191">
        <f t="shared" si="23"/>
        <v>0</v>
      </c>
      <c r="T64" s="131"/>
    </row>
    <row r="65" spans="1:20" s="201" customFormat="1" ht="18" customHeight="1" x14ac:dyDescent="0.35">
      <c r="A65" s="131"/>
      <c r="B65" s="190" t="s">
        <v>4</v>
      </c>
      <c r="C65" s="309"/>
      <c r="D65" s="309"/>
      <c r="E65" s="309"/>
      <c r="F65" s="163">
        <f t="shared" si="24"/>
        <v>0</v>
      </c>
      <c r="G65" s="309"/>
      <c r="H65" s="309"/>
      <c r="I65" s="309"/>
      <c r="J65" s="191">
        <f t="shared" si="22"/>
        <v>0</v>
      </c>
      <c r="K65" s="131"/>
      <c r="M65" s="131"/>
      <c r="N65" s="190" t="s">
        <v>4</v>
      </c>
      <c r="O65" s="309"/>
      <c r="P65" s="309"/>
      <c r="Q65" s="309"/>
      <c r="R65" s="191">
        <f t="shared" si="23"/>
        <v>0</v>
      </c>
      <c r="T65" s="131"/>
    </row>
    <row r="66" spans="1:20" s="201" customFormat="1" ht="18" customHeight="1" x14ac:dyDescent="0.35">
      <c r="A66" s="131"/>
      <c r="B66" s="190" t="s">
        <v>2</v>
      </c>
      <c r="C66" s="309"/>
      <c r="D66" s="309"/>
      <c r="E66" s="309"/>
      <c r="F66" s="163">
        <f t="shared" si="24"/>
        <v>0</v>
      </c>
      <c r="G66" s="309"/>
      <c r="H66" s="309"/>
      <c r="I66" s="309"/>
      <c r="J66" s="191">
        <f t="shared" si="22"/>
        <v>0</v>
      </c>
      <c r="K66" s="131"/>
      <c r="M66" s="131"/>
      <c r="N66" s="190" t="s">
        <v>2</v>
      </c>
      <c r="O66" s="309"/>
      <c r="P66" s="309"/>
      <c r="Q66" s="309"/>
      <c r="R66" s="191">
        <f t="shared" si="23"/>
        <v>0</v>
      </c>
      <c r="T66" s="131"/>
    </row>
    <row r="67" spans="1:20" s="201" customFormat="1" ht="18" customHeight="1" x14ac:dyDescent="0.35">
      <c r="A67" s="131"/>
      <c r="B67" s="190" t="s">
        <v>3</v>
      </c>
      <c r="C67" s="309"/>
      <c r="D67" s="309"/>
      <c r="E67" s="309"/>
      <c r="F67" s="163">
        <f t="shared" si="24"/>
        <v>0</v>
      </c>
      <c r="G67" s="309"/>
      <c r="H67" s="309"/>
      <c r="I67" s="309"/>
      <c r="J67" s="191">
        <f t="shared" si="22"/>
        <v>0</v>
      </c>
      <c r="K67" s="131"/>
      <c r="M67" s="131"/>
      <c r="N67" s="190" t="s">
        <v>3</v>
      </c>
      <c r="O67" s="309"/>
      <c r="P67" s="309"/>
      <c r="Q67" s="309"/>
      <c r="R67" s="191">
        <f t="shared" si="23"/>
        <v>0</v>
      </c>
      <c r="T67" s="131"/>
    </row>
    <row r="68" spans="1:20" s="201" customFormat="1" ht="18" customHeight="1" x14ac:dyDescent="0.35">
      <c r="A68" s="131"/>
      <c r="B68" s="193" t="s">
        <v>141</v>
      </c>
      <c r="C68" s="313"/>
      <c r="D68" s="313"/>
      <c r="E68" s="313"/>
      <c r="F68" s="196">
        <f t="shared" si="24"/>
        <v>0</v>
      </c>
      <c r="G68" s="313"/>
      <c r="H68" s="313"/>
      <c r="I68" s="313"/>
      <c r="J68" s="191">
        <f t="shared" si="22"/>
        <v>0</v>
      </c>
      <c r="K68" s="131"/>
      <c r="M68" s="131"/>
      <c r="N68" s="193" t="s">
        <v>141</v>
      </c>
      <c r="O68" s="313"/>
      <c r="P68" s="313"/>
      <c r="Q68" s="313"/>
      <c r="R68" s="191">
        <f t="shared" si="23"/>
        <v>0</v>
      </c>
      <c r="T68" s="131"/>
    </row>
    <row r="69" spans="1:20" s="201" customFormat="1" ht="18" customHeight="1" thickBot="1" x14ac:dyDescent="0.4">
      <c r="A69" s="131"/>
      <c r="B69" s="164" t="s">
        <v>15</v>
      </c>
      <c r="C69" s="156">
        <f>SUM(C63:C68)</f>
        <v>0</v>
      </c>
      <c r="D69" s="156">
        <f>SUM(D63:D68)</f>
        <v>0</v>
      </c>
      <c r="E69" s="156">
        <f>SUM(E63:E68)</f>
        <v>0</v>
      </c>
      <c r="F69" s="156">
        <f>SUM(F63:F68)</f>
        <v>0</v>
      </c>
      <c r="G69" s="156">
        <f t="shared" ref="G69:H69" si="25">SUM(G63:G68)</f>
        <v>286</v>
      </c>
      <c r="H69" s="156">
        <f t="shared" si="25"/>
        <v>5874</v>
      </c>
      <c r="I69" s="156">
        <f t="shared" ref="I69" si="26">SUM(I63:I68)</f>
        <v>15615</v>
      </c>
      <c r="J69" s="194">
        <f t="shared" ref="J69" si="27">SUM(J63:J68)</f>
        <v>21775</v>
      </c>
      <c r="K69" s="131"/>
      <c r="M69" s="131"/>
      <c r="N69" s="164" t="s">
        <v>15</v>
      </c>
      <c r="O69" s="156">
        <f>SUM(O63:O68)</f>
        <v>0</v>
      </c>
      <c r="P69" s="156">
        <f t="shared" ref="P69" si="28">SUM(P63:P68)</f>
        <v>0</v>
      </c>
      <c r="Q69" s="156">
        <f t="shared" ref="Q69" si="29">SUM(Q63:Q68)</f>
        <v>0</v>
      </c>
      <c r="R69" s="194">
        <f t="shared" ref="R69" si="30">SUM(R63:R68)</f>
        <v>0</v>
      </c>
      <c r="T69" s="131"/>
    </row>
    <row r="70" spans="1:20" s="201" customFormat="1" ht="8.15" customHeight="1" thickBot="1" x14ac:dyDescent="0.4">
      <c r="A70" s="131"/>
      <c r="B70" s="131"/>
      <c r="C70" s="131"/>
      <c r="D70" s="131"/>
      <c r="E70" s="131"/>
      <c r="F70" s="131"/>
      <c r="G70" s="131"/>
      <c r="H70" s="131"/>
      <c r="I70" s="131"/>
      <c r="J70" s="131"/>
      <c r="K70" s="131"/>
      <c r="T70" s="131"/>
    </row>
    <row r="71" spans="1:20" s="201" customFormat="1" ht="48" customHeight="1" x14ac:dyDescent="0.35">
      <c r="A71" s="131"/>
      <c r="B71" s="170" t="s">
        <v>43</v>
      </c>
      <c r="C71" s="145"/>
      <c r="D71" s="241" t="s">
        <v>44</v>
      </c>
      <c r="E71" s="143"/>
      <c r="F71" s="144"/>
      <c r="G71" s="145"/>
      <c r="H71" s="241" t="s">
        <v>216</v>
      </c>
      <c r="I71" s="143"/>
      <c r="J71" s="146"/>
      <c r="K71" s="131"/>
      <c r="M71" s="131"/>
      <c r="N71" s="170" t="s">
        <v>54</v>
      </c>
      <c r="O71" s="145"/>
      <c r="P71" s="241" t="s">
        <v>216</v>
      </c>
      <c r="Q71" s="143"/>
      <c r="R71" s="146"/>
      <c r="T71" s="131"/>
    </row>
    <row r="72" spans="1:20" s="201" customFormat="1" ht="95.15" customHeight="1" x14ac:dyDescent="0.35">
      <c r="A72" s="131"/>
      <c r="B72" s="184" t="s">
        <v>173</v>
      </c>
      <c r="C72" s="195" t="s">
        <v>111</v>
      </c>
      <c r="D72" s="185" t="s">
        <v>112</v>
      </c>
      <c r="E72" s="185" t="s">
        <v>69</v>
      </c>
      <c r="F72" s="148" t="s">
        <v>153</v>
      </c>
      <c r="G72" s="195" t="s">
        <v>111</v>
      </c>
      <c r="H72" s="185" t="s">
        <v>112</v>
      </c>
      <c r="I72" s="185" t="s">
        <v>69</v>
      </c>
      <c r="J72" s="149" t="s">
        <v>153</v>
      </c>
      <c r="K72" s="131"/>
      <c r="M72" s="131"/>
      <c r="N72" s="184" t="s">
        <v>173</v>
      </c>
      <c r="O72" s="195" t="s">
        <v>111</v>
      </c>
      <c r="P72" s="185" t="s">
        <v>112</v>
      </c>
      <c r="Q72" s="185" t="s">
        <v>69</v>
      </c>
      <c r="R72" s="149" t="s">
        <v>153</v>
      </c>
      <c r="T72" s="131"/>
    </row>
    <row r="73" spans="1:20" s="201" customFormat="1" ht="18" customHeight="1" x14ac:dyDescent="0.35">
      <c r="A73" s="131"/>
      <c r="B73" s="184" t="s">
        <v>53</v>
      </c>
      <c r="C73" s="131"/>
      <c r="D73" s="187" t="s">
        <v>191</v>
      </c>
      <c r="E73" s="186"/>
      <c r="F73" s="188"/>
      <c r="G73" s="131"/>
      <c r="H73" s="187" t="s">
        <v>191</v>
      </c>
      <c r="I73" s="197"/>
      <c r="J73" s="198"/>
      <c r="K73" s="131"/>
      <c r="M73" s="131"/>
      <c r="N73" s="184" t="s">
        <v>53</v>
      </c>
      <c r="O73" s="131"/>
      <c r="P73" s="187" t="s">
        <v>191</v>
      </c>
      <c r="Q73" s="186"/>
      <c r="R73" s="189"/>
      <c r="T73" s="131"/>
    </row>
    <row r="74" spans="1:20" s="201" customFormat="1" ht="18" customHeight="1" x14ac:dyDescent="0.35">
      <c r="A74" s="131"/>
      <c r="B74" s="190" t="s">
        <v>0</v>
      </c>
      <c r="C74" s="309"/>
      <c r="D74" s="309"/>
      <c r="E74" s="309"/>
      <c r="F74" s="163">
        <f>SUM(B74:E74)</f>
        <v>0</v>
      </c>
      <c r="G74" s="309"/>
      <c r="H74" s="309"/>
      <c r="I74" s="309"/>
      <c r="J74" s="191">
        <f t="shared" ref="J74:J79" si="31">SUM(G74:I74)</f>
        <v>0</v>
      </c>
      <c r="K74" s="131"/>
      <c r="M74" s="131"/>
      <c r="N74" s="190" t="s">
        <v>0</v>
      </c>
      <c r="O74" s="309"/>
      <c r="P74" s="309"/>
      <c r="Q74" s="309"/>
      <c r="R74" s="191">
        <f t="shared" ref="R74:R79" si="32">SUM(O74:Q74)</f>
        <v>0</v>
      </c>
      <c r="T74" s="131"/>
    </row>
    <row r="75" spans="1:20" s="201" customFormat="1" ht="18" customHeight="1" x14ac:dyDescent="0.35">
      <c r="A75" s="131"/>
      <c r="B75" s="190" t="s">
        <v>1</v>
      </c>
      <c r="C75" s="309"/>
      <c r="D75" s="309"/>
      <c r="E75" s="309"/>
      <c r="F75" s="163">
        <f t="shared" ref="F75:F79" si="33">SUM(B75:E75)</f>
        <v>0</v>
      </c>
      <c r="G75" s="309">
        <v>1537</v>
      </c>
      <c r="H75" s="309">
        <v>4623</v>
      </c>
      <c r="I75" s="309">
        <v>15615</v>
      </c>
      <c r="J75" s="191">
        <f t="shared" si="31"/>
        <v>21775</v>
      </c>
      <c r="K75" s="131"/>
      <c r="M75" s="131"/>
      <c r="N75" s="190" t="s">
        <v>1</v>
      </c>
      <c r="O75" s="309"/>
      <c r="P75" s="309"/>
      <c r="Q75" s="309"/>
      <c r="R75" s="191">
        <f t="shared" si="32"/>
        <v>0</v>
      </c>
      <c r="T75" s="131"/>
    </row>
    <row r="76" spans="1:20" s="201" customFormat="1" ht="18" customHeight="1" x14ac:dyDescent="0.35">
      <c r="A76" s="131"/>
      <c r="B76" s="190" t="s">
        <v>4</v>
      </c>
      <c r="C76" s="309"/>
      <c r="D76" s="309"/>
      <c r="E76" s="309"/>
      <c r="F76" s="163">
        <f t="shared" si="33"/>
        <v>0</v>
      </c>
      <c r="G76" s="309"/>
      <c r="H76" s="309"/>
      <c r="I76" s="309"/>
      <c r="J76" s="191">
        <f t="shared" si="31"/>
        <v>0</v>
      </c>
      <c r="K76" s="131"/>
      <c r="M76" s="131"/>
      <c r="N76" s="190" t="s">
        <v>4</v>
      </c>
      <c r="O76" s="309"/>
      <c r="P76" s="309"/>
      <c r="Q76" s="309"/>
      <c r="R76" s="191">
        <f t="shared" si="32"/>
        <v>0</v>
      </c>
      <c r="T76" s="131"/>
    </row>
    <row r="77" spans="1:20" s="201" customFormat="1" ht="18" customHeight="1" x14ac:dyDescent="0.35">
      <c r="A77" s="131"/>
      <c r="B77" s="190" t="s">
        <v>2</v>
      </c>
      <c r="C77" s="309"/>
      <c r="D77" s="309"/>
      <c r="E77" s="309"/>
      <c r="F77" s="163">
        <f t="shared" si="33"/>
        <v>0</v>
      </c>
      <c r="G77" s="309"/>
      <c r="H77" s="309"/>
      <c r="I77" s="309"/>
      <c r="J77" s="191">
        <f t="shared" si="31"/>
        <v>0</v>
      </c>
      <c r="K77" s="131"/>
      <c r="M77" s="131"/>
      <c r="N77" s="190" t="s">
        <v>2</v>
      </c>
      <c r="O77" s="309"/>
      <c r="P77" s="309"/>
      <c r="Q77" s="309"/>
      <c r="R77" s="191">
        <f t="shared" si="32"/>
        <v>0</v>
      </c>
      <c r="T77" s="131"/>
    </row>
    <row r="78" spans="1:20" s="201" customFormat="1" ht="18" customHeight="1" x14ac:dyDescent="0.35">
      <c r="A78" s="131"/>
      <c r="B78" s="190" t="s">
        <v>3</v>
      </c>
      <c r="C78" s="309"/>
      <c r="D78" s="309"/>
      <c r="E78" s="309"/>
      <c r="F78" s="163">
        <f t="shared" si="33"/>
        <v>0</v>
      </c>
      <c r="G78" s="309"/>
      <c r="H78" s="309"/>
      <c r="I78" s="309"/>
      <c r="J78" s="191">
        <f t="shared" si="31"/>
        <v>0</v>
      </c>
      <c r="K78" s="131"/>
      <c r="M78" s="131"/>
      <c r="N78" s="190" t="s">
        <v>3</v>
      </c>
      <c r="O78" s="309"/>
      <c r="P78" s="309"/>
      <c r="Q78" s="309"/>
      <c r="R78" s="191">
        <f t="shared" si="32"/>
        <v>0</v>
      </c>
      <c r="T78" s="131"/>
    </row>
    <row r="79" spans="1:20" s="201" customFormat="1" ht="44.25" customHeight="1" x14ac:dyDescent="0.35">
      <c r="A79" s="131"/>
      <c r="B79" s="193" t="s">
        <v>141</v>
      </c>
      <c r="C79" s="313"/>
      <c r="D79" s="313"/>
      <c r="E79" s="313"/>
      <c r="F79" s="196">
        <f t="shared" si="33"/>
        <v>0</v>
      </c>
      <c r="G79" s="313"/>
      <c r="H79" s="313"/>
      <c r="I79" s="313"/>
      <c r="J79" s="191">
        <f t="shared" si="31"/>
        <v>0</v>
      </c>
      <c r="K79" s="131"/>
      <c r="M79" s="131"/>
      <c r="N79" s="193" t="s">
        <v>141</v>
      </c>
      <c r="O79" s="313"/>
      <c r="P79" s="313"/>
      <c r="Q79" s="313"/>
      <c r="R79" s="191">
        <f t="shared" si="32"/>
        <v>0</v>
      </c>
      <c r="T79" s="131"/>
    </row>
    <row r="80" spans="1:20" s="201" customFormat="1" ht="34.5" customHeight="1" thickBot="1" x14ac:dyDescent="0.4">
      <c r="A80" s="131"/>
      <c r="B80" s="164" t="s">
        <v>15</v>
      </c>
      <c r="C80" s="156">
        <f>SUM(C74:C79)</f>
        <v>0</v>
      </c>
      <c r="D80" s="156">
        <f>SUM(D74:D79)</f>
        <v>0</v>
      </c>
      <c r="E80" s="156">
        <f>SUM(E74:E79)</f>
        <v>0</v>
      </c>
      <c r="F80" s="156">
        <f>SUM(F74:F79)</f>
        <v>0</v>
      </c>
      <c r="G80" s="156">
        <f t="shared" ref="G80:H80" si="34">SUM(G74:G79)</f>
        <v>1537</v>
      </c>
      <c r="H80" s="156">
        <f t="shared" si="34"/>
        <v>4623</v>
      </c>
      <c r="I80" s="156">
        <f t="shared" ref="I80" si="35">SUM(I74:I79)</f>
        <v>15615</v>
      </c>
      <c r="J80" s="194">
        <f t="shared" ref="J80" si="36">SUM(J74:J79)</f>
        <v>21775</v>
      </c>
      <c r="K80" s="131"/>
      <c r="M80" s="131"/>
      <c r="N80" s="164" t="s">
        <v>15</v>
      </c>
      <c r="O80" s="156">
        <f>SUM(O74:O79)</f>
        <v>0</v>
      </c>
      <c r="P80" s="156">
        <f t="shared" ref="P80" si="37">SUM(P74:P79)</f>
        <v>0</v>
      </c>
      <c r="Q80" s="156">
        <f t="shared" ref="Q80" si="38">SUM(Q74:Q79)</f>
        <v>0</v>
      </c>
      <c r="R80" s="194">
        <f t="shared" ref="R80" si="39">SUM(R74:R79)</f>
        <v>0</v>
      </c>
      <c r="T80" s="131"/>
    </row>
    <row r="81" ht="27.75" customHeight="1" x14ac:dyDescent="0.35"/>
  </sheetData>
  <sheetProtection algorithmName="SHA-512" hashValue="aUzPOYVvWR+a91e5aYNk+je4c2aVBupdFMXSf1JRSssNUf2RqCZLeMWO8Z9eeub7KAmwS1nsak4OnBNtUVqOsA==" saltValue="gQ7kNCf7JGtInRhy4xxXJw=="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3"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pageSetUpPr fitToPage="1"/>
  </sheetPr>
  <dimension ref="B1:J57"/>
  <sheetViews>
    <sheetView showGridLines="0" topLeftCell="A43" zoomScale="75" zoomScaleNormal="75" zoomScaleSheetLayoutView="75" zoomScalePageLayoutView="75" workbookViewId="0">
      <selection activeCell="J16" sqref="J16:J19"/>
    </sheetView>
  </sheetViews>
  <sheetFormatPr defaultColWidth="9.1796875" defaultRowHeight="15.5" x14ac:dyDescent="0.35"/>
  <cols>
    <col min="1" max="1" width="1.7265625" style="19" customWidth="1"/>
    <col min="2" max="5" width="24.7265625" style="18" customWidth="1"/>
    <col min="6" max="6" width="55.7265625" style="18" customWidth="1"/>
    <col min="7" max="9" width="24.7265625" style="18" customWidth="1"/>
    <col min="10" max="10" width="55.7265625" style="18" customWidth="1"/>
    <col min="11" max="16384" width="9.1796875" style="19"/>
  </cols>
  <sheetData>
    <row r="1" spans="2:10" s="200" customFormat="1" ht="50.15" customHeight="1" x14ac:dyDescent="0.35">
      <c r="B1" s="126"/>
      <c r="C1" s="127"/>
      <c r="D1" s="127"/>
      <c r="E1" s="127"/>
      <c r="F1" s="128" t="str">
        <f>CONCATENATE("The Report Summarizes Rate Activity for the 12 month ending Reporting Year ",General_Info!$C$10)</f>
        <v>The Report Summarizes Rate Activity for the 12 month ending Reporting Year 2022</v>
      </c>
      <c r="G1" s="127"/>
      <c r="H1" s="127"/>
      <c r="I1" s="127"/>
      <c r="J1" s="127"/>
    </row>
    <row r="2" spans="2:10" s="200" customFormat="1" x14ac:dyDescent="0.35">
      <c r="B2" s="34" t="s">
        <v>230</v>
      </c>
      <c r="C2" s="33"/>
      <c r="D2" s="33"/>
      <c r="E2" s="33"/>
      <c r="F2" s="33"/>
      <c r="G2" s="33"/>
    </row>
    <row r="3" spans="2:10" ht="25.5" customHeight="1" thickBot="1" x14ac:dyDescent="0.4">
      <c r="B3" s="19"/>
      <c r="C3" s="19"/>
      <c r="D3" s="19"/>
      <c r="E3" s="19"/>
      <c r="F3" s="19"/>
      <c r="G3" s="19"/>
      <c r="H3" s="19"/>
      <c r="I3" s="19"/>
      <c r="J3" s="19"/>
    </row>
    <row r="4" spans="2:10" s="199" customFormat="1" ht="48" customHeight="1" x14ac:dyDescent="0.35">
      <c r="B4" s="142" t="s">
        <v>43</v>
      </c>
      <c r="C4" s="143"/>
      <c r="D4" s="143"/>
      <c r="E4" s="143" t="s">
        <v>44</v>
      </c>
      <c r="F4" s="144"/>
      <c r="G4" s="145"/>
      <c r="H4" s="143"/>
      <c r="I4" s="143" t="s">
        <v>216</v>
      </c>
      <c r="J4" s="146"/>
    </row>
    <row r="5" spans="2:10" s="199" customFormat="1" ht="95.15" customHeight="1" x14ac:dyDescent="0.35">
      <c r="B5" s="147" t="s">
        <v>206</v>
      </c>
      <c r="C5" s="148" t="s">
        <v>203</v>
      </c>
      <c r="D5" s="148" t="s">
        <v>153</v>
      </c>
      <c r="E5" s="148" t="s">
        <v>205</v>
      </c>
      <c r="F5" s="148" t="s">
        <v>218</v>
      </c>
      <c r="G5" s="148" t="s">
        <v>203</v>
      </c>
      <c r="H5" s="148" t="s">
        <v>153</v>
      </c>
      <c r="I5" s="148" t="s">
        <v>205</v>
      </c>
      <c r="J5" s="149" t="s">
        <v>218</v>
      </c>
    </row>
    <row r="6" spans="2:10" s="199" customFormat="1" ht="18" customHeight="1" x14ac:dyDescent="0.35">
      <c r="B6" s="147" t="s">
        <v>0</v>
      </c>
      <c r="C6" s="150"/>
      <c r="D6" s="150"/>
      <c r="E6" s="151"/>
      <c r="F6" s="150"/>
      <c r="G6" s="150"/>
      <c r="H6" s="150"/>
      <c r="I6" s="150"/>
      <c r="J6" s="152"/>
    </row>
    <row r="7" spans="2:10" s="199" customFormat="1" ht="18" customHeight="1" x14ac:dyDescent="0.35">
      <c r="B7" s="153" t="s">
        <v>87</v>
      </c>
      <c r="C7" s="314"/>
      <c r="D7" s="314"/>
      <c r="E7" s="154" t="e">
        <f>D7/$D$11</f>
        <v>#DIV/0!</v>
      </c>
      <c r="F7" s="311"/>
      <c r="G7" s="314"/>
      <c r="H7" s="314"/>
      <c r="I7" s="154" t="e">
        <f>H7/$H$11</f>
        <v>#DIV/0!</v>
      </c>
      <c r="J7" s="312"/>
    </row>
    <row r="8" spans="2:10" s="199" customFormat="1" ht="18" customHeight="1" x14ac:dyDescent="0.35">
      <c r="B8" s="153" t="s">
        <v>88</v>
      </c>
      <c r="C8" s="314"/>
      <c r="D8" s="314"/>
      <c r="E8" s="154" t="e">
        <f>D8/$D$11</f>
        <v>#DIV/0!</v>
      </c>
      <c r="F8" s="311"/>
      <c r="G8" s="314"/>
      <c r="H8" s="314"/>
      <c r="I8" s="154" t="e">
        <f>H8/$H$11</f>
        <v>#DIV/0!</v>
      </c>
      <c r="J8" s="312"/>
    </row>
    <row r="9" spans="2:10" s="199" customFormat="1" ht="18" customHeight="1" x14ac:dyDescent="0.35">
      <c r="B9" s="153" t="s">
        <v>89</v>
      </c>
      <c r="C9" s="314"/>
      <c r="D9" s="314"/>
      <c r="E9" s="154" t="e">
        <f>D9/$D$11</f>
        <v>#DIV/0!</v>
      </c>
      <c r="F9" s="311"/>
      <c r="G9" s="314"/>
      <c r="H9" s="314"/>
      <c r="I9" s="154" t="e">
        <f>H9/$H$11</f>
        <v>#DIV/0!</v>
      </c>
      <c r="J9" s="312"/>
    </row>
    <row r="10" spans="2:10" s="199" customFormat="1" ht="18" customHeight="1" x14ac:dyDescent="0.35">
      <c r="B10" s="153" t="s">
        <v>90</v>
      </c>
      <c r="C10" s="314"/>
      <c r="D10" s="314"/>
      <c r="E10" s="154" t="e">
        <f>D10/$D$11</f>
        <v>#DIV/0!</v>
      </c>
      <c r="F10" s="311"/>
      <c r="G10" s="314"/>
      <c r="H10" s="314"/>
      <c r="I10" s="154" t="e">
        <f>H10/$H$11</f>
        <v>#DIV/0!</v>
      </c>
      <c r="J10" s="312"/>
    </row>
    <row r="11" spans="2:10" s="199" customFormat="1" ht="18" customHeight="1" thickBot="1" x14ac:dyDescent="0.4">
      <c r="B11" s="155" t="s">
        <v>15</v>
      </c>
      <c r="C11" s="156">
        <f>SUM(C7:C10)</f>
        <v>0</v>
      </c>
      <c r="D11" s="156">
        <f>SUM(D7:D10)</f>
        <v>0</v>
      </c>
      <c r="E11" s="157" t="e">
        <f>SUM(E7:E10)</f>
        <v>#DIV/0!</v>
      </c>
      <c r="F11" s="158"/>
      <c r="G11" s="156">
        <f>SUM(G7:G10)</f>
        <v>0</v>
      </c>
      <c r="H11" s="156">
        <f>SUM(H7:H10)</f>
        <v>0</v>
      </c>
      <c r="I11" s="157" t="e">
        <f>SUM(I7:I10)</f>
        <v>#DIV/0!</v>
      </c>
      <c r="J11" s="159"/>
    </row>
    <row r="12" spans="2:10" s="199" customFormat="1" ht="8.15" customHeight="1" thickBot="1" x14ac:dyDescent="0.4"/>
    <row r="13" spans="2:10" s="199" customFormat="1" ht="48" customHeight="1" x14ac:dyDescent="0.35">
      <c r="B13" s="142" t="s">
        <v>43</v>
      </c>
      <c r="C13" s="143"/>
      <c r="D13" s="143"/>
      <c r="E13" s="143" t="s">
        <v>44</v>
      </c>
      <c r="F13" s="144"/>
      <c r="G13" s="145"/>
      <c r="H13" s="143"/>
      <c r="I13" s="143" t="s">
        <v>216</v>
      </c>
      <c r="J13" s="146"/>
    </row>
    <row r="14" spans="2:10" s="199" customFormat="1" ht="95.15" customHeight="1" x14ac:dyDescent="0.35">
      <c r="B14" s="147" t="s">
        <v>206</v>
      </c>
      <c r="C14" s="148" t="s">
        <v>203</v>
      </c>
      <c r="D14" s="148" t="s">
        <v>153</v>
      </c>
      <c r="E14" s="148" t="s">
        <v>205</v>
      </c>
      <c r="F14" s="148" t="s">
        <v>218</v>
      </c>
      <c r="G14" s="148" t="s">
        <v>203</v>
      </c>
      <c r="H14" s="148" t="s">
        <v>153</v>
      </c>
      <c r="I14" s="148" t="s">
        <v>205</v>
      </c>
      <c r="J14" s="149" t="s">
        <v>218</v>
      </c>
    </row>
    <row r="15" spans="2:10" s="199" customFormat="1" ht="18" customHeight="1" x14ac:dyDescent="0.35">
      <c r="B15" s="147" t="s">
        <v>1</v>
      </c>
      <c r="C15" s="150"/>
      <c r="D15" s="150"/>
      <c r="E15" s="151"/>
      <c r="F15" s="150"/>
      <c r="G15" s="150"/>
      <c r="H15" s="150"/>
      <c r="I15" s="150"/>
      <c r="J15" s="152"/>
    </row>
    <row r="16" spans="2:10" s="199" customFormat="1" ht="18" customHeight="1" x14ac:dyDescent="0.35">
      <c r="B16" s="153" t="s">
        <v>87</v>
      </c>
      <c r="C16" s="314"/>
      <c r="D16" s="314"/>
      <c r="E16" s="154" t="e">
        <f>D16/$D$20</f>
        <v>#DIV/0!</v>
      </c>
      <c r="F16" s="311"/>
      <c r="G16" s="314">
        <v>1</v>
      </c>
      <c r="H16" s="314">
        <v>1251</v>
      </c>
      <c r="I16" s="154">
        <f>H16/$H$20</f>
        <v>5.7451205510907002E-2</v>
      </c>
      <c r="J16" s="312" t="s">
        <v>289</v>
      </c>
    </row>
    <row r="17" spans="2:10" s="199" customFormat="1" ht="18" customHeight="1" x14ac:dyDescent="0.35">
      <c r="B17" s="153" t="s">
        <v>88</v>
      </c>
      <c r="C17" s="314"/>
      <c r="D17" s="314"/>
      <c r="E17" s="154" t="e">
        <f>D17/$D$20</f>
        <v>#DIV/0!</v>
      </c>
      <c r="F17" s="311"/>
      <c r="G17" s="314">
        <v>5</v>
      </c>
      <c r="H17" s="314">
        <v>4753</v>
      </c>
      <c r="I17" s="154">
        <f>H17/$H$20</f>
        <v>0.21827784156142366</v>
      </c>
      <c r="J17" s="312" t="s">
        <v>290</v>
      </c>
    </row>
    <row r="18" spans="2:10" s="199" customFormat="1" ht="18" customHeight="1" x14ac:dyDescent="0.35">
      <c r="B18" s="153" t="s">
        <v>89</v>
      </c>
      <c r="C18" s="314"/>
      <c r="D18" s="314"/>
      <c r="E18" s="154" t="e">
        <f>D18/$D$20</f>
        <v>#DIV/0!</v>
      </c>
      <c r="F18" s="311"/>
      <c r="G18" s="314">
        <v>4</v>
      </c>
      <c r="H18" s="314">
        <v>3679</v>
      </c>
      <c r="I18" s="154">
        <f>H18/$H$20</f>
        <v>0.16895522388059703</v>
      </c>
      <c r="J18" s="312" t="s">
        <v>291</v>
      </c>
    </row>
    <row r="19" spans="2:10" s="199" customFormat="1" ht="18" customHeight="1" x14ac:dyDescent="0.35">
      <c r="B19" s="153" t="s">
        <v>90</v>
      </c>
      <c r="C19" s="314"/>
      <c r="D19" s="314"/>
      <c r="E19" s="154" t="e">
        <f>D19/$D$20</f>
        <v>#DIV/0!</v>
      </c>
      <c r="F19" s="311"/>
      <c r="G19" s="314">
        <v>3</v>
      </c>
      <c r="H19" s="314">
        <v>12092</v>
      </c>
      <c r="I19" s="154">
        <f>H19/$H$20</f>
        <v>0.55531572904707238</v>
      </c>
      <c r="J19" s="312" t="s">
        <v>292</v>
      </c>
    </row>
    <row r="20" spans="2:10" s="199" customFormat="1" ht="18" customHeight="1" thickBot="1" x14ac:dyDescent="0.4">
      <c r="B20" s="155" t="s">
        <v>15</v>
      </c>
      <c r="C20" s="156">
        <f>SUM(C16:C19)</f>
        <v>0</v>
      </c>
      <c r="D20" s="156">
        <f>SUM(D16:D19)</f>
        <v>0</v>
      </c>
      <c r="E20" s="157" t="e">
        <f>SUM(E16:E19)</f>
        <v>#DIV/0!</v>
      </c>
      <c r="F20" s="158"/>
      <c r="G20" s="156">
        <f>SUM(G16:G19)</f>
        <v>13</v>
      </c>
      <c r="H20" s="156">
        <f>SUM(H16:H19)</f>
        <v>21775</v>
      </c>
      <c r="I20" s="157">
        <f>SUM(I16:I19)</f>
        <v>1</v>
      </c>
      <c r="J20" s="159"/>
    </row>
    <row r="21" spans="2:10" s="199" customFormat="1" ht="8.15" customHeight="1" thickBot="1" x14ac:dyDescent="0.4">
      <c r="B21" s="131"/>
      <c r="C21" s="131"/>
      <c r="D21" s="131"/>
      <c r="E21" s="131"/>
      <c r="F21" s="131"/>
      <c r="G21" s="131"/>
      <c r="H21" s="131"/>
      <c r="I21" s="131"/>
      <c r="J21" s="131"/>
    </row>
    <row r="22" spans="2:10" s="199" customFormat="1" ht="48" customHeight="1" x14ac:dyDescent="0.35">
      <c r="B22" s="142" t="s">
        <v>43</v>
      </c>
      <c r="C22" s="143"/>
      <c r="D22" s="143"/>
      <c r="E22" s="143" t="s">
        <v>44</v>
      </c>
      <c r="F22" s="144"/>
      <c r="G22" s="145"/>
      <c r="H22" s="143"/>
      <c r="I22" s="143" t="s">
        <v>216</v>
      </c>
      <c r="J22" s="146"/>
    </row>
    <row r="23" spans="2:10" s="199" customFormat="1" ht="95.15" customHeight="1" x14ac:dyDescent="0.35">
      <c r="B23" s="147" t="s">
        <v>206</v>
      </c>
      <c r="C23" s="148" t="s">
        <v>203</v>
      </c>
      <c r="D23" s="148" t="s">
        <v>153</v>
      </c>
      <c r="E23" s="148" t="s">
        <v>205</v>
      </c>
      <c r="F23" s="148" t="s">
        <v>218</v>
      </c>
      <c r="G23" s="148" t="s">
        <v>203</v>
      </c>
      <c r="H23" s="148" t="s">
        <v>153</v>
      </c>
      <c r="I23" s="148" t="s">
        <v>205</v>
      </c>
      <c r="J23" s="149" t="s">
        <v>218</v>
      </c>
    </row>
    <row r="24" spans="2:10" s="199" customFormat="1" ht="18" customHeight="1" x14ac:dyDescent="0.35">
      <c r="B24" s="147" t="s">
        <v>4</v>
      </c>
      <c r="C24" s="150"/>
      <c r="D24" s="150"/>
      <c r="E24" s="151"/>
      <c r="F24" s="150"/>
      <c r="G24" s="150"/>
      <c r="H24" s="150"/>
      <c r="I24" s="150"/>
      <c r="J24" s="152"/>
    </row>
    <row r="25" spans="2:10" s="199" customFormat="1" ht="18" customHeight="1" x14ac:dyDescent="0.35">
      <c r="B25" s="153" t="s">
        <v>87</v>
      </c>
      <c r="C25" s="314"/>
      <c r="D25" s="314"/>
      <c r="E25" s="154" t="e">
        <f>D25/$D$29</f>
        <v>#DIV/0!</v>
      </c>
      <c r="F25" s="311"/>
      <c r="G25" s="314"/>
      <c r="H25" s="314"/>
      <c r="I25" s="154" t="e">
        <f>H25/$H$29</f>
        <v>#DIV/0!</v>
      </c>
      <c r="J25" s="312"/>
    </row>
    <row r="26" spans="2:10" s="199" customFormat="1" ht="18" customHeight="1" x14ac:dyDescent="0.35">
      <c r="B26" s="153" t="s">
        <v>88</v>
      </c>
      <c r="C26" s="314"/>
      <c r="D26" s="314"/>
      <c r="E26" s="154" t="e">
        <f>D26/$D$29</f>
        <v>#DIV/0!</v>
      </c>
      <c r="F26" s="311"/>
      <c r="G26" s="314"/>
      <c r="H26" s="314"/>
      <c r="I26" s="154" t="e">
        <f>H26/$H$29</f>
        <v>#DIV/0!</v>
      </c>
      <c r="J26" s="312"/>
    </row>
    <row r="27" spans="2:10" s="199" customFormat="1" ht="18" customHeight="1" x14ac:dyDescent="0.35">
      <c r="B27" s="153" t="s">
        <v>89</v>
      </c>
      <c r="C27" s="314"/>
      <c r="D27" s="314"/>
      <c r="E27" s="154" t="e">
        <f>D27/$D$29</f>
        <v>#DIV/0!</v>
      </c>
      <c r="F27" s="311"/>
      <c r="G27" s="314"/>
      <c r="H27" s="314"/>
      <c r="I27" s="154" t="e">
        <f>H27/$H$29</f>
        <v>#DIV/0!</v>
      </c>
      <c r="J27" s="312"/>
    </row>
    <row r="28" spans="2:10" s="199" customFormat="1" ht="18" customHeight="1" x14ac:dyDescent="0.35">
      <c r="B28" s="153" t="s">
        <v>90</v>
      </c>
      <c r="C28" s="314"/>
      <c r="D28" s="314"/>
      <c r="E28" s="154" t="e">
        <f>D28/$D$29</f>
        <v>#DIV/0!</v>
      </c>
      <c r="F28" s="311"/>
      <c r="G28" s="314"/>
      <c r="H28" s="314"/>
      <c r="I28" s="154" t="e">
        <f>H28/$H$29</f>
        <v>#DIV/0!</v>
      </c>
      <c r="J28" s="312"/>
    </row>
    <row r="29" spans="2:10" s="199" customFormat="1" ht="18" customHeight="1" thickBot="1" x14ac:dyDescent="0.4">
      <c r="B29" s="155" t="s">
        <v>15</v>
      </c>
      <c r="C29" s="156">
        <f>SUM(C25:C28)</f>
        <v>0</v>
      </c>
      <c r="D29" s="156">
        <f>SUM(D25:D28)</f>
        <v>0</v>
      </c>
      <c r="E29" s="157" t="e">
        <f>SUM(E25:E28)</f>
        <v>#DIV/0!</v>
      </c>
      <c r="F29" s="158"/>
      <c r="G29" s="156">
        <f>SUM(G25:G28)</f>
        <v>0</v>
      </c>
      <c r="H29" s="156">
        <f>SUM(H25:H28)</f>
        <v>0</v>
      </c>
      <c r="I29" s="157" t="e">
        <f>SUM(I25:I28)</f>
        <v>#DIV/0!</v>
      </c>
      <c r="J29" s="159"/>
    </row>
    <row r="30" spans="2:10" s="199" customFormat="1" ht="8.15" customHeight="1" thickBot="1" x14ac:dyDescent="0.4">
      <c r="B30" s="131"/>
      <c r="C30" s="131"/>
      <c r="D30" s="131"/>
      <c r="E30" s="131"/>
      <c r="F30" s="131"/>
      <c r="G30" s="131"/>
      <c r="H30" s="131"/>
      <c r="I30" s="131"/>
      <c r="J30" s="131"/>
    </row>
    <row r="31" spans="2:10" s="199" customFormat="1" ht="48" customHeight="1" x14ac:dyDescent="0.35">
      <c r="B31" s="142" t="s">
        <v>43</v>
      </c>
      <c r="C31" s="143"/>
      <c r="D31" s="143"/>
      <c r="E31" s="143" t="s">
        <v>44</v>
      </c>
      <c r="F31" s="144"/>
      <c r="G31" s="145"/>
      <c r="H31" s="143"/>
      <c r="I31" s="143" t="s">
        <v>216</v>
      </c>
      <c r="J31" s="146"/>
    </row>
    <row r="32" spans="2:10" s="199" customFormat="1" ht="95.15" customHeight="1" x14ac:dyDescent="0.35">
      <c r="B32" s="147" t="s">
        <v>206</v>
      </c>
      <c r="C32" s="148" t="s">
        <v>203</v>
      </c>
      <c r="D32" s="148" t="s">
        <v>153</v>
      </c>
      <c r="E32" s="148" t="s">
        <v>205</v>
      </c>
      <c r="F32" s="148" t="s">
        <v>218</v>
      </c>
      <c r="G32" s="148" t="s">
        <v>203</v>
      </c>
      <c r="H32" s="148" t="s">
        <v>153</v>
      </c>
      <c r="I32" s="148" t="s">
        <v>205</v>
      </c>
      <c r="J32" s="149" t="s">
        <v>218</v>
      </c>
    </row>
    <row r="33" spans="2:10" s="199" customFormat="1" ht="18" customHeight="1" x14ac:dyDescent="0.35">
      <c r="B33" s="147" t="s">
        <v>2</v>
      </c>
      <c r="C33" s="150"/>
      <c r="D33" s="150"/>
      <c r="E33" s="151"/>
      <c r="F33" s="150"/>
      <c r="G33" s="150"/>
      <c r="H33" s="150"/>
      <c r="I33" s="150"/>
      <c r="J33" s="152"/>
    </row>
    <row r="34" spans="2:10" s="199" customFormat="1" ht="18" customHeight="1" x14ac:dyDescent="0.35">
      <c r="B34" s="153" t="s">
        <v>87</v>
      </c>
      <c r="C34" s="314"/>
      <c r="D34" s="314"/>
      <c r="E34" s="154" t="e">
        <f>D34/$D$38</f>
        <v>#DIV/0!</v>
      </c>
      <c r="F34" s="311"/>
      <c r="G34" s="314"/>
      <c r="H34" s="314"/>
      <c r="I34" s="154" t="e">
        <f>H34/$H$38</f>
        <v>#DIV/0!</v>
      </c>
      <c r="J34" s="312"/>
    </row>
    <row r="35" spans="2:10" s="199" customFormat="1" ht="18" customHeight="1" x14ac:dyDescent="0.35">
      <c r="B35" s="153" t="s">
        <v>88</v>
      </c>
      <c r="C35" s="314"/>
      <c r="D35" s="314"/>
      <c r="E35" s="154" t="e">
        <f>D35/$D$38</f>
        <v>#DIV/0!</v>
      </c>
      <c r="F35" s="311"/>
      <c r="G35" s="314"/>
      <c r="H35" s="314"/>
      <c r="I35" s="154" t="e">
        <f>H35/$H$38</f>
        <v>#DIV/0!</v>
      </c>
      <c r="J35" s="312"/>
    </row>
    <row r="36" spans="2:10" s="199" customFormat="1" ht="18" customHeight="1" x14ac:dyDescent="0.35">
      <c r="B36" s="153" t="s">
        <v>89</v>
      </c>
      <c r="C36" s="314"/>
      <c r="D36" s="314"/>
      <c r="E36" s="154" t="e">
        <f>D36/$D$38</f>
        <v>#DIV/0!</v>
      </c>
      <c r="F36" s="311"/>
      <c r="G36" s="314"/>
      <c r="H36" s="314"/>
      <c r="I36" s="154" t="e">
        <f>H36/$H$38</f>
        <v>#DIV/0!</v>
      </c>
      <c r="J36" s="312"/>
    </row>
    <row r="37" spans="2:10" s="199" customFormat="1" ht="18" customHeight="1" x14ac:dyDescent="0.35">
      <c r="B37" s="153" t="s">
        <v>90</v>
      </c>
      <c r="C37" s="314"/>
      <c r="D37" s="314"/>
      <c r="E37" s="154" t="e">
        <f>D37/$D$38</f>
        <v>#DIV/0!</v>
      </c>
      <c r="F37" s="311"/>
      <c r="G37" s="314"/>
      <c r="H37" s="314"/>
      <c r="I37" s="154" t="e">
        <f>H37/$H$38</f>
        <v>#DIV/0!</v>
      </c>
      <c r="J37" s="312"/>
    </row>
    <row r="38" spans="2:10" s="199" customFormat="1" ht="18" customHeight="1" thickBot="1" x14ac:dyDescent="0.4">
      <c r="B38" s="155" t="s">
        <v>15</v>
      </c>
      <c r="C38" s="156">
        <f>SUM(C34:C37)</f>
        <v>0</v>
      </c>
      <c r="D38" s="156">
        <f>SUM(D34:D37)</f>
        <v>0</v>
      </c>
      <c r="E38" s="157" t="e">
        <f>SUM(E34:E37)</f>
        <v>#DIV/0!</v>
      </c>
      <c r="F38" s="158"/>
      <c r="G38" s="156">
        <f>SUM(G34:G37)</f>
        <v>0</v>
      </c>
      <c r="H38" s="156">
        <f>SUM(H34:H37)</f>
        <v>0</v>
      </c>
      <c r="I38" s="157" t="e">
        <f>SUM(I34:I37)</f>
        <v>#DIV/0!</v>
      </c>
      <c r="J38" s="159"/>
    </row>
    <row r="39" spans="2:10" s="199" customFormat="1" ht="8.15" customHeight="1" thickBot="1" x14ac:dyDescent="0.4"/>
    <row r="40" spans="2:10" s="199" customFormat="1" ht="48" customHeight="1" x14ac:dyDescent="0.35">
      <c r="B40" s="142" t="s">
        <v>43</v>
      </c>
      <c r="C40" s="143"/>
      <c r="D40" s="143"/>
      <c r="E40" s="143" t="s">
        <v>44</v>
      </c>
      <c r="F40" s="144"/>
      <c r="G40" s="145"/>
      <c r="H40" s="143"/>
      <c r="I40" s="143" t="s">
        <v>216</v>
      </c>
      <c r="J40" s="146"/>
    </row>
    <row r="41" spans="2:10" s="199" customFormat="1" ht="95.15" customHeight="1" x14ac:dyDescent="0.35">
      <c r="B41" s="147" t="s">
        <v>206</v>
      </c>
      <c r="C41" s="148" t="s">
        <v>203</v>
      </c>
      <c r="D41" s="148" t="s">
        <v>153</v>
      </c>
      <c r="E41" s="148" t="s">
        <v>205</v>
      </c>
      <c r="F41" s="148" t="s">
        <v>218</v>
      </c>
      <c r="G41" s="148" t="s">
        <v>203</v>
      </c>
      <c r="H41" s="148" t="s">
        <v>153</v>
      </c>
      <c r="I41" s="148" t="s">
        <v>205</v>
      </c>
      <c r="J41" s="149" t="s">
        <v>218</v>
      </c>
    </row>
    <row r="42" spans="2:10" s="199" customFormat="1" ht="18" customHeight="1" x14ac:dyDescent="0.35">
      <c r="B42" s="147" t="s">
        <v>3</v>
      </c>
      <c r="C42" s="150"/>
      <c r="D42" s="150"/>
      <c r="E42" s="151"/>
      <c r="F42" s="150"/>
      <c r="G42" s="150"/>
      <c r="H42" s="150"/>
      <c r="I42" s="150"/>
      <c r="J42" s="152"/>
    </row>
    <row r="43" spans="2:10" s="199" customFormat="1" ht="18" customHeight="1" x14ac:dyDescent="0.35">
      <c r="B43" s="153" t="s">
        <v>87</v>
      </c>
      <c r="C43" s="314"/>
      <c r="D43" s="314"/>
      <c r="E43" s="154" t="e">
        <f>D43/$D$47</f>
        <v>#DIV/0!</v>
      </c>
      <c r="F43" s="311"/>
      <c r="G43" s="314"/>
      <c r="H43" s="314"/>
      <c r="I43" s="154" t="e">
        <f>H43/$H$47</f>
        <v>#DIV/0!</v>
      </c>
      <c r="J43" s="312"/>
    </row>
    <row r="44" spans="2:10" s="199" customFormat="1" ht="18" customHeight="1" x14ac:dyDescent="0.35">
      <c r="B44" s="153" t="s">
        <v>88</v>
      </c>
      <c r="C44" s="314"/>
      <c r="D44" s="314"/>
      <c r="E44" s="154" t="e">
        <f>D44/$D$47</f>
        <v>#DIV/0!</v>
      </c>
      <c r="F44" s="311"/>
      <c r="G44" s="314"/>
      <c r="H44" s="314"/>
      <c r="I44" s="154" t="e">
        <f>H44/$H$47</f>
        <v>#DIV/0!</v>
      </c>
      <c r="J44" s="312"/>
    </row>
    <row r="45" spans="2:10" s="199" customFormat="1" ht="18" customHeight="1" x14ac:dyDescent="0.35">
      <c r="B45" s="153" t="s">
        <v>89</v>
      </c>
      <c r="C45" s="314"/>
      <c r="D45" s="314"/>
      <c r="E45" s="154" t="e">
        <f>D45/$D$47</f>
        <v>#DIV/0!</v>
      </c>
      <c r="F45" s="311"/>
      <c r="G45" s="314"/>
      <c r="H45" s="314"/>
      <c r="I45" s="154" t="e">
        <f>H45/$H$47</f>
        <v>#DIV/0!</v>
      </c>
      <c r="J45" s="312"/>
    </row>
    <row r="46" spans="2:10" s="199" customFormat="1" ht="18" customHeight="1" x14ac:dyDescent="0.35">
      <c r="B46" s="153" t="s">
        <v>90</v>
      </c>
      <c r="C46" s="314"/>
      <c r="D46" s="314"/>
      <c r="E46" s="154" t="e">
        <f>D46/$D$47</f>
        <v>#DIV/0!</v>
      </c>
      <c r="F46" s="311"/>
      <c r="G46" s="314"/>
      <c r="H46" s="314"/>
      <c r="I46" s="154" t="e">
        <f>H46/$H$47</f>
        <v>#DIV/0!</v>
      </c>
      <c r="J46" s="312"/>
    </row>
    <row r="47" spans="2:10" s="199" customFormat="1" ht="18" customHeight="1" thickBot="1" x14ac:dyDescent="0.4">
      <c r="B47" s="155" t="s">
        <v>15</v>
      </c>
      <c r="C47" s="156">
        <f>SUM(C43:C46)</f>
        <v>0</v>
      </c>
      <c r="D47" s="156">
        <f>SUM(D43:D46)</f>
        <v>0</v>
      </c>
      <c r="E47" s="157" t="e">
        <f>SUM(E43:E46)</f>
        <v>#DIV/0!</v>
      </c>
      <c r="F47" s="158"/>
      <c r="G47" s="156">
        <f>SUM(G43:G46)</f>
        <v>0</v>
      </c>
      <c r="H47" s="156">
        <f>SUM(H43:H46)</f>
        <v>0</v>
      </c>
      <c r="I47" s="157" t="e">
        <f>SUM(I43:I46)</f>
        <v>#DIV/0!</v>
      </c>
      <c r="J47" s="159"/>
    </row>
    <row r="48" spans="2:10" s="199" customFormat="1" ht="8.15" customHeight="1" thickBot="1" x14ac:dyDescent="0.4"/>
    <row r="49" spans="2:10" s="199" customFormat="1" ht="48" customHeight="1" x14ac:dyDescent="0.35">
      <c r="B49" s="142" t="s">
        <v>43</v>
      </c>
      <c r="C49" s="143"/>
      <c r="D49" s="143"/>
      <c r="E49" s="143" t="s">
        <v>44</v>
      </c>
      <c r="F49" s="144"/>
      <c r="G49" s="145"/>
      <c r="H49" s="143"/>
      <c r="I49" s="143" t="s">
        <v>216</v>
      </c>
      <c r="J49" s="146"/>
    </row>
    <row r="50" spans="2:10" s="199" customFormat="1" ht="95.15" customHeight="1" x14ac:dyDescent="0.35">
      <c r="B50" s="147" t="s">
        <v>206</v>
      </c>
      <c r="C50" s="148" t="s">
        <v>203</v>
      </c>
      <c r="D50" s="148" t="s">
        <v>153</v>
      </c>
      <c r="E50" s="148" t="s">
        <v>205</v>
      </c>
      <c r="F50" s="148" t="s">
        <v>218</v>
      </c>
      <c r="G50" s="148" t="s">
        <v>203</v>
      </c>
      <c r="H50" s="148" t="s">
        <v>153</v>
      </c>
      <c r="I50" s="148" t="s">
        <v>205</v>
      </c>
      <c r="J50" s="149" t="s">
        <v>218</v>
      </c>
    </row>
    <row r="51" spans="2:10" s="199" customFormat="1" ht="18" customHeight="1" x14ac:dyDescent="0.35">
      <c r="B51" s="147" t="s">
        <v>141</v>
      </c>
      <c r="C51" s="150"/>
      <c r="D51" s="150"/>
      <c r="E51" s="151"/>
      <c r="F51" s="150"/>
      <c r="G51" s="150"/>
      <c r="H51" s="150"/>
      <c r="I51" s="150"/>
      <c r="J51" s="152"/>
    </row>
    <row r="52" spans="2:10" s="199" customFormat="1" ht="18" customHeight="1" x14ac:dyDescent="0.35">
      <c r="B52" s="153" t="s">
        <v>87</v>
      </c>
      <c r="C52" s="314"/>
      <c r="D52" s="314"/>
      <c r="E52" s="154" t="e">
        <f>D52/$D$56</f>
        <v>#DIV/0!</v>
      </c>
      <c r="F52" s="311"/>
      <c r="G52" s="314"/>
      <c r="H52" s="314"/>
      <c r="I52" s="154" t="e">
        <f>H52/$H$56</f>
        <v>#DIV/0!</v>
      </c>
      <c r="J52" s="312"/>
    </row>
    <row r="53" spans="2:10" s="199" customFormat="1" ht="18" customHeight="1" x14ac:dyDescent="0.35">
      <c r="B53" s="153" t="s">
        <v>88</v>
      </c>
      <c r="C53" s="314"/>
      <c r="D53" s="314"/>
      <c r="E53" s="154" t="e">
        <f>D53/$D$56</f>
        <v>#DIV/0!</v>
      </c>
      <c r="F53" s="311"/>
      <c r="G53" s="314"/>
      <c r="H53" s="314"/>
      <c r="I53" s="154" t="e">
        <f>H53/$H$56</f>
        <v>#DIV/0!</v>
      </c>
      <c r="J53" s="312"/>
    </row>
    <row r="54" spans="2:10" s="199" customFormat="1" ht="18" customHeight="1" x14ac:dyDescent="0.35">
      <c r="B54" s="153" t="s">
        <v>89</v>
      </c>
      <c r="C54" s="314"/>
      <c r="D54" s="314"/>
      <c r="E54" s="154" t="e">
        <f>D54/$D$56</f>
        <v>#DIV/0!</v>
      </c>
      <c r="F54" s="311"/>
      <c r="G54" s="314"/>
      <c r="H54" s="314"/>
      <c r="I54" s="154" t="e">
        <f>H54/$H$56</f>
        <v>#DIV/0!</v>
      </c>
      <c r="J54" s="312"/>
    </row>
    <row r="55" spans="2:10" s="199" customFormat="1" ht="18" customHeight="1" x14ac:dyDescent="0.35">
      <c r="B55" s="153" t="s">
        <v>90</v>
      </c>
      <c r="C55" s="314"/>
      <c r="D55" s="314"/>
      <c r="E55" s="154" t="e">
        <f>D55/$D$56</f>
        <v>#DIV/0!</v>
      </c>
      <c r="F55" s="311"/>
      <c r="G55" s="314"/>
      <c r="H55" s="314"/>
      <c r="I55" s="154" t="e">
        <f>H55/$H$56</f>
        <v>#DIV/0!</v>
      </c>
      <c r="J55" s="312"/>
    </row>
    <row r="56" spans="2:10" s="199" customFormat="1" ht="18" customHeight="1" thickBot="1" x14ac:dyDescent="0.4">
      <c r="B56" s="155" t="s">
        <v>15</v>
      </c>
      <c r="C56" s="156">
        <f>SUM(C52:C55)</f>
        <v>0</v>
      </c>
      <c r="D56" s="156">
        <f>SUM(D52:D55)</f>
        <v>0</v>
      </c>
      <c r="E56" s="157" t="e">
        <f>SUM(E52:E55)</f>
        <v>#DIV/0!</v>
      </c>
      <c r="F56" s="158"/>
      <c r="G56" s="156">
        <f>SUM(G52:G55)</f>
        <v>0</v>
      </c>
      <c r="H56" s="156">
        <f>SUM(H52:H55)</f>
        <v>0</v>
      </c>
      <c r="I56" s="157" t="e">
        <f>SUM(I52:I55)</f>
        <v>#DIV/0!</v>
      </c>
      <c r="J56" s="159"/>
    </row>
    <row r="57" spans="2:10" s="199" customFormat="1" ht="49.5" customHeight="1" x14ac:dyDescent="0.35"/>
  </sheetData>
  <sheetProtection algorithmName="SHA-512" hashValue="idryxAhZ1WH8hTk2xkyqDYDkmTcIZZuPfZUS8LMklQtTqNRBUmTSNTXXwsRaL/ybcjsv/TgwuYonNQfaUEwJEg==" saltValue="iEvkjlyIAEpeofGdXL4NPw==" spinCount="100000" sheet="1" objects="1" scenarios="1"/>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26"/>
  <sheetViews>
    <sheetView showGridLines="0" topLeftCell="A4" zoomScale="75" zoomScaleNormal="75" workbookViewId="0">
      <selection activeCell="J6" sqref="J6"/>
    </sheetView>
  </sheetViews>
  <sheetFormatPr defaultColWidth="9.1796875" defaultRowHeight="15.5" x14ac:dyDescent="0.35"/>
  <cols>
    <col min="1" max="1" width="1.7265625" style="200" customWidth="1"/>
    <col min="2" max="2" width="15.7265625" style="18" customWidth="1"/>
    <col min="3" max="3" width="35.7265625" style="18" customWidth="1"/>
    <col min="4" max="5" width="24.7265625" style="18" customWidth="1"/>
    <col min="6" max="6" width="1.7265625" style="18" customWidth="1"/>
    <col min="7" max="7" width="24.7265625" style="41" customWidth="1"/>
    <col min="8" max="10" width="24.7265625" style="18" customWidth="1"/>
    <col min="11" max="16384" width="9.1796875" style="200"/>
  </cols>
  <sheetData>
    <row r="1" spans="2:10" ht="50.15" customHeight="1" x14ac:dyDescent="0.35">
      <c r="B1" s="126"/>
      <c r="C1" s="127"/>
      <c r="D1" s="127"/>
      <c r="E1" s="127"/>
      <c r="F1" s="128" t="str">
        <f>CONCATENATE("The Report Summarizes Rate Activity for the 12 month ending Reporting Year ",General_Info!$C$10)</f>
        <v>The Report Summarizes Rate Activity for the 12 month ending Reporting Year 2022</v>
      </c>
      <c r="G1" s="127"/>
      <c r="H1" s="127"/>
      <c r="I1" s="127"/>
      <c r="J1" s="127"/>
    </row>
    <row r="2" spans="2:10" s="204" customFormat="1" x14ac:dyDescent="0.35">
      <c r="B2" s="34" t="s">
        <v>230</v>
      </c>
      <c r="C2" s="18"/>
      <c r="D2" s="33"/>
      <c r="E2" s="33"/>
      <c r="F2" s="33"/>
      <c r="G2" s="33"/>
      <c r="H2" s="33"/>
      <c r="I2" s="33"/>
      <c r="J2" s="33"/>
    </row>
    <row r="3" spans="2:10" s="204" customFormat="1" ht="29.25" customHeight="1" thickBot="1" x14ac:dyDescent="0.4"/>
    <row r="4" spans="2:10" s="204" customFormat="1" ht="95.15" customHeight="1" thickBot="1" x14ac:dyDescent="0.4">
      <c r="B4" s="18"/>
      <c r="C4" s="65" t="s">
        <v>65</v>
      </c>
      <c r="D4" s="242" t="s">
        <v>162</v>
      </c>
      <c r="E4" s="243" t="s">
        <v>164</v>
      </c>
      <c r="F4" s="18"/>
      <c r="G4" s="315" t="s">
        <v>163</v>
      </c>
      <c r="H4" s="37" t="s">
        <v>153</v>
      </c>
      <c r="I4" s="37" t="s">
        <v>134</v>
      </c>
      <c r="J4" s="38" t="s">
        <v>139</v>
      </c>
    </row>
    <row r="5" spans="2:10" s="204" customFormat="1" ht="48" customHeight="1" x14ac:dyDescent="0.35">
      <c r="B5" s="205"/>
      <c r="C5" s="22" t="s">
        <v>18</v>
      </c>
      <c r="D5" s="23" t="s">
        <v>63</v>
      </c>
      <c r="E5" s="24" t="s">
        <v>63</v>
      </c>
      <c r="F5" s="18"/>
      <c r="G5" s="36" t="s">
        <v>63</v>
      </c>
      <c r="H5" s="259">
        <v>7470</v>
      </c>
      <c r="I5" s="257">
        <v>380.23969421643432</v>
      </c>
      <c r="J5" s="258">
        <v>-1.1525555427412616E-3</v>
      </c>
    </row>
    <row r="6" spans="2:10" s="204" customFormat="1" ht="95.15" customHeight="1" x14ac:dyDescent="0.35">
      <c r="B6" s="206"/>
      <c r="C6" s="39" t="s">
        <v>55</v>
      </c>
      <c r="D6" s="255" t="s">
        <v>64</v>
      </c>
      <c r="E6" s="74" t="s">
        <v>98</v>
      </c>
      <c r="F6" s="18"/>
      <c r="G6" s="316" t="s">
        <v>164</v>
      </c>
      <c r="H6" s="23" t="s">
        <v>153</v>
      </c>
      <c r="I6" s="23" t="s">
        <v>134</v>
      </c>
      <c r="J6" s="24" t="s">
        <v>139</v>
      </c>
    </row>
    <row r="7" spans="2:10" s="204" customFormat="1" ht="48" customHeight="1" thickBot="1" x14ac:dyDescent="0.4">
      <c r="B7" s="206"/>
      <c r="C7" s="39" t="s">
        <v>56</v>
      </c>
      <c r="D7" s="255" t="s">
        <v>64</v>
      </c>
      <c r="E7" s="74" t="s">
        <v>98</v>
      </c>
      <c r="F7" s="18"/>
      <c r="G7" s="40" t="s">
        <v>63</v>
      </c>
      <c r="H7" s="262"/>
      <c r="I7" s="263"/>
      <c r="J7" s="264"/>
    </row>
    <row r="8" spans="2:10" s="204" customFormat="1" ht="48" customHeight="1" x14ac:dyDescent="0.35">
      <c r="B8" s="206"/>
      <c r="C8" s="39" t="s">
        <v>57</v>
      </c>
      <c r="D8" s="255" t="s">
        <v>64</v>
      </c>
      <c r="E8" s="74" t="s">
        <v>98</v>
      </c>
      <c r="F8" s="18"/>
      <c r="G8" s="28"/>
      <c r="H8" s="67"/>
      <c r="I8" s="68"/>
      <c r="J8" s="69"/>
    </row>
    <row r="9" spans="2:10" s="204" customFormat="1" ht="48" customHeight="1" x14ac:dyDescent="0.35">
      <c r="B9" s="206" t="s">
        <v>91</v>
      </c>
      <c r="C9" s="39" t="s">
        <v>58</v>
      </c>
      <c r="D9" s="255" t="s">
        <v>64</v>
      </c>
      <c r="E9" s="74" t="s">
        <v>98</v>
      </c>
      <c r="F9" s="18"/>
      <c r="G9" s="28"/>
      <c r="H9" s="67"/>
      <c r="I9" s="68"/>
      <c r="J9" s="69"/>
    </row>
    <row r="10" spans="2:10" s="204" customFormat="1" ht="48" customHeight="1" x14ac:dyDescent="0.35">
      <c r="B10" s="206"/>
      <c r="C10" s="39" t="s">
        <v>59</v>
      </c>
      <c r="D10" s="255" t="s">
        <v>64</v>
      </c>
      <c r="E10" s="74" t="s">
        <v>98</v>
      </c>
      <c r="F10" s="18"/>
      <c r="G10" s="41"/>
      <c r="H10" s="18"/>
      <c r="I10" s="18"/>
      <c r="J10" s="18"/>
    </row>
    <row r="11" spans="2:10" s="204" customFormat="1" ht="48" customHeight="1" x14ac:dyDescent="0.35">
      <c r="B11" s="206"/>
      <c r="C11" s="39" t="s">
        <v>8</v>
      </c>
      <c r="D11" s="255" t="s">
        <v>64</v>
      </c>
      <c r="E11" s="74" t="s">
        <v>98</v>
      </c>
      <c r="F11" s="18"/>
      <c r="G11" s="41"/>
      <c r="H11" s="18"/>
      <c r="I11" s="18"/>
      <c r="J11" s="18"/>
    </row>
    <row r="12" spans="2:10" s="204" customFormat="1" ht="48" customHeight="1" x14ac:dyDescent="0.35">
      <c r="B12" s="206"/>
      <c r="C12" s="39" t="s">
        <v>93</v>
      </c>
      <c r="D12" s="255" t="s">
        <v>64</v>
      </c>
      <c r="E12" s="74" t="s">
        <v>98</v>
      </c>
      <c r="F12" s="29"/>
      <c r="G12" s="41"/>
      <c r="H12" s="18"/>
      <c r="I12" s="18"/>
      <c r="J12" s="18"/>
    </row>
    <row r="13" spans="2:10" s="204" customFormat="1" ht="48" customHeight="1" x14ac:dyDescent="0.35">
      <c r="B13" s="206"/>
      <c r="C13" s="39" t="s">
        <v>61</v>
      </c>
      <c r="D13" s="255" t="s">
        <v>64</v>
      </c>
      <c r="E13" s="74" t="s">
        <v>98</v>
      </c>
      <c r="F13" s="17"/>
      <c r="G13" s="41"/>
      <c r="H13" s="18"/>
      <c r="I13" s="18"/>
      <c r="J13" s="18"/>
    </row>
    <row r="14" spans="2:10" s="204" customFormat="1" ht="48" customHeight="1" x14ac:dyDescent="0.35">
      <c r="B14" s="206"/>
      <c r="C14" s="39" t="s">
        <v>94</v>
      </c>
      <c r="D14" s="255" t="s">
        <v>64</v>
      </c>
      <c r="E14" s="74" t="s">
        <v>98</v>
      </c>
      <c r="F14" s="17"/>
      <c r="G14" s="41"/>
      <c r="H14" s="18"/>
      <c r="I14" s="18"/>
      <c r="J14" s="18"/>
    </row>
    <row r="15" spans="2:10" s="204" customFormat="1" ht="48" customHeight="1" thickBot="1" x14ac:dyDescent="0.4">
      <c r="B15" s="206"/>
      <c r="C15" s="269" t="s">
        <v>62</v>
      </c>
      <c r="D15" s="270" t="s">
        <v>64</v>
      </c>
      <c r="E15" s="271" t="s">
        <v>98</v>
      </c>
      <c r="F15" s="17"/>
      <c r="G15" s="41"/>
      <c r="H15" s="18"/>
      <c r="I15" s="18"/>
      <c r="J15" s="18"/>
    </row>
    <row r="16" spans="2:10" s="204" customFormat="1" ht="48" customHeight="1" x14ac:dyDescent="0.35">
      <c r="B16" s="354" t="s">
        <v>271</v>
      </c>
      <c r="C16" s="274" t="s">
        <v>265</v>
      </c>
      <c r="D16" s="272" t="s">
        <v>98</v>
      </c>
      <c r="E16" s="273" t="s">
        <v>98</v>
      </c>
      <c r="F16" s="17"/>
      <c r="G16" s="41"/>
      <c r="H16" s="18"/>
      <c r="I16" s="18"/>
      <c r="J16" s="18"/>
    </row>
    <row r="17" spans="2:10" s="204" customFormat="1" ht="48" customHeight="1" x14ac:dyDescent="0.35">
      <c r="B17" s="355"/>
      <c r="C17" s="275" t="s">
        <v>266</v>
      </c>
      <c r="D17" s="72" t="s">
        <v>98</v>
      </c>
      <c r="E17" s="74" t="s">
        <v>98</v>
      </c>
      <c r="F17" s="17"/>
      <c r="G17" s="41"/>
      <c r="H17" s="18"/>
      <c r="I17" s="18"/>
      <c r="J17" s="18"/>
    </row>
    <row r="18" spans="2:10" s="204" customFormat="1" ht="48" customHeight="1" x14ac:dyDescent="0.35">
      <c r="B18" s="355"/>
      <c r="C18" s="275" t="s">
        <v>267</v>
      </c>
      <c r="D18" s="72" t="s">
        <v>98</v>
      </c>
      <c r="E18" s="74" t="s">
        <v>98</v>
      </c>
      <c r="F18" s="17"/>
      <c r="G18" s="41"/>
      <c r="H18" s="18"/>
      <c r="I18" s="18"/>
      <c r="J18" s="18"/>
    </row>
    <row r="19" spans="2:10" s="204" customFormat="1" ht="48" customHeight="1" x14ac:dyDescent="0.35">
      <c r="B19" s="355"/>
      <c r="C19" s="275" t="s">
        <v>268</v>
      </c>
      <c r="D19" s="72" t="s">
        <v>98</v>
      </c>
      <c r="E19" s="74" t="s">
        <v>98</v>
      </c>
      <c r="F19" s="17"/>
      <c r="G19" s="41"/>
      <c r="H19" s="18"/>
      <c r="I19" s="18"/>
      <c r="J19" s="18"/>
    </row>
    <row r="20" spans="2:10" s="204" customFormat="1" ht="48" customHeight="1" x14ac:dyDescent="0.35">
      <c r="B20" s="355"/>
      <c r="C20" s="275" t="s">
        <v>269</v>
      </c>
      <c r="D20" s="72" t="s">
        <v>98</v>
      </c>
      <c r="E20" s="74" t="s">
        <v>98</v>
      </c>
      <c r="F20" s="17"/>
      <c r="G20" s="41"/>
      <c r="H20" s="18"/>
      <c r="I20" s="18"/>
      <c r="J20" s="18"/>
    </row>
    <row r="21" spans="2:10" s="204" customFormat="1" ht="48" customHeight="1" thickBot="1" x14ac:dyDescent="0.4">
      <c r="B21" s="356"/>
      <c r="C21" s="276" t="s">
        <v>270</v>
      </c>
      <c r="D21" s="73" t="s">
        <v>98</v>
      </c>
      <c r="E21" s="75" t="s">
        <v>98</v>
      </c>
      <c r="F21" s="17"/>
      <c r="G21" s="41"/>
      <c r="H21" s="18"/>
      <c r="I21" s="18"/>
      <c r="J21" s="18"/>
    </row>
    <row r="22" spans="2:10" ht="15.75" customHeight="1" x14ac:dyDescent="0.35">
      <c r="G22" s="18"/>
    </row>
    <row r="26" spans="2:10" ht="21.75" customHeight="1" x14ac:dyDescent="0.35"/>
  </sheetData>
  <sheetProtection algorithmName="SHA-512" hashValue="JBYDGhjR3KxLvTRZ81/LDrSqdX3AePaKgSwTs6+2ewygoUp6IuoWQIiwlOkIrnE0lnYp6y8rHD6wpfwUgSjK0g==" saltValue="24XImlRVSaSfu19mX1Cuf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6"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5"/>
  <sheetViews>
    <sheetView showGridLines="0" topLeftCell="E10" zoomScale="75" zoomScaleNormal="75" workbookViewId="0">
      <selection activeCell="L12" sqref="L12"/>
    </sheetView>
  </sheetViews>
  <sheetFormatPr defaultColWidth="9.1796875" defaultRowHeight="15.5" x14ac:dyDescent="0.35"/>
  <cols>
    <col min="1" max="1" width="1.7265625" style="18" customWidth="1"/>
    <col min="2" max="2" width="15.7265625" style="18" customWidth="1"/>
    <col min="3" max="3" width="35.7265625" style="18" customWidth="1"/>
    <col min="4" max="7" width="24.7265625" style="18" customWidth="1"/>
    <col min="8" max="8" width="1.7265625" style="18" customWidth="1"/>
    <col min="9" max="9" width="24.7265625" style="41" customWidth="1"/>
    <col min="10" max="12" width="24.7265625" style="18" customWidth="1"/>
    <col min="13" max="15" width="9.1796875" style="200"/>
    <col min="16" max="16" width="12.54296875" style="200" customWidth="1"/>
    <col min="17" max="16384" width="9.1796875" style="200"/>
  </cols>
  <sheetData>
    <row r="1" spans="1:12" ht="50.15" customHeight="1" x14ac:dyDescent="0.35">
      <c r="C1" s="126"/>
      <c r="D1" s="127"/>
      <c r="E1" s="127"/>
      <c r="F1" s="127"/>
      <c r="G1" s="128" t="str">
        <f>CONCATENATE("The Report Summarizes Rate Activity for the 12 month ending Reporting Year ",General_Info!$C$10)</f>
        <v>The Report Summarizes Rate Activity for the 12 month ending Reporting Year 2022</v>
      </c>
      <c r="H1" s="127"/>
      <c r="I1" s="127"/>
      <c r="J1" s="127"/>
      <c r="K1" s="127"/>
      <c r="L1" s="127"/>
    </row>
    <row r="2" spans="1:12" s="204" customFormat="1" x14ac:dyDescent="0.35">
      <c r="A2" s="18"/>
      <c r="B2" s="18"/>
      <c r="C2" s="34" t="s">
        <v>230</v>
      </c>
      <c r="D2" s="18"/>
      <c r="E2" s="18"/>
      <c r="F2" s="18"/>
      <c r="G2" s="33"/>
      <c r="H2" s="33"/>
      <c r="I2" s="33"/>
      <c r="J2" s="33"/>
      <c r="K2" s="33"/>
      <c r="L2" s="33"/>
    </row>
    <row r="3" spans="1:12" s="204" customFormat="1" ht="61.5" customHeight="1" thickBot="1" x14ac:dyDescent="0.4"/>
    <row r="4" spans="1:12" s="204" customFormat="1" ht="95.15" customHeight="1" thickBot="1" x14ac:dyDescent="0.4">
      <c r="A4" s="18"/>
      <c r="B4" s="18"/>
      <c r="C4" s="65" t="s">
        <v>65</v>
      </c>
      <c r="D4" s="242" t="s">
        <v>181</v>
      </c>
      <c r="E4" s="242" t="s">
        <v>213</v>
      </c>
      <c r="F4" s="242" t="s">
        <v>235</v>
      </c>
      <c r="G4" s="243" t="s">
        <v>236</v>
      </c>
      <c r="H4" s="18"/>
      <c r="I4" s="315" t="s">
        <v>181</v>
      </c>
      <c r="J4" s="37" t="s">
        <v>153</v>
      </c>
      <c r="K4" s="37" t="s">
        <v>134</v>
      </c>
      <c r="L4" s="38" t="s">
        <v>139</v>
      </c>
    </row>
    <row r="5" spans="1:12" s="204" customFormat="1" ht="48" customHeight="1" x14ac:dyDescent="0.35">
      <c r="A5" s="18"/>
      <c r="B5" s="205"/>
      <c r="C5" s="22" t="s">
        <v>18</v>
      </c>
      <c r="D5" s="23" t="s">
        <v>63</v>
      </c>
      <c r="E5" s="23" t="s">
        <v>63</v>
      </c>
      <c r="F5" s="23" t="s">
        <v>63</v>
      </c>
      <c r="G5" s="24" t="s">
        <v>63</v>
      </c>
      <c r="H5" s="18"/>
      <c r="I5" s="36" t="s">
        <v>63</v>
      </c>
      <c r="J5" s="256"/>
      <c r="K5" s="257"/>
      <c r="L5" s="258"/>
    </row>
    <row r="6" spans="1:12" s="204" customFormat="1" ht="95.15" customHeight="1" x14ac:dyDescent="0.35">
      <c r="A6" s="18"/>
      <c r="B6" s="206"/>
      <c r="C6" s="39" t="s">
        <v>55</v>
      </c>
      <c r="D6" s="255" t="s">
        <v>98</v>
      </c>
      <c r="E6" s="255" t="s">
        <v>64</v>
      </c>
      <c r="F6" s="255" t="s">
        <v>98</v>
      </c>
      <c r="G6" s="255" t="s">
        <v>64</v>
      </c>
      <c r="H6" s="18"/>
      <c r="I6" s="316" t="s">
        <v>213</v>
      </c>
      <c r="J6" s="23" t="s">
        <v>38</v>
      </c>
      <c r="K6" s="23" t="s">
        <v>134</v>
      </c>
      <c r="L6" s="24" t="s">
        <v>139</v>
      </c>
    </row>
    <row r="7" spans="1:12" s="204" customFormat="1" ht="48" customHeight="1" x14ac:dyDescent="0.35">
      <c r="A7" s="18"/>
      <c r="B7" s="206"/>
      <c r="C7" s="39" t="s">
        <v>56</v>
      </c>
      <c r="D7" s="255" t="s">
        <v>98</v>
      </c>
      <c r="E7" s="255" t="s">
        <v>64</v>
      </c>
      <c r="F7" s="255" t="s">
        <v>98</v>
      </c>
      <c r="G7" s="255" t="s">
        <v>64</v>
      </c>
      <c r="H7" s="18"/>
      <c r="I7" s="60" t="s">
        <v>63</v>
      </c>
      <c r="J7" s="259">
        <v>4054</v>
      </c>
      <c r="K7" s="260">
        <v>476.70407441739775</v>
      </c>
      <c r="L7" s="261">
        <v>5.9436776478104646E-3</v>
      </c>
    </row>
    <row r="8" spans="1:12" s="204" customFormat="1" ht="95.15" customHeight="1" x14ac:dyDescent="0.35">
      <c r="A8" s="18"/>
      <c r="B8" s="206"/>
      <c r="C8" s="39" t="s">
        <v>57</v>
      </c>
      <c r="D8" s="255" t="s">
        <v>98</v>
      </c>
      <c r="E8" s="255" t="s">
        <v>64</v>
      </c>
      <c r="F8" s="255" t="s">
        <v>98</v>
      </c>
      <c r="G8" s="255" t="s">
        <v>64</v>
      </c>
      <c r="H8" s="18"/>
      <c r="I8" s="316" t="s">
        <v>214</v>
      </c>
      <c r="J8" s="23" t="s">
        <v>153</v>
      </c>
      <c r="K8" s="23" t="s">
        <v>134</v>
      </c>
      <c r="L8" s="24" t="s">
        <v>139</v>
      </c>
    </row>
    <row r="9" spans="1:12" s="204" customFormat="1" ht="48" customHeight="1" x14ac:dyDescent="0.35">
      <c r="A9" s="18"/>
      <c r="B9" s="206" t="s">
        <v>91</v>
      </c>
      <c r="C9" s="39" t="s">
        <v>58</v>
      </c>
      <c r="D9" s="255" t="s">
        <v>98</v>
      </c>
      <c r="E9" s="255" t="s">
        <v>64</v>
      </c>
      <c r="F9" s="255" t="s">
        <v>98</v>
      </c>
      <c r="G9" s="255" t="s">
        <v>64</v>
      </c>
      <c r="H9" s="18"/>
      <c r="I9" s="36" t="s">
        <v>63</v>
      </c>
      <c r="J9" s="259"/>
      <c r="K9" s="260"/>
      <c r="L9" s="261"/>
    </row>
    <row r="10" spans="1:12" s="204" customFormat="1" ht="95.15" customHeight="1" x14ac:dyDescent="0.35">
      <c r="A10" s="18"/>
      <c r="B10" s="206"/>
      <c r="C10" s="39" t="s">
        <v>59</v>
      </c>
      <c r="D10" s="255" t="s">
        <v>98</v>
      </c>
      <c r="E10" s="255" t="s">
        <v>64</v>
      </c>
      <c r="F10" s="255" t="s">
        <v>98</v>
      </c>
      <c r="G10" s="255" t="s">
        <v>64</v>
      </c>
      <c r="H10" s="18"/>
      <c r="I10" s="316" t="s">
        <v>182</v>
      </c>
      <c r="J10" s="23" t="s">
        <v>38</v>
      </c>
      <c r="K10" s="23" t="s">
        <v>134</v>
      </c>
      <c r="L10" s="24" t="s">
        <v>139</v>
      </c>
    </row>
    <row r="11" spans="1:12" s="204" customFormat="1" ht="48" customHeight="1" thickBot="1" x14ac:dyDescent="0.4">
      <c r="A11" s="18"/>
      <c r="B11" s="206"/>
      <c r="C11" s="39" t="s">
        <v>8</v>
      </c>
      <c r="D11" s="255" t="s">
        <v>98</v>
      </c>
      <c r="E11" s="255" t="s">
        <v>64</v>
      </c>
      <c r="F11" s="255" t="s">
        <v>98</v>
      </c>
      <c r="G11" s="255" t="s">
        <v>64</v>
      </c>
      <c r="H11" s="18"/>
      <c r="I11" s="40" t="s">
        <v>63</v>
      </c>
      <c r="J11" s="262">
        <v>7470</v>
      </c>
      <c r="K11" s="263">
        <v>380.23969421643432</v>
      </c>
      <c r="L11" s="264">
        <v>-1.1525555427412616E-3</v>
      </c>
    </row>
    <row r="12" spans="1:12" s="204" customFormat="1" ht="48" customHeight="1" x14ac:dyDescent="0.35">
      <c r="A12" s="18"/>
      <c r="B12" s="206"/>
      <c r="C12" s="39" t="s">
        <v>60</v>
      </c>
      <c r="D12" s="255" t="s">
        <v>98</v>
      </c>
      <c r="E12" s="255" t="s">
        <v>64</v>
      </c>
      <c r="F12" s="255" t="s">
        <v>98</v>
      </c>
      <c r="G12" s="255" t="s">
        <v>64</v>
      </c>
      <c r="H12" s="18"/>
      <c r="I12" s="41"/>
      <c r="J12" s="18"/>
      <c r="K12" s="18"/>
      <c r="L12" s="18"/>
    </row>
    <row r="13" spans="1:12" s="204" customFormat="1" ht="48" customHeight="1" x14ac:dyDescent="0.35">
      <c r="A13" s="18"/>
      <c r="B13" s="206"/>
      <c r="C13" s="39" t="s">
        <v>61</v>
      </c>
      <c r="D13" s="255" t="s">
        <v>98</v>
      </c>
      <c r="E13" s="255" t="s">
        <v>64</v>
      </c>
      <c r="F13" s="255" t="s">
        <v>98</v>
      </c>
      <c r="G13" s="255" t="s">
        <v>64</v>
      </c>
      <c r="H13" s="18"/>
      <c r="I13" s="41"/>
      <c r="J13" s="18"/>
      <c r="K13" s="18"/>
      <c r="L13" s="18"/>
    </row>
    <row r="14" spans="1:12" s="204" customFormat="1" ht="48" customHeight="1" x14ac:dyDescent="0.35">
      <c r="A14" s="18"/>
      <c r="B14" s="206"/>
      <c r="C14" s="39" t="s">
        <v>94</v>
      </c>
      <c r="D14" s="255" t="s">
        <v>98</v>
      </c>
      <c r="E14" s="255" t="s">
        <v>64</v>
      </c>
      <c r="F14" s="255" t="s">
        <v>98</v>
      </c>
      <c r="G14" s="255" t="s">
        <v>64</v>
      </c>
      <c r="H14" s="18"/>
      <c r="I14" s="41"/>
      <c r="J14" s="18"/>
      <c r="K14" s="18"/>
      <c r="L14" s="18"/>
    </row>
    <row r="15" spans="1:12" s="204" customFormat="1" ht="48" customHeight="1" thickBot="1" x14ac:dyDescent="0.4">
      <c r="A15" s="18"/>
      <c r="B15" s="206"/>
      <c r="C15" s="269" t="s">
        <v>62</v>
      </c>
      <c r="D15" s="270" t="s">
        <v>98</v>
      </c>
      <c r="E15" s="255" t="s">
        <v>64</v>
      </c>
      <c r="F15" s="270" t="s">
        <v>98</v>
      </c>
      <c r="G15" s="255" t="s">
        <v>64</v>
      </c>
      <c r="H15" s="18"/>
      <c r="I15" s="41"/>
      <c r="J15" s="18"/>
      <c r="K15" s="18"/>
      <c r="L15" s="18"/>
    </row>
    <row r="16" spans="1:12" s="204" customFormat="1" ht="48" customHeight="1" x14ac:dyDescent="0.35">
      <c r="A16" s="18"/>
      <c r="B16" s="354" t="s">
        <v>271</v>
      </c>
      <c r="C16" s="274" t="s">
        <v>265</v>
      </c>
      <c r="D16" s="272" t="s">
        <v>98</v>
      </c>
      <c r="E16" s="272" t="s">
        <v>98</v>
      </c>
      <c r="F16" s="272" t="s">
        <v>98</v>
      </c>
      <c r="G16" s="273" t="s">
        <v>98</v>
      </c>
      <c r="H16" s="18"/>
      <c r="I16" s="41"/>
      <c r="J16" s="18"/>
      <c r="K16" s="18"/>
      <c r="L16" s="18"/>
    </row>
    <row r="17" spans="1:12" s="204" customFormat="1" ht="48" customHeight="1" x14ac:dyDescent="0.35">
      <c r="A17" s="18"/>
      <c r="B17" s="355"/>
      <c r="C17" s="275" t="s">
        <v>266</v>
      </c>
      <c r="D17" s="72" t="s">
        <v>98</v>
      </c>
      <c r="E17" s="72" t="s">
        <v>98</v>
      </c>
      <c r="F17" s="72" t="s">
        <v>98</v>
      </c>
      <c r="G17" s="74" t="s">
        <v>98</v>
      </c>
      <c r="H17" s="18"/>
      <c r="I17" s="41"/>
      <c r="J17" s="18"/>
      <c r="K17" s="18"/>
      <c r="L17" s="18"/>
    </row>
    <row r="18" spans="1:12" s="204" customFormat="1" ht="48" customHeight="1" x14ac:dyDescent="0.35">
      <c r="A18" s="18"/>
      <c r="B18" s="355"/>
      <c r="C18" s="275" t="s">
        <v>267</v>
      </c>
      <c r="D18" s="72" t="s">
        <v>98</v>
      </c>
      <c r="E18" s="72" t="s">
        <v>98</v>
      </c>
      <c r="F18" s="72" t="s">
        <v>98</v>
      </c>
      <c r="G18" s="74" t="s">
        <v>98</v>
      </c>
      <c r="H18" s="18"/>
      <c r="I18" s="41"/>
      <c r="J18" s="18"/>
      <c r="K18" s="18"/>
      <c r="L18" s="18"/>
    </row>
    <row r="19" spans="1:12" s="204" customFormat="1" ht="48" customHeight="1" x14ac:dyDescent="0.35">
      <c r="A19" s="18"/>
      <c r="B19" s="355"/>
      <c r="C19" s="275" t="s">
        <v>268</v>
      </c>
      <c r="D19" s="72" t="s">
        <v>98</v>
      </c>
      <c r="E19" s="72" t="s">
        <v>98</v>
      </c>
      <c r="F19" s="72" t="s">
        <v>98</v>
      </c>
      <c r="G19" s="74" t="s">
        <v>98</v>
      </c>
      <c r="H19" s="18"/>
      <c r="I19" s="41"/>
      <c r="J19" s="18"/>
      <c r="K19" s="18"/>
      <c r="L19" s="18"/>
    </row>
    <row r="20" spans="1:12" s="204" customFormat="1" ht="48" customHeight="1" x14ac:dyDescent="0.35">
      <c r="A20" s="18"/>
      <c r="B20" s="355"/>
      <c r="C20" s="275" t="s">
        <v>269</v>
      </c>
      <c r="D20" s="72" t="s">
        <v>98</v>
      </c>
      <c r="E20" s="72" t="s">
        <v>98</v>
      </c>
      <c r="F20" s="72" t="s">
        <v>98</v>
      </c>
      <c r="G20" s="74" t="s">
        <v>98</v>
      </c>
      <c r="H20" s="18"/>
      <c r="I20" s="41"/>
      <c r="J20" s="18"/>
      <c r="K20" s="18"/>
      <c r="L20" s="18"/>
    </row>
    <row r="21" spans="1:12" s="204" customFormat="1" ht="48" customHeight="1" thickBot="1" x14ac:dyDescent="0.4">
      <c r="A21" s="18"/>
      <c r="B21" s="356"/>
      <c r="C21" s="276" t="s">
        <v>270</v>
      </c>
      <c r="D21" s="73" t="s">
        <v>98</v>
      </c>
      <c r="E21" s="73" t="s">
        <v>98</v>
      </c>
      <c r="F21" s="73" t="s">
        <v>98</v>
      </c>
      <c r="G21" s="75" t="s">
        <v>98</v>
      </c>
      <c r="H21" s="18"/>
      <c r="I21" s="41"/>
      <c r="J21" s="18"/>
      <c r="K21" s="18"/>
      <c r="L21" s="18"/>
    </row>
    <row r="23" spans="1:12" x14ac:dyDescent="0.35">
      <c r="I23" s="18"/>
    </row>
    <row r="24" spans="1:12" x14ac:dyDescent="0.35">
      <c r="I24" s="18"/>
    </row>
    <row r="25" spans="1:12" x14ac:dyDescent="0.35">
      <c r="I25" s="18"/>
    </row>
  </sheetData>
  <sheetProtection algorithmName="SHA-512" hashValue="vjIoqpUbtZYTTABy3cAja7bbXPDN38lWGV8ZRm7MoraPaXP8e5gGrKKLkX9CGI4OcvV8zM9p51XlAtpJrt4Kkw==" saltValue="WvESuJsA0CwS5uuKm9NdMA=="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2"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pageSetUpPr fitToPage="1"/>
  </sheetPr>
  <dimension ref="B1:AI38"/>
  <sheetViews>
    <sheetView showGridLines="0" topLeftCell="T1" zoomScale="75" zoomScaleNormal="75" zoomScaleSheetLayoutView="50" workbookViewId="0">
      <selection activeCell="P10" sqref="P10"/>
    </sheetView>
  </sheetViews>
  <sheetFormatPr defaultColWidth="9.1796875" defaultRowHeight="15.5" x14ac:dyDescent="0.35"/>
  <cols>
    <col min="1" max="1" width="1.7265625" style="200" customWidth="1"/>
    <col min="2" max="2" width="24.7265625" style="18" customWidth="1"/>
    <col min="3" max="16" width="15.7265625" style="18" customWidth="1"/>
    <col min="17" max="17" width="1.7265625" style="18" customWidth="1"/>
    <col min="18" max="18" width="24.7265625" style="18" customWidth="1"/>
    <col min="19" max="32" width="15.7265625" style="18" customWidth="1"/>
    <col min="33" max="33" width="9.1796875" style="200"/>
    <col min="34" max="34" width="11.453125" style="200" customWidth="1"/>
    <col min="35" max="16384" width="9.1796875" style="200"/>
  </cols>
  <sheetData>
    <row r="1" spans="2:32" ht="50.15" customHeight="1" x14ac:dyDescent="0.35">
      <c r="B1" s="126"/>
      <c r="C1" s="127"/>
      <c r="D1" s="127"/>
      <c r="E1" s="127"/>
      <c r="F1" s="127"/>
      <c r="G1" s="127"/>
      <c r="H1" s="127"/>
      <c r="I1" s="127"/>
      <c r="J1" s="127"/>
      <c r="K1" s="128" t="str">
        <f>CONCATENATE("The Report Summarizes Rate Activity for the 12 month ending Reporting Year ",General_Info!$C$10)</f>
        <v>The Report Summarizes Rate Activity for the 12 month ending Reporting Year 2022</v>
      </c>
      <c r="L1" s="127"/>
      <c r="M1" s="127"/>
      <c r="N1" s="127"/>
      <c r="O1" s="127"/>
      <c r="P1" s="127"/>
      <c r="Q1" s="127"/>
      <c r="R1" s="127"/>
      <c r="S1" s="127"/>
      <c r="T1" s="127"/>
      <c r="U1" s="127"/>
      <c r="V1" s="127"/>
      <c r="W1" s="127"/>
      <c r="X1" s="127"/>
      <c r="Y1" s="127"/>
      <c r="Z1" s="127"/>
      <c r="AA1" s="127"/>
      <c r="AB1" s="127"/>
      <c r="AC1" s="127"/>
      <c r="AD1" s="127"/>
      <c r="AE1" s="127"/>
      <c r="AF1" s="127"/>
    </row>
    <row r="2" spans="2:32" s="199" customFormat="1" x14ac:dyDescent="0.35">
      <c r="B2" s="207" t="s">
        <v>230</v>
      </c>
      <c r="C2" s="131"/>
      <c r="D2" s="131"/>
      <c r="E2" s="208"/>
      <c r="F2" s="208"/>
      <c r="G2" s="208"/>
      <c r="H2" s="208"/>
      <c r="I2" s="208"/>
      <c r="J2" s="208"/>
    </row>
    <row r="3" spans="2:32" s="199" customFormat="1" ht="34.5" customHeight="1" x14ac:dyDescent="0.35">
      <c r="B3" s="207" t="s">
        <v>233</v>
      </c>
      <c r="C3" s="131"/>
      <c r="D3" s="131"/>
      <c r="E3" s="208"/>
      <c r="F3" s="208"/>
      <c r="G3" s="208"/>
      <c r="H3" s="208"/>
      <c r="I3" s="208"/>
      <c r="J3" s="208"/>
    </row>
    <row r="4" spans="2:32" s="199" customFormat="1" ht="28.5" customHeight="1" thickBot="1" x14ac:dyDescent="0.4">
      <c r="B4" s="131"/>
    </row>
    <row r="5" spans="2:32" s="199" customFormat="1" ht="48" customHeight="1" x14ac:dyDescent="0.35">
      <c r="B5" s="142" t="s">
        <v>43</v>
      </c>
      <c r="C5" s="145"/>
      <c r="D5" s="143"/>
      <c r="E5" s="143"/>
      <c r="F5" s="143" t="s">
        <v>44</v>
      </c>
      <c r="G5" s="143"/>
      <c r="H5" s="143"/>
      <c r="I5" s="144"/>
      <c r="J5" s="145"/>
      <c r="K5" s="143"/>
      <c r="L5" s="143"/>
      <c r="M5" s="143" t="s">
        <v>216</v>
      </c>
      <c r="N5" s="143"/>
      <c r="O5" s="143"/>
      <c r="P5" s="146"/>
      <c r="Q5" s="131"/>
      <c r="R5" s="170" t="s">
        <v>43</v>
      </c>
      <c r="S5" s="145"/>
      <c r="T5" s="143"/>
      <c r="U5" s="143"/>
      <c r="V5" s="143" t="s">
        <v>44</v>
      </c>
      <c r="W5" s="143"/>
      <c r="X5" s="143"/>
      <c r="Y5" s="143"/>
      <c r="Z5" s="145"/>
      <c r="AA5" s="143"/>
      <c r="AB5" s="143"/>
      <c r="AC5" s="143" t="s">
        <v>216</v>
      </c>
      <c r="AD5" s="143"/>
      <c r="AE5" s="143"/>
      <c r="AF5" s="146"/>
    </row>
    <row r="6" spans="2:32" s="199" customFormat="1" ht="95.15" customHeight="1" x14ac:dyDescent="0.35">
      <c r="B6" s="147" t="s">
        <v>206</v>
      </c>
      <c r="C6" s="148" t="s">
        <v>87</v>
      </c>
      <c r="D6" s="148" t="s">
        <v>88</v>
      </c>
      <c r="E6" s="148" t="s">
        <v>89</v>
      </c>
      <c r="F6" s="148" t="s">
        <v>90</v>
      </c>
      <c r="G6" s="148" t="s">
        <v>153</v>
      </c>
      <c r="H6" s="148" t="s">
        <v>134</v>
      </c>
      <c r="I6" s="148" t="s">
        <v>139</v>
      </c>
      <c r="J6" s="148" t="s">
        <v>87</v>
      </c>
      <c r="K6" s="148" t="s">
        <v>88</v>
      </c>
      <c r="L6" s="148" t="s">
        <v>89</v>
      </c>
      <c r="M6" s="148" t="s">
        <v>90</v>
      </c>
      <c r="N6" s="148" t="s">
        <v>153</v>
      </c>
      <c r="O6" s="148" t="s">
        <v>134</v>
      </c>
      <c r="P6" s="149" t="s">
        <v>139</v>
      </c>
      <c r="Q6" s="131"/>
      <c r="R6" s="160" t="s">
        <v>70</v>
      </c>
      <c r="S6" s="148" t="s">
        <v>101</v>
      </c>
      <c r="T6" s="148" t="s">
        <v>102</v>
      </c>
      <c r="U6" s="148" t="s">
        <v>103</v>
      </c>
      <c r="V6" s="148" t="s">
        <v>71</v>
      </c>
      <c r="W6" s="148" t="s">
        <v>153</v>
      </c>
      <c r="X6" s="148" t="s">
        <v>134</v>
      </c>
      <c r="Y6" s="148" t="s">
        <v>139</v>
      </c>
      <c r="Z6" s="148" t="s">
        <v>101</v>
      </c>
      <c r="AA6" s="148" t="s">
        <v>102</v>
      </c>
      <c r="AB6" s="148" t="s">
        <v>103</v>
      </c>
      <c r="AC6" s="148" t="s">
        <v>71</v>
      </c>
      <c r="AD6" s="148" t="s">
        <v>153</v>
      </c>
      <c r="AE6" s="148" t="s">
        <v>134</v>
      </c>
      <c r="AF6" s="149" t="s">
        <v>139</v>
      </c>
    </row>
    <row r="7" spans="2:32" s="199" customFormat="1" ht="18" customHeight="1" x14ac:dyDescent="0.35">
      <c r="B7" s="147" t="s">
        <v>53</v>
      </c>
      <c r="C7" s="131"/>
      <c r="D7" s="209"/>
      <c r="E7" s="210" t="s">
        <v>191</v>
      </c>
      <c r="F7" s="209"/>
      <c r="G7" s="209"/>
      <c r="H7" s="151"/>
      <c r="I7" s="150"/>
      <c r="J7" s="131"/>
      <c r="K7" s="209"/>
      <c r="L7" s="210" t="s">
        <v>191</v>
      </c>
      <c r="M7" s="209"/>
      <c r="N7" s="209"/>
      <c r="O7" s="151"/>
      <c r="P7" s="152"/>
      <c r="Q7" s="131"/>
      <c r="R7" s="160" t="s">
        <v>53</v>
      </c>
      <c r="S7" s="168"/>
      <c r="T7" s="209"/>
      <c r="U7" s="210" t="s">
        <v>191</v>
      </c>
      <c r="V7" s="209"/>
      <c r="W7" s="209"/>
      <c r="X7" s="151"/>
      <c r="Y7" s="151"/>
      <c r="Z7" s="168"/>
      <c r="AA7" s="209"/>
      <c r="AB7" s="210" t="s">
        <v>191</v>
      </c>
      <c r="AC7" s="209"/>
      <c r="AD7" s="209"/>
      <c r="AE7" s="151"/>
      <c r="AF7" s="152"/>
    </row>
    <row r="8" spans="2:32" s="199" customFormat="1" ht="18" customHeight="1" x14ac:dyDescent="0.35">
      <c r="B8" s="153" t="s">
        <v>0</v>
      </c>
      <c r="C8" s="211">
        <f>'(2b) Cost Sharing'!D7</f>
        <v>0</v>
      </c>
      <c r="D8" s="211">
        <f>'(2b) Cost Sharing'!D8</f>
        <v>0</v>
      </c>
      <c r="E8" s="211">
        <f>'(2b) Cost Sharing'!D9</f>
        <v>0</v>
      </c>
      <c r="F8" s="211">
        <f>'(2b) Cost Sharing'!D10</f>
        <v>0</v>
      </c>
      <c r="G8" s="163">
        <f t="shared" ref="G8:G13" si="0">SUM(C8:F8)</f>
        <v>0</v>
      </c>
      <c r="H8" s="310"/>
      <c r="I8" s="311"/>
      <c r="J8" s="211">
        <f>'(2b) Cost Sharing'!H7</f>
        <v>0</v>
      </c>
      <c r="K8" s="211">
        <f>'(2b) Cost Sharing'!H8</f>
        <v>0</v>
      </c>
      <c r="L8" s="211">
        <f>'(2b) Cost Sharing'!H9</f>
        <v>0</v>
      </c>
      <c r="M8" s="211">
        <f>'(2b) Cost Sharing'!H10</f>
        <v>0</v>
      </c>
      <c r="N8" s="163">
        <f t="shared" ref="N8:N13" si="1">SUM(J8:M8)</f>
        <v>0</v>
      </c>
      <c r="O8" s="310"/>
      <c r="P8" s="312"/>
      <c r="Q8" s="131"/>
      <c r="R8" s="162" t="s">
        <v>0</v>
      </c>
      <c r="S8" s="319"/>
      <c r="T8" s="319"/>
      <c r="U8" s="319"/>
      <c r="V8" s="319"/>
      <c r="W8" s="163">
        <f>SUM(S8:V8)</f>
        <v>0</v>
      </c>
      <c r="X8" s="212">
        <f>H8</f>
        <v>0</v>
      </c>
      <c r="Y8" s="173">
        <f>I8</f>
        <v>0</v>
      </c>
      <c r="Z8" s="319"/>
      <c r="AA8" s="319"/>
      <c r="AB8" s="319"/>
      <c r="AC8" s="319"/>
      <c r="AD8" s="163">
        <f>SUM(Z8:AC8)</f>
        <v>0</v>
      </c>
      <c r="AE8" s="213">
        <f>O8</f>
        <v>0</v>
      </c>
      <c r="AF8" s="214">
        <f>P8</f>
        <v>0</v>
      </c>
    </row>
    <row r="9" spans="2:32" s="199" customFormat="1" ht="18" customHeight="1" x14ac:dyDescent="0.35">
      <c r="B9" s="153" t="s">
        <v>1</v>
      </c>
      <c r="C9" s="211">
        <f>'(2b) Cost Sharing'!D16</f>
        <v>0</v>
      </c>
      <c r="D9" s="211">
        <f>'(2b) Cost Sharing'!D17</f>
        <v>0</v>
      </c>
      <c r="E9" s="211">
        <f>'(2b) Cost Sharing'!D18</f>
        <v>0</v>
      </c>
      <c r="F9" s="211">
        <f>'(2b) Cost Sharing'!D19</f>
        <v>0</v>
      </c>
      <c r="G9" s="163">
        <f t="shared" si="0"/>
        <v>0</v>
      </c>
      <c r="H9" s="310"/>
      <c r="I9" s="311"/>
      <c r="J9" s="211">
        <f>'(2b) Cost Sharing'!H16</f>
        <v>1251</v>
      </c>
      <c r="K9" s="211">
        <f>'(2b) Cost Sharing'!H17</f>
        <v>4753</v>
      </c>
      <c r="L9" s="211">
        <f>'(2b) Cost Sharing'!H18</f>
        <v>3679</v>
      </c>
      <c r="M9" s="211">
        <f>'(2b) Cost Sharing'!H19</f>
        <v>12092</v>
      </c>
      <c r="N9" s="163">
        <f t="shared" si="1"/>
        <v>21775</v>
      </c>
      <c r="O9" s="310">
        <v>501.49738205729062</v>
      </c>
      <c r="P9" s="312">
        <v>4.6645963537131948E-4</v>
      </c>
      <c r="Q9" s="131"/>
      <c r="R9" s="162" t="s">
        <v>1</v>
      </c>
      <c r="S9" s="319"/>
      <c r="T9" s="319"/>
      <c r="U9" s="319"/>
      <c r="V9" s="319"/>
      <c r="W9" s="163">
        <f t="shared" ref="W9:W13" si="2">SUM(S9:V9)</f>
        <v>0</v>
      </c>
      <c r="X9" s="212">
        <f t="shared" ref="X9:Y13" si="3">H9</f>
        <v>0</v>
      </c>
      <c r="Y9" s="173">
        <f t="shared" si="3"/>
        <v>0</v>
      </c>
      <c r="Z9" s="319"/>
      <c r="AA9" s="319"/>
      <c r="AB9" s="319"/>
      <c r="AC9" s="319"/>
      <c r="AD9" s="163">
        <f t="shared" ref="AD9:AD13" si="4">SUM(Z9:AC9)</f>
        <v>0</v>
      </c>
      <c r="AE9" s="213">
        <f t="shared" ref="AE9:AF13" si="5">O9</f>
        <v>501.49738205729062</v>
      </c>
      <c r="AF9" s="214">
        <f t="shared" si="5"/>
        <v>4.6645963537131948E-4</v>
      </c>
    </row>
    <row r="10" spans="2:32" s="199" customFormat="1" ht="18" customHeight="1" x14ac:dyDescent="0.35">
      <c r="B10" s="153" t="s">
        <v>4</v>
      </c>
      <c r="C10" s="211">
        <f>'(2b) Cost Sharing'!D25</f>
        <v>0</v>
      </c>
      <c r="D10" s="211">
        <f>'(2b) Cost Sharing'!D26</f>
        <v>0</v>
      </c>
      <c r="E10" s="211">
        <f>'(2b) Cost Sharing'!D27</f>
        <v>0</v>
      </c>
      <c r="F10" s="211">
        <f>'(2b) Cost Sharing'!D28</f>
        <v>0</v>
      </c>
      <c r="G10" s="163">
        <f t="shared" si="0"/>
        <v>0</v>
      </c>
      <c r="H10" s="310"/>
      <c r="I10" s="311"/>
      <c r="J10" s="211">
        <f>'(2b) Cost Sharing'!H25</f>
        <v>0</v>
      </c>
      <c r="K10" s="211">
        <f>'(2b) Cost Sharing'!H26</f>
        <v>0</v>
      </c>
      <c r="L10" s="211">
        <f>'(2b) Cost Sharing'!H27</f>
        <v>0</v>
      </c>
      <c r="M10" s="211">
        <f>'(2b) Cost Sharing'!H28</f>
        <v>0</v>
      </c>
      <c r="N10" s="163">
        <f t="shared" si="1"/>
        <v>0</v>
      </c>
      <c r="O10" s="310"/>
      <c r="P10" s="312"/>
      <c r="Q10" s="131"/>
      <c r="R10" s="162" t="s">
        <v>4</v>
      </c>
      <c r="S10" s="319"/>
      <c r="T10" s="319"/>
      <c r="U10" s="319"/>
      <c r="V10" s="319"/>
      <c r="W10" s="163">
        <f t="shared" si="2"/>
        <v>0</v>
      </c>
      <c r="X10" s="212">
        <f t="shared" si="3"/>
        <v>0</v>
      </c>
      <c r="Y10" s="173">
        <f t="shared" si="3"/>
        <v>0</v>
      </c>
      <c r="Z10" s="319"/>
      <c r="AA10" s="319"/>
      <c r="AB10" s="319"/>
      <c r="AC10" s="319"/>
      <c r="AD10" s="163">
        <f t="shared" si="4"/>
        <v>0</v>
      </c>
      <c r="AE10" s="213">
        <f t="shared" si="5"/>
        <v>0</v>
      </c>
      <c r="AF10" s="214">
        <f t="shared" si="5"/>
        <v>0</v>
      </c>
    </row>
    <row r="11" spans="2:32" s="199" customFormat="1" ht="18" customHeight="1" x14ac:dyDescent="0.35">
      <c r="B11" s="153" t="s">
        <v>2</v>
      </c>
      <c r="C11" s="211">
        <f>'(2b) Cost Sharing'!D34</f>
        <v>0</v>
      </c>
      <c r="D11" s="211">
        <f>'(2b) Cost Sharing'!D35</f>
        <v>0</v>
      </c>
      <c r="E11" s="211">
        <f>'(2b) Cost Sharing'!D36</f>
        <v>0</v>
      </c>
      <c r="F11" s="211">
        <f>'(2b) Cost Sharing'!D37</f>
        <v>0</v>
      </c>
      <c r="G11" s="163">
        <f t="shared" si="0"/>
        <v>0</v>
      </c>
      <c r="H11" s="310"/>
      <c r="I11" s="311"/>
      <c r="J11" s="211">
        <f>'(2b) Cost Sharing'!H34</f>
        <v>0</v>
      </c>
      <c r="K11" s="211">
        <f>'(2b) Cost Sharing'!H35</f>
        <v>0</v>
      </c>
      <c r="L11" s="211">
        <f>'(2b) Cost Sharing'!H36</f>
        <v>0</v>
      </c>
      <c r="M11" s="211">
        <f>'(2b) Cost Sharing'!H37</f>
        <v>0</v>
      </c>
      <c r="N11" s="163">
        <f t="shared" si="1"/>
        <v>0</v>
      </c>
      <c r="O11" s="310"/>
      <c r="P11" s="312"/>
      <c r="Q11" s="131"/>
      <c r="R11" s="162" t="s">
        <v>2</v>
      </c>
      <c r="S11" s="319"/>
      <c r="T11" s="319"/>
      <c r="U11" s="319"/>
      <c r="V11" s="319"/>
      <c r="W11" s="163">
        <f t="shared" si="2"/>
        <v>0</v>
      </c>
      <c r="X11" s="212">
        <f t="shared" si="3"/>
        <v>0</v>
      </c>
      <c r="Y11" s="173">
        <f t="shared" si="3"/>
        <v>0</v>
      </c>
      <c r="Z11" s="319"/>
      <c r="AA11" s="319"/>
      <c r="AB11" s="319"/>
      <c r="AC11" s="319"/>
      <c r="AD11" s="163">
        <f t="shared" si="4"/>
        <v>0</v>
      </c>
      <c r="AE11" s="213">
        <f t="shared" si="5"/>
        <v>0</v>
      </c>
      <c r="AF11" s="214">
        <f t="shared" si="5"/>
        <v>0</v>
      </c>
    </row>
    <row r="12" spans="2:32" s="199" customFormat="1" ht="18" customHeight="1" x14ac:dyDescent="0.35">
      <c r="B12" s="153" t="s">
        <v>3</v>
      </c>
      <c r="C12" s="211">
        <f>'(2b) Cost Sharing'!D43</f>
        <v>0</v>
      </c>
      <c r="D12" s="211">
        <f>'(2b) Cost Sharing'!D44</f>
        <v>0</v>
      </c>
      <c r="E12" s="211">
        <f>'(2b) Cost Sharing'!D45</f>
        <v>0</v>
      </c>
      <c r="F12" s="211">
        <f>'(2b) Cost Sharing'!D46</f>
        <v>0</v>
      </c>
      <c r="G12" s="163">
        <f t="shared" si="0"/>
        <v>0</v>
      </c>
      <c r="H12" s="310"/>
      <c r="I12" s="311"/>
      <c r="J12" s="211">
        <f>'(2b) Cost Sharing'!H43</f>
        <v>0</v>
      </c>
      <c r="K12" s="211">
        <f>'(2b) Cost Sharing'!H44</f>
        <v>0</v>
      </c>
      <c r="L12" s="211">
        <f>'(2b) Cost Sharing'!H45</f>
        <v>0</v>
      </c>
      <c r="M12" s="211">
        <f>'(2b) Cost Sharing'!H46</f>
        <v>0</v>
      </c>
      <c r="N12" s="163">
        <f t="shared" si="1"/>
        <v>0</v>
      </c>
      <c r="O12" s="310"/>
      <c r="P12" s="312"/>
      <c r="Q12" s="131"/>
      <c r="R12" s="162" t="s">
        <v>3</v>
      </c>
      <c r="S12" s="319"/>
      <c r="T12" s="319"/>
      <c r="U12" s="319"/>
      <c r="V12" s="319"/>
      <c r="W12" s="163">
        <f t="shared" si="2"/>
        <v>0</v>
      </c>
      <c r="X12" s="212">
        <f t="shared" si="3"/>
        <v>0</v>
      </c>
      <c r="Y12" s="173">
        <f t="shared" si="3"/>
        <v>0</v>
      </c>
      <c r="Z12" s="319"/>
      <c r="AA12" s="319"/>
      <c r="AB12" s="319"/>
      <c r="AC12" s="319"/>
      <c r="AD12" s="163">
        <f t="shared" si="4"/>
        <v>0</v>
      </c>
      <c r="AE12" s="213">
        <f t="shared" si="5"/>
        <v>0</v>
      </c>
      <c r="AF12" s="214">
        <f t="shared" si="5"/>
        <v>0</v>
      </c>
    </row>
    <row r="13" spans="2:32" s="199" customFormat="1" ht="18" customHeight="1" x14ac:dyDescent="0.35">
      <c r="B13" s="215" t="s">
        <v>141</v>
      </c>
      <c r="C13" s="216">
        <f>'(2b) Cost Sharing'!D52</f>
        <v>0</v>
      </c>
      <c r="D13" s="216">
        <f>'(2b) Cost Sharing'!D53</f>
        <v>0</v>
      </c>
      <c r="E13" s="216">
        <f>'(2b) Cost Sharing'!D54</f>
        <v>0</v>
      </c>
      <c r="F13" s="216">
        <f>'(2b) Cost Sharing'!D55</f>
        <v>0</v>
      </c>
      <c r="G13" s="163">
        <f t="shared" si="0"/>
        <v>0</v>
      </c>
      <c r="H13" s="310"/>
      <c r="I13" s="317"/>
      <c r="J13" s="216">
        <f>'(2b) Cost Sharing'!H52</f>
        <v>0</v>
      </c>
      <c r="K13" s="216">
        <f>'(2b) Cost Sharing'!H53</f>
        <v>0</v>
      </c>
      <c r="L13" s="216">
        <f>'(2b) Cost Sharing'!H54</f>
        <v>0</v>
      </c>
      <c r="M13" s="216">
        <f>'(2b) Cost Sharing'!H55</f>
        <v>0</v>
      </c>
      <c r="N13" s="163">
        <f t="shared" si="1"/>
        <v>0</v>
      </c>
      <c r="O13" s="310"/>
      <c r="P13" s="318"/>
      <c r="Q13" s="131"/>
      <c r="R13" s="217" t="s">
        <v>141</v>
      </c>
      <c r="S13" s="320"/>
      <c r="T13" s="320"/>
      <c r="U13" s="320"/>
      <c r="V13" s="320"/>
      <c r="W13" s="163">
        <f t="shared" si="2"/>
        <v>0</v>
      </c>
      <c r="X13" s="212">
        <f t="shared" si="3"/>
        <v>0</v>
      </c>
      <c r="Y13" s="173">
        <f t="shared" si="3"/>
        <v>0</v>
      </c>
      <c r="Z13" s="319"/>
      <c r="AA13" s="320"/>
      <c r="AB13" s="320"/>
      <c r="AC13" s="320"/>
      <c r="AD13" s="163">
        <f t="shared" si="4"/>
        <v>0</v>
      </c>
      <c r="AE13" s="213">
        <f t="shared" si="5"/>
        <v>0</v>
      </c>
      <c r="AF13" s="214">
        <f t="shared" si="5"/>
        <v>0</v>
      </c>
    </row>
    <row r="14" spans="2:32" s="199" customFormat="1" ht="18" customHeight="1" thickBot="1" x14ac:dyDescent="0.4">
      <c r="B14" s="155" t="s">
        <v>15</v>
      </c>
      <c r="C14" s="156">
        <f>SUM(C8:C13)</f>
        <v>0</v>
      </c>
      <c r="D14" s="156">
        <f t="shared" ref="D14:G14" si="6">SUM(D8:D13)</f>
        <v>0</v>
      </c>
      <c r="E14" s="156">
        <f t="shared" si="6"/>
        <v>0</v>
      </c>
      <c r="F14" s="156">
        <f t="shared" si="6"/>
        <v>0</v>
      </c>
      <c r="G14" s="156">
        <f t="shared" si="6"/>
        <v>0</v>
      </c>
      <c r="H14" s="218" t="e">
        <f>SUMPRODUCT(H8:H13,G8:G13)/SUM(G8:G13)</f>
        <v>#DIV/0!</v>
      </c>
      <c r="I14" s="219" t="e">
        <f>SUMPRODUCT(I8:I13,G8:G13)/SUM(G8:G13)</f>
        <v>#DIV/0!</v>
      </c>
      <c r="J14" s="156">
        <f>SUM(J8:J13)</f>
        <v>1251</v>
      </c>
      <c r="K14" s="156">
        <f>SUM(K8:K13)</f>
        <v>4753</v>
      </c>
      <c r="L14" s="156">
        <f t="shared" ref="L14:N14" si="7">SUM(L8:L13)</f>
        <v>3679</v>
      </c>
      <c r="M14" s="156">
        <f t="shared" si="7"/>
        <v>12092</v>
      </c>
      <c r="N14" s="156">
        <f t="shared" si="7"/>
        <v>21775</v>
      </c>
      <c r="O14" s="220">
        <f>SUMPRODUCT(O8:O13,N8:N13)/SUM(N8:N13)</f>
        <v>501.49738205729057</v>
      </c>
      <c r="P14" s="221">
        <f>SUMPRODUCT(P8:P13,N8:N13)/SUM(N8:N13)</f>
        <v>4.6645963537131948E-4</v>
      </c>
      <c r="Q14" s="131"/>
      <c r="R14" s="155" t="s">
        <v>15</v>
      </c>
      <c r="S14" s="156">
        <f>SUM(S8:S13)</f>
        <v>0</v>
      </c>
      <c r="T14" s="156">
        <f t="shared" ref="T14:W14" si="8">SUM(T8:T13)</f>
        <v>0</v>
      </c>
      <c r="U14" s="156">
        <f t="shared" si="8"/>
        <v>0</v>
      </c>
      <c r="V14" s="156">
        <f t="shared" si="8"/>
        <v>0</v>
      </c>
      <c r="W14" s="156">
        <f t="shared" si="8"/>
        <v>0</v>
      </c>
      <c r="X14" s="220" t="e">
        <f>SUMPRODUCT(X8:X13,W8:W13)/SUM(W8:W13)</f>
        <v>#DIV/0!</v>
      </c>
      <c r="Y14" s="219" t="e">
        <f>SUMPRODUCT(Y8:Y13,W8:W13)/SUM(W8:W13)</f>
        <v>#DIV/0!</v>
      </c>
      <c r="Z14" s="156">
        <f>SUM(Z8:Z13)</f>
        <v>0</v>
      </c>
      <c r="AA14" s="156">
        <f t="shared" ref="AA14:AD14" si="9">SUM(AA8:AA13)</f>
        <v>0</v>
      </c>
      <c r="AB14" s="156">
        <f t="shared" si="9"/>
        <v>0</v>
      </c>
      <c r="AC14" s="156">
        <f t="shared" si="9"/>
        <v>0</v>
      </c>
      <c r="AD14" s="156">
        <f t="shared" si="9"/>
        <v>0</v>
      </c>
      <c r="AE14" s="218" t="e">
        <f>SUMPRODUCT(AE8:AE13,AD8:AD13)/SUM(AD8:AD13)</f>
        <v>#DIV/0!</v>
      </c>
      <c r="AF14" s="221" t="e">
        <f>SUMPRODUCT(AF8:AF13,AD8:AD13)/SUM(AD8:AD13)</f>
        <v>#DIV/0!</v>
      </c>
    </row>
    <row r="15" spans="2:32" s="199" customFormat="1" ht="8.15" customHeight="1" thickBot="1" x14ac:dyDescent="0.4"/>
    <row r="16" spans="2:32" s="199" customFormat="1" ht="56.25" customHeight="1" x14ac:dyDescent="0.35">
      <c r="B16" s="170" t="s">
        <v>54</v>
      </c>
      <c r="C16" s="145"/>
      <c r="D16" s="143"/>
      <c r="E16" s="143"/>
      <c r="F16" s="143" t="s">
        <v>44</v>
      </c>
      <c r="G16" s="143"/>
      <c r="H16" s="143"/>
      <c r="I16" s="144"/>
      <c r="J16" s="145"/>
      <c r="K16" s="143"/>
      <c r="L16" s="143"/>
      <c r="M16" s="143" t="s">
        <v>216</v>
      </c>
      <c r="N16" s="143"/>
      <c r="O16" s="143"/>
      <c r="P16" s="146"/>
      <c r="Q16" s="131"/>
      <c r="R16" s="170" t="s">
        <v>54</v>
      </c>
      <c r="S16" s="145"/>
      <c r="T16" s="143"/>
      <c r="U16" s="143"/>
      <c r="V16" s="143" t="s">
        <v>44</v>
      </c>
      <c r="W16" s="143"/>
      <c r="X16" s="143"/>
      <c r="Y16" s="143"/>
      <c r="Z16" s="145"/>
      <c r="AA16" s="143"/>
      <c r="AB16" s="143"/>
      <c r="AC16" s="143" t="s">
        <v>216</v>
      </c>
      <c r="AD16" s="143"/>
      <c r="AE16" s="143"/>
      <c r="AF16" s="146"/>
    </row>
    <row r="17" spans="2:35" s="199" customFormat="1" ht="95.15" customHeight="1" x14ac:dyDescent="0.35">
      <c r="B17" s="147" t="s">
        <v>206</v>
      </c>
      <c r="C17" s="148" t="s">
        <v>87</v>
      </c>
      <c r="D17" s="148" t="s">
        <v>88</v>
      </c>
      <c r="E17" s="148" t="s">
        <v>89</v>
      </c>
      <c r="F17" s="148" t="s">
        <v>90</v>
      </c>
      <c r="G17" s="148" t="s">
        <v>153</v>
      </c>
      <c r="H17" s="148" t="s">
        <v>134</v>
      </c>
      <c r="I17" s="148" t="s">
        <v>139</v>
      </c>
      <c r="J17" s="148" t="s">
        <v>87</v>
      </c>
      <c r="K17" s="148" t="s">
        <v>88</v>
      </c>
      <c r="L17" s="148" t="s">
        <v>89</v>
      </c>
      <c r="M17" s="148" t="s">
        <v>90</v>
      </c>
      <c r="N17" s="148" t="s">
        <v>153</v>
      </c>
      <c r="O17" s="148" t="s">
        <v>134</v>
      </c>
      <c r="P17" s="149" t="s">
        <v>139</v>
      </c>
      <c r="Q17" s="131"/>
      <c r="R17" s="160" t="s">
        <v>70</v>
      </c>
      <c r="S17" s="148" t="s">
        <v>101</v>
      </c>
      <c r="T17" s="148" t="s">
        <v>102</v>
      </c>
      <c r="U17" s="148" t="s">
        <v>103</v>
      </c>
      <c r="V17" s="148" t="s">
        <v>71</v>
      </c>
      <c r="W17" s="148" t="s">
        <v>153</v>
      </c>
      <c r="X17" s="148" t="s">
        <v>134</v>
      </c>
      <c r="Y17" s="148" t="s">
        <v>139</v>
      </c>
      <c r="Z17" s="148" t="s">
        <v>101</v>
      </c>
      <c r="AA17" s="148" t="s">
        <v>102</v>
      </c>
      <c r="AB17" s="148" t="s">
        <v>103</v>
      </c>
      <c r="AC17" s="148" t="s">
        <v>71</v>
      </c>
      <c r="AD17" s="148" t="s">
        <v>153</v>
      </c>
      <c r="AE17" s="148" t="s">
        <v>134</v>
      </c>
      <c r="AF17" s="149" t="s">
        <v>139</v>
      </c>
    </row>
    <row r="18" spans="2:35" s="199" customFormat="1" ht="18" customHeight="1" x14ac:dyDescent="0.35">
      <c r="B18" s="160" t="s">
        <v>53</v>
      </c>
      <c r="C18" s="103"/>
      <c r="D18" s="104"/>
      <c r="E18" s="104"/>
      <c r="F18" s="104"/>
      <c r="G18" s="104"/>
      <c r="H18" s="104"/>
      <c r="I18" s="105"/>
      <c r="J18" s="131"/>
      <c r="K18" s="209"/>
      <c r="L18" s="210" t="s">
        <v>191</v>
      </c>
      <c r="M18" s="209"/>
      <c r="N18" s="209"/>
      <c r="O18" s="151"/>
      <c r="P18" s="152"/>
      <c r="Q18" s="131"/>
      <c r="R18" s="160" t="s">
        <v>53</v>
      </c>
      <c r="S18" s="92"/>
      <c r="T18" s="93"/>
      <c r="U18" s="93"/>
      <c r="V18" s="93"/>
      <c r="W18" s="93"/>
      <c r="X18" s="93"/>
      <c r="Y18" s="94"/>
      <c r="Z18" s="131"/>
      <c r="AA18" s="209"/>
      <c r="AB18" s="210" t="s">
        <v>191</v>
      </c>
      <c r="AC18" s="209"/>
      <c r="AD18" s="209"/>
      <c r="AE18" s="151"/>
      <c r="AF18" s="152"/>
    </row>
    <row r="19" spans="2:35" s="199" customFormat="1" ht="18" customHeight="1" x14ac:dyDescent="0.35">
      <c r="B19" s="162" t="s">
        <v>0</v>
      </c>
      <c r="C19" s="106"/>
      <c r="D19" s="107"/>
      <c r="E19" s="107"/>
      <c r="F19" s="107"/>
      <c r="G19" s="107"/>
      <c r="H19" s="107"/>
      <c r="I19" s="108"/>
      <c r="J19" s="222"/>
      <c r="K19" s="223"/>
      <c r="L19" s="223"/>
      <c r="M19" s="224"/>
      <c r="N19" s="321"/>
      <c r="O19" s="322"/>
      <c r="P19" s="312"/>
      <c r="Q19" s="131"/>
      <c r="R19" s="162" t="s">
        <v>0</v>
      </c>
      <c r="S19" s="95"/>
      <c r="T19" s="96"/>
      <c r="U19" s="96"/>
      <c r="V19" s="96"/>
      <c r="W19" s="96"/>
      <c r="X19" s="96"/>
      <c r="Y19" s="97"/>
      <c r="Z19" s="319"/>
      <c r="AA19" s="319"/>
      <c r="AB19" s="319"/>
      <c r="AC19" s="319"/>
      <c r="AD19" s="163">
        <f>SUM(Z19:AC19)</f>
        <v>0</v>
      </c>
      <c r="AE19" s="213">
        <f>O19</f>
        <v>0</v>
      </c>
      <c r="AF19" s="214">
        <f>P19</f>
        <v>0</v>
      </c>
    </row>
    <row r="20" spans="2:35" s="199" customFormat="1" ht="18" customHeight="1" x14ac:dyDescent="0.35">
      <c r="B20" s="162" t="s">
        <v>1</v>
      </c>
      <c r="C20" s="106"/>
      <c r="D20" s="107"/>
      <c r="E20" s="107"/>
      <c r="F20" s="107"/>
      <c r="G20" s="107"/>
      <c r="H20" s="107"/>
      <c r="I20" s="108"/>
      <c r="J20" s="225"/>
      <c r="K20" s="226"/>
      <c r="L20" s="226"/>
      <c r="M20" s="227"/>
      <c r="N20" s="321"/>
      <c r="O20" s="322"/>
      <c r="P20" s="312"/>
      <c r="Q20" s="131"/>
      <c r="R20" s="162" t="s">
        <v>1</v>
      </c>
      <c r="S20" s="95"/>
      <c r="T20" s="96"/>
      <c r="U20" s="96"/>
      <c r="V20" s="96"/>
      <c r="W20" s="96"/>
      <c r="X20" s="96"/>
      <c r="Y20" s="97"/>
      <c r="Z20" s="319"/>
      <c r="AA20" s="319"/>
      <c r="AB20" s="319"/>
      <c r="AC20" s="319"/>
      <c r="AD20" s="163">
        <f t="shared" ref="AD20:AD24" si="10">SUM(Z20:AC20)</f>
        <v>0</v>
      </c>
      <c r="AE20" s="213">
        <f t="shared" ref="AE20:AF24" si="11">O20</f>
        <v>0</v>
      </c>
      <c r="AF20" s="214">
        <f t="shared" si="11"/>
        <v>0</v>
      </c>
    </row>
    <row r="21" spans="2:35" s="199" customFormat="1" ht="18" customHeight="1" x14ac:dyDescent="0.35">
      <c r="B21" s="162" t="s">
        <v>4</v>
      </c>
      <c r="C21" s="106"/>
      <c r="D21" s="107"/>
      <c r="E21" s="107"/>
      <c r="F21" s="107"/>
      <c r="G21" s="107"/>
      <c r="H21" s="107"/>
      <c r="I21" s="108"/>
      <c r="J21" s="225"/>
      <c r="K21" s="226"/>
      <c r="L21" s="226"/>
      <c r="M21" s="227"/>
      <c r="N21" s="321"/>
      <c r="O21" s="322"/>
      <c r="P21" s="312"/>
      <c r="Q21" s="131"/>
      <c r="R21" s="162" t="s">
        <v>4</v>
      </c>
      <c r="S21" s="95"/>
      <c r="T21" s="96"/>
      <c r="U21" s="96"/>
      <c r="V21" s="96"/>
      <c r="W21" s="96"/>
      <c r="X21" s="96"/>
      <c r="Y21" s="97"/>
      <c r="Z21" s="319"/>
      <c r="AA21" s="319"/>
      <c r="AB21" s="319"/>
      <c r="AC21" s="319"/>
      <c r="AD21" s="163">
        <f t="shared" si="10"/>
        <v>0</v>
      </c>
      <c r="AE21" s="213">
        <f t="shared" si="11"/>
        <v>0</v>
      </c>
      <c r="AF21" s="214">
        <f t="shared" si="11"/>
        <v>0</v>
      </c>
    </row>
    <row r="22" spans="2:35" s="199" customFormat="1" ht="18" customHeight="1" x14ac:dyDescent="0.35">
      <c r="B22" s="162" t="s">
        <v>2</v>
      </c>
      <c r="C22" s="106"/>
      <c r="D22" s="107"/>
      <c r="E22" s="107"/>
      <c r="F22" s="107"/>
      <c r="G22" s="107"/>
      <c r="H22" s="107"/>
      <c r="I22" s="108"/>
      <c r="J22" s="225"/>
      <c r="K22" s="226"/>
      <c r="L22" s="226"/>
      <c r="M22" s="227"/>
      <c r="N22" s="321"/>
      <c r="O22" s="322"/>
      <c r="P22" s="312"/>
      <c r="Q22" s="131"/>
      <c r="R22" s="162" t="s">
        <v>2</v>
      </c>
      <c r="S22" s="95"/>
      <c r="T22" s="96"/>
      <c r="U22" s="96"/>
      <c r="V22" s="96"/>
      <c r="W22" s="96"/>
      <c r="X22" s="96"/>
      <c r="Y22" s="97"/>
      <c r="Z22" s="319"/>
      <c r="AA22" s="319"/>
      <c r="AB22" s="319"/>
      <c r="AC22" s="319"/>
      <c r="AD22" s="163">
        <f t="shared" si="10"/>
        <v>0</v>
      </c>
      <c r="AE22" s="213">
        <f t="shared" si="11"/>
        <v>0</v>
      </c>
      <c r="AF22" s="214">
        <f t="shared" si="11"/>
        <v>0</v>
      </c>
    </row>
    <row r="23" spans="2:35" s="199" customFormat="1" ht="18" customHeight="1" x14ac:dyDescent="0.35">
      <c r="B23" s="162" t="s">
        <v>3</v>
      </c>
      <c r="C23" s="106"/>
      <c r="D23" s="107"/>
      <c r="E23" s="107"/>
      <c r="F23" s="107"/>
      <c r="G23" s="107"/>
      <c r="H23" s="107"/>
      <c r="I23" s="108"/>
      <c r="J23" s="225"/>
      <c r="K23" s="226"/>
      <c r="L23" s="226"/>
      <c r="M23" s="227"/>
      <c r="N23" s="321"/>
      <c r="O23" s="322"/>
      <c r="P23" s="312"/>
      <c r="Q23" s="131"/>
      <c r="R23" s="162" t="s">
        <v>3</v>
      </c>
      <c r="S23" s="95"/>
      <c r="T23" s="96"/>
      <c r="U23" s="96"/>
      <c r="V23" s="96"/>
      <c r="W23" s="96"/>
      <c r="X23" s="96"/>
      <c r="Y23" s="97"/>
      <c r="Z23" s="319"/>
      <c r="AA23" s="319"/>
      <c r="AB23" s="319"/>
      <c r="AC23" s="319"/>
      <c r="AD23" s="163">
        <f t="shared" si="10"/>
        <v>0</v>
      </c>
      <c r="AE23" s="213">
        <f t="shared" si="11"/>
        <v>0</v>
      </c>
      <c r="AF23" s="214">
        <f t="shared" si="11"/>
        <v>0</v>
      </c>
    </row>
    <row r="24" spans="2:35" s="199" customFormat="1" ht="18" customHeight="1" x14ac:dyDescent="0.35">
      <c r="B24" s="217" t="s">
        <v>141</v>
      </c>
      <c r="C24" s="106"/>
      <c r="D24" s="107"/>
      <c r="E24" s="107"/>
      <c r="F24" s="107"/>
      <c r="G24" s="107"/>
      <c r="H24" s="107"/>
      <c r="I24" s="108"/>
      <c r="J24" s="225"/>
      <c r="K24" s="226"/>
      <c r="L24" s="226"/>
      <c r="M24" s="227"/>
      <c r="N24" s="323"/>
      <c r="O24" s="324"/>
      <c r="P24" s="318"/>
      <c r="Q24" s="131"/>
      <c r="R24" s="217" t="s">
        <v>141</v>
      </c>
      <c r="S24" s="95"/>
      <c r="T24" s="96"/>
      <c r="U24" s="96"/>
      <c r="V24" s="96"/>
      <c r="W24" s="96"/>
      <c r="X24" s="96"/>
      <c r="Y24" s="97"/>
      <c r="Z24" s="320"/>
      <c r="AA24" s="320"/>
      <c r="AB24" s="320"/>
      <c r="AC24" s="320"/>
      <c r="AD24" s="163">
        <f t="shared" si="10"/>
        <v>0</v>
      </c>
      <c r="AE24" s="213">
        <f t="shared" si="11"/>
        <v>0</v>
      </c>
      <c r="AF24" s="214">
        <f t="shared" si="11"/>
        <v>0</v>
      </c>
    </row>
    <row r="25" spans="2:35" s="199" customFormat="1" ht="18" customHeight="1" thickBot="1" x14ac:dyDescent="0.4">
      <c r="B25" s="164" t="s">
        <v>15</v>
      </c>
      <c r="C25" s="109"/>
      <c r="D25" s="110"/>
      <c r="E25" s="110"/>
      <c r="F25" s="110"/>
      <c r="G25" s="110"/>
      <c r="H25" s="110"/>
      <c r="I25" s="111"/>
      <c r="J25" s="228"/>
      <c r="K25" s="229"/>
      <c r="L25" s="229"/>
      <c r="M25" s="230"/>
      <c r="N25" s="156">
        <f t="shared" ref="N25" si="12">SUM(N19:N24)</f>
        <v>0</v>
      </c>
      <c r="O25" s="220" t="e">
        <f>SUMPRODUCT(O19:O24,N19:N24)/SUM(N19:N24)</f>
        <v>#DIV/0!</v>
      </c>
      <c r="P25" s="221" t="e">
        <f>SUMPRODUCT(P19:P24,N19:N24)/SUM(N19:N24)</f>
        <v>#DIV/0!</v>
      </c>
      <c r="Q25" s="131"/>
      <c r="R25" s="164" t="s">
        <v>15</v>
      </c>
      <c r="S25" s="98"/>
      <c r="T25" s="99"/>
      <c r="U25" s="99"/>
      <c r="V25" s="99"/>
      <c r="W25" s="99"/>
      <c r="X25" s="99"/>
      <c r="Y25" s="100"/>
      <c r="Z25" s="156">
        <f>SUM(Z19:Z24)</f>
        <v>0</v>
      </c>
      <c r="AA25" s="156">
        <f t="shared" ref="AA25:AD25" si="13">SUM(AA19:AA24)</f>
        <v>0</v>
      </c>
      <c r="AB25" s="156">
        <f t="shared" si="13"/>
        <v>0</v>
      </c>
      <c r="AC25" s="156">
        <f t="shared" si="13"/>
        <v>0</v>
      </c>
      <c r="AD25" s="156">
        <f t="shared" si="13"/>
        <v>0</v>
      </c>
      <c r="AE25" s="218" t="e">
        <f>SUMPRODUCT(AE19:AE24,AD19:AD24)/SUM(AD19:AD24)</f>
        <v>#DIV/0!</v>
      </c>
      <c r="AF25" s="221" t="e">
        <f>SUMPRODUCT(AF19:AF24,AD19:AD24)/SUM(AD19:AD24)</f>
        <v>#DIV/0!</v>
      </c>
    </row>
    <row r="26" spans="2:35" s="199" customFormat="1" ht="8.15" customHeight="1" thickBot="1" x14ac:dyDescent="0.4"/>
    <row r="27" spans="2:35" s="199" customFormat="1" ht="56.25" customHeight="1" x14ac:dyDescent="0.35">
      <c r="B27" s="170" t="s">
        <v>113</v>
      </c>
      <c r="C27" s="145"/>
      <c r="D27" s="143"/>
      <c r="E27" s="143"/>
      <c r="F27" s="143" t="s">
        <v>44</v>
      </c>
      <c r="G27" s="143"/>
      <c r="H27" s="143"/>
      <c r="I27" s="144"/>
      <c r="J27" s="145"/>
      <c r="K27" s="143"/>
      <c r="L27" s="143"/>
      <c r="M27" s="143" t="s">
        <v>216</v>
      </c>
      <c r="N27" s="143"/>
      <c r="O27" s="143"/>
      <c r="P27" s="146"/>
      <c r="Q27" s="131"/>
      <c r="R27" s="170" t="s">
        <v>113</v>
      </c>
      <c r="S27" s="145"/>
      <c r="T27" s="143"/>
      <c r="U27" s="143"/>
      <c r="V27" s="143" t="s">
        <v>44</v>
      </c>
      <c r="W27" s="143"/>
      <c r="X27" s="143"/>
      <c r="Y27" s="143"/>
      <c r="Z27" s="145"/>
      <c r="AA27" s="143"/>
      <c r="AB27" s="143"/>
      <c r="AC27" s="143" t="s">
        <v>216</v>
      </c>
      <c r="AD27" s="143"/>
      <c r="AE27" s="143"/>
      <c r="AF27" s="146"/>
    </row>
    <row r="28" spans="2:35" s="199" customFormat="1" ht="95.15" customHeight="1" x14ac:dyDescent="0.35">
      <c r="B28" s="147" t="s">
        <v>206</v>
      </c>
      <c r="C28" s="148" t="s">
        <v>87</v>
      </c>
      <c r="D28" s="148" t="s">
        <v>88</v>
      </c>
      <c r="E28" s="148" t="s">
        <v>89</v>
      </c>
      <c r="F28" s="148" t="s">
        <v>90</v>
      </c>
      <c r="G28" s="148" t="s">
        <v>153</v>
      </c>
      <c r="H28" s="148" t="s">
        <v>134</v>
      </c>
      <c r="I28" s="148" t="s">
        <v>139</v>
      </c>
      <c r="J28" s="148" t="s">
        <v>87</v>
      </c>
      <c r="K28" s="148" t="s">
        <v>88</v>
      </c>
      <c r="L28" s="148" t="s">
        <v>89</v>
      </c>
      <c r="M28" s="148" t="s">
        <v>90</v>
      </c>
      <c r="N28" s="148" t="s">
        <v>153</v>
      </c>
      <c r="O28" s="148" t="s">
        <v>134</v>
      </c>
      <c r="P28" s="149" t="s">
        <v>139</v>
      </c>
      <c r="Q28" s="131"/>
      <c r="R28" s="160" t="s">
        <v>70</v>
      </c>
      <c r="S28" s="148" t="s">
        <v>101</v>
      </c>
      <c r="T28" s="148" t="s">
        <v>102</v>
      </c>
      <c r="U28" s="148" t="s">
        <v>103</v>
      </c>
      <c r="V28" s="148" t="s">
        <v>71</v>
      </c>
      <c r="W28" s="148" t="s">
        <v>153</v>
      </c>
      <c r="X28" s="148" t="s">
        <v>134</v>
      </c>
      <c r="Y28" s="148" t="s">
        <v>139</v>
      </c>
      <c r="Z28" s="148" t="s">
        <v>101</v>
      </c>
      <c r="AA28" s="148" t="s">
        <v>102</v>
      </c>
      <c r="AB28" s="148" t="s">
        <v>103</v>
      </c>
      <c r="AC28" s="148" t="s">
        <v>71</v>
      </c>
      <c r="AD28" s="148" t="s">
        <v>153</v>
      </c>
      <c r="AE28" s="148" t="s">
        <v>134</v>
      </c>
      <c r="AF28" s="149" t="s">
        <v>139</v>
      </c>
    </row>
    <row r="29" spans="2:35" s="199" customFormat="1" ht="18" customHeight="1" x14ac:dyDescent="0.35">
      <c r="B29" s="160" t="s">
        <v>53</v>
      </c>
      <c r="C29" s="131"/>
      <c r="D29" s="209"/>
      <c r="E29" s="210" t="s">
        <v>191</v>
      </c>
      <c r="F29" s="209"/>
      <c r="G29" s="209"/>
      <c r="H29" s="151"/>
      <c r="I29" s="150"/>
      <c r="J29" s="131"/>
      <c r="K29" s="209"/>
      <c r="L29" s="210" t="s">
        <v>191</v>
      </c>
      <c r="M29" s="209"/>
      <c r="N29" s="209"/>
      <c r="O29" s="151"/>
      <c r="P29" s="152"/>
      <c r="Q29" s="131"/>
      <c r="R29" s="160" t="s">
        <v>53</v>
      </c>
      <c r="S29" s="131"/>
      <c r="T29" s="209"/>
      <c r="U29" s="210" t="s">
        <v>191</v>
      </c>
      <c r="V29" s="209"/>
      <c r="W29" s="209"/>
      <c r="X29" s="151"/>
      <c r="Y29" s="150"/>
      <c r="Z29" s="131"/>
      <c r="AA29" s="209"/>
      <c r="AB29" s="210" t="s">
        <v>191</v>
      </c>
      <c r="AC29" s="209"/>
      <c r="AD29" s="209"/>
      <c r="AE29" s="151"/>
      <c r="AF29" s="152"/>
    </row>
    <row r="30" spans="2:35" s="199" customFormat="1" ht="18" customHeight="1" x14ac:dyDescent="0.35">
      <c r="B30" s="162" t="s">
        <v>0</v>
      </c>
      <c r="C30" s="163">
        <f>C8</f>
        <v>0</v>
      </c>
      <c r="D30" s="163">
        <f>D8</f>
        <v>0</v>
      </c>
      <c r="E30" s="163">
        <f t="shared" ref="E30:F30" si="14">E8</f>
        <v>0</v>
      </c>
      <c r="F30" s="163">
        <f t="shared" si="14"/>
        <v>0</v>
      </c>
      <c r="G30" s="163">
        <f>G8</f>
        <v>0</v>
      </c>
      <c r="H30" s="231">
        <f>H8</f>
        <v>0</v>
      </c>
      <c r="I30" s="232">
        <f>I8</f>
        <v>0</v>
      </c>
      <c r="J30" s="222"/>
      <c r="K30" s="223"/>
      <c r="L30" s="223"/>
      <c r="M30" s="224"/>
      <c r="N30" s="163">
        <f t="shared" ref="N30:N35" si="15">(N19+N8)</f>
        <v>0</v>
      </c>
      <c r="O30" s="233">
        <f>IF(N30=0,0,O8*(N8/N30)+O19*(N19/N30))</f>
        <v>0</v>
      </c>
      <c r="P30" s="175">
        <f t="shared" ref="P30:P35" si="16">IF(N30=0,0,P8*(N8/N30)+P19*(N19/N30))</f>
        <v>0</v>
      </c>
      <c r="Q30" s="131"/>
      <c r="R30" s="162" t="s">
        <v>0</v>
      </c>
      <c r="S30" s="163">
        <f>S8</f>
        <v>0</v>
      </c>
      <c r="T30" s="163">
        <f>T8</f>
        <v>0</v>
      </c>
      <c r="U30" s="163">
        <f t="shared" ref="U30:W30" si="17">U8</f>
        <v>0</v>
      </c>
      <c r="V30" s="163">
        <f t="shared" si="17"/>
        <v>0</v>
      </c>
      <c r="W30" s="163">
        <f t="shared" si="17"/>
        <v>0</v>
      </c>
      <c r="X30" s="234">
        <f>X8</f>
        <v>0</v>
      </c>
      <c r="Y30" s="173">
        <f>Y8</f>
        <v>0</v>
      </c>
      <c r="Z30" s="235">
        <f t="shared" ref="Z30:Z35" si="18">Z8+Z19</f>
        <v>0</v>
      </c>
      <c r="AA30" s="235">
        <f>AA19+AA8</f>
        <v>0</v>
      </c>
      <c r="AB30" s="235">
        <f t="shared" ref="AB30:AD30" si="19">AB19+AB8</f>
        <v>0</v>
      </c>
      <c r="AC30" s="235">
        <f t="shared" si="19"/>
        <v>0</v>
      </c>
      <c r="AD30" s="235">
        <f t="shared" si="19"/>
        <v>0</v>
      </c>
      <c r="AE30" s="233">
        <f t="shared" ref="AE30:AE35" si="20">IF(AD30=0,0,AE8*(AD8/AD30)+AE19*(AD19/AD30))</f>
        <v>0</v>
      </c>
      <c r="AF30" s="175">
        <f t="shared" ref="AF30:AF35" si="21">IF(AD30=0,0,AF8*(AD8/AD30)+AF19*(AD19/AD30))</f>
        <v>0</v>
      </c>
      <c r="AH30" s="277"/>
      <c r="AI30" s="278"/>
    </row>
    <row r="31" spans="2:35" s="199" customFormat="1" ht="18" customHeight="1" x14ac:dyDescent="0.35">
      <c r="B31" s="162" t="s">
        <v>1</v>
      </c>
      <c r="C31" s="163">
        <f t="shared" ref="C31:H35" si="22">C9</f>
        <v>0</v>
      </c>
      <c r="D31" s="163">
        <f t="shared" si="22"/>
        <v>0</v>
      </c>
      <c r="E31" s="163">
        <f t="shared" si="22"/>
        <v>0</v>
      </c>
      <c r="F31" s="163">
        <f t="shared" si="22"/>
        <v>0</v>
      </c>
      <c r="G31" s="163">
        <f>G9</f>
        <v>0</v>
      </c>
      <c r="H31" s="231">
        <f t="shared" si="22"/>
        <v>0</v>
      </c>
      <c r="I31" s="232">
        <f>I9</f>
        <v>0</v>
      </c>
      <c r="J31" s="225"/>
      <c r="K31" s="226"/>
      <c r="L31" s="226"/>
      <c r="M31" s="227"/>
      <c r="N31" s="163">
        <f t="shared" si="15"/>
        <v>21775</v>
      </c>
      <c r="O31" s="233">
        <f t="shared" ref="O31:O35" si="23">IF(N31=0,0,O9*(N9/N31)+O20*(N20/N31))</f>
        <v>501.49738205729062</v>
      </c>
      <c r="P31" s="175">
        <f t="shared" si="16"/>
        <v>4.6645963537131948E-4</v>
      </c>
      <c r="Q31" s="131"/>
      <c r="R31" s="162" t="s">
        <v>1</v>
      </c>
      <c r="S31" s="163">
        <f t="shared" ref="S31:Y35" si="24">S9</f>
        <v>0</v>
      </c>
      <c r="T31" s="163">
        <f t="shared" si="24"/>
        <v>0</v>
      </c>
      <c r="U31" s="163">
        <f t="shared" si="24"/>
        <v>0</v>
      </c>
      <c r="V31" s="163">
        <f t="shared" si="24"/>
        <v>0</v>
      </c>
      <c r="W31" s="163">
        <f t="shared" si="24"/>
        <v>0</v>
      </c>
      <c r="X31" s="234">
        <f t="shared" si="24"/>
        <v>0</v>
      </c>
      <c r="Y31" s="173">
        <f t="shared" si="24"/>
        <v>0</v>
      </c>
      <c r="Z31" s="235">
        <f t="shared" si="18"/>
        <v>0</v>
      </c>
      <c r="AA31" s="235">
        <f t="shared" ref="AA31:AD35" si="25">AA20+AA9</f>
        <v>0</v>
      </c>
      <c r="AB31" s="235">
        <f t="shared" si="25"/>
        <v>0</v>
      </c>
      <c r="AC31" s="235">
        <f t="shared" si="25"/>
        <v>0</v>
      </c>
      <c r="AD31" s="235">
        <f t="shared" si="25"/>
        <v>0</v>
      </c>
      <c r="AE31" s="233">
        <f t="shared" si="20"/>
        <v>0</v>
      </c>
      <c r="AF31" s="175">
        <f t="shared" si="21"/>
        <v>0</v>
      </c>
      <c r="AH31" s="277"/>
      <c r="AI31" s="278"/>
    </row>
    <row r="32" spans="2:35" s="199" customFormat="1" ht="18" customHeight="1" x14ac:dyDescent="0.35">
      <c r="B32" s="162" t="s">
        <v>4</v>
      </c>
      <c r="C32" s="163">
        <f t="shared" si="22"/>
        <v>0</v>
      </c>
      <c r="D32" s="163">
        <f t="shared" si="22"/>
        <v>0</v>
      </c>
      <c r="E32" s="163">
        <f t="shared" si="22"/>
        <v>0</v>
      </c>
      <c r="F32" s="163">
        <f t="shared" si="22"/>
        <v>0</v>
      </c>
      <c r="G32" s="163">
        <f>G10</f>
        <v>0</v>
      </c>
      <c r="H32" s="231">
        <f t="shared" si="22"/>
        <v>0</v>
      </c>
      <c r="I32" s="232">
        <f>I10</f>
        <v>0</v>
      </c>
      <c r="J32" s="225"/>
      <c r="K32" s="226"/>
      <c r="L32" s="226"/>
      <c r="M32" s="227"/>
      <c r="N32" s="163">
        <f t="shared" si="15"/>
        <v>0</v>
      </c>
      <c r="O32" s="233">
        <f t="shared" si="23"/>
        <v>0</v>
      </c>
      <c r="P32" s="175">
        <f t="shared" si="16"/>
        <v>0</v>
      </c>
      <c r="Q32" s="131"/>
      <c r="R32" s="162" t="s">
        <v>4</v>
      </c>
      <c r="S32" s="163">
        <f t="shared" si="24"/>
        <v>0</v>
      </c>
      <c r="T32" s="163">
        <f t="shared" si="24"/>
        <v>0</v>
      </c>
      <c r="U32" s="163">
        <f t="shared" si="24"/>
        <v>0</v>
      </c>
      <c r="V32" s="163">
        <f t="shared" si="24"/>
        <v>0</v>
      </c>
      <c r="W32" s="163">
        <f t="shared" si="24"/>
        <v>0</v>
      </c>
      <c r="X32" s="234">
        <f t="shared" si="24"/>
        <v>0</v>
      </c>
      <c r="Y32" s="173">
        <f t="shared" si="24"/>
        <v>0</v>
      </c>
      <c r="Z32" s="235">
        <f t="shared" si="18"/>
        <v>0</v>
      </c>
      <c r="AA32" s="235">
        <f t="shared" si="25"/>
        <v>0</v>
      </c>
      <c r="AB32" s="235">
        <f t="shared" si="25"/>
        <v>0</v>
      </c>
      <c r="AC32" s="235">
        <f t="shared" si="25"/>
        <v>0</v>
      </c>
      <c r="AD32" s="235">
        <f t="shared" si="25"/>
        <v>0</v>
      </c>
      <c r="AE32" s="233">
        <f t="shared" si="20"/>
        <v>0</v>
      </c>
      <c r="AF32" s="175">
        <f t="shared" si="21"/>
        <v>0</v>
      </c>
      <c r="AH32" s="277"/>
      <c r="AI32" s="278"/>
    </row>
    <row r="33" spans="2:35" s="199" customFormat="1" ht="18" customHeight="1" x14ac:dyDescent="0.35">
      <c r="B33" s="162" t="s">
        <v>2</v>
      </c>
      <c r="C33" s="163">
        <f t="shared" si="22"/>
        <v>0</v>
      </c>
      <c r="D33" s="163">
        <f t="shared" si="22"/>
        <v>0</v>
      </c>
      <c r="E33" s="163">
        <f t="shared" si="22"/>
        <v>0</v>
      </c>
      <c r="F33" s="163">
        <f t="shared" si="22"/>
        <v>0</v>
      </c>
      <c r="G33" s="163">
        <f>G11</f>
        <v>0</v>
      </c>
      <c r="H33" s="231">
        <f t="shared" si="22"/>
        <v>0</v>
      </c>
      <c r="I33" s="232">
        <f>I11</f>
        <v>0</v>
      </c>
      <c r="J33" s="225"/>
      <c r="K33" s="226"/>
      <c r="L33" s="226"/>
      <c r="M33" s="227"/>
      <c r="N33" s="163">
        <f t="shared" si="15"/>
        <v>0</v>
      </c>
      <c r="O33" s="233">
        <f t="shared" si="23"/>
        <v>0</v>
      </c>
      <c r="P33" s="175">
        <f t="shared" si="16"/>
        <v>0</v>
      </c>
      <c r="Q33" s="131"/>
      <c r="R33" s="162" t="s">
        <v>2</v>
      </c>
      <c r="S33" s="163">
        <f t="shared" si="24"/>
        <v>0</v>
      </c>
      <c r="T33" s="163">
        <f t="shared" si="24"/>
        <v>0</v>
      </c>
      <c r="U33" s="163">
        <f t="shared" si="24"/>
        <v>0</v>
      </c>
      <c r="V33" s="163">
        <f t="shared" si="24"/>
        <v>0</v>
      </c>
      <c r="W33" s="163">
        <f t="shared" si="24"/>
        <v>0</v>
      </c>
      <c r="X33" s="234">
        <f t="shared" si="24"/>
        <v>0</v>
      </c>
      <c r="Y33" s="173">
        <f t="shared" si="24"/>
        <v>0</v>
      </c>
      <c r="Z33" s="235">
        <f t="shared" si="18"/>
        <v>0</v>
      </c>
      <c r="AA33" s="235">
        <f t="shared" si="25"/>
        <v>0</v>
      </c>
      <c r="AB33" s="235">
        <f t="shared" si="25"/>
        <v>0</v>
      </c>
      <c r="AC33" s="235">
        <f t="shared" si="25"/>
        <v>0</v>
      </c>
      <c r="AD33" s="235">
        <f t="shared" si="25"/>
        <v>0</v>
      </c>
      <c r="AE33" s="233">
        <f t="shared" si="20"/>
        <v>0</v>
      </c>
      <c r="AF33" s="175">
        <f t="shared" si="21"/>
        <v>0</v>
      </c>
      <c r="AH33" s="277"/>
      <c r="AI33" s="278"/>
    </row>
    <row r="34" spans="2:35" s="199" customFormat="1" ht="18" customHeight="1" x14ac:dyDescent="0.35">
      <c r="B34" s="162" t="s">
        <v>3</v>
      </c>
      <c r="C34" s="163">
        <f t="shared" si="22"/>
        <v>0</v>
      </c>
      <c r="D34" s="163">
        <f t="shared" si="22"/>
        <v>0</v>
      </c>
      <c r="E34" s="163">
        <f t="shared" si="22"/>
        <v>0</v>
      </c>
      <c r="F34" s="163">
        <f t="shared" si="22"/>
        <v>0</v>
      </c>
      <c r="G34" s="163">
        <f>G12</f>
        <v>0</v>
      </c>
      <c r="H34" s="231">
        <f t="shared" si="22"/>
        <v>0</v>
      </c>
      <c r="I34" s="232">
        <f>I12</f>
        <v>0</v>
      </c>
      <c r="J34" s="225"/>
      <c r="K34" s="226"/>
      <c r="L34" s="226"/>
      <c r="M34" s="227"/>
      <c r="N34" s="163">
        <f t="shared" si="15"/>
        <v>0</v>
      </c>
      <c r="O34" s="233">
        <f t="shared" si="23"/>
        <v>0</v>
      </c>
      <c r="P34" s="175">
        <f t="shared" si="16"/>
        <v>0</v>
      </c>
      <c r="Q34" s="131"/>
      <c r="R34" s="162" t="s">
        <v>3</v>
      </c>
      <c r="S34" s="163">
        <f t="shared" si="24"/>
        <v>0</v>
      </c>
      <c r="T34" s="163">
        <f t="shared" si="24"/>
        <v>0</v>
      </c>
      <c r="U34" s="163">
        <f t="shared" si="24"/>
        <v>0</v>
      </c>
      <c r="V34" s="163">
        <f t="shared" si="24"/>
        <v>0</v>
      </c>
      <c r="W34" s="163">
        <f t="shared" si="24"/>
        <v>0</v>
      </c>
      <c r="X34" s="234">
        <f t="shared" si="24"/>
        <v>0</v>
      </c>
      <c r="Y34" s="173">
        <f t="shared" si="24"/>
        <v>0</v>
      </c>
      <c r="Z34" s="235">
        <f t="shared" si="18"/>
        <v>0</v>
      </c>
      <c r="AA34" s="235">
        <f t="shared" si="25"/>
        <v>0</v>
      </c>
      <c r="AB34" s="235">
        <f t="shared" si="25"/>
        <v>0</v>
      </c>
      <c r="AC34" s="235">
        <f t="shared" si="25"/>
        <v>0</v>
      </c>
      <c r="AD34" s="235">
        <f t="shared" si="25"/>
        <v>0</v>
      </c>
      <c r="AE34" s="233">
        <f t="shared" si="20"/>
        <v>0</v>
      </c>
      <c r="AF34" s="175">
        <f t="shared" si="21"/>
        <v>0</v>
      </c>
      <c r="AH34" s="277"/>
      <c r="AI34" s="278"/>
    </row>
    <row r="35" spans="2:35" s="199" customFormat="1" ht="18" customHeight="1" x14ac:dyDescent="0.35">
      <c r="B35" s="217" t="s">
        <v>141</v>
      </c>
      <c r="C35" s="163">
        <f t="shared" si="22"/>
        <v>0</v>
      </c>
      <c r="D35" s="163">
        <f t="shared" si="22"/>
        <v>0</v>
      </c>
      <c r="E35" s="163">
        <f t="shared" si="22"/>
        <v>0</v>
      </c>
      <c r="F35" s="163">
        <f t="shared" si="22"/>
        <v>0</v>
      </c>
      <c r="G35" s="163">
        <f>G13</f>
        <v>0</v>
      </c>
      <c r="H35" s="231">
        <f t="shared" si="22"/>
        <v>0</v>
      </c>
      <c r="I35" s="232">
        <f>I13</f>
        <v>0</v>
      </c>
      <c r="J35" s="225"/>
      <c r="K35" s="226"/>
      <c r="L35" s="226"/>
      <c r="M35" s="227"/>
      <c r="N35" s="163">
        <f t="shared" si="15"/>
        <v>0</v>
      </c>
      <c r="O35" s="233">
        <f t="shared" si="23"/>
        <v>0</v>
      </c>
      <c r="P35" s="175">
        <f t="shared" si="16"/>
        <v>0</v>
      </c>
      <c r="Q35" s="131"/>
      <c r="R35" s="217" t="s">
        <v>141</v>
      </c>
      <c r="S35" s="163">
        <f t="shared" si="24"/>
        <v>0</v>
      </c>
      <c r="T35" s="163">
        <f t="shared" si="24"/>
        <v>0</v>
      </c>
      <c r="U35" s="163">
        <f t="shared" si="24"/>
        <v>0</v>
      </c>
      <c r="V35" s="163">
        <f t="shared" si="24"/>
        <v>0</v>
      </c>
      <c r="W35" s="163">
        <f t="shared" si="24"/>
        <v>0</v>
      </c>
      <c r="X35" s="234">
        <f t="shared" si="24"/>
        <v>0</v>
      </c>
      <c r="Y35" s="173">
        <f t="shared" si="24"/>
        <v>0</v>
      </c>
      <c r="Z35" s="235">
        <f t="shared" si="18"/>
        <v>0</v>
      </c>
      <c r="AA35" s="235">
        <f t="shared" si="25"/>
        <v>0</v>
      </c>
      <c r="AB35" s="235">
        <f t="shared" si="25"/>
        <v>0</v>
      </c>
      <c r="AC35" s="235">
        <f t="shared" si="25"/>
        <v>0</v>
      </c>
      <c r="AD35" s="235">
        <f t="shared" si="25"/>
        <v>0</v>
      </c>
      <c r="AE35" s="233">
        <f t="shared" si="20"/>
        <v>0</v>
      </c>
      <c r="AF35" s="175">
        <f t="shared" si="21"/>
        <v>0</v>
      </c>
      <c r="AH35" s="277"/>
      <c r="AI35" s="278"/>
    </row>
    <row r="36" spans="2:35" s="199" customFormat="1" ht="18" customHeight="1" thickBot="1" x14ac:dyDescent="0.4">
      <c r="B36" s="155" t="s">
        <v>15</v>
      </c>
      <c r="C36" s="156">
        <f>SUM(C30:C35)</f>
        <v>0</v>
      </c>
      <c r="D36" s="156">
        <f t="shared" ref="D36:G36" si="26">SUM(D30:D35)</f>
        <v>0</v>
      </c>
      <c r="E36" s="156">
        <f t="shared" si="26"/>
        <v>0</v>
      </c>
      <c r="F36" s="156">
        <f t="shared" si="26"/>
        <v>0</v>
      </c>
      <c r="G36" s="156">
        <f t="shared" si="26"/>
        <v>0</v>
      </c>
      <c r="H36" s="218" t="e">
        <f>SUMPRODUCT(H30:H35,G30:G35)/SUM(G30:G35)</f>
        <v>#DIV/0!</v>
      </c>
      <c r="I36" s="219" t="e">
        <f>SUMPRODUCT(I30:I35,G30:G35)/SUM(G30:G35)</f>
        <v>#DIV/0!</v>
      </c>
      <c r="J36" s="228"/>
      <c r="K36" s="229"/>
      <c r="L36" s="229"/>
      <c r="M36" s="230"/>
      <c r="N36" s="156">
        <f t="shared" ref="N36" si="27">SUM(N30:N35)</f>
        <v>21775</v>
      </c>
      <c r="O36" s="218">
        <f>SUMPRODUCT(O30:O35,N30:N35)/SUM(N30:N35)</f>
        <v>501.49738205729057</v>
      </c>
      <c r="P36" s="221">
        <f>SUMPRODUCT(P30:P35,N30:N35)/SUM(N30:N35)</f>
        <v>4.6645963537131948E-4</v>
      </c>
      <c r="Q36" s="131"/>
      <c r="R36" s="155" t="s">
        <v>15</v>
      </c>
      <c r="S36" s="156">
        <f>SUM(S30:S35)</f>
        <v>0</v>
      </c>
      <c r="T36" s="156">
        <f t="shared" ref="T36:W36" si="28">SUM(T30:T35)</f>
        <v>0</v>
      </c>
      <c r="U36" s="156">
        <f t="shared" si="28"/>
        <v>0</v>
      </c>
      <c r="V36" s="156">
        <f t="shared" si="28"/>
        <v>0</v>
      </c>
      <c r="W36" s="156">
        <f t="shared" si="28"/>
        <v>0</v>
      </c>
      <c r="X36" s="220" t="e">
        <f>SUMPRODUCT(X30:X35,W30:W35)/SUM(W30:W35)</f>
        <v>#DIV/0!</v>
      </c>
      <c r="Y36" s="219" t="e">
        <f>SUMPRODUCT(Y30:Y35,W30:W35)/SUM(W30:W35)</f>
        <v>#DIV/0!</v>
      </c>
      <c r="Z36" s="236">
        <f>SUM(Z30:Z35)</f>
        <v>0</v>
      </c>
      <c r="AA36" s="236">
        <f t="shared" ref="AA36:AD36" si="29">SUM(AA30:AA35)</f>
        <v>0</v>
      </c>
      <c r="AB36" s="236">
        <f t="shared" si="29"/>
        <v>0</v>
      </c>
      <c r="AC36" s="236">
        <f t="shared" si="29"/>
        <v>0</v>
      </c>
      <c r="AD36" s="236">
        <f t="shared" si="29"/>
        <v>0</v>
      </c>
      <c r="AE36" s="218" t="e">
        <f>SUMPRODUCT(AE30:AE35,AD30:AD35)/SUM(AD30:AD35)</f>
        <v>#DIV/0!</v>
      </c>
      <c r="AF36" s="237" t="e">
        <f>SUMPRODUCT(AF30:AF35,AD30:AD35)/SUM(AD30:AD35)</f>
        <v>#DIV/0!</v>
      </c>
      <c r="AH36" s="277"/>
      <c r="AI36" s="278"/>
    </row>
    <row r="37" spans="2:35" s="204" customFormat="1" x14ac:dyDescent="0.35">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2:35" x14ac:dyDescent="0.35">
      <c r="N38" s="84"/>
      <c r="AD38" s="84"/>
    </row>
  </sheetData>
  <sheetProtection algorithmName="SHA-512" hashValue="4F0J8nUMq/F4ZhJk7eZTq9lCcRbVQzUU/Alyvcw1iOq+tFXUZRbXjVuiYxG3dhiBqc1aTg/QsJeVZ2HjN0qmgw==" saltValue="So/HZoG/OSueGGsMbUgKUw==" spinCount="100000" sheet="1" objects="1" scenarios="1"/>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38"/>
  <sheetViews>
    <sheetView showGridLines="0" zoomScale="75" zoomScaleNormal="75" zoomScaleSheetLayoutView="50" workbookViewId="0">
      <selection activeCell="M10" sqref="M10"/>
    </sheetView>
  </sheetViews>
  <sheetFormatPr defaultColWidth="9.1796875" defaultRowHeight="15.5" x14ac:dyDescent="0.35"/>
  <cols>
    <col min="1" max="1" width="1.7265625" style="19" customWidth="1"/>
    <col min="2" max="2" width="24.7265625" style="18" customWidth="1"/>
    <col min="3" max="16" width="15.7265625" style="18" customWidth="1"/>
    <col min="17" max="17" width="1.7265625" style="18" customWidth="1"/>
    <col min="18" max="16384" width="9.1796875" style="19"/>
  </cols>
  <sheetData>
    <row r="1" spans="2:17" ht="50.15" customHeight="1" x14ac:dyDescent="0.35">
      <c r="B1" s="126"/>
      <c r="C1" s="127"/>
      <c r="D1" s="127"/>
      <c r="E1" s="127"/>
      <c r="F1" s="127"/>
      <c r="G1" s="127"/>
      <c r="H1" s="128" t="str">
        <f>CONCATENATE("The Report Summarizes Rate Activity for the 12 month ending Reporting Year ",General_Info!$C$10)</f>
        <v>The Report Summarizes Rate Activity for the 12 month ending Reporting Year 2022</v>
      </c>
      <c r="I1" s="127"/>
      <c r="J1" s="127"/>
      <c r="K1" s="127"/>
      <c r="L1" s="127"/>
      <c r="M1" s="127"/>
      <c r="N1" s="127"/>
      <c r="O1" s="127"/>
      <c r="P1" s="127"/>
      <c r="Q1" s="125"/>
    </row>
    <row r="2" spans="2:17" s="204" customFormat="1" x14ac:dyDescent="0.35">
      <c r="B2" s="34" t="s">
        <v>230</v>
      </c>
      <c r="C2" s="18"/>
      <c r="D2" s="18"/>
      <c r="E2" s="33"/>
      <c r="F2" s="33"/>
      <c r="G2" s="33"/>
      <c r="H2" s="33"/>
      <c r="I2" s="33"/>
      <c r="J2" s="33"/>
    </row>
    <row r="3" spans="2:17" s="204" customFormat="1" ht="16.5" customHeight="1" x14ac:dyDescent="0.35">
      <c r="B3" s="34"/>
      <c r="C3" s="18"/>
      <c r="D3" s="18"/>
      <c r="E3" s="33"/>
      <c r="F3" s="33"/>
      <c r="G3" s="33"/>
      <c r="H3" s="33"/>
      <c r="I3" s="33"/>
      <c r="J3" s="33"/>
    </row>
    <row r="4" spans="2:17" s="204" customFormat="1" ht="17.25" customHeight="1" thickBot="1" x14ac:dyDescent="0.4"/>
    <row r="5" spans="2:17" s="204" customFormat="1" ht="48" customHeight="1" x14ac:dyDescent="0.35">
      <c r="B5" s="66" t="s">
        <v>43</v>
      </c>
      <c r="C5" s="244"/>
      <c r="D5" s="245"/>
      <c r="E5" s="245"/>
      <c r="F5" s="245" t="s">
        <v>44</v>
      </c>
      <c r="G5" s="245"/>
      <c r="H5" s="245"/>
      <c r="I5" s="246"/>
      <c r="J5" s="244"/>
      <c r="K5" s="245"/>
      <c r="L5" s="245"/>
      <c r="M5" s="245" t="s">
        <v>216</v>
      </c>
      <c r="N5" s="245"/>
      <c r="O5" s="245"/>
      <c r="P5" s="247"/>
      <c r="Q5" s="18"/>
    </row>
    <row r="6" spans="2:17" s="204" customFormat="1" ht="95.15" customHeight="1" x14ac:dyDescent="0.35">
      <c r="B6" s="43" t="s">
        <v>206</v>
      </c>
      <c r="C6" s="23" t="s">
        <v>87</v>
      </c>
      <c r="D6" s="23" t="s">
        <v>88</v>
      </c>
      <c r="E6" s="23" t="s">
        <v>89</v>
      </c>
      <c r="F6" s="23" t="s">
        <v>90</v>
      </c>
      <c r="G6" s="23" t="s">
        <v>153</v>
      </c>
      <c r="H6" s="23" t="s">
        <v>134</v>
      </c>
      <c r="I6" s="23" t="s">
        <v>139</v>
      </c>
      <c r="J6" s="23" t="s">
        <v>87</v>
      </c>
      <c r="K6" s="23" t="s">
        <v>88</v>
      </c>
      <c r="L6" s="23" t="s">
        <v>89</v>
      </c>
      <c r="M6" s="23" t="s">
        <v>90</v>
      </c>
      <c r="N6" s="23" t="s">
        <v>153</v>
      </c>
      <c r="O6" s="23" t="s">
        <v>134</v>
      </c>
      <c r="P6" s="24" t="s">
        <v>139</v>
      </c>
      <c r="Q6" s="18"/>
    </row>
    <row r="7" spans="2:17" s="204" customFormat="1" ht="18" customHeight="1" x14ac:dyDescent="0.35">
      <c r="B7" s="43" t="s">
        <v>53</v>
      </c>
      <c r="C7" s="18"/>
      <c r="D7" s="102"/>
      <c r="E7" s="101" t="s">
        <v>134</v>
      </c>
      <c r="F7" s="102"/>
      <c r="G7" s="102"/>
      <c r="H7" s="76"/>
      <c r="I7" s="16"/>
      <c r="J7" s="18"/>
      <c r="K7" s="102"/>
      <c r="L7" s="101" t="s">
        <v>134</v>
      </c>
      <c r="M7" s="102"/>
      <c r="N7" s="102"/>
      <c r="O7" s="76"/>
      <c r="P7" s="15"/>
      <c r="Q7" s="18"/>
    </row>
    <row r="8" spans="2:17" s="204" customFormat="1" ht="18" customHeight="1" x14ac:dyDescent="0.35">
      <c r="B8" s="44" t="s">
        <v>0</v>
      </c>
      <c r="C8" s="325"/>
      <c r="D8" s="325"/>
      <c r="E8" s="325"/>
      <c r="F8" s="325"/>
      <c r="G8" s="30">
        <f>'(5a) Enrollment'!G8</f>
        <v>0</v>
      </c>
      <c r="H8" s="31">
        <f>'(5a) Enrollment'!H8</f>
        <v>0</v>
      </c>
      <c r="I8" s="32">
        <f>'(5a) Enrollment'!I8</f>
        <v>0</v>
      </c>
      <c r="J8" s="325"/>
      <c r="K8" s="325"/>
      <c r="L8" s="325"/>
      <c r="M8" s="325"/>
      <c r="N8" s="30">
        <f>'(5a) Enrollment'!N8</f>
        <v>0</v>
      </c>
      <c r="O8" s="31">
        <f>'(5a) Enrollment'!O8</f>
        <v>0</v>
      </c>
      <c r="P8" s="35">
        <f>'(5a) Enrollment'!P8</f>
        <v>0</v>
      </c>
      <c r="Q8" s="18"/>
    </row>
    <row r="9" spans="2:17" s="204" customFormat="1" ht="18" customHeight="1" x14ac:dyDescent="0.35">
      <c r="B9" s="44" t="s">
        <v>1</v>
      </c>
      <c r="C9" s="325"/>
      <c r="D9" s="325"/>
      <c r="E9" s="325"/>
      <c r="F9" s="325"/>
      <c r="G9" s="30">
        <f>'(5a) Enrollment'!G9</f>
        <v>0</v>
      </c>
      <c r="H9" s="31">
        <f>'(5a) Enrollment'!H9</f>
        <v>0</v>
      </c>
      <c r="I9" s="32">
        <f>'(5a) Enrollment'!I9</f>
        <v>0</v>
      </c>
      <c r="J9" s="325">
        <v>740.54945693534023</v>
      </c>
      <c r="K9" s="325">
        <v>641.79225849560316</v>
      </c>
      <c r="L9" s="325">
        <v>516.72753975663443</v>
      </c>
      <c r="M9" s="325">
        <v>415.40569980515176</v>
      </c>
      <c r="N9" s="30">
        <f>'(5a) Enrollment'!N9</f>
        <v>21775</v>
      </c>
      <c r="O9" s="31">
        <f>'(5a) Enrollment'!O9</f>
        <v>501.49738205729062</v>
      </c>
      <c r="P9" s="35">
        <f>'(5a) Enrollment'!P9</f>
        <v>4.6645963537131948E-4</v>
      </c>
      <c r="Q9" s="18"/>
    </row>
    <row r="10" spans="2:17" s="204" customFormat="1" ht="18" customHeight="1" x14ac:dyDescent="0.35">
      <c r="B10" s="44" t="s">
        <v>4</v>
      </c>
      <c r="C10" s="325"/>
      <c r="D10" s="325"/>
      <c r="E10" s="325"/>
      <c r="F10" s="325"/>
      <c r="G10" s="30">
        <f>'(5a) Enrollment'!G10</f>
        <v>0</v>
      </c>
      <c r="H10" s="31">
        <f>'(5a) Enrollment'!H10</f>
        <v>0</v>
      </c>
      <c r="I10" s="32">
        <f>'(5a) Enrollment'!I10</f>
        <v>0</v>
      </c>
      <c r="J10" s="325"/>
      <c r="K10" s="325"/>
      <c r="L10" s="325"/>
      <c r="M10" s="325"/>
      <c r="N10" s="30">
        <f>'(5a) Enrollment'!N10</f>
        <v>0</v>
      </c>
      <c r="O10" s="31">
        <f>'(5a) Enrollment'!O10</f>
        <v>0</v>
      </c>
      <c r="P10" s="35">
        <f>'(5a) Enrollment'!P10</f>
        <v>0</v>
      </c>
      <c r="Q10" s="18"/>
    </row>
    <row r="11" spans="2:17" s="204" customFormat="1" ht="18" customHeight="1" x14ac:dyDescent="0.35">
      <c r="B11" s="44" t="s">
        <v>2</v>
      </c>
      <c r="C11" s="325"/>
      <c r="D11" s="325"/>
      <c r="E11" s="325"/>
      <c r="F11" s="325"/>
      <c r="G11" s="30">
        <f>'(5a) Enrollment'!G11</f>
        <v>0</v>
      </c>
      <c r="H11" s="31">
        <f>'(5a) Enrollment'!H11</f>
        <v>0</v>
      </c>
      <c r="I11" s="32">
        <f>'(5a) Enrollment'!I11</f>
        <v>0</v>
      </c>
      <c r="J11" s="325"/>
      <c r="K11" s="325"/>
      <c r="L11" s="325"/>
      <c r="M11" s="325"/>
      <c r="N11" s="30">
        <f>'(5a) Enrollment'!N11</f>
        <v>0</v>
      </c>
      <c r="O11" s="31">
        <f>'(5a) Enrollment'!O11</f>
        <v>0</v>
      </c>
      <c r="P11" s="35">
        <f>'(5a) Enrollment'!P11</f>
        <v>0</v>
      </c>
      <c r="Q11" s="18"/>
    </row>
    <row r="12" spans="2:17" s="204" customFormat="1" ht="18" customHeight="1" x14ac:dyDescent="0.35">
      <c r="B12" s="44" t="s">
        <v>3</v>
      </c>
      <c r="C12" s="325"/>
      <c r="D12" s="325"/>
      <c r="E12" s="325"/>
      <c r="F12" s="325"/>
      <c r="G12" s="30">
        <f>'(5a) Enrollment'!G12</f>
        <v>0</v>
      </c>
      <c r="H12" s="31">
        <f>'(5a) Enrollment'!H12</f>
        <v>0</v>
      </c>
      <c r="I12" s="32">
        <f>'(5a) Enrollment'!I12</f>
        <v>0</v>
      </c>
      <c r="J12" s="325"/>
      <c r="K12" s="325"/>
      <c r="L12" s="325"/>
      <c r="M12" s="325"/>
      <c r="N12" s="30">
        <f>'(5a) Enrollment'!N12</f>
        <v>0</v>
      </c>
      <c r="O12" s="31">
        <f>'(5a) Enrollment'!O12</f>
        <v>0</v>
      </c>
      <c r="P12" s="35">
        <f>'(5a) Enrollment'!P12</f>
        <v>0</v>
      </c>
      <c r="Q12" s="18"/>
    </row>
    <row r="13" spans="2:17" s="204" customFormat="1" ht="18" customHeight="1" x14ac:dyDescent="0.35">
      <c r="B13" s="61" t="s">
        <v>141</v>
      </c>
      <c r="C13" s="326"/>
      <c r="D13" s="326"/>
      <c r="E13" s="326"/>
      <c r="F13" s="326"/>
      <c r="G13" s="30">
        <f>'(5a) Enrollment'!G13</f>
        <v>0</v>
      </c>
      <c r="H13" s="31">
        <f>'(5a) Enrollment'!H13</f>
        <v>0</v>
      </c>
      <c r="I13" s="32">
        <f>'(5a) Enrollment'!I13</f>
        <v>0</v>
      </c>
      <c r="J13" s="326"/>
      <c r="K13" s="326"/>
      <c r="L13" s="326"/>
      <c r="M13" s="326"/>
      <c r="N13" s="30">
        <f>'(5a) Enrollment'!N13</f>
        <v>0</v>
      </c>
      <c r="O13" s="31">
        <f>'(5a) Enrollment'!O13</f>
        <v>0</v>
      </c>
      <c r="P13" s="35">
        <f>'(5a) Enrollment'!P13</f>
        <v>0</v>
      </c>
      <c r="Q13" s="18"/>
    </row>
    <row r="14" spans="2:17" s="204" customFormat="1" ht="18" customHeight="1" thickBot="1" x14ac:dyDescent="0.4">
      <c r="B14" s="45" t="s">
        <v>15</v>
      </c>
      <c r="C14" s="121"/>
      <c r="D14" s="122"/>
      <c r="E14" s="122"/>
      <c r="F14" s="123"/>
      <c r="G14" s="27">
        <f t="shared" ref="G14" si="0">SUM(G8:G13)</f>
        <v>0</v>
      </c>
      <c r="H14" s="82" t="e">
        <f>SUMPRODUCT(H8:H13,G8:G13)/SUM(G8:G13)</f>
        <v>#DIV/0!</v>
      </c>
      <c r="I14" s="79" t="e">
        <f>SUMPRODUCT(I8:I13,G8:G13)/SUM(G8:G13)</f>
        <v>#DIV/0!</v>
      </c>
      <c r="J14" s="121"/>
      <c r="K14" s="122"/>
      <c r="L14" s="122"/>
      <c r="M14" s="123"/>
      <c r="N14" s="27">
        <f t="shared" ref="N14" si="1">SUM(N8:N13)</f>
        <v>21775</v>
      </c>
      <c r="O14" s="82">
        <f>SUMPRODUCT(O8:O13,N8:N13)/SUM(N8:N13)</f>
        <v>501.49738205729057</v>
      </c>
      <c r="P14" s="80">
        <f>SUMPRODUCT(P8:P13,N8:N13)/SUM(N8:N13)</f>
        <v>4.6645963537131948E-4</v>
      </c>
      <c r="Q14" s="18"/>
    </row>
    <row r="15" spans="2:17" s="204" customFormat="1" ht="8.15" customHeight="1" thickBot="1" x14ac:dyDescent="0.4"/>
    <row r="16" spans="2:17" s="204" customFormat="1" ht="56.25" customHeight="1" x14ac:dyDescent="0.35">
      <c r="B16" s="65" t="s">
        <v>54</v>
      </c>
      <c r="C16" s="244"/>
      <c r="D16" s="245"/>
      <c r="E16" s="245"/>
      <c r="F16" s="245" t="s">
        <v>44</v>
      </c>
      <c r="G16" s="245"/>
      <c r="H16" s="245"/>
      <c r="I16" s="246"/>
      <c r="J16" s="244"/>
      <c r="K16" s="245"/>
      <c r="L16" s="245"/>
      <c r="M16" s="245" t="s">
        <v>216</v>
      </c>
      <c r="N16" s="245"/>
      <c r="O16" s="245"/>
      <c r="P16" s="247"/>
      <c r="Q16" s="18"/>
    </row>
    <row r="17" spans="2:17" s="204" customFormat="1" ht="95.15" customHeight="1" x14ac:dyDescent="0.35">
      <c r="B17" s="43" t="s">
        <v>206</v>
      </c>
      <c r="C17" s="23" t="s">
        <v>87</v>
      </c>
      <c r="D17" s="23" t="s">
        <v>88</v>
      </c>
      <c r="E17" s="23" t="s">
        <v>89</v>
      </c>
      <c r="F17" s="23" t="s">
        <v>90</v>
      </c>
      <c r="G17" s="23" t="s">
        <v>153</v>
      </c>
      <c r="H17" s="23" t="s">
        <v>134</v>
      </c>
      <c r="I17" s="23" t="s">
        <v>139</v>
      </c>
      <c r="J17" s="23" t="s">
        <v>87</v>
      </c>
      <c r="K17" s="23" t="s">
        <v>88</v>
      </c>
      <c r="L17" s="23" t="s">
        <v>89</v>
      </c>
      <c r="M17" s="23" t="s">
        <v>90</v>
      </c>
      <c r="N17" s="23" t="s">
        <v>153</v>
      </c>
      <c r="O17" s="23" t="s">
        <v>134</v>
      </c>
      <c r="P17" s="24" t="s">
        <v>139</v>
      </c>
      <c r="Q17" s="18"/>
    </row>
    <row r="18" spans="2:17" s="204" customFormat="1" ht="18" customHeight="1" x14ac:dyDescent="0.35">
      <c r="B18" s="22" t="s">
        <v>53</v>
      </c>
      <c r="C18" s="103"/>
      <c r="D18" s="104"/>
      <c r="E18" s="104"/>
      <c r="F18" s="104"/>
      <c r="G18" s="104"/>
      <c r="H18" s="104"/>
      <c r="I18" s="105"/>
      <c r="J18" s="18"/>
      <c r="K18" s="102"/>
      <c r="L18" s="101" t="s">
        <v>134</v>
      </c>
      <c r="M18" s="102"/>
      <c r="N18" s="102"/>
      <c r="O18" s="76"/>
      <c r="P18" s="15"/>
      <c r="Q18" s="18"/>
    </row>
    <row r="19" spans="2:17" s="204" customFormat="1" ht="18" customHeight="1" x14ac:dyDescent="0.35">
      <c r="B19" s="25" t="s">
        <v>0</v>
      </c>
      <c r="C19" s="106"/>
      <c r="D19" s="107"/>
      <c r="E19" s="107"/>
      <c r="F19" s="107"/>
      <c r="G19" s="107"/>
      <c r="H19" s="107"/>
      <c r="I19" s="108"/>
      <c r="J19" s="112"/>
      <c r="K19" s="113"/>
      <c r="L19" s="113"/>
      <c r="M19" s="114"/>
      <c r="N19" s="88">
        <f>'(5a) Enrollment'!N19</f>
        <v>0</v>
      </c>
      <c r="O19" s="87">
        <f>'(5a) Enrollment'!O19</f>
        <v>0</v>
      </c>
      <c r="P19" s="35">
        <f>'(5a) Enrollment'!P19</f>
        <v>0</v>
      </c>
      <c r="Q19" s="18"/>
    </row>
    <row r="20" spans="2:17" s="204" customFormat="1" ht="18" customHeight="1" x14ac:dyDescent="0.35">
      <c r="B20" s="25" t="s">
        <v>1</v>
      </c>
      <c r="C20" s="106"/>
      <c r="D20" s="107"/>
      <c r="E20" s="107"/>
      <c r="F20" s="107"/>
      <c r="G20" s="107"/>
      <c r="H20" s="107"/>
      <c r="I20" s="108"/>
      <c r="J20" s="115"/>
      <c r="K20" s="116"/>
      <c r="L20" s="116"/>
      <c r="M20" s="117"/>
      <c r="N20" s="88">
        <f>'(5a) Enrollment'!N20</f>
        <v>0</v>
      </c>
      <c r="O20" s="87">
        <f>'(5a) Enrollment'!O20</f>
        <v>0</v>
      </c>
      <c r="P20" s="35">
        <f>'(5a) Enrollment'!P20</f>
        <v>0</v>
      </c>
      <c r="Q20" s="18"/>
    </row>
    <row r="21" spans="2:17" s="204" customFormat="1" ht="18" customHeight="1" x14ac:dyDescent="0.35">
      <c r="B21" s="25" t="s">
        <v>4</v>
      </c>
      <c r="C21" s="106"/>
      <c r="D21" s="107"/>
      <c r="E21" s="107"/>
      <c r="F21" s="107"/>
      <c r="G21" s="107"/>
      <c r="H21" s="107"/>
      <c r="I21" s="108"/>
      <c r="J21" s="115"/>
      <c r="K21" s="116"/>
      <c r="L21" s="116"/>
      <c r="M21" s="117"/>
      <c r="N21" s="88">
        <f>'(5a) Enrollment'!N21</f>
        <v>0</v>
      </c>
      <c r="O21" s="87">
        <f>'(5a) Enrollment'!O21</f>
        <v>0</v>
      </c>
      <c r="P21" s="35">
        <f>'(5a) Enrollment'!P21</f>
        <v>0</v>
      </c>
      <c r="Q21" s="18"/>
    </row>
    <row r="22" spans="2:17" s="204" customFormat="1" ht="18" customHeight="1" x14ac:dyDescent="0.35">
      <c r="B22" s="25" t="s">
        <v>2</v>
      </c>
      <c r="C22" s="106"/>
      <c r="D22" s="107"/>
      <c r="E22" s="107"/>
      <c r="F22" s="107"/>
      <c r="G22" s="107"/>
      <c r="H22" s="107"/>
      <c r="I22" s="108"/>
      <c r="J22" s="115"/>
      <c r="K22" s="116"/>
      <c r="L22" s="116"/>
      <c r="M22" s="117"/>
      <c r="N22" s="88">
        <f>'(5a) Enrollment'!N22</f>
        <v>0</v>
      </c>
      <c r="O22" s="87">
        <f>'(5a) Enrollment'!O22</f>
        <v>0</v>
      </c>
      <c r="P22" s="35">
        <f>'(5a) Enrollment'!P22</f>
        <v>0</v>
      </c>
      <c r="Q22" s="18"/>
    </row>
    <row r="23" spans="2:17" s="204" customFormat="1" ht="18" customHeight="1" x14ac:dyDescent="0.35">
      <c r="B23" s="25" t="s">
        <v>3</v>
      </c>
      <c r="C23" s="106"/>
      <c r="D23" s="107"/>
      <c r="E23" s="107"/>
      <c r="F23" s="107"/>
      <c r="G23" s="107"/>
      <c r="H23" s="107"/>
      <c r="I23" s="108"/>
      <c r="J23" s="115"/>
      <c r="K23" s="116"/>
      <c r="L23" s="116"/>
      <c r="M23" s="117"/>
      <c r="N23" s="88">
        <f>'(5a) Enrollment'!N23</f>
        <v>0</v>
      </c>
      <c r="O23" s="87">
        <f>'(5a) Enrollment'!O23</f>
        <v>0</v>
      </c>
      <c r="P23" s="35">
        <f>'(5a) Enrollment'!P23</f>
        <v>0</v>
      </c>
      <c r="Q23" s="18"/>
    </row>
    <row r="24" spans="2:17" s="204" customFormat="1" ht="18" customHeight="1" x14ac:dyDescent="0.35">
      <c r="B24" s="62" t="s">
        <v>141</v>
      </c>
      <c r="C24" s="106"/>
      <c r="D24" s="107"/>
      <c r="E24" s="107"/>
      <c r="F24" s="107"/>
      <c r="G24" s="107"/>
      <c r="H24" s="107"/>
      <c r="I24" s="108"/>
      <c r="J24" s="115"/>
      <c r="K24" s="116"/>
      <c r="L24" s="116"/>
      <c r="M24" s="117"/>
      <c r="N24" s="88">
        <f>'(5a) Enrollment'!N24</f>
        <v>0</v>
      </c>
      <c r="O24" s="87">
        <f>'(5a) Enrollment'!O24</f>
        <v>0</v>
      </c>
      <c r="P24" s="35">
        <f>'(5a) Enrollment'!P24</f>
        <v>0</v>
      </c>
      <c r="Q24" s="18"/>
    </row>
    <row r="25" spans="2:17" s="204" customFormat="1" ht="18" customHeight="1" thickBot="1" x14ac:dyDescent="0.4">
      <c r="B25" s="26" t="s">
        <v>15</v>
      </c>
      <c r="C25" s="109"/>
      <c r="D25" s="110"/>
      <c r="E25" s="110"/>
      <c r="F25" s="110"/>
      <c r="G25" s="110"/>
      <c r="H25" s="110"/>
      <c r="I25" s="111"/>
      <c r="J25" s="118"/>
      <c r="K25" s="119"/>
      <c r="L25" s="119"/>
      <c r="M25" s="120"/>
      <c r="N25" s="27">
        <f t="shared" ref="N25" si="2">SUM(N19:N24)</f>
        <v>0</v>
      </c>
      <c r="O25" s="82" t="e">
        <f>SUMPRODUCT(O19:O24,N19:N24)/SUM(N19:N24)</f>
        <v>#DIV/0!</v>
      </c>
      <c r="P25" s="80" t="e">
        <f>SUMPRODUCT(P19:P24,N19:N24)/SUM(N19:N24)</f>
        <v>#DIV/0!</v>
      </c>
      <c r="Q25" s="18"/>
    </row>
    <row r="26" spans="2:17" s="204" customFormat="1" ht="8.15" customHeight="1" thickBot="1" x14ac:dyDescent="0.4"/>
    <row r="27" spans="2:17" s="204" customFormat="1" ht="56.25" customHeight="1" x14ac:dyDescent="0.35">
      <c r="B27" s="65" t="s">
        <v>113</v>
      </c>
      <c r="C27" s="244"/>
      <c r="D27" s="245"/>
      <c r="E27" s="245"/>
      <c r="F27" s="245" t="s">
        <v>44</v>
      </c>
      <c r="G27" s="245"/>
      <c r="H27" s="245"/>
      <c r="I27" s="246"/>
      <c r="J27" s="244"/>
      <c r="K27" s="245"/>
      <c r="L27" s="245"/>
      <c r="M27" s="245" t="s">
        <v>216</v>
      </c>
      <c r="N27" s="245"/>
      <c r="O27" s="245"/>
      <c r="P27" s="247"/>
      <c r="Q27" s="18"/>
    </row>
    <row r="28" spans="2:17" s="204" customFormat="1" ht="95.15" customHeight="1" x14ac:dyDescent="0.35">
      <c r="B28" s="43" t="s">
        <v>206</v>
      </c>
      <c r="C28" s="23" t="s">
        <v>87</v>
      </c>
      <c r="D28" s="23" t="s">
        <v>88</v>
      </c>
      <c r="E28" s="23" t="s">
        <v>89</v>
      </c>
      <c r="F28" s="23" t="s">
        <v>90</v>
      </c>
      <c r="G28" s="23" t="s">
        <v>153</v>
      </c>
      <c r="H28" s="23" t="s">
        <v>134</v>
      </c>
      <c r="I28" s="23" t="s">
        <v>139</v>
      </c>
      <c r="J28" s="23" t="s">
        <v>87</v>
      </c>
      <c r="K28" s="23" t="s">
        <v>88</v>
      </c>
      <c r="L28" s="23" t="s">
        <v>89</v>
      </c>
      <c r="M28" s="23" t="s">
        <v>90</v>
      </c>
      <c r="N28" s="23" t="s">
        <v>153</v>
      </c>
      <c r="O28" s="23" t="s">
        <v>134</v>
      </c>
      <c r="P28" s="24" t="s">
        <v>139</v>
      </c>
      <c r="Q28" s="18"/>
    </row>
    <row r="29" spans="2:17" s="204" customFormat="1" ht="18" customHeight="1" x14ac:dyDescent="0.35">
      <c r="B29" s="22" t="s">
        <v>53</v>
      </c>
      <c r="C29" s="18"/>
      <c r="D29" s="102"/>
      <c r="E29" s="101" t="s">
        <v>134</v>
      </c>
      <c r="F29" s="102"/>
      <c r="G29" s="102"/>
      <c r="H29" s="76"/>
      <c r="I29" s="16"/>
      <c r="J29" s="18"/>
      <c r="K29" s="102"/>
      <c r="L29" s="101" t="s">
        <v>134</v>
      </c>
      <c r="M29" s="102"/>
      <c r="N29" s="102"/>
      <c r="O29" s="76"/>
      <c r="P29" s="15"/>
      <c r="Q29" s="18"/>
    </row>
    <row r="30" spans="2:17" s="204" customFormat="1" ht="18" customHeight="1" x14ac:dyDescent="0.35">
      <c r="B30" s="25" t="s">
        <v>0</v>
      </c>
      <c r="C30" s="85">
        <f>C8</f>
        <v>0</v>
      </c>
      <c r="D30" s="85">
        <f>D8</f>
        <v>0</v>
      </c>
      <c r="E30" s="85">
        <f t="shared" ref="E30:G30" si="3">E8</f>
        <v>0</v>
      </c>
      <c r="F30" s="85">
        <f t="shared" si="3"/>
        <v>0</v>
      </c>
      <c r="G30" s="30">
        <f t="shared" si="3"/>
        <v>0</v>
      </c>
      <c r="H30" s="85">
        <f>H8</f>
        <v>0</v>
      </c>
      <c r="I30" s="86">
        <f>I8</f>
        <v>0</v>
      </c>
      <c r="J30" s="112"/>
      <c r="K30" s="113"/>
      <c r="L30" s="113"/>
      <c r="M30" s="114"/>
      <c r="N30" s="30">
        <f t="shared" ref="N30" si="4">N19+N8</f>
        <v>0</v>
      </c>
      <c r="O30" s="83">
        <f>IF(N30=0,0,O8*(N8/N30)+O19*(N19/N30))</f>
        <v>0</v>
      </c>
      <c r="P30" s="81">
        <f>IF(N30=0,0,P8*(N8/N30)+P19*(N19/N30))</f>
        <v>0</v>
      </c>
      <c r="Q30" s="18"/>
    </row>
    <row r="31" spans="2:17" s="204" customFormat="1" ht="18" customHeight="1" x14ac:dyDescent="0.35">
      <c r="B31" s="25" t="s">
        <v>1</v>
      </c>
      <c r="C31" s="85">
        <f t="shared" ref="C31:I31" si="5">C9</f>
        <v>0</v>
      </c>
      <c r="D31" s="85">
        <f t="shared" si="5"/>
        <v>0</v>
      </c>
      <c r="E31" s="85">
        <f t="shared" si="5"/>
        <v>0</v>
      </c>
      <c r="F31" s="85">
        <f t="shared" si="5"/>
        <v>0</v>
      </c>
      <c r="G31" s="30">
        <f t="shared" si="5"/>
        <v>0</v>
      </c>
      <c r="H31" s="85">
        <f t="shared" si="5"/>
        <v>0</v>
      </c>
      <c r="I31" s="86">
        <f t="shared" si="5"/>
        <v>0</v>
      </c>
      <c r="J31" s="115"/>
      <c r="K31" s="116"/>
      <c r="L31" s="116"/>
      <c r="M31" s="117"/>
      <c r="N31" s="30">
        <f t="shared" ref="N31" si="6">N20+N9</f>
        <v>21775</v>
      </c>
      <c r="O31" s="83">
        <f t="shared" ref="O31:O35" si="7">IF(N31=0,0,O9*(N9/N31)+O20*(N20/N31))</f>
        <v>501.49738205729062</v>
      </c>
      <c r="P31" s="81">
        <f t="shared" ref="P31:P35" si="8">IF(N31=0,0,P9*(N9/N31)+P20*(N20/N31))</f>
        <v>4.6645963537131948E-4</v>
      </c>
      <c r="Q31" s="18"/>
    </row>
    <row r="32" spans="2:17" s="204" customFormat="1" ht="18" customHeight="1" x14ac:dyDescent="0.35">
      <c r="B32" s="25" t="s">
        <v>4</v>
      </c>
      <c r="C32" s="85">
        <f t="shared" ref="C32:I32" si="9">C10</f>
        <v>0</v>
      </c>
      <c r="D32" s="85">
        <f t="shared" si="9"/>
        <v>0</v>
      </c>
      <c r="E32" s="85">
        <f t="shared" si="9"/>
        <v>0</v>
      </c>
      <c r="F32" s="85">
        <f t="shared" si="9"/>
        <v>0</v>
      </c>
      <c r="G32" s="30">
        <f t="shared" si="9"/>
        <v>0</v>
      </c>
      <c r="H32" s="85">
        <f t="shared" si="9"/>
        <v>0</v>
      </c>
      <c r="I32" s="86">
        <f t="shared" si="9"/>
        <v>0</v>
      </c>
      <c r="J32" s="115"/>
      <c r="K32" s="116"/>
      <c r="L32" s="116"/>
      <c r="M32" s="117"/>
      <c r="N32" s="30">
        <f t="shared" ref="N32" si="10">N21+N10</f>
        <v>0</v>
      </c>
      <c r="O32" s="83">
        <f t="shared" si="7"/>
        <v>0</v>
      </c>
      <c r="P32" s="81">
        <f t="shared" si="8"/>
        <v>0</v>
      </c>
      <c r="Q32" s="18"/>
    </row>
    <row r="33" spans="2:17" s="204" customFormat="1" ht="18" customHeight="1" x14ac:dyDescent="0.35">
      <c r="B33" s="25" t="s">
        <v>2</v>
      </c>
      <c r="C33" s="85">
        <f t="shared" ref="C33:I33" si="11">C11</f>
        <v>0</v>
      </c>
      <c r="D33" s="85">
        <f t="shared" si="11"/>
        <v>0</v>
      </c>
      <c r="E33" s="85">
        <f t="shared" si="11"/>
        <v>0</v>
      </c>
      <c r="F33" s="85">
        <f t="shared" si="11"/>
        <v>0</v>
      </c>
      <c r="G33" s="30">
        <f t="shared" si="11"/>
        <v>0</v>
      </c>
      <c r="H33" s="85">
        <f t="shared" si="11"/>
        <v>0</v>
      </c>
      <c r="I33" s="86">
        <f t="shared" si="11"/>
        <v>0</v>
      </c>
      <c r="J33" s="115"/>
      <c r="K33" s="116"/>
      <c r="L33" s="116"/>
      <c r="M33" s="117"/>
      <c r="N33" s="30">
        <f t="shared" ref="N33" si="12">N22+N11</f>
        <v>0</v>
      </c>
      <c r="O33" s="83">
        <f t="shared" si="7"/>
        <v>0</v>
      </c>
      <c r="P33" s="81">
        <f t="shared" si="8"/>
        <v>0</v>
      </c>
      <c r="Q33" s="18"/>
    </row>
    <row r="34" spans="2:17" s="204" customFormat="1" ht="18" customHeight="1" x14ac:dyDescent="0.35">
      <c r="B34" s="25" t="s">
        <v>3</v>
      </c>
      <c r="C34" s="85">
        <f t="shared" ref="C34:I35" si="13">C12</f>
        <v>0</v>
      </c>
      <c r="D34" s="85">
        <f t="shared" si="13"/>
        <v>0</v>
      </c>
      <c r="E34" s="85">
        <f t="shared" si="13"/>
        <v>0</v>
      </c>
      <c r="F34" s="85">
        <f t="shared" si="13"/>
        <v>0</v>
      </c>
      <c r="G34" s="30">
        <f t="shared" si="13"/>
        <v>0</v>
      </c>
      <c r="H34" s="85">
        <f t="shared" si="13"/>
        <v>0</v>
      </c>
      <c r="I34" s="86">
        <f t="shared" si="13"/>
        <v>0</v>
      </c>
      <c r="J34" s="115"/>
      <c r="K34" s="116"/>
      <c r="L34" s="116"/>
      <c r="M34" s="117"/>
      <c r="N34" s="30">
        <f t="shared" ref="N34:N35" si="14">N23+N12</f>
        <v>0</v>
      </c>
      <c r="O34" s="83">
        <f t="shared" si="7"/>
        <v>0</v>
      </c>
      <c r="P34" s="81">
        <f t="shared" si="8"/>
        <v>0</v>
      </c>
      <c r="Q34" s="18"/>
    </row>
    <row r="35" spans="2:17" s="204" customFormat="1" ht="18" customHeight="1" x14ac:dyDescent="0.35">
      <c r="B35" s="62" t="s">
        <v>141</v>
      </c>
      <c r="C35" s="85">
        <f t="shared" si="13"/>
        <v>0</v>
      </c>
      <c r="D35" s="85">
        <f t="shared" si="13"/>
        <v>0</v>
      </c>
      <c r="E35" s="85">
        <f t="shared" si="13"/>
        <v>0</v>
      </c>
      <c r="F35" s="85">
        <f t="shared" si="13"/>
        <v>0</v>
      </c>
      <c r="G35" s="30">
        <f t="shared" si="13"/>
        <v>0</v>
      </c>
      <c r="H35" s="85">
        <f t="shared" si="13"/>
        <v>0</v>
      </c>
      <c r="I35" s="86">
        <f t="shared" si="13"/>
        <v>0</v>
      </c>
      <c r="J35" s="115"/>
      <c r="K35" s="116"/>
      <c r="L35" s="116"/>
      <c r="M35" s="117"/>
      <c r="N35" s="30">
        <f t="shared" si="14"/>
        <v>0</v>
      </c>
      <c r="O35" s="83">
        <f t="shared" si="7"/>
        <v>0</v>
      </c>
      <c r="P35" s="81">
        <f t="shared" si="8"/>
        <v>0</v>
      </c>
      <c r="Q35" s="18"/>
    </row>
    <row r="36" spans="2:17" s="204" customFormat="1" ht="18" customHeight="1" thickBot="1" x14ac:dyDescent="0.4">
      <c r="B36" s="45" t="s">
        <v>15</v>
      </c>
      <c r="C36" s="121"/>
      <c r="D36" s="122"/>
      <c r="E36" s="122"/>
      <c r="F36" s="123"/>
      <c r="G36" s="27">
        <f t="shared" ref="G36" si="15">SUM(G30:G35)</f>
        <v>0</v>
      </c>
      <c r="H36" s="82" t="e">
        <f>SUMPRODUCT(H30:H35,G30:G35)/SUM(G30:G35)</f>
        <v>#DIV/0!</v>
      </c>
      <c r="I36" s="79" t="e">
        <f>SUMPRODUCT(I30:I35,G30:G35)/SUM(G30:G35)</f>
        <v>#DIV/0!</v>
      </c>
      <c r="J36" s="118"/>
      <c r="K36" s="119"/>
      <c r="L36" s="119"/>
      <c r="M36" s="120"/>
      <c r="N36" s="27">
        <f t="shared" ref="N36" si="16">SUM(N30:N35)</f>
        <v>21775</v>
      </c>
      <c r="O36" s="82">
        <f>SUMPRODUCT(O30:O35,N30:N35)/SUM(N30:N35)</f>
        <v>501.49738205729057</v>
      </c>
      <c r="P36" s="80">
        <f>SUMPRODUCT(P30:P35,N30:N35)/SUM(N30:N35)</f>
        <v>4.6645963537131948E-4</v>
      </c>
      <c r="Q36" s="18"/>
    </row>
    <row r="38" spans="2:17" x14ac:dyDescent="0.35">
      <c r="N38" s="84"/>
    </row>
  </sheetData>
  <sheetProtection algorithmName="SHA-512" hashValue="hCF2mCXnMMUgG1Vad22WXGtopEbdPhM9lF59AowPkgoXfU4VHAPeSjAZeDvUD/PJKQI6dOQj6ugkHIOsRAdUJA==" saltValue="GKb8V4UtWtKwyFlDIgpDAA=="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50"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2022-10-27T16:27:02Z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599526-06ca-49cc-9fa9-5307800a949a_Enabled">
    <vt:lpwstr>true</vt:lpwstr>
  </property>
  <property fmtid="{D5CDD505-2E9C-101B-9397-08002B2CF9AE}" pid="3" name="MSIP_Label_67599526-06ca-49cc-9fa9-5307800a949a_SetDate">
    <vt:lpwstr>2022-09-13T19:00:49Z</vt:lpwstr>
  </property>
  <property fmtid="{D5CDD505-2E9C-101B-9397-08002B2CF9AE}" pid="4" name="MSIP_Label_67599526-06ca-49cc-9fa9-5307800a949a_Method">
    <vt:lpwstr>Standard</vt:lpwstr>
  </property>
  <property fmtid="{D5CDD505-2E9C-101B-9397-08002B2CF9AE}" pid="5" name="MSIP_Label_67599526-06ca-49cc-9fa9-5307800a949a_Name">
    <vt:lpwstr>67599526-06ca-49cc-9fa9-5307800a949a</vt:lpwstr>
  </property>
  <property fmtid="{D5CDD505-2E9C-101B-9397-08002B2CF9AE}" pid="6" name="MSIP_Label_67599526-06ca-49cc-9fa9-5307800a949a_SiteId">
    <vt:lpwstr>fabb61b8-3afe-4e75-b934-a47f782b8cd7</vt:lpwstr>
  </property>
  <property fmtid="{D5CDD505-2E9C-101B-9397-08002B2CF9AE}" pid="7" name="MSIP_Label_67599526-06ca-49cc-9fa9-5307800a949a_ActionId">
    <vt:lpwstr>848d556a-5db0-4a7c-a720-b6868db67e57</vt:lpwstr>
  </property>
  <property fmtid="{D5CDD505-2E9C-101B-9397-08002B2CF9AE}" pid="8" name="MSIP_Label_67599526-06ca-49cc-9fa9-5307800a949a_ContentBits">
    <vt:lpwstr>0</vt:lpwstr>
  </property>
</Properties>
</file>