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dp-sfs-008\winasmss\External_RO\Large Group Team\Rate Filings\CA\2023\SB546 and SB17 Filings\CDI (PPO)\SB546 Reporting Documents\"/>
    </mc:Choice>
  </mc:AlternateContent>
  <xr:revisionPtr revIDLastSave="0" documentId="13_ncr:1_{8AEE70AF-6496-4179-8A16-CF6F7793AFE8}" xr6:coauthVersionLast="47" xr6:coauthVersionMax="47" xr10:uidLastSave="{00000000-0000-0000-0000-000000000000}"/>
  <workbookProtection workbookPassword="DFC0" lockStructure="1"/>
  <bookViews>
    <workbookView xWindow="28680" yWindow="-120" windowWidth="29040" windowHeight="1584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8" l="1"/>
  <c r="E20" i="6" l="1"/>
  <c r="F20" i="6"/>
  <c r="G20" i="6"/>
  <c r="H20" i="6"/>
  <c r="I20" i="6"/>
  <c r="E33" i="6"/>
  <c r="F33" i="6"/>
  <c r="G33" i="6"/>
  <c r="H33" i="6"/>
  <c r="I33" i="6"/>
  <c r="E42" i="6"/>
  <c r="F42" i="6"/>
  <c r="G42" i="6"/>
  <c r="H42" i="6"/>
  <c r="I42" i="6"/>
  <c r="E48" i="6"/>
  <c r="F48" i="6"/>
  <c r="G48" i="6"/>
  <c r="H48" i="6"/>
  <c r="I48" i="6"/>
  <c r="B1" i="8"/>
  <c r="B1" i="6"/>
  <c r="I39" i="8" l="1"/>
  <c r="I46" i="8" s="1"/>
  <c r="H39" i="8"/>
  <c r="H46" i="8" s="1"/>
  <c r="G39" i="8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I31" i="8" l="1"/>
  <c r="F30" i="8"/>
  <c r="G31" i="8"/>
  <c r="F31" i="8"/>
  <c r="H31" i="8"/>
  <c r="I43" i="9"/>
  <c r="I43" i="8" s="1"/>
  <c r="I50" i="8" s="1"/>
  <c r="H43" i="9"/>
  <c r="H43" i="8" s="1"/>
  <c r="H50" i="8" s="1"/>
  <c r="I57" i="8" l="1"/>
  <c r="I49" i="9"/>
  <c r="I41" i="8" s="1"/>
  <c r="I48" i="8" s="1"/>
  <c r="H49" i="9"/>
  <c r="H41" i="8" s="1"/>
  <c r="H48" i="8" s="1"/>
  <c r="I34" i="9"/>
  <c r="I42" i="8" s="1"/>
  <c r="I49" i="8" s="1"/>
  <c r="H34" i="9"/>
  <c r="H42" i="8" s="1"/>
  <c r="H49" i="8" s="1"/>
  <c r="I21" i="9"/>
  <c r="I40" i="8" s="1"/>
  <c r="I47" i="8" s="1"/>
  <c r="H21" i="9"/>
  <c r="E11" i="9"/>
  <c r="F11" i="9" s="1"/>
  <c r="G11" i="9" s="1"/>
  <c r="H11" i="9" s="1"/>
  <c r="I11" i="9" s="1"/>
  <c r="B3" i="9"/>
  <c r="B2" i="9"/>
  <c r="B1" i="9"/>
  <c r="H40" i="8" l="1"/>
  <c r="H47" i="8" s="1"/>
  <c r="I55" i="8"/>
  <c r="I53" i="8"/>
  <c r="I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  <c r="G43" i="8" l="1"/>
  <c r="G46" i="8"/>
  <c r="H53" i="8" s="1"/>
  <c r="F50" i="8"/>
  <c r="F49" i="9"/>
  <c r="F41" i="8" s="1"/>
  <c r="F48" i="8" s="1"/>
  <c r="E49" i="9"/>
  <c r="E41" i="8" s="1"/>
  <c r="E48" i="8" s="1"/>
  <c r="F55" i="8" s="1"/>
  <c r="E43" i="9"/>
  <c r="E43" i="8" s="1"/>
  <c r="E50" i="8" s="1"/>
  <c r="F57" i="8" s="1"/>
  <c r="G34" i="9"/>
  <c r="G42" i="8" s="1"/>
  <c r="G49" i="8" s="1"/>
  <c r="H56" i="8" s="1"/>
  <c r="F21" i="9"/>
  <c r="F40" i="8" s="1"/>
  <c r="F47" i="8" s="1"/>
  <c r="E21" i="9"/>
  <c r="E40" i="8" s="1"/>
  <c r="E47" i="8" s="1"/>
  <c r="F54" i="8" s="1"/>
  <c r="F39" i="8"/>
  <c r="F46" i="8" s="1"/>
  <c r="G53" i="8" s="1"/>
  <c r="E39" i="8"/>
  <c r="G21" i="9" l="1"/>
  <c r="G40" i="8" s="1"/>
  <c r="G47" i="8" s="1"/>
  <c r="H54" i="8" s="1"/>
  <c r="G49" i="9"/>
  <c r="G41" i="8" s="1"/>
  <c r="G48" i="8" s="1"/>
  <c r="H55" i="8" s="1"/>
  <c r="G50" i="8"/>
  <c r="H57" i="8" s="1"/>
  <c r="E34" i="9"/>
  <c r="E42" i="8" s="1"/>
  <c r="E49" i="8" s="1"/>
  <c r="E46" i="8"/>
  <c r="F53" i="8" s="1"/>
  <c r="F34" i="9"/>
  <c r="F42" i="8" s="1"/>
  <c r="F49" i="8" s="1"/>
  <c r="G54" i="8" l="1"/>
  <c r="G57" i="8"/>
  <c r="F56" i="8"/>
  <c r="G56" i="8"/>
  <c r="G55" i="8"/>
</calcChain>
</file>

<file path=xl/sharedStrings.xml><?xml version="1.0" encoding="utf-8"?>
<sst xmlns="http://schemas.openxmlformats.org/spreadsheetml/2006/main" count="167" uniqueCount="67">
  <si>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</si>
  <si>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</si>
  <si>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</si>
  <si>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</si>
  <si>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</si>
  <si>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</si>
  <si>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</si>
  <si>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</si>
  <si>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</si>
  <si>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</si>
  <si>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</si>
  <si>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</si>
  <si>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</si>
  <si>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</si>
  <si>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</si>
  <si>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</si>
  <si>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</si>
  <si>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</si>
  <si>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</si>
  <si>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</si>
  <si>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</si>
  <si>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</si>
  <si>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</si>
  <si>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</si>
  <si>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</si>
  <si>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</si>
  <si>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</si>
  <si>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</si>
  <si>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</si>
  <si>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</si>
  <si>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</si>
  <si>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</si>
  <si>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</si>
  <si>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</si>
  <si>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</si>
  <si>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</si>
  <si>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</si>
  <si>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</si>
  <si>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</si>
  <si>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</si>
  <si>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</si>
  <si>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</si>
  <si>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</si>
  <si>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</si>
  <si>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</si>
  <si>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</si>
  <si>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</si>
  <si>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</si>
  <si>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</si>
  <si>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</si>
  <si>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</si>
  <si>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</si>
  <si>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</si>
  <si>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</si>
  <si>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</si>
  <si>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</si>
  <si>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</si>
  <si>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</si>
  <si>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</si>
  <si>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</si>
  <si>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</si>
  <si>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</si>
  <si>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</si>
  <si>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</si>
  <si>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001-60054</t>
  </si>
  <si>
    <t>Aetna Life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</si>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</sst>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  <font>
      <b/>
      <i/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0" borderId="6" xfId="1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/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view="pageLayout" zoomScaleNormal="100" workbookViewId="0">
      <selection activeCell="B26" sqref="B26"/>
    </sheetView>
  </sheetViews>
  <sheetFormatPr defaultColWidth="9.1796875" defaultRowHeight="14.5" x14ac:dyDescent="0.35"/>
  <cols>
    <col min="1" max="1" width="2.453125" style="1" bestFit="1" customWidth="1"/>
    <col min="2" max="2" width="55" style="1" customWidth="1"/>
    <col min="3" max="3" width="27" style="1" bestFit="1" customWidth="1"/>
    <col min="4" max="16384" width="9.1796875" style="1"/>
  </cols>
  <sheetData>
    <row r="1" spans="1:3" s="15" customFormat="1" ht="15.5" x14ac:dyDescent="0.35">
      <c r="A1" s="86"/>
      <c r="B1" s="26" t="s">
        <v>1</v>
      </c>
      <c r="C1" s="85"/>
    </row>
    <row r="2" spans="1:3" s="15" customFormat="1" ht="15.5" x14ac:dyDescent="0.35">
      <c r="A2" s="86"/>
      <c r="B2" s="130" t="s">
        <v>63</v>
      </c>
      <c r="C2" s="85"/>
    </row>
    <row r="3" spans="1:3" s="15" customFormat="1" ht="15.5" x14ac:dyDescent="0.35">
      <c r="A3" s="86"/>
      <c r="B3" s="98" t="s">
        <v>35</v>
      </c>
      <c r="C3" s="26"/>
    </row>
    <row r="4" spans="1:3" ht="15.5" x14ac:dyDescent="0.35">
      <c r="A4" s="86"/>
      <c r="B4" s="27"/>
      <c r="C4" s="131"/>
    </row>
    <row r="5" spans="1:3" ht="16" thickBot="1" x14ac:dyDescent="0.4">
      <c r="A5" s="87"/>
      <c r="B5" s="87"/>
      <c r="C5" s="87"/>
    </row>
    <row r="6" spans="1:3" ht="15.5" x14ac:dyDescent="0.35">
      <c r="A6" s="88"/>
      <c r="B6" s="89"/>
      <c r="C6" s="90"/>
    </row>
    <row r="7" spans="1:3" ht="15.5" x14ac:dyDescent="0.35">
      <c r="A7" s="91" t="s">
        <v>2</v>
      </c>
      <c r="B7" s="92" t="s">
        <v>52</v>
      </c>
      <c r="C7" s="93" t="s">
        <v>66</v>
      </c>
    </row>
    <row r="8" spans="1:3" ht="15.5" x14ac:dyDescent="0.35">
      <c r="A8" s="91" t="s">
        <v>3</v>
      </c>
      <c r="B8" s="92" t="s">
        <v>34</v>
      </c>
      <c r="C8" s="94" t="s">
        <v>64</v>
      </c>
    </row>
    <row r="9" spans="1:3" ht="31" x14ac:dyDescent="0.35">
      <c r="A9" s="91" t="s">
        <v>4</v>
      </c>
      <c r="B9" s="92" t="s">
        <v>5</v>
      </c>
      <c r="C9" s="138" t="s">
        <v>65</v>
      </c>
    </row>
    <row r="10" spans="1:3" ht="16" thickBot="1" x14ac:dyDescent="0.4">
      <c r="A10" s="95" t="s">
        <v>6</v>
      </c>
      <c r="B10" s="96" t="s">
        <v>7</v>
      </c>
      <c r="C10" s="97"/>
    </row>
    <row r="14" spans="1:3" x14ac:dyDescent="0.35">
      <c r="B14" s="2"/>
    </row>
    <row r="15" spans="1:3" x14ac:dyDescent="0.35">
      <c r="B15" s="2"/>
    </row>
    <row r="19" spans="2:2" x14ac:dyDescent="0.35">
      <c r="B19" s="3"/>
    </row>
    <row r="20" spans="2:2" x14ac:dyDescent="0.35">
      <c r="B20" s="3"/>
    </row>
  </sheetData>
  <protectedRanges>
    <protectedRange password="DFC0" sqref="C10" name="Range1"/>
    <protectedRange password="DFC0" sqref="C7:C9" name="Range1_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verticalDpi="90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="80" zoomScaleNormal="100" zoomScalePageLayoutView="80" workbookViewId="0">
      <selection activeCell="G18" sqref="G18"/>
    </sheetView>
  </sheetViews>
  <sheetFormatPr defaultColWidth="9.26953125" defaultRowHeight="12.5" x14ac:dyDescent="0.25"/>
  <cols>
    <col min="1" max="1" width="1.7265625" style="5" customWidth="1"/>
    <col min="2" max="2" width="3.54296875" style="4" customWidth="1"/>
    <col min="3" max="3" width="5.453125" style="4" customWidth="1"/>
    <col min="4" max="4" width="60.54296875" style="4" customWidth="1"/>
    <col min="5" max="9" width="20.1796875" style="4" customWidth="1"/>
    <col min="10" max="16384" width="9.26953125" style="4"/>
  </cols>
  <sheetData>
    <row r="1" spans="1:9" ht="15.5" x14ac:dyDescent="0.3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5" x14ac:dyDescent="0.3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5" x14ac:dyDescent="0.3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35">
      <c r="B4" s="28"/>
      <c r="C4" s="6"/>
      <c r="D4" s="6"/>
    </row>
    <row r="5" spans="1:9" ht="15.5" x14ac:dyDescent="0.3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</row>
    <row r="7" spans="1:9" ht="13" thickBot="1" x14ac:dyDescent="0.3">
      <c r="D7" s="7"/>
    </row>
    <row r="8" spans="1:9" ht="16" thickBot="1" x14ac:dyDescent="0.4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5" customHeight="1" thickBot="1" x14ac:dyDescent="0.4">
      <c r="C9" s="29"/>
      <c r="D9" s="30"/>
      <c r="E9" s="135"/>
      <c r="F9" s="136"/>
      <c r="G9" s="136"/>
      <c r="H9" s="136"/>
      <c r="I9" s="137"/>
    </row>
    <row r="10" spans="1:9" ht="16" thickBot="1" x14ac:dyDescent="0.4">
      <c r="A10" s="4"/>
      <c r="C10" s="29"/>
      <c r="D10" s="30"/>
      <c r="E10" s="31">
        <f>'Cover Page'!C7-5</f>
        <v>2017</v>
      </c>
      <c r="F10" s="31">
        <f>E10+1</f>
        <v>2018</v>
      </c>
      <c r="G10" s="32">
        <f>F10+1</f>
        <v>2019</v>
      </c>
      <c r="H10" s="31">
        <f>G10+1</f>
        <v>2020</v>
      </c>
      <c r="I10" s="33">
        <f>H10+1</f>
        <v>2021</v>
      </c>
    </row>
    <row r="11" spans="1:9" ht="15.5" x14ac:dyDescent="0.25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.5" x14ac:dyDescent="0.25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.5" x14ac:dyDescent="0.25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.5" x14ac:dyDescent="0.25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.5" x14ac:dyDescent="0.25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.5" x14ac:dyDescent="0.25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.5" x14ac:dyDescent="0.25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.5" x14ac:dyDescent="0.25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.5" x14ac:dyDescent="0.25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.5" x14ac:dyDescent="0.25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.5" x14ac:dyDescent="0.25">
      <c r="B21" s="16"/>
      <c r="C21" s="57"/>
      <c r="D21" s="58"/>
      <c r="E21" s="46"/>
      <c r="F21" s="47"/>
      <c r="G21" s="46"/>
      <c r="H21" s="48"/>
      <c r="I21" s="48"/>
    </row>
    <row r="22" spans="1:9" ht="15.5" x14ac:dyDescent="0.25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.5" x14ac:dyDescent="0.25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5" customHeight="1" x14ac:dyDescent="0.25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5" customHeight="1" x14ac:dyDescent="0.25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5" customHeight="1" x14ac:dyDescent="0.25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5" customHeight="1" x14ac:dyDescent="0.25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5" customHeight="1" x14ac:dyDescent="0.25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.5" x14ac:dyDescent="0.25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.5" x14ac:dyDescent="0.25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.5" x14ac:dyDescent="0.25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.5" x14ac:dyDescent="0.25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.5" x14ac:dyDescent="0.25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.5" x14ac:dyDescent="0.25">
      <c r="B34" s="17"/>
      <c r="C34" s="65"/>
      <c r="D34" s="66"/>
      <c r="E34" s="46"/>
      <c r="F34" s="47"/>
      <c r="G34" s="46"/>
      <c r="H34" s="48"/>
      <c r="I34" s="67"/>
    </row>
    <row r="35" spans="2:9" ht="15.5" x14ac:dyDescent="0.35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.5" x14ac:dyDescent="0.25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.5" x14ac:dyDescent="0.25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.5" x14ac:dyDescent="0.25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.5" x14ac:dyDescent="0.25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1" x14ac:dyDescent="0.25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1" x14ac:dyDescent="0.25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15.5" x14ac:dyDescent="0.25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.5" x14ac:dyDescent="0.35">
      <c r="B43" s="21"/>
      <c r="C43" s="57"/>
      <c r="D43" s="70"/>
      <c r="E43" s="71"/>
      <c r="F43" s="71"/>
      <c r="G43" s="71"/>
      <c r="H43" s="71"/>
      <c r="I43" s="71"/>
    </row>
    <row r="44" spans="2:9" s="5" customFormat="1" ht="15.5" x14ac:dyDescent="0.25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.5" x14ac:dyDescent="0.25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.5" x14ac:dyDescent="0.25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.5" x14ac:dyDescent="0.25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.5" x14ac:dyDescent="0.25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.5" x14ac:dyDescent="0.25">
      <c r="B49" s="18"/>
      <c r="C49" s="73"/>
      <c r="D49" s="74"/>
      <c r="E49" s="51"/>
      <c r="F49" s="52"/>
      <c r="G49" s="51"/>
      <c r="H49" s="53"/>
      <c r="I49" s="61"/>
    </row>
    <row r="50" spans="2:9" ht="15.5" x14ac:dyDescent="0.25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.5" x14ac:dyDescent="0.25">
      <c r="B51" s="10"/>
      <c r="C51" s="62">
        <v>6.1</v>
      </c>
      <c r="D51" s="40" t="s">
        <v>27</v>
      </c>
      <c r="E51" s="41">
        <v>100000</v>
      </c>
      <c r="F51" s="41">
        <v>100000</v>
      </c>
      <c r="G51" s="41">
        <v>100000</v>
      </c>
      <c r="H51" s="41">
        <v>100000</v>
      </c>
      <c r="I51" s="41">
        <v>100000</v>
      </c>
    </row>
    <row r="52" spans="2:9" ht="16" thickBot="1" x14ac:dyDescent="0.3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1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J55"/>
  <sheetViews>
    <sheetView showGridLines="0" view="pageLayout" zoomScaleNormal="100" workbookViewId="0">
      <selection activeCell="B6" sqref="B6"/>
    </sheetView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60.54296875" style="29" customWidth="1"/>
    <col min="5" max="9" width="20.1796875" style="29" customWidth="1"/>
    <col min="10" max="16384" width="9.26953125" style="29"/>
  </cols>
  <sheetData>
    <row r="1" spans="1:9" x14ac:dyDescent="0.3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x14ac:dyDescent="0.3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x14ac:dyDescent="0.3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35">
      <c r="B4" s="28"/>
      <c r="C4" s="99"/>
      <c r="D4" s="99"/>
    </row>
    <row r="5" spans="1:9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35">
      <c r="B6" s="139"/>
      <c r="C6" s="100"/>
      <c r="D6" s="100"/>
    </row>
    <row r="7" spans="1:9" s="102" customFormat="1" x14ac:dyDescent="0.35">
      <c r="A7" s="101"/>
      <c r="B7" s="29"/>
      <c r="C7" s="29"/>
      <c r="D7" s="30"/>
      <c r="F7" s="103"/>
      <c r="G7" s="29"/>
      <c r="I7" s="103"/>
    </row>
    <row r="8" spans="1:9" ht="16" thickBot="1" x14ac:dyDescent="0.4">
      <c r="D8" s="104"/>
    </row>
    <row r="9" spans="1:9" ht="16" thickBot="1" x14ac:dyDescent="0.4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5" customHeight="1" thickBot="1" x14ac:dyDescent="0.4">
      <c r="D10" s="30"/>
      <c r="E10" s="135"/>
      <c r="F10" s="136"/>
      <c r="G10" s="136"/>
      <c r="H10" s="136"/>
      <c r="I10" s="137"/>
    </row>
    <row r="11" spans="1:9" ht="16" thickBot="1" x14ac:dyDescent="0.4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35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35">
      <c r="A13" s="29"/>
      <c r="B13" s="106"/>
      <c r="C13" s="39">
        <v>1.1000000000000001</v>
      </c>
      <c r="D13" s="40" t="s">
        <v>36</v>
      </c>
      <c r="E13" s="41">
        <v>1257244761.2799997</v>
      </c>
      <c r="F13" s="41">
        <v>1249324731.52</v>
      </c>
      <c r="G13" s="41">
        <v>1276482238.28</v>
      </c>
      <c r="H13" s="41">
        <v>1314550601.6599996</v>
      </c>
      <c r="I13" s="43">
        <v>1552044169.1000001</v>
      </c>
    </row>
    <row r="14" spans="1:9" x14ac:dyDescent="0.35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35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35">
      <c r="A16" s="29"/>
      <c r="B16" s="106"/>
      <c r="C16" s="39">
        <v>2.1</v>
      </c>
      <c r="D16" s="40" t="s">
        <v>17</v>
      </c>
      <c r="E16" s="41">
        <v>1030276943.85</v>
      </c>
      <c r="F16" s="41">
        <v>1013837643.86</v>
      </c>
      <c r="G16" s="41">
        <v>1060655856</v>
      </c>
      <c r="H16" s="41">
        <v>1027392099.12</v>
      </c>
      <c r="I16" s="43">
        <v>1305912775.30001</v>
      </c>
    </row>
    <row r="17" spans="1:10" s="30" customFormat="1" x14ac:dyDescent="0.35">
      <c r="B17" s="108"/>
      <c r="C17" s="39">
        <v>2.2000000000000002</v>
      </c>
      <c r="D17" s="40" t="s">
        <v>11</v>
      </c>
      <c r="E17" s="41">
        <v>22152654.449999999</v>
      </c>
      <c r="F17" s="41">
        <v>22142050.610000003</v>
      </c>
      <c r="G17" s="41">
        <v>24216144</v>
      </c>
      <c r="H17" s="41">
        <v>30166747.429999996</v>
      </c>
      <c r="I17" s="43">
        <v>45819511.390000015</v>
      </c>
    </row>
    <row r="18" spans="1:10" x14ac:dyDescent="0.35">
      <c r="A18" s="29"/>
      <c r="B18" s="106"/>
      <c r="C18" s="39">
        <v>2.2999999999999998</v>
      </c>
      <c r="D18" s="40" t="s">
        <v>12</v>
      </c>
      <c r="E18" s="41">
        <v>0</v>
      </c>
      <c r="F18" s="41">
        <v>0</v>
      </c>
      <c r="G18" s="41">
        <v>0</v>
      </c>
      <c r="H18" s="41">
        <v>15000</v>
      </c>
      <c r="I18" s="43">
        <v>0</v>
      </c>
    </row>
    <row r="19" spans="1:10" x14ac:dyDescent="0.35">
      <c r="A19" s="29"/>
      <c r="B19" s="106"/>
      <c r="C19" s="39">
        <v>2.4</v>
      </c>
      <c r="D19" s="40" t="s">
        <v>13</v>
      </c>
      <c r="E19" s="41">
        <v>0</v>
      </c>
      <c r="F19" s="41">
        <v>0</v>
      </c>
      <c r="G19" s="41">
        <v>496410</v>
      </c>
      <c r="H19" s="41">
        <v>952547</v>
      </c>
      <c r="I19" s="43">
        <v>1388921</v>
      </c>
    </row>
    <row r="20" spans="1:10" s="30" customFormat="1" x14ac:dyDescent="0.35">
      <c r="B20" s="108"/>
      <c r="C20" s="54" t="s">
        <v>18</v>
      </c>
      <c r="D20" s="40" t="s">
        <v>14</v>
      </c>
      <c r="E20" s="41">
        <v>14887.33</v>
      </c>
      <c r="F20" s="41">
        <v>9200.7099999999991</v>
      </c>
      <c r="G20" s="41">
        <v>118701</v>
      </c>
      <c r="H20" s="41">
        <v>20471.5</v>
      </c>
      <c r="I20" s="43">
        <v>1306949.78</v>
      </c>
    </row>
    <row r="21" spans="1:10" s="30" customFormat="1" x14ac:dyDescent="0.35">
      <c r="A21" s="109"/>
      <c r="B21" s="108"/>
      <c r="C21" s="54" t="s">
        <v>19</v>
      </c>
      <c r="D21" s="55" t="s">
        <v>15</v>
      </c>
      <c r="E21" s="56">
        <f>SUM(E16:E20)</f>
        <v>1052444485.6300001</v>
      </c>
      <c r="F21" s="56">
        <f t="shared" ref="F21:I21" si="0">SUM(F16:F20)</f>
        <v>1035988895.1800001</v>
      </c>
      <c r="G21" s="56">
        <f t="shared" si="0"/>
        <v>1085487111</v>
      </c>
      <c r="H21" s="56">
        <f t="shared" si="0"/>
        <v>1058546865.05</v>
      </c>
      <c r="I21" s="56">
        <f t="shared" si="0"/>
        <v>1354428157.47001</v>
      </c>
    </row>
    <row r="22" spans="1:10" x14ac:dyDescent="0.35">
      <c r="B22" s="107"/>
      <c r="C22" s="57"/>
      <c r="D22" s="58"/>
      <c r="E22" s="46"/>
      <c r="F22" s="47"/>
      <c r="G22" s="46"/>
      <c r="H22" s="48"/>
      <c r="I22" s="48"/>
    </row>
    <row r="23" spans="1:10" x14ac:dyDescent="0.35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10" s="30" customFormat="1" x14ac:dyDescent="0.35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10" s="30" customFormat="1" ht="14.15" customHeight="1" x14ac:dyDescent="0.35">
      <c r="B25" s="108"/>
      <c r="C25" s="62"/>
      <c r="D25" s="63" t="s">
        <v>44</v>
      </c>
      <c r="E25" s="41">
        <v>-2144642.5048199967</v>
      </c>
      <c r="F25" s="41">
        <v>13364935.395839997</v>
      </c>
      <c r="G25" s="41">
        <v>4093897.9024099968</v>
      </c>
      <c r="H25" s="41">
        <v>13276416.753629997</v>
      </c>
      <c r="I25" s="43">
        <v>-1410324.123180002</v>
      </c>
    </row>
    <row r="26" spans="1:10" s="30" customFormat="1" ht="14.15" customHeight="1" x14ac:dyDescent="0.35">
      <c r="B26" s="108"/>
      <c r="C26" s="62"/>
      <c r="D26" s="63" t="s">
        <v>45</v>
      </c>
      <c r="E26" s="41">
        <v>487761.29</v>
      </c>
      <c r="F26" s="41">
        <v>429211.01</v>
      </c>
      <c r="G26" s="41">
        <v>12701.24</v>
      </c>
      <c r="H26" s="41">
        <v>681565.78</v>
      </c>
      <c r="I26" s="43">
        <v>552991.47</v>
      </c>
    </row>
    <row r="27" spans="1:10" s="30" customFormat="1" ht="14.15" customHeight="1" x14ac:dyDescent="0.35">
      <c r="B27" s="108"/>
      <c r="C27" s="62"/>
      <c r="D27" s="63" t="s">
        <v>46</v>
      </c>
      <c r="E27" s="41">
        <v>0</v>
      </c>
      <c r="F27" s="41">
        <v>23686602.530000001</v>
      </c>
      <c r="G27" s="41">
        <v>0</v>
      </c>
      <c r="H27" s="41">
        <v>23997797.039999999</v>
      </c>
      <c r="I27" s="43">
        <v>0</v>
      </c>
    </row>
    <row r="28" spans="1:10" s="30" customFormat="1" ht="14.15" customHeight="1" x14ac:dyDescent="0.35">
      <c r="B28" s="108"/>
      <c r="C28" s="62"/>
      <c r="D28" s="63" t="s">
        <v>47</v>
      </c>
      <c r="E28" s="41">
        <v>0</v>
      </c>
      <c r="F28" s="41">
        <v>0</v>
      </c>
      <c r="G28" s="41">
        <v>0</v>
      </c>
      <c r="H28" s="41">
        <v>0</v>
      </c>
      <c r="I28" s="43"/>
    </row>
    <row r="29" spans="1:10" s="30" customFormat="1" ht="14.15" customHeight="1" x14ac:dyDescent="0.35">
      <c r="B29" s="108"/>
      <c r="C29" s="62"/>
      <c r="D29" s="63" t="s">
        <v>48</v>
      </c>
      <c r="E29" s="41">
        <v>16230.6</v>
      </c>
      <c r="F29" s="41">
        <v>22612.73</v>
      </c>
      <c r="G29" s="41">
        <v>29293.23</v>
      </c>
      <c r="H29" s="41">
        <v>53415.69</v>
      </c>
      <c r="I29" s="43">
        <v>59166.33</v>
      </c>
    </row>
    <row r="30" spans="1:10" x14ac:dyDescent="0.35">
      <c r="B30" s="106"/>
      <c r="C30" s="62">
        <v>3.2</v>
      </c>
      <c r="D30" s="55" t="s">
        <v>30</v>
      </c>
      <c r="E30" s="41">
        <v>17119933.440000001</v>
      </c>
      <c r="F30" s="41">
        <v>16181055.17</v>
      </c>
      <c r="G30" s="41">
        <v>16678861.210000001</v>
      </c>
      <c r="H30" s="41">
        <v>21193672.32</v>
      </c>
      <c r="I30" s="43">
        <v>21023807.750000004</v>
      </c>
      <c r="J30" s="30"/>
    </row>
    <row r="31" spans="1:10" x14ac:dyDescent="0.35">
      <c r="B31" s="106"/>
      <c r="C31" s="62">
        <v>3.3</v>
      </c>
      <c r="D31" s="55" t="s">
        <v>37</v>
      </c>
      <c r="E31" s="41">
        <v>37448085.880000003</v>
      </c>
      <c r="F31" s="41">
        <v>6273090.0384900002</v>
      </c>
      <c r="G31" s="41">
        <v>5594905.9500000002</v>
      </c>
      <c r="H31" s="41">
        <v>8011005.2300000004</v>
      </c>
      <c r="I31" s="43">
        <v>-1320883.57</v>
      </c>
      <c r="J31" s="30"/>
    </row>
    <row r="32" spans="1:10" x14ac:dyDescent="0.35">
      <c r="B32" s="106"/>
      <c r="C32" s="62">
        <v>3.4</v>
      </c>
      <c r="D32" s="40" t="s">
        <v>21</v>
      </c>
      <c r="E32" s="41">
        <v>0</v>
      </c>
      <c r="F32" s="41">
        <v>0</v>
      </c>
      <c r="G32" s="41">
        <v>0</v>
      </c>
      <c r="H32" s="41">
        <v>0</v>
      </c>
      <c r="I32" s="43"/>
    </row>
    <row r="33" spans="2:9" x14ac:dyDescent="0.35">
      <c r="B33" s="106"/>
      <c r="C33" s="62">
        <v>3.5</v>
      </c>
      <c r="D33" s="40" t="s">
        <v>31</v>
      </c>
      <c r="E33" s="41">
        <v>3585823.41</v>
      </c>
      <c r="F33" s="41">
        <v>53047.35</v>
      </c>
      <c r="G33" s="41">
        <v>3599.43</v>
      </c>
      <c r="H33" s="41">
        <v>17458.53</v>
      </c>
      <c r="I33" s="43">
        <v>26099.14</v>
      </c>
    </row>
    <row r="34" spans="2:9" x14ac:dyDescent="0.35">
      <c r="B34" s="106"/>
      <c r="C34" s="62">
        <v>3.6</v>
      </c>
      <c r="D34" s="40" t="s">
        <v>32</v>
      </c>
      <c r="E34" s="56">
        <f>SUM(E25:E33)</f>
        <v>56513192.115180001</v>
      </c>
      <c r="F34" s="56">
        <f t="shared" ref="F34:I34" si="1">SUM(F25:F33)</f>
        <v>60010554.224329993</v>
      </c>
      <c r="G34" s="56">
        <f t="shared" si="1"/>
        <v>26413258.962409995</v>
      </c>
      <c r="H34" s="56">
        <f t="shared" si="1"/>
        <v>67231331.343630001</v>
      </c>
      <c r="I34" s="56">
        <f t="shared" si="1"/>
        <v>18930856.996820003</v>
      </c>
    </row>
    <row r="35" spans="2:9" s="30" customFormat="1" x14ac:dyDescent="0.35">
      <c r="B35" s="110"/>
      <c r="C35" s="65"/>
      <c r="D35" s="66"/>
      <c r="E35" s="46"/>
      <c r="F35" s="47"/>
      <c r="G35" s="46"/>
      <c r="H35" s="48"/>
      <c r="I35" s="67"/>
    </row>
    <row r="36" spans="2:9" x14ac:dyDescent="0.35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35">
      <c r="B37" s="111"/>
      <c r="C37" s="39">
        <v>4.0999999999999996</v>
      </c>
      <c r="D37" s="40" t="s">
        <v>55</v>
      </c>
      <c r="E37" s="41">
        <v>4160932.95</v>
      </c>
      <c r="F37" s="41">
        <v>0</v>
      </c>
      <c r="G37" s="41">
        <v>0</v>
      </c>
      <c r="H37" s="41">
        <v>4534734.28</v>
      </c>
      <c r="I37" s="43">
        <v>5106077.67</v>
      </c>
    </row>
    <row r="38" spans="2:9" x14ac:dyDescent="0.35">
      <c r="B38" s="111"/>
      <c r="C38" s="39">
        <v>4.2</v>
      </c>
      <c r="D38" s="40" t="s">
        <v>56</v>
      </c>
      <c r="E38" s="41">
        <v>1386913.01</v>
      </c>
      <c r="F38" s="41">
        <v>0</v>
      </c>
      <c r="G38" s="41">
        <v>0</v>
      </c>
      <c r="H38" s="41">
        <v>490327.92</v>
      </c>
      <c r="I38" s="43">
        <v>541768.73</v>
      </c>
    </row>
    <row r="39" spans="2:9" x14ac:dyDescent="0.35">
      <c r="B39" s="111"/>
      <c r="C39" s="39">
        <v>4.3</v>
      </c>
      <c r="D39" s="40" t="s">
        <v>57</v>
      </c>
      <c r="E39" s="41">
        <v>1626615.57</v>
      </c>
      <c r="F39" s="41">
        <v>0</v>
      </c>
      <c r="G39" s="41">
        <v>0</v>
      </c>
      <c r="H39" s="41">
        <v>902372.12</v>
      </c>
      <c r="I39" s="43">
        <v>374507.31</v>
      </c>
    </row>
    <row r="40" spans="2:9" x14ac:dyDescent="0.35">
      <c r="B40" s="111"/>
      <c r="C40" s="39">
        <v>4.4000000000000004</v>
      </c>
      <c r="D40" s="40" t="s">
        <v>58</v>
      </c>
      <c r="E40" s="41">
        <v>1216398.1399999999</v>
      </c>
      <c r="F40" s="41">
        <v>0</v>
      </c>
      <c r="G40" s="41">
        <v>0</v>
      </c>
      <c r="H40" s="41">
        <v>982366.3</v>
      </c>
      <c r="I40" s="43">
        <v>895238.73</v>
      </c>
    </row>
    <row r="41" spans="2:9" s="30" customFormat="1" ht="31" x14ac:dyDescent="0.35">
      <c r="B41" s="112"/>
      <c r="C41" s="54">
        <v>4.5</v>
      </c>
      <c r="D41" s="55" t="s">
        <v>59</v>
      </c>
      <c r="E41" s="41">
        <v>1119329.58</v>
      </c>
      <c r="F41" s="41">
        <v>0</v>
      </c>
      <c r="G41" s="41">
        <v>0</v>
      </c>
      <c r="H41" s="41">
        <v>1491148.17</v>
      </c>
      <c r="I41" s="43">
        <v>1733547.12</v>
      </c>
    </row>
    <row r="42" spans="2:9" ht="31" x14ac:dyDescent="0.35">
      <c r="B42" s="111"/>
      <c r="C42" s="54">
        <v>4.5999999999999996</v>
      </c>
      <c r="D42" s="55" t="s">
        <v>60</v>
      </c>
      <c r="E42" s="41">
        <v>0</v>
      </c>
      <c r="F42" s="41">
        <v>0</v>
      </c>
      <c r="G42" s="41">
        <v>0</v>
      </c>
      <c r="H42" s="41">
        <v>0</v>
      </c>
      <c r="I42" s="64"/>
    </row>
    <row r="43" spans="2:9" x14ac:dyDescent="0.35">
      <c r="B43" s="111"/>
      <c r="C43" s="54">
        <v>4.7</v>
      </c>
      <c r="D43" s="55" t="s">
        <v>61</v>
      </c>
      <c r="E43" s="56">
        <f>SUM(E37:E42)</f>
        <v>9510189.25</v>
      </c>
      <c r="F43" s="56">
        <v>9994597.8499999996</v>
      </c>
      <c r="G43" s="56">
        <v>10211857.91</v>
      </c>
      <c r="H43" s="56">
        <f>SUM(H37:H42)</f>
        <v>8400948.7899999991</v>
      </c>
      <c r="I43" s="56">
        <f>SUM(I37:I42)</f>
        <v>8651139.5599999987</v>
      </c>
    </row>
    <row r="44" spans="2:9" s="30" customFormat="1" x14ac:dyDescent="0.35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35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35">
      <c r="B46" s="115"/>
      <c r="C46" s="62">
        <v>5.0999999999999996</v>
      </c>
      <c r="D46" s="40" t="s">
        <v>0</v>
      </c>
      <c r="E46" s="41">
        <v>16865775.650000002</v>
      </c>
      <c r="F46" s="41">
        <v>24151691</v>
      </c>
      <c r="G46" s="41">
        <v>21725735</v>
      </c>
      <c r="H46" s="41">
        <v>22846077.969999999</v>
      </c>
      <c r="I46" s="43">
        <v>30195064.340000004</v>
      </c>
    </row>
    <row r="47" spans="2:9" x14ac:dyDescent="0.35">
      <c r="B47" s="115"/>
      <c r="C47" s="62">
        <v>5.2</v>
      </c>
      <c r="D47" s="40" t="s">
        <v>23</v>
      </c>
      <c r="E47" s="41">
        <v>42234145.759999998</v>
      </c>
      <c r="F47" s="41">
        <v>34387905.25</v>
      </c>
      <c r="G47" s="41">
        <v>34499254.289999999</v>
      </c>
      <c r="H47" s="41">
        <v>34721165.170000002</v>
      </c>
      <c r="I47" s="43">
        <v>51032279.280000001</v>
      </c>
    </row>
    <row r="48" spans="2:9" x14ac:dyDescent="0.35">
      <c r="B48" s="115"/>
      <c r="C48" s="62">
        <v>5.3</v>
      </c>
      <c r="D48" s="40" t="s">
        <v>24</v>
      </c>
      <c r="E48" s="41">
        <v>39377544.45000001</v>
      </c>
      <c r="F48" s="41">
        <v>1799204.4299999988</v>
      </c>
      <c r="G48" s="41">
        <v>17127598</v>
      </c>
      <c r="H48" s="41">
        <v>1231317.0000000019</v>
      </c>
      <c r="I48" s="43">
        <v>19608342.610000007</v>
      </c>
    </row>
    <row r="49" spans="2:9" x14ac:dyDescent="0.35">
      <c r="B49" s="115"/>
      <c r="C49" s="62">
        <v>5.4</v>
      </c>
      <c r="D49" s="40" t="s">
        <v>25</v>
      </c>
      <c r="E49" s="56">
        <f>SUM(E46:E48)</f>
        <v>98477465.860000014</v>
      </c>
      <c r="F49" s="56">
        <f>SUM(F46:F48)</f>
        <v>60338800.68</v>
      </c>
      <c r="G49" s="56">
        <f>SUM(G46:G48)</f>
        <v>73352587.289999992</v>
      </c>
      <c r="H49" s="56">
        <f>SUM(H46:H48)</f>
        <v>58798560.140000001</v>
      </c>
      <c r="I49" s="56">
        <f>SUM(I46:I48)</f>
        <v>100835686.23000002</v>
      </c>
    </row>
    <row r="50" spans="2:9" x14ac:dyDescent="0.35">
      <c r="B50" s="116"/>
      <c r="C50" s="73"/>
      <c r="D50" s="74"/>
      <c r="E50" s="51"/>
      <c r="F50" s="52"/>
      <c r="G50" s="51"/>
      <c r="H50" s="53"/>
      <c r="I50" s="61"/>
    </row>
    <row r="51" spans="2:9" x14ac:dyDescent="0.35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35">
      <c r="B52" s="108"/>
      <c r="C52" s="62">
        <v>6.1</v>
      </c>
      <c r="D52" s="40" t="s">
        <v>27</v>
      </c>
      <c r="E52" s="41">
        <v>204238</v>
      </c>
      <c r="F52" s="41">
        <v>187503</v>
      </c>
      <c r="G52" s="41">
        <v>190797</v>
      </c>
      <c r="H52" s="41">
        <v>203758</v>
      </c>
      <c r="I52" s="43">
        <v>248371</v>
      </c>
    </row>
    <row r="53" spans="2:9" x14ac:dyDescent="0.35">
      <c r="B53" s="118"/>
      <c r="C53" s="81">
        <v>6.2</v>
      </c>
      <c r="D53" s="82" t="s">
        <v>28</v>
      </c>
      <c r="E53" s="41">
        <v>2421572</v>
      </c>
      <c r="F53" s="41">
        <v>2253737</v>
      </c>
      <c r="G53" s="41">
        <v>2312448</v>
      </c>
      <c r="H53" s="41">
        <v>2261959</v>
      </c>
      <c r="I53" s="43">
        <v>2680178</v>
      </c>
    </row>
    <row r="55" spans="2:9" x14ac:dyDescent="0.35">
      <c r="B55" s="139"/>
    </row>
  </sheetData>
  <protectedRanges>
    <protectedRange password="DFC0" sqref="I28 I32" name="Range3"/>
    <protectedRange password="DFC0" sqref="E13:I13 E16:H20 E25:H33 E37:H42 E46:H48 I25:I27 I29:I31 I33 I37:I41 E52:I53" name="Range1"/>
    <protectedRange password="DFC0" sqref="I16:I20" name="Range2_1"/>
    <protectedRange password="DFC0" sqref="I46:I48" name="Range4_1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:G43">
    <cfRule type="cellIs" dxfId="6" priority="1" stopIfTrue="1" operator="lessThan">
      <formula>0</formula>
    </cfRule>
  </conditionalFormatting>
  <pageMargins left="0.25" right="0.25" top="0.75" bottom="0.75" header="0.3" footer="0.3"/>
  <pageSetup scale="60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zoomScale="80" zoomScaleNormal="100" zoomScaleSheetLayoutView="100" zoomScalePageLayoutView="80" workbookViewId="0">
      <selection activeCell="B6" sqref="B6"/>
    </sheetView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44.26953125" style="29" customWidth="1"/>
    <col min="5" max="9" width="21.1796875" style="29" customWidth="1"/>
    <col min="10" max="16384" width="9.26953125" style="29"/>
  </cols>
  <sheetData>
    <row r="1" spans="1:9" x14ac:dyDescent="0.3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x14ac:dyDescent="0.3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x14ac:dyDescent="0.3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35">
      <c r="B4" s="28"/>
      <c r="C4" s="99"/>
      <c r="D4" s="99"/>
    </row>
    <row r="5" spans="1:9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35">
      <c r="B6" s="139"/>
      <c r="C6" s="100"/>
      <c r="D6" s="100"/>
    </row>
    <row r="7" spans="1:9" s="102" customFormat="1" x14ac:dyDescent="0.35">
      <c r="A7" s="101"/>
      <c r="B7" s="29"/>
      <c r="C7" s="29"/>
      <c r="D7" s="30"/>
      <c r="F7" s="103"/>
      <c r="G7" s="29"/>
      <c r="I7" s="103"/>
    </row>
    <row r="8" spans="1:9" ht="16" thickBot="1" x14ac:dyDescent="0.4">
      <c r="D8" s="104"/>
    </row>
    <row r="9" spans="1:9" ht="16" thickBot="1" x14ac:dyDescent="0.4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5" customHeight="1" thickBot="1" x14ac:dyDescent="0.4">
      <c r="D10" s="30"/>
      <c r="E10" s="135"/>
      <c r="F10" s="136"/>
      <c r="G10" s="136"/>
      <c r="H10" s="136"/>
      <c r="I10" s="137"/>
    </row>
    <row r="11" spans="1:9" ht="16" thickBot="1" x14ac:dyDescent="0.4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35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35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35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35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35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35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35">
      <c r="B18" s="107"/>
      <c r="C18" s="57"/>
      <c r="D18" s="58"/>
      <c r="E18" s="46"/>
      <c r="F18" s="47"/>
      <c r="G18" s="46"/>
      <c r="H18" s="48"/>
      <c r="I18" s="48"/>
    </row>
    <row r="19" spans="1:9" x14ac:dyDescent="0.35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35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35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35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35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35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35">
      <c r="B25" s="110"/>
      <c r="C25" s="65"/>
      <c r="D25" s="66"/>
      <c r="E25" s="46"/>
      <c r="F25" s="47"/>
      <c r="G25" s="46"/>
      <c r="H25" s="48"/>
      <c r="I25" s="67"/>
    </row>
    <row r="26" spans="1:9" x14ac:dyDescent="0.35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35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35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35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35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35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6" thickBot="1" x14ac:dyDescent="0.4">
      <c r="B32" s="125"/>
      <c r="C32" s="57"/>
      <c r="D32" s="45"/>
      <c r="E32" s="126"/>
      <c r="F32" s="127"/>
      <c r="G32" s="126"/>
      <c r="H32" s="128"/>
      <c r="I32" s="129"/>
    </row>
    <row r="34" spans="2:9" ht="16" thickBot="1" x14ac:dyDescent="0.4"/>
    <row r="35" spans="2:9" ht="16" thickBot="1" x14ac:dyDescent="0.4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" thickBot="1" x14ac:dyDescent="0.4">
      <c r="D36" s="30"/>
      <c r="E36" s="135"/>
      <c r="F36" s="136"/>
      <c r="G36" s="136"/>
      <c r="H36" s="136"/>
      <c r="I36" s="137"/>
    </row>
    <row r="37" spans="2:9" ht="16" thickBot="1" x14ac:dyDescent="0.4">
      <c r="D37" s="30"/>
      <c r="E37" s="31">
        <f>E11</f>
        <v>2017</v>
      </c>
      <c r="F37" s="31">
        <f>E37+1</f>
        <v>2018</v>
      </c>
      <c r="G37" s="32">
        <f>F37+1</f>
        <v>2019</v>
      </c>
      <c r="H37" s="31">
        <f>G37+1</f>
        <v>2020</v>
      </c>
      <c r="I37" s="33">
        <f>H37+1</f>
        <v>2021</v>
      </c>
    </row>
    <row r="38" spans="2:9" x14ac:dyDescent="0.35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35">
      <c r="B39" s="106"/>
      <c r="C39" s="39">
        <v>1.1000000000000001</v>
      </c>
      <c r="D39" s="40" t="s">
        <v>39</v>
      </c>
      <c r="E39" s="56">
        <f>'Historical Data - PPO'!E13</f>
        <v>1257244761.2799997</v>
      </c>
      <c r="F39" s="56">
        <f>'Historical Data - PPO'!F13</f>
        <v>1249324731.52</v>
      </c>
      <c r="G39" s="56">
        <f>'Historical Data - PPO'!G13</f>
        <v>1276482238.28</v>
      </c>
      <c r="H39" s="56">
        <f>'Historical Data - PPO'!H13</f>
        <v>1314550601.6599996</v>
      </c>
      <c r="I39" s="56">
        <f>'Historical Data - PPO'!I13</f>
        <v>1552044169.1000001</v>
      </c>
    </row>
    <row r="40" spans="2:9" x14ac:dyDescent="0.35">
      <c r="B40" s="108"/>
      <c r="C40" s="39">
        <v>1.2</v>
      </c>
      <c r="D40" s="40" t="s">
        <v>40</v>
      </c>
      <c r="E40" s="56">
        <f>'Historical Data - PPO'!E21</f>
        <v>1052444485.6300001</v>
      </c>
      <c r="F40" s="56">
        <f>'Historical Data - PPO'!F21</f>
        <v>1035988895.1800001</v>
      </c>
      <c r="G40" s="56">
        <f>'Historical Data - PPO'!G21</f>
        <v>1085487111</v>
      </c>
      <c r="H40" s="56">
        <f>'Historical Data - PPO'!H21</f>
        <v>1058546865.05</v>
      </c>
      <c r="I40" s="56">
        <f>'Historical Data - PPO'!I21</f>
        <v>1354428157.47001</v>
      </c>
    </row>
    <row r="41" spans="2:9" x14ac:dyDescent="0.35">
      <c r="B41" s="106"/>
      <c r="C41" s="39">
        <v>1.3</v>
      </c>
      <c r="D41" s="40" t="s">
        <v>0</v>
      </c>
      <c r="E41" s="56">
        <f>'Historical Data - PPO'!E49</f>
        <v>98477465.860000014</v>
      </c>
      <c r="F41" s="56">
        <f>'Historical Data - PPO'!F49</f>
        <v>60338800.68</v>
      </c>
      <c r="G41" s="56">
        <f>'Historical Data - PPO'!G49</f>
        <v>73352587.289999992</v>
      </c>
      <c r="H41" s="56">
        <f>'Historical Data - PPO'!H49</f>
        <v>58798560.140000001</v>
      </c>
      <c r="I41" s="56">
        <f>'Historical Data - PPO'!I49</f>
        <v>100835686.23000002</v>
      </c>
    </row>
    <row r="42" spans="2:9" x14ac:dyDescent="0.35">
      <c r="B42" s="106"/>
      <c r="C42" s="39">
        <v>1.4</v>
      </c>
      <c r="D42" s="40" t="s">
        <v>41</v>
      </c>
      <c r="E42" s="56">
        <f>'Historical Data - PPO'!E34</f>
        <v>56513192.115180001</v>
      </c>
      <c r="F42" s="56">
        <f>'Historical Data - PPO'!F34</f>
        <v>60010554.224329993</v>
      </c>
      <c r="G42" s="56">
        <f>'Historical Data - PPO'!G34</f>
        <v>26413258.962409995</v>
      </c>
      <c r="H42" s="56">
        <f>'Historical Data - PPO'!H34</f>
        <v>67231331.343630001</v>
      </c>
      <c r="I42" s="56">
        <f>'Historical Data - PPO'!I34</f>
        <v>18930856.996820003</v>
      </c>
    </row>
    <row r="43" spans="2:9" x14ac:dyDescent="0.35">
      <c r="B43" s="106"/>
      <c r="C43" s="39">
        <v>1.5</v>
      </c>
      <c r="D43" s="40" t="s">
        <v>62</v>
      </c>
      <c r="E43" s="56">
        <f>'Historical Data - PPO'!E43</f>
        <v>9510189.25</v>
      </c>
      <c r="F43" s="120">
        <f>'Historical Data - PPO'!F43</f>
        <v>9994597.8499999996</v>
      </c>
      <c r="G43" s="56">
        <f>'Historical Data - PPO'!G43</f>
        <v>10211857.91</v>
      </c>
      <c r="H43" s="121">
        <f>'Historical Data - PPO'!H43</f>
        <v>8400948.7899999991</v>
      </c>
      <c r="I43" s="121">
        <f>'Historical Data - PPO'!I43</f>
        <v>8651139.5599999987</v>
      </c>
    </row>
    <row r="44" spans="2:9" x14ac:dyDescent="0.35">
      <c r="B44" s="107"/>
      <c r="C44" s="57"/>
      <c r="D44" s="58"/>
      <c r="E44" s="46"/>
      <c r="F44" s="47"/>
      <c r="G44" s="46"/>
      <c r="H44" s="48"/>
      <c r="I44" s="48"/>
    </row>
    <row r="45" spans="2:9" x14ac:dyDescent="0.35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35">
      <c r="B46" s="108"/>
      <c r="C46" s="62">
        <v>2.1</v>
      </c>
      <c r="D46" s="40" t="s">
        <v>39</v>
      </c>
      <c r="E46" s="56">
        <f>IF('Historical Data - PPO'!E$53=0,"",E39/'Historical Data - PPO'!E$53)</f>
        <v>519.18537267527029</v>
      </c>
      <c r="F46" s="56">
        <f>IF('Historical Data - PPO'!F$53=0,"",F39/'Historical Data - PPO'!F$53)</f>
        <v>554.33474780775214</v>
      </c>
      <c r="G46" s="56">
        <f>IF('Historical Data - PPO'!G$53=0,"",G39/'Historical Data - PPO'!G$53)</f>
        <v>552.00473190316063</v>
      </c>
      <c r="H46" s="56">
        <f>IF('Historical Data - PPO'!H$53=0,"",H39/'Historical Data - PPO'!H$53)</f>
        <v>581.15580417682179</v>
      </c>
      <c r="I46" s="56">
        <f>IF('Historical Data - PPO'!I$53=0,"",I39/'Historical Data - PPO'!I$53)</f>
        <v>579.08249716996409</v>
      </c>
    </row>
    <row r="47" spans="2:9" x14ac:dyDescent="0.35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434.61209727813178</v>
      </c>
      <c r="F47" s="56">
        <f>IF('Historical Data - PPO'!F$53=0,"",F40/'Historical Data - PPO'!F$53)</f>
        <v>459.67603814464599</v>
      </c>
      <c r="G47" s="56">
        <f>IF('Historical Data - PPO'!G$53=0,"",G40/'Historical Data - PPO'!G$53)</f>
        <v>469.41038717411158</v>
      </c>
      <c r="H47" s="56">
        <f>IF('Historical Data - PPO'!H$53=0,"",H40/'Historical Data - PPO'!H$53)</f>
        <v>467.97791872001216</v>
      </c>
      <c r="I47" s="56">
        <f>IF('Historical Data - PPO'!I$53=0,"",I40/'Historical Data - PPO'!I$53)</f>
        <v>505.35007655088953</v>
      </c>
    </row>
    <row r="48" spans="2:9" x14ac:dyDescent="0.35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40.666751126953905</v>
      </c>
      <c r="F48" s="56">
        <f>IF('Historical Data - PPO'!F$53=0,"",F41/'Historical Data - PPO'!F$53)</f>
        <v>26.772778136934345</v>
      </c>
      <c r="G48" s="56">
        <f>IF('Historical Data - PPO'!G$53=0,"",G41/'Historical Data - PPO'!G$53)</f>
        <v>31.72075103526652</v>
      </c>
      <c r="H48" s="56">
        <f>IF('Historical Data - PPO'!H$53=0,"",H41/'Historical Data - PPO'!H$53)</f>
        <v>25.994529582543272</v>
      </c>
      <c r="I48" s="56">
        <f>IF('Historical Data - PPO'!I$53=0,"",I41/'Historical Data - PPO'!I$53)</f>
        <v>37.62275723104959</v>
      </c>
    </row>
    <row r="49" spans="2:9" x14ac:dyDescent="0.35">
      <c r="B49" s="108"/>
      <c r="C49" s="62">
        <v>2.4</v>
      </c>
      <c r="D49" s="40" t="s">
        <v>41</v>
      </c>
      <c r="E49" s="56">
        <f>IF('Historical Data - PPO'!E$53=0,"",E42/'Historical Data - PPO'!E$53)</f>
        <v>23.337399059445683</v>
      </c>
      <c r="F49" s="56">
        <f>IF('Historical Data - PPO'!F$53=0,"",F42/'Historical Data - PPO'!F$53)</f>
        <v>26.627132724151039</v>
      </c>
      <c r="G49" s="56">
        <f>IF('Historical Data - PPO'!G$53=0,"",G42/'Historical Data - PPO'!G$53)</f>
        <v>11.422206666878562</v>
      </c>
      <c r="H49" s="56">
        <f>IF('Historical Data - PPO'!H$53=0,"",H42/'Historical Data - PPO'!H$53)</f>
        <v>29.722612719165113</v>
      </c>
      <c r="I49" s="56">
        <f>IF('Historical Data - PPO'!I$53=0,"",I42/'Historical Data - PPO'!I$53)</f>
        <v>7.0632834822239428</v>
      </c>
    </row>
    <row r="50" spans="2:9" x14ac:dyDescent="0.35">
      <c r="B50" s="108"/>
      <c r="C50" s="39">
        <v>2.5</v>
      </c>
      <c r="D50" s="40" t="s">
        <v>62</v>
      </c>
      <c r="E50" s="56">
        <f>IF('Historical Data - PPO'!E$53=0,"",E43/'Historical Data - PPO'!E$53)</f>
        <v>3.92727915998368</v>
      </c>
      <c r="F50" s="120">
        <f>IF('Historical Data - PPO'!F$53=0,"",F43/'Historical Data - PPO'!F$53)</f>
        <v>4.4346779815036088</v>
      </c>
      <c r="G50" s="56">
        <f>IF('Historical Data - PPO'!G$53=0,"",G43/'Historical Data - PPO'!G$53)</f>
        <v>4.4160378568512675</v>
      </c>
      <c r="H50" s="121">
        <f>IF('Historical Data - PPO'!H$53=0,"",H43/'Historical Data - PPO'!H$53)</f>
        <v>3.7140146174179103</v>
      </c>
      <c r="I50" s="121">
        <f>IF('Historical Data - PPO'!I$53=0,"",I43/'Historical Data - PPO'!I$53)</f>
        <v>3.2278227640104498</v>
      </c>
    </row>
    <row r="51" spans="2:9" x14ac:dyDescent="0.35">
      <c r="B51" s="110"/>
      <c r="C51" s="65"/>
      <c r="D51" s="66"/>
      <c r="E51" s="46"/>
      <c r="F51" s="47"/>
      <c r="G51" s="46"/>
      <c r="H51" s="48"/>
      <c r="I51" s="67"/>
    </row>
    <row r="52" spans="2:9" x14ac:dyDescent="0.35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35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6.7701011974515612E-2</v>
      </c>
      <c r="G53" s="122">
        <f>IF(F46="","",G46/F46-1)</f>
        <v>-4.2032651097664298E-3</v>
      </c>
      <c r="H53" s="122">
        <f>IF(G46="","",H46/G46-1)</f>
        <v>5.2809460841316103E-2</v>
      </c>
      <c r="I53" s="122">
        <f>IF(H46="","",I46/H46-1)</f>
        <v>-3.5675579456604378E-3</v>
      </c>
    </row>
    <row r="54" spans="2:9" x14ac:dyDescent="0.35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5.76696806726813E-2</v>
      </c>
      <c r="G54" s="122">
        <f t="shared" ref="G54:G56" si="7">IF(F47="","",G47/F47-1)</f>
        <v>2.1176542220376682E-2</v>
      </c>
      <c r="H54" s="122">
        <f t="shared" ref="H54:H56" si="8">IF(G47="","",H47/G47-1)</f>
        <v>-3.0516334815746671E-3</v>
      </c>
      <c r="I54" s="122">
        <f t="shared" ref="I54:I56" si="9">IF(H47="","",I47/H47-1)</f>
        <v>7.9858806016095185E-2</v>
      </c>
    </row>
    <row r="55" spans="2:9" x14ac:dyDescent="0.35">
      <c r="B55" s="115"/>
      <c r="C55" s="62">
        <v>3.3</v>
      </c>
      <c r="D55" s="40" t="s">
        <v>0</v>
      </c>
      <c r="E55" s="56" t="s">
        <v>43</v>
      </c>
      <c r="F55" s="122">
        <f t="shared" si="6"/>
        <v>-0.34165436394575022</v>
      </c>
      <c r="G55" s="122">
        <f t="shared" si="7"/>
        <v>0.18481357717248659</v>
      </c>
      <c r="H55" s="122">
        <f t="shared" si="8"/>
        <v>-0.18051973127486631</v>
      </c>
      <c r="I55" s="122">
        <f t="shared" si="9"/>
        <v>0.44733364424164468</v>
      </c>
    </row>
    <row r="56" spans="2:9" x14ac:dyDescent="0.35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0.14096402329692581</v>
      </c>
      <c r="G56" s="122">
        <f t="shared" si="7"/>
        <v>-0.57103129408603115</v>
      </c>
      <c r="H56" s="122">
        <f t="shared" si="8"/>
        <v>1.6021778090702021</v>
      </c>
      <c r="I56" s="122">
        <f t="shared" si="9"/>
        <v>-0.76235993958668569</v>
      </c>
    </row>
    <row r="57" spans="2:9" x14ac:dyDescent="0.35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0.12919856237620686</v>
      </c>
      <c r="G57" s="122">
        <f t="shared" ref="G57" si="10">IF(F50="","",G50/F50-1)</f>
        <v>-4.2032645279063141E-3</v>
      </c>
      <c r="H57" s="124">
        <f t="shared" ref="H57" si="11">IF(G50="","",H50/G50-1)</f>
        <v>-0.15897129105091401</v>
      </c>
      <c r="I57" s="124">
        <f t="shared" ref="I57" si="12">IF(H50="","",I50/H50-1)</f>
        <v>-0.13090736130313751</v>
      </c>
    </row>
    <row r="58" spans="2:9" ht="16" thickBot="1" x14ac:dyDescent="0.4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Chen, Hui-Xin E</cp:lastModifiedBy>
  <cp:lastPrinted>2017-08-31T23:03:42Z</cp:lastPrinted>
  <dcterms:created xsi:type="dcterms:W3CDTF">2016-01-21T22:50:39Z</dcterms:created>
  <dcterms:modified xsi:type="dcterms:W3CDTF">2022-09-30T20:53:09Z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2022-09-14T20:57:16Z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8df20893-a421-48e0-9e53-eae6df1eee4f</vt:lpwstr>
  </property>
  <property fmtid="{D5CDD505-2E9C-101B-9397-08002B2CF9AE}" pid="8" name="MSIP_Label_67599526-06ca-49cc-9fa9-5307800a949a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