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8_{A8FE9AD5-0DEB-4BB0-86A1-7D0A0F554B91}" xr6:coauthVersionLast="44" xr6:coauthVersionMax="44" xr10:uidLastSave="{00000000-0000-0000-0000-000000000000}"/>
  <workbookProtection workbookPassword="DFC0" lockStructure="1"/>
  <bookViews>
    <workbookView xWindow="-120" yWindow="-120" windowWidth="29040" windowHeight="15840" activeTab="3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8" l="1"/>
  <c r="E37" i="8"/>
  <c r="H49" i="9" l="1"/>
  <c r="G49" i="9"/>
  <c r="F49" i="9"/>
  <c r="E49" i="9"/>
  <c r="G43" i="9"/>
  <c r="F43" i="9"/>
  <c r="E43" i="9"/>
  <c r="H34" i="9"/>
  <c r="G34" i="9"/>
  <c r="F34" i="9"/>
  <c r="E34" i="9"/>
  <c r="H21" i="9"/>
  <c r="G21" i="9"/>
  <c r="F21" i="9"/>
  <c r="E21" i="9"/>
  <c r="B1" i="8" l="1"/>
  <c r="B1" i="6"/>
  <c r="H39" i="8" l="1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13" i="8" l="1"/>
  <c r="E20" i="8" s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B3" i="6"/>
  <c r="B2" i="6"/>
  <c r="F43" i="8"/>
  <c r="F50" i="8" s="1"/>
  <c r="I31" i="8" l="1"/>
  <c r="F30" i="8"/>
  <c r="G31" i="8"/>
  <c r="F31" i="8"/>
  <c r="H31" i="8"/>
  <c r="H43" i="8"/>
  <c r="H50" i="8" s="1"/>
  <c r="G43" i="8"/>
  <c r="G50" i="8" s="1"/>
  <c r="E43" i="8"/>
  <c r="E50" i="8" s="1"/>
  <c r="F57" i="8" s="1"/>
  <c r="E42" i="8"/>
  <c r="E49" i="8" s="1"/>
  <c r="H57" i="8" l="1"/>
  <c r="G57" i="8"/>
  <c r="E39" i="8"/>
  <c r="E46" i="8" s="1"/>
  <c r="F53" i="8" s="1"/>
  <c r="G41" i="8"/>
  <c r="G48" i="8" s="1"/>
  <c r="F41" i="8"/>
  <c r="F48" i="8" s="1"/>
  <c r="E41" i="8"/>
  <c r="E48" i="8" s="1"/>
  <c r="G42" i="8"/>
  <c r="G49" i="8" s="1"/>
  <c r="F42" i="8"/>
  <c r="F49" i="8" s="1"/>
  <c r="F56" i="8" s="1"/>
  <c r="G40" i="8"/>
  <c r="G47" i="8" s="1"/>
  <c r="F40" i="8"/>
  <c r="F47" i="8" s="1"/>
  <c r="E40" i="8"/>
  <c r="E47" i="8" s="1"/>
  <c r="E11" i="9"/>
  <c r="F11" i="9" s="1"/>
  <c r="G11" i="9" s="1"/>
  <c r="H11" i="9" s="1"/>
  <c r="I11" i="9" s="1"/>
  <c r="B3" i="9"/>
  <c r="B2" i="9"/>
  <c r="B1" i="9"/>
  <c r="H42" i="8" l="1"/>
  <c r="H49" i="8" s="1"/>
  <c r="H56" i="8" s="1"/>
  <c r="H41" i="8"/>
  <c r="H48" i="8" s="1"/>
  <c r="H55" i="8" s="1"/>
  <c r="H40" i="8"/>
  <c r="H47" i="8" s="1"/>
  <c r="H54" i="8" s="1"/>
  <c r="F54" i="8"/>
  <c r="H53" i="8"/>
  <c r="G55" i="8"/>
  <c r="G53" i="8"/>
  <c r="G54" i="8"/>
  <c r="F55" i="8"/>
  <c r="G56" i="8"/>
  <c r="B3" i="8"/>
  <c r="B2" i="8"/>
  <c r="F37" i="8" l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  <c r="I39" i="8" l="1"/>
  <c r="I46" i="8" s="1"/>
  <c r="I49" i="9"/>
  <c r="I43" i="8"/>
  <c r="I50" i="8" s="1"/>
  <c r="I57" i="8" s="1"/>
  <c r="I21" i="9"/>
  <c r="I34" i="9"/>
  <c r="I42" i="8" l="1"/>
  <c r="I49" i="8" s="1"/>
  <c r="I56" i="8" s="1"/>
  <c r="I41" i="8"/>
  <c r="I48" i="8" s="1"/>
  <c r="I55" i="8" s="1"/>
  <c r="I40" i="8"/>
  <c r="I47" i="8" s="1"/>
  <c r="I54" i="8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2">
    <s v="MLR ENTERPRISE CUBE"/>
    <s v="{[Report View].[Report View].&amp;[4]}"/>
    <s v="{[Legal Entity].[Legal Entity].[LE Group Code].&amp;[202]}"/>
    <s v="{[Date].[Calendar].[Year].&amp;[2016]}"/>
    <s v="{[Situs State].[Situs State].[Situs Code].&amp;[CA]}"/>
    <s v="{[Segment].[Segment].[Total Company]}"/>
    <s v="{[Period].[Period].&amp;[9]}"/>
    <s v="{[Unit].[Unit].&amp;[0]}"/>
    <s v="{[Version].[Version Label].&amp;[0]}"/>
    <s v="[Pool].[Pool].[Pool Code].&amp;[02]"/>
    <s v="[Accounts].[Accounts].&amp;[RE_CALC_HPE]"/>
    <s v="$#,##0.0   ;($#,##0.0)  ;$0.0   "/>
  </metadataStrings>
  <mdxMetadata count="1">
    <mdx n="0" f="v">
      <t c="10" si="11">
        <n x="1" s="1"/>
        <n x="2" s="1"/>
        <n x="3" s="1"/>
        <n x="4" s="1"/>
        <n x="5" s="1"/>
        <n x="6" s="1"/>
        <n x="7" s="1"/>
        <n x="8" s="1"/>
        <n x="9"/>
        <n x="10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<sst xmlns="http://schemas.openxmlformats.org/spreadsheetml/2006/main" count="175" uniqueCount="72">
  <si>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</si>
  <si>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</si>
  <si>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</si>
  <si>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</si>
  <si>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</si>
  <si>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</si>
  <si>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</si>
  <si>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</si>
  <si>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</si>
  <si>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</si>
  <si>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</si>
  <si>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</si>
  <si>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</si>
  <si>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</si>
  <si>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</si>
  <si>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</si>
  <si>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</si>
  <si>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</si>
  <si>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</si>
  <si>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</si>
  <si>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</si>
  <si>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</si>
  <si>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</si>
  <si>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</si>
  <si>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</si>
  <si>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</si>
  <si>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</si>
  <si>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</si>
  <si>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</si>
  <si>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</si>
  <si>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</si>
  <si>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</si>
  <si>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</si>
  <si>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</si>
  <si>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</si>
  <si>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</si>
  <si>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</si>
  <si>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</si>
  <si>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</si>
  <si>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</si>
  <si>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</si>
  <si>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</si>
  <si>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</si>
  <si>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</si>
  <si>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</si>
  <si>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</si>
  <si>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</si>
  <si>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</si>
  <si>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</si>
  <si>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</si>
  <si>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</si>
  <si>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</si>
  <si>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</si>
  <si>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</si>
  <si>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</si>
  <si>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</si>
  <si>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</si>
  <si>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</si>
  <si>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</si>
  <si>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</si>
  <si>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</si>
  <si>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</si>
  <si>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</si>
  <si>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</si>
  <si>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 001-60054</t>
  </si>
  <si>
    <t>Aetna Life Insurance Company</t>
  </si>
  <si>
    <t>12/31/15 FS</t>
  </si>
  <si>
    <t>12/31/16 FS</t>
  </si>
  <si>
    <t>3/31/18 DOS</t>
  </si>
  <si>
    <t>3/31/19 DOS</t>
  </si>
  <si>
    <t>2020</t>
  </si>
  <si>
    <t>3/31/20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</si>
</sst>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49" fontId="9" fillId="5" borderId="31" xfId="0" applyNumberFormat="1" applyFont="1" applyFill="1" applyBorder="1" applyAlignment="1">
      <alignment horizontal="center"/>
    </xf>
    <xf numFmtId="49" fontId="9" fillId="5" borderId="22" xfId="0" applyNumberFormat="1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view="pageLayout" zoomScaleNormal="100" workbookViewId="0"/>
  </sheetViews>
  <sheetFormatPr defaultColWidth="9.140625" defaultRowHeight="15" x14ac:dyDescent="0.25"/>
  <cols>
    <col min="1" max="1" width="2.42578125" style="1" bestFit="1" customWidth="1"/>
    <col min="2" max="2" width="49.28515625" style="1" customWidth="1"/>
    <col min="3" max="3" width="33" style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70</v>
      </c>
    </row>
    <row r="8" spans="1:3" ht="15.75" x14ac:dyDescent="0.25">
      <c r="A8" s="91" t="s">
        <v>3</v>
      </c>
      <c r="B8" s="92" t="s">
        <v>34</v>
      </c>
      <c r="C8" s="94" t="s">
        <v>64</v>
      </c>
    </row>
    <row r="9" spans="1:3" ht="15.75" x14ac:dyDescent="0.25">
      <c r="A9" s="91" t="s">
        <v>4</v>
      </c>
      <c r="B9" s="92" t="s">
        <v>5</v>
      </c>
      <c r="C9" s="95" t="s">
        <v>65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disablePrompts="1"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>&amp;L&amp;"Arial,Regular"&amp;12&amp;K000000
Revised: September 8, 2020
&amp;1#&amp;"Calibri,Regular"&amp;8&amp;K414141Proprietary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="80" zoomScaleNormal="100" zoomScalePageLayoutView="80" workbookViewId="0"/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/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/>
      <c r="F10" s="31"/>
      <c r="G10" s="32"/>
      <c r="H10" s="31"/>
      <c r="I10" s="33"/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4" orientation="landscape" verticalDpi="1200" r:id="rId1"/>
  <headerFooter>
    <oddFooter>&amp;L&amp;"Arial,Regular"&amp;12&amp;K000000Revised: September 8, 2020
&amp;1#&amp;"Calibri,Regular"&amp;8&amp;K414141Proprietary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view="pageLayout" zoomScale="80" zoomScaleNormal="80" zoomScalePageLayoutView="8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7" width="17.5703125" style="29" customWidth="1"/>
    <col min="8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6.5" customHeight="1" thickBot="1" x14ac:dyDescent="0.25">
      <c r="D10" s="30"/>
      <c r="E10" s="142" t="s">
        <v>66</v>
      </c>
      <c r="F10" s="142" t="s">
        <v>67</v>
      </c>
      <c r="G10" s="143" t="s">
        <v>68</v>
      </c>
      <c r="H10" s="143" t="s">
        <v>69</v>
      </c>
      <c r="I10" s="144" t="s">
        <v>71</v>
      </c>
    </row>
    <row r="11" spans="1:9" ht="16.5" thickBot="1" x14ac:dyDescent="0.3">
      <c r="A11" s="29"/>
      <c r="D11" s="30"/>
      <c r="E11" s="139">
        <f>'Cover Page'!C7-5</f>
        <v>2015</v>
      </c>
      <c r="F11" s="139">
        <f>E11+1</f>
        <v>2016</v>
      </c>
      <c r="G11" s="140">
        <f>F11+1</f>
        <v>2017</v>
      </c>
      <c r="H11" s="139">
        <f>G11+1</f>
        <v>2018</v>
      </c>
      <c r="I11" s="141">
        <f>H11+1</f>
        <v>2019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1210611328</v>
      </c>
      <c r="F13" s="42" vm="1">
        <v>1255388846.1300001</v>
      </c>
      <c r="G13" s="41">
        <v>1257244761.2799997</v>
      </c>
      <c r="H13" s="43">
        <v>1249324731.52</v>
      </c>
      <c r="I13" s="43">
        <v>1276482238.28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1021285653</v>
      </c>
      <c r="F16" s="42">
        <v>1019582027.8999997</v>
      </c>
      <c r="G16" s="41">
        <v>1030276943.85</v>
      </c>
      <c r="H16" s="43">
        <v>1013837643.86</v>
      </c>
      <c r="I16" s="43">
        <v>1060655856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/>
      <c r="F17" s="42"/>
      <c r="G17" s="41">
        <v>22152654.449999999</v>
      </c>
      <c r="H17" s="43">
        <v>22142050.610000003</v>
      </c>
      <c r="I17" s="43">
        <v>24216144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/>
      <c r="F18" s="42"/>
      <c r="G18" s="41">
        <v>0</v>
      </c>
      <c r="H18" s="43">
        <v>0</v>
      </c>
      <c r="I18" s="43">
        <v>0</v>
      </c>
    </row>
    <row r="19" spans="1:9" x14ac:dyDescent="0.2">
      <c r="A19" s="29"/>
      <c r="B19" s="107"/>
      <c r="C19" s="39">
        <v>2.4</v>
      </c>
      <c r="D19" s="40" t="s">
        <v>13</v>
      </c>
      <c r="E19" s="41"/>
      <c r="F19" s="42"/>
      <c r="G19" s="41">
        <v>0</v>
      </c>
      <c r="H19" s="43">
        <v>0</v>
      </c>
      <c r="I19" s="43">
        <v>496410</v>
      </c>
    </row>
    <row r="20" spans="1:9" s="30" customFormat="1" x14ac:dyDescent="0.2">
      <c r="B20" s="109"/>
      <c r="C20" s="54" t="s">
        <v>18</v>
      </c>
      <c r="D20" s="40" t="s">
        <v>14</v>
      </c>
      <c r="E20" s="41"/>
      <c r="F20" s="42"/>
      <c r="G20" s="41">
        <v>14887.33</v>
      </c>
      <c r="H20" s="43">
        <v>9200.7099999999991</v>
      </c>
      <c r="I20" s="43">
        <v>118701</v>
      </c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 t="shared" ref="E21:H21" si="0">SUM(E16:E20)</f>
        <v>1021285653</v>
      </c>
      <c r="F21" s="56">
        <f t="shared" si="0"/>
        <v>1019582027.8999997</v>
      </c>
      <c r="G21" s="56">
        <f t="shared" si="0"/>
        <v>1052444485.6300001</v>
      </c>
      <c r="H21" s="56">
        <f t="shared" si="0"/>
        <v>1035988895.1800001</v>
      </c>
      <c r="I21" s="56">
        <f t="shared" ref="I21" si="1">SUM(I16:I20)</f>
        <v>1085487111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16963730</v>
      </c>
      <c r="F25" s="42">
        <v>28374680</v>
      </c>
      <c r="G25" s="41">
        <v>-2144642.5048199967</v>
      </c>
      <c r="H25" s="43">
        <v>13364935.395839997</v>
      </c>
      <c r="I25" s="43">
        <v>4093897.9024099968</v>
      </c>
    </row>
    <row r="26" spans="1:9" s="30" customFormat="1" ht="14.1" customHeight="1" x14ac:dyDescent="0.2">
      <c r="B26" s="109"/>
      <c r="C26" s="62"/>
      <c r="D26" s="63" t="s">
        <v>45</v>
      </c>
      <c r="E26" s="41">
        <v>348141</v>
      </c>
      <c r="F26" s="42">
        <v>493192.4</v>
      </c>
      <c r="G26" s="41">
        <v>487761.29</v>
      </c>
      <c r="H26" s="43">
        <v>429211.01</v>
      </c>
      <c r="I26" s="43">
        <v>12701.24</v>
      </c>
    </row>
    <row r="27" spans="1:9" s="30" customFormat="1" ht="14.1" customHeight="1" x14ac:dyDescent="0.2">
      <c r="B27" s="109"/>
      <c r="C27" s="62"/>
      <c r="D27" s="63" t="s">
        <v>46</v>
      </c>
      <c r="E27" s="41">
        <v>21233855</v>
      </c>
      <c r="F27" s="42">
        <v>19858573.66</v>
      </c>
      <c r="G27" s="41">
        <v>0</v>
      </c>
      <c r="H27" s="43">
        <v>23686602.530000001</v>
      </c>
      <c r="I27" s="43">
        <v>0</v>
      </c>
    </row>
    <row r="28" spans="1:9" s="30" customFormat="1" ht="14.1" customHeight="1" x14ac:dyDescent="0.2">
      <c r="B28" s="109"/>
      <c r="C28" s="62"/>
      <c r="D28" s="63" t="s">
        <v>47</v>
      </c>
      <c r="E28" s="41"/>
      <c r="F28" s="42"/>
      <c r="G28" s="41"/>
      <c r="H28" s="43">
        <v>0</v>
      </c>
      <c r="I28" s="43">
        <v>0</v>
      </c>
    </row>
    <row r="29" spans="1:9" s="30" customFormat="1" ht="14.1" customHeight="1" x14ac:dyDescent="0.2">
      <c r="B29" s="109"/>
      <c r="C29" s="62"/>
      <c r="D29" s="63" t="s">
        <v>48</v>
      </c>
      <c r="E29" s="41">
        <v>9348108</v>
      </c>
      <c r="F29" s="42"/>
      <c r="G29" s="41">
        <v>16230.6</v>
      </c>
      <c r="H29" s="43">
        <v>22612.73</v>
      </c>
      <c r="I29" s="43">
        <v>29293.23</v>
      </c>
    </row>
    <row r="30" spans="1:9" x14ac:dyDescent="0.2">
      <c r="B30" s="107"/>
      <c r="C30" s="62">
        <v>3.2</v>
      </c>
      <c r="D30" s="55" t="s">
        <v>30</v>
      </c>
      <c r="E30" s="41">
        <v>19611790</v>
      </c>
      <c r="F30" s="42">
        <v>19158281.890000001</v>
      </c>
      <c r="G30" s="41">
        <v>17119933.440000001</v>
      </c>
      <c r="H30" s="43">
        <v>16181055.17</v>
      </c>
      <c r="I30" s="64">
        <v>16678861.210000001</v>
      </c>
    </row>
    <row r="31" spans="1:9" x14ac:dyDescent="0.2">
      <c r="B31" s="107"/>
      <c r="C31" s="62">
        <v>3.3</v>
      </c>
      <c r="D31" s="55" t="s">
        <v>37</v>
      </c>
      <c r="E31" s="41">
        <v>2603663</v>
      </c>
      <c r="F31" s="42">
        <v>911520</v>
      </c>
      <c r="G31" s="41">
        <v>37448085.880000003</v>
      </c>
      <c r="H31" s="43">
        <v>6273090.0384900002</v>
      </c>
      <c r="I31" s="64">
        <v>5594905.9500000002</v>
      </c>
    </row>
    <row r="32" spans="1:9" x14ac:dyDescent="0.2">
      <c r="B32" s="107"/>
      <c r="C32" s="62">
        <v>3.4</v>
      </c>
      <c r="D32" s="40" t="s">
        <v>21</v>
      </c>
      <c r="E32" s="41"/>
      <c r="F32" s="42"/>
      <c r="G32" s="41"/>
      <c r="H32" s="43"/>
      <c r="I32" s="43"/>
    </row>
    <row r="33" spans="2:9" x14ac:dyDescent="0.2">
      <c r="B33" s="107"/>
      <c r="C33" s="62">
        <v>3.5</v>
      </c>
      <c r="D33" s="40" t="s">
        <v>31</v>
      </c>
      <c r="E33" s="41">
        <v>948387</v>
      </c>
      <c r="F33" s="42">
        <v>4809856</v>
      </c>
      <c r="G33" s="41">
        <v>3585823.41</v>
      </c>
      <c r="H33" s="43">
        <v>53047.35</v>
      </c>
      <c r="I33" s="43">
        <v>3599.43</v>
      </c>
    </row>
    <row r="34" spans="2:9" x14ac:dyDescent="0.2">
      <c r="B34" s="107"/>
      <c r="C34" s="62">
        <v>3.6</v>
      </c>
      <c r="D34" s="40" t="s">
        <v>32</v>
      </c>
      <c r="E34" s="56">
        <f t="shared" ref="E34:H34" si="2">SUM(E25:E33)</f>
        <v>71057674</v>
      </c>
      <c r="F34" s="56">
        <f t="shared" si="2"/>
        <v>73606103.950000003</v>
      </c>
      <c r="G34" s="56">
        <f t="shared" si="2"/>
        <v>56513192.115180001</v>
      </c>
      <c r="H34" s="56">
        <f t="shared" si="2"/>
        <v>60010554.224329993</v>
      </c>
      <c r="I34" s="56">
        <f t="shared" ref="I34" si="3">SUM(I25:I33)</f>
        <v>26413258.962409995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11175029</v>
      </c>
      <c r="F37" s="42">
        <v>4639100.63</v>
      </c>
      <c r="G37" s="41">
        <v>4160932.95</v>
      </c>
      <c r="H37" s="43">
        <v>0</v>
      </c>
      <c r="I37" s="43">
        <v>0</v>
      </c>
    </row>
    <row r="38" spans="2:9" x14ac:dyDescent="0.2">
      <c r="B38" s="112"/>
      <c r="C38" s="39">
        <v>4.2</v>
      </c>
      <c r="D38" s="40" t="s">
        <v>56</v>
      </c>
      <c r="E38" s="41">
        <v>997638</v>
      </c>
      <c r="F38" s="42">
        <v>1036733.09</v>
      </c>
      <c r="G38" s="41">
        <v>1386913.01</v>
      </c>
      <c r="H38" s="43">
        <v>0</v>
      </c>
      <c r="I38" s="43">
        <v>0</v>
      </c>
    </row>
    <row r="39" spans="2:9" x14ac:dyDescent="0.2">
      <c r="B39" s="112"/>
      <c r="C39" s="39">
        <v>4.3</v>
      </c>
      <c r="D39" s="40" t="s">
        <v>57</v>
      </c>
      <c r="E39" s="41">
        <v>40246</v>
      </c>
      <c r="F39" s="42">
        <v>626338.47</v>
      </c>
      <c r="G39" s="41">
        <v>1626615.57</v>
      </c>
      <c r="H39" s="43">
        <v>0</v>
      </c>
      <c r="I39" s="43">
        <v>0</v>
      </c>
    </row>
    <row r="40" spans="2:9" x14ac:dyDescent="0.2">
      <c r="B40" s="112"/>
      <c r="C40" s="39">
        <v>4.4000000000000004</v>
      </c>
      <c r="D40" s="40" t="s">
        <v>58</v>
      </c>
      <c r="E40" s="41">
        <v>2855272</v>
      </c>
      <c r="F40" s="42">
        <v>1020442.34</v>
      </c>
      <c r="G40" s="41">
        <v>1216398.1399999999</v>
      </c>
      <c r="H40" s="43">
        <v>0</v>
      </c>
      <c r="I40" s="43">
        <v>0</v>
      </c>
    </row>
    <row r="41" spans="2:9" s="30" customFormat="1" ht="30" x14ac:dyDescent="0.2">
      <c r="B41" s="113"/>
      <c r="C41" s="54">
        <v>4.5</v>
      </c>
      <c r="D41" s="55" t="s">
        <v>59</v>
      </c>
      <c r="E41" s="41">
        <v>562277</v>
      </c>
      <c r="F41" s="42">
        <v>628274.49</v>
      </c>
      <c r="G41" s="41">
        <v>1119329.58</v>
      </c>
      <c r="H41" s="43">
        <v>0</v>
      </c>
      <c r="I41" s="43">
        <v>0</v>
      </c>
    </row>
    <row r="42" spans="2:9" ht="30" x14ac:dyDescent="0.2">
      <c r="B42" s="112"/>
      <c r="C42" s="54">
        <v>4.5999999999999996</v>
      </c>
      <c r="D42" s="55" t="s">
        <v>60</v>
      </c>
      <c r="E42" s="41">
        <v>27003</v>
      </c>
      <c r="F42" s="42"/>
      <c r="G42" s="41"/>
      <c r="H42" s="43"/>
      <c r="I42" s="64"/>
    </row>
    <row r="43" spans="2:9" ht="30" x14ac:dyDescent="0.2">
      <c r="B43" s="112"/>
      <c r="C43" s="54">
        <v>4.7</v>
      </c>
      <c r="D43" s="55" t="s">
        <v>61</v>
      </c>
      <c r="E43" s="56">
        <f>SUM(E37:E42)</f>
        <v>15657465</v>
      </c>
      <c r="F43" s="56">
        <f>SUM(F37:F42)</f>
        <v>7950889.0199999996</v>
      </c>
      <c r="G43" s="56">
        <f>SUM(G37:G41)</f>
        <v>9510189.25</v>
      </c>
      <c r="H43" s="56">
        <v>9994597.8499999996</v>
      </c>
      <c r="I43" s="56">
        <v>10211857.91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13311910</v>
      </c>
      <c r="F46" s="42">
        <v>19929460</v>
      </c>
      <c r="G46" s="41">
        <v>16865775.650000002</v>
      </c>
      <c r="H46" s="43">
        <v>24151691</v>
      </c>
      <c r="I46" s="43">
        <v>21725735</v>
      </c>
    </row>
    <row r="47" spans="2:9" x14ac:dyDescent="0.2">
      <c r="B47" s="116"/>
      <c r="C47" s="62">
        <v>5.2</v>
      </c>
      <c r="D47" s="40" t="s">
        <v>23</v>
      </c>
      <c r="E47" s="41">
        <v>40995393</v>
      </c>
      <c r="F47" s="42">
        <v>45916158</v>
      </c>
      <c r="G47" s="41">
        <v>42234145.759999998</v>
      </c>
      <c r="H47" s="43">
        <v>34387905.25</v>
      </c>
      <c r="I47" s="43">
        <v>34499254.289999999</v>
      </c>
    </row>
    <row r="48" spans="2:9" x14ac:dyDescent="0.2">
      <c r="B48" s="116"/>
      <c r="C48" s="62">
        <v>5.3</v>
      </c>
      <c r="D48" s="40" t="s">
        <v>24</v>
      </c>
      <c r="E48" s="41">
        <v>37515121</v>
      </c>
      <c r="F48" s="42">
        <v>919520</v>
      </c>
      <c r="G48" s="41">
        <v>39377544.45000001</v>
      </c>
      <c r="H48" s="43">
        <v>1799204.4299999988</v>
      </c>
      <c r="I48" s="43">
        <v>17127598</v>
      </c>
    </row>
    <row r="49" spans="2:9" x14ac:dyDescent="0.2">
      <c r="B49" s="116"/>
      <c r="C49" s="62">
        <v>5.4</v>
      </c>
      <c r="D49" s="40" t="s">
        <v>25</v>
      </c>
      <c r="E49" s="56">
        <f>SUM(E46:E48)</f>
        <v>91822424</v>
      </c>
      <c r="F49" s="56">
        <f>SUM(F46:F48)</f>
        <v>66765138</v>
      </c>
      <c r="G49" s="56">
        <f>SUM(G46:G48)</f>
        <v>98477465.860000014</v>
      </c>
      <c r="H49" s="56">
        <f>SUM(H46:H48)</f>
        <v>60338800.68</v>
      </c>
      <c r="I49" s="56">
        <f>SUM(I46:I48)</f>
        <v>73352587.289999992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208563</v>
      </c>
      <c r="F52" s="41">
        <v>214334</v>
      </c>
      <c r="G52" s="41">
        <v>204238</v>
      </c>
      <c r="H52" s="41">
        <v>187503</v>
      </c>
      <c r="I52" s="41">
        <v>190797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2449829</v>
      </c>
      <c r="F53" s="83">
        <v>2465838</v>
      </c>
      <c r="G53" s="83">
        <v>2421572</v>
      </c>
      <c r="H53" s="83">
        <v>2253737</v>
      </c>
      <c r="I53" s="83">
        <v>2312448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1" orientation="landscape" verticalDpi="1200" r:id="rId1"/>
  <headerFooter>
    <oddFooter>&amp;L&amp;"Arial,Regular"&amp;12&amp;K000000Revised: September 8, 2020
&amp;1#&amp;"Calibri,Regular"&amp;8&amp;K414141Proprietary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tabSelected="1" view="pageLayout" topLeftCell="A25" zoomScale="80" zoomScaleNormal="100" zoomScaleSheetLayoutView="100" zoomScalePageLayoutView="8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/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/>
      <c r="F11" s="31"/>
      <c r="G11" s="32"/>
      <c r="H11" s="31"/>
      <c r="I11" s="33"/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5.75" thickBot="1" x14ac:dyDescent="0.25">
      <c r="D36" s="30"/>
      <c r="E36" s="142" t="s">
        <v>66</v>
      </c>
      <c r="F36" s="142" t="s">
        <v>67</v>
      </c>
      <c r="G36" s="143" t="s">
        <v>68</v>
      </c>
      <c r="H36" s="143" t="s">
        <v>69</v>
      </c>
      <c r="I36" s="144" t="s">
        <v>71</v>
      </c>
    </row>
    <row r="37" spans="2:9" ht="16.5" thickBot="1" x14ac:dyDescent="0.3">
      <c r="D37" s="30"/>
      <c r="E37" s="31">
        <f>'Historical Data - PPO'!E11</f>
        <v>2015</v>
      </c>
      <c r="F37" s="31">
        <f>E37+1</f>
        <v>2016</v>
      </c>
      <c r="G37" s="32">
        <f>F37+1</f>
        <v>2017</v>
      </c>
      <c r="H37" s="31">
        <f>G37+1</f>
        <v>2018</v>
      </c>
      <c r="I37" s="33">
        <f>H37+1</f>
        <v>2019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1210611328</v>
      </c>
      <c r="F39" s="56" vm="1">
        <f>'Historical Data - PPO'!F13</f>
        <v>1255388846.1300001</v>
      </c>
      <c r="G39" s="56">
        <f>'Historical Data - PPO'!G13</f>
        <v>1257244761.2799997</v>
      </c>
      <c r="H39" s="56">
        <f>'Historical Data - PPO'!H13</f>
        <v>1249324731.52</v>
      </c>
      <c r="I39" s="56">
        <f>'Historical Data - PPO'!I13</f>
        <v>1276482238.28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1021285653</v>
      </c>
      <c r="F40" s="56">
        <f>'Historical Data - PPO'!F21</f>
        <v>1019582027.8999997</v>
      </c>
      <c r="G40" s="56">
        <f>'Historical Data - PPO'!G21</f>
        <v>1052444485.6300001</v>
      </c>
      <c r="H40" s="56">
        <f>'Historical Data - PPO'!H21</f>
        <v>1035988895.1800001</v>
      </c>
      <c r="I40" s="56">
        <f>'Historical Data - PPO'!I21</f>
        <v>1085487111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91822424</v>
      </c>
      <c r="F41" s="56">
        <f>'Historical Data - PPO'!F49</f>
        <v>66765138</v>
      </c>
      <c r="G41" s="56">
        <f>'Historical Data - PPO'!G49</f>
        <v>98477465.860000014</v>
      </c>
      <c r="H41" s="56">
        <f>'Historical Data - PPO'!H49</f>
        <v>60338800.68</v>
      </c>
      <c r="I41" s="56">
        <f>'Historical Data - PPO'!I49</f>
        <v>73352587.289999992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71057674</v>
      </c>
      <c r="F42" s="56">
        <f>'Historical Data - PPO'!F34</f>
        <v>73606103.950000003</v>
      </c>
      <c r="G42" s="56">
        <f>'Historical Data - PPO'!G34</f>
        <v>56513192.115180001</v>
      </c>
      <c r="H42" s="56">
        <f>'Historical Data - PPO'!H34</f>
        <v>60010554.224329993</v>
      </c>
      <c r="I42" s="56">
        <f>'Historical Data - PPO'!I34</f>
        <v>26413258.962409995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15657465</v>
      </c>
      <c r="F43" s="121">
        <f>'Historical Data - PPO'!F43</f>
        <v>7950889.0199999996</v>
      </c>
      <c r="G43" s="56">
        <f>'Historical Data - PPO'!G43</f>
        <v>9510189.25</v>
      </c>
      <c r="H43" s="122">
        <f>'Historical Data - PPO'!H43</f>
        <v>9994597.8499999996</v>
      </c>
      <c r="I43" s="122">
        <f>'Historical Data - PPO'!I43</f>
        <v>10211857.91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494.16156311318053</v>
      </c>
      <c r="F46" s="56">
        <f>IF('Historical Data - PPO'!F$53=0,"",F39/'Historical Data - PPO'!F$53)</f>
        <v>509.11245837317784</v>
      </c>
      <c r="G46" s="56">
        <f>IF('Historical Data - PPO'!G$53=0,"",G39/'Historical Data - PPO'!G$53)</f>
        <v>519.18537267527029</v>
      </c>
      <c r="H46" s="56">
        <f>IF('Historical Data - PPO'!H$53=0,"",H39/'Historical Data - PPO'!H$53)</f>
        <v>554.33474780775214</v>
      </c>
      <c r="I46" s="56">
        <f>IF('Historical Data - PPO'!I$53=0,"",I39/'Historical Data - PPO'!I$53)</f>
        <v>552.00473190316063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416.8803834879904</v>
      </c>
      <c r="F47" s="56">
        <f>IF('Historical Data - PPO'!F$53=0,"",F40/'Historical Data - PPO'!F$53)</f>
        <v>413.48297329346036</v>
      </c>
      <c r="G47" s="56">
        <f>IF('Historical Data - PPO'!G$53=0,"",G40/'Historical Data - PPO'!G$53)</f>
        <v>434.61209727813178</v>
      </c>
      <c r="H47" s="56">
        <f>IF('Historical Data - PPO'!H$53=0,"",H40/'Historical Data - PPO'!H$53)</f>
        <v>459.67603814464599</v>
      </c>
      <c r="I47" s="56">
        <f>IF('Historical Data - PPO'!I$53=0,"",I40/'Historical Data - PPO'!I$53)</f>
        <v>469.41038717411158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37.481156439898456</v>
      </c>
      <c r="F48" s="56">
        <f>IF('Historical Data - PPO'!F$53=0,"",F41/'Historical Data - PPO'!F$53)</f>
        <v>27.076043925026706</v>
      </c>
      <c r="G48" s="56">
        <f>IF('Historical Data - PPO'!G$53=0,"",G41/'Historical Data - PPO'!G$53)</f>
        <v>40.666751126953905</v>
      </c>
      <c r="H48" s="56">
        <f>IF('Historical Data - PPO'!H$53=0,"",H41/'Historical Data - PPO'!H$53)</f>
        <v>26.772778136934345</v>
      </c>
      <c r="I48" s="56">
        <f>IF('Historical Data - PPO'!I$53=0,"",I41/'Historical Data - PPO'!I$53)</f>
        <v>31.72075103526652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29.005156686446277</v>
      </c>
      <c r="F49" s="56">
        <f>IF('Historical Data - PPO'!F$53=0,"",F42/'Historical Data - PPO'!F$53)</f>
        <v>29.850340513042624</v>
      </c>
      <c r="G49" s="56">
        <f>IF('Historical Data - PPO'!G$53=0,"",G42/'Historical Data - PPO'!G$53)</f>
        <v>23.337399059445683</v>
      </c>
      <c r="H49" s="56">
        <f>IF('Historical Data - PPO'!H$53=0,"",H42/'Historical Data - PPO'!H$53)</f>
        <v>26.627132724151039</v>
      </c>
      <c r="I49" s="56">
        <f>IF('Historical Data - PPO'!I$53=0,"",I42/'Historical Data - PPO'!I$53)</f>
        <v>11.422206666878562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6.3912481238486443</v>
      </c>
      <c r="F50" s="121">
        <f>IF('Historical Data - PPO'!F$53=0,"",F43/'Historical Data - PPO'!F$53)</f>
        <v>3.2244166161767316</v>
      </c>
      <c r="G50" s="56">
        <f>IF('Historical Data - PPO'!G$53=0,"",G43/'Historical Data - PPO'!G$53)</f>
        <v>3.92727915998368</v>
      </c>
      <c r="H50" s="122">
        <f>IF('Historical Data - PPO'!H$53=0,"",H43/'Historical Data - PPO'!H$53)</f>
        <v>4.4346779815036088</v>
      </c>
      <c r="I50" s="122">
        <f>IF('Historical Data - PPO'!I$53=0,"",I43/'Historical Data - PPO'!I$53)</f>
        <v>4.4160378568512675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3.0255075214283833E-2</v>
      </c>
      <c r="G53" s="123">
        <f>IF(F46="","",G46/F46-1)</f>
        <v>1.9785244176266037E-2</v>
      </c>
      <c r="H53" s="123">
        <f>IF(G46="","",H46/G46-1)</f>
        <v>6.7701011974515612E-2</v>
      </c>
      <c r="I53" s="123">
        <f>IF(H46="","",I46/H46-1)</f>
        <v>-4.2032651097664298E-3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-8.1496043687743214E-3</v>
      </c>
      <c r="G54" s="123">
        <f t="shared" ref="G54:G56" si="7">IF(F47="","",G47/F47-1)</f>
        <v>5.1100348380428873E-2</v>
      </c>
      <c r="H54" s="123">
        <f t="shared" ref="H54:H56" si="8">IF(G47="","",H47/G47-1)</f>
        <v>5.76696806726813E-2</v>
      </c>
      <c r="I54" s="123">
        <f t="shared" ref="I54:I56" si="9">IF(H47="","",I47/H47-1)</f>
        <v>2.1176542220376682E-2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>
        <f t="shared" si="6"/>
        <v>-0.27760916426248716</v>
      </c>
      <c r="G55" s="123">
        <f t="shared" si="7"/>
        <v>0.50194582486125849</v>
      </c>
      <c r="H55" s="123">
        <f t="shared" si="8"/>
        <v>-0.34165436394575022</v>
      </c>
      <c r="I55" s="123">
        <f t="shared" si="9"/>
        <v>0.18481357717248659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2.9139088463924434E-2</v>
      </c>
      <c r="G56" s="123">
        <f t="shared" si="7"/>
        <v>-0.21818650446386756</v>
      </c>
      <c r="H56" s="123">
        <f t="shared" si="8"/>
        <v>0.14096402329692581</v>
      </c>
      <c r="I56" s="123">
        <f t="shared" si="9"/>
        <v>-0.57103129408603115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-0.49549500290170689</v>
      </c>
      <c r="G57" s="123">
        <f t="shared" ref="G57" si="10">IF(F50="","",G50/F50-1)</f>
        <v>0.21798130560446927</v>
      </c>
      <c r="H57" s="125">
        <f t="shared" ref="H57" si="11">IF(G50="","",H50/G50-1)</f>
        <v>0.12919856237620686</v>
      </c>
      <c r="I57" s="125">
        <f t="shared" ref="I57" si="12">IF(H50="","",I50/H50-1)</f>
        <v>-4.2032645279063141E-3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&amp;L&amp;"Arial,Regular"&amp;12&amp;K000000Revised: September 8, 2020
&amp;1#&amp;"Calibri,Regular"&amp;8&amp;K414141Proprietary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2019-09-25T18:16:56Z</dcterms:created>
  <dcterms:modified xsi:type="dcterms:W3CDTF">2020-09-18T19:26:06Z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iteId">
    <vt:lpwstr>fabb61b8-3afe-4e75-b934-a47f782b8cd7</vt:lpwstr>
  </property>
  <property fmtid="{D5CDD505-2E9C-101B-9397-08002B2CF9AE}" pid="6" name="MSIP_Label_67599526-06ca-49cc-9fa9-5307800a949a_Owner">
    <vt:lpwstr>LaSalaH@aetna.com</vt:lpwstr>
  </property>
  <property fmtid="{D5CDD505-2E9C-101B-9397-08002B2CF9AE}" pid="7" name="MSIP_Label_67599526-06ca-49cc-9fa9-5307800a949a_SetDate">
    <vt:lpwstr>2020-01-16T16:39:35.5151517Z</vt:lpwstr>
  </property>
  <property fmtid="{D5CDD505-2E9C-101B-9397-08002B2CF9AE}" pid="8" name="MSIP_Label_67599526-06ca-49cc-9fa9-5307800a949a_Name">
    <vt:lpwstr>Proprietary</vt:lpwstr>
  </property>
  <property fmtid="{D5CDD505-2E9C-101B-9397-08002B2CF9AE}" pid="9" name="MSIP_Label_67599526-06ca-49cc-9fa9-5307800a949a_Application">
    <vt:lpwstr>Microsoft Azure Information Protection</vt:lpwstr>
  </property>
  <property fmtid="{D5CDD505-2E9C-101B-9397-08002B2CF9AE}" pid="10" name="MSIP_Label_67599526-06ca-49cc-9fa9-5307800a949a_ActionId">
    <vt:lpwstr>6191dd47-d7d0-4c53-9f57-349e6d09b56d</vt:lpwstr>
  </property>
  <property fmtid="{D5CDD505-2E9C-101B-9397-08002B2CF9AE}" pid="11" name="MSIP_Label_67599526-06ca-49cc-9fa9-5307800a949a_Extended_MSFT_Method">
    <vt:lpwstr>Automatic</vt:lpwstr>
  </property>
  <property fmtid="{D5CDD505-2E9C-101B-9397-08002B2CF9AE}" pid="12" name="Sensitivity">
    <vt:lpwstr>Proprietary</vt:lpwstr>
  </property>
</Properties>
</file>