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tif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codeName="ThisWorkbook" defaultThemeVersion="124226"/>
  <xr:revisionPtr revIDLastSave="0" documentId="8_{3567C762-0CB0-4AB1-803C-346037A457BE}" xr6:coauthVersionLast="47" xr6:coauthVersionMax="47" xr10:uidLastSave="{00000000-0000-0000-0000-000000000000}"/>
  <bookViews>
    <workbookView xWindow="23595" yWindow="915" windowWidth="19020" windowHeight="7875"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33" i="10"/>
  <c r="T27" i="10"/>
  <c r="T28" i="10" s="1"/>
  <c r="S28" i="10"/>
  <c r="X33" i="10"/>
  <c r="AA28" i="10"/>
  <c r="K28" i="10"/>
  <c r="G28" i="10"/>
  <c r="L33" i="10"/>
  <c r="P33" i="10"/>
  <c r="H33" i="10"/>
  <c r="O28" i="10"/>
</calcChain>
</file>

<file path=xl/sharedStrings.xml><?xml version="1.0" encoding="utf-8"?>
<sst xmlns="http://schemas.openxmlformats.org/spreadsheetml/2006/main" count="312" uniqueCount="174">
  <si>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</si>
  <si>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</si>
  <si>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</si>
  <si>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</si>
  <si>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</si>
  <si>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</si>
  <si>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</si>
  <si>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</si>
  <si>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</si>
  <si>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</si>
  <si>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</si>
  <si>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</si>
  <si>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</si>
  <si>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</si>
  <si>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</si>
  <si>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</si>
  <si>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</si>
  <si>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</si>
  <si>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</si>
  <si>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</si>
  <si>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</si>
  <si>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</si>
  <si>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</si>
  <si>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</si>
  <si>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</si>
  <si>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</si>
  <si>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</si>
  <si>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</si>
  <si>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</si>
  <si>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</si>
  <si>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</si>
  <si>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</si>
  <si>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</si>
  <si>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</si>
  <si>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</si>
  <si>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</si>
  <si>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</si>
  <si>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</si>
  <si>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</si>
  <si>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</si>
  <si>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</si>
  <si>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</si>
  <si>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</si>
  <si>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</si>
  <si>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</si>
  <si>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</si>
  <si>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</si>
  <si>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</si>
  <si>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</si>
  <si>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</si>
  <si>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</si>
  <si>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</si>
  <si>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</si>
  <si>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</si>
  <si>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</si>
  <si>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</si>
  <si>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</si>
  <si>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</si>
  <si>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</si>
  <si>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</si>
  <si>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</si>
  <si>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</si>
  <si>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</si>
  <si>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</si>
  <si>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</si>
  <si>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</si>
  <si>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</si>
  <si>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</si>
  <si>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</si>
  <si>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</si>
  <si>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</si>
  <si>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</si>
  <si>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</si>
  <si>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</si>
  <si>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</si>
  <si>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</si>
  <si>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</si>
  <si>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</si>
  <si>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</si>
  <si>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</si>
  <si>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</si>
  <si>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</si>
  <si>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</si>
  <si>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</si>
  <si>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</si>
  <si>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</si>
  <si>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</si>
  <si>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</si>
  <si>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</si>
  <si>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</si>
  <si>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</si>
  <si>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</si>
  <si>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</si>
  <si>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</si>
  <si>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</si>
  <si>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</si>
  <si>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</si>
  <si>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</si>
  <si>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</si>
  <si>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</si>
  <si>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</si>
  <si>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</si>
  <si>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</si>
  <si>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</si>
  <si>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</si>
  <si>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</si>
  <si>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</si>
  <si>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</si>
  <si>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</si>
  <si>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</si>
  <si>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</si>
  <si>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</si>
  <si>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</si>
  <si>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</si>
  <si>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</si>
  <si>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</si>
  <si>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</si>
  <si>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</si>
  <si>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</si>
  <si>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</si>
  <si>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</si>
  <si>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</si>
  <si>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</si>
  <si>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</si>
  <si>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</si>
  <si>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</si>
  <si>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</si>
  <si>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</si>
  <si>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</si>
  <si>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</si>
  <si>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</si>
  <si>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</si>
  <si>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</si>
  <si>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</si>
  <si>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</si>
  <si>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</si>
  <si>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</si>
  <si>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</si>
  <si>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</si>
  <si>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</si>
  <si>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</si>
  <si>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</si>
  <si>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</si>
  <si>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</si>
  <si>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</si>
  <si>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</si>
  <si>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</si>
  <si>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</si>
  <si>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</si>
  <si>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</si>
  <si>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</si>
  <si>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</si>
  <si>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</si>
  <si>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</si>
  <si>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</si>
  <si>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</si>
  <si>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</si>
  <si>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</si>
  <si>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</si>
  <si>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</si>
  <si>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No</t>
  </si>
  <si>
    <t>N/A</t>
  </si>
  <si>
    <t>United Concordia Insurance Company</t>
  </si>
  <si>
    <t>The State insurance, premium and other taxes are allocated based on revenue.</t>
  </si>
  <si>
    <t>Not applicable.</t>
  </si>
  <si>
    <t>Regulatory authority licenses and fees are allocated based on revenue.</t>
  </si>
  <si>
    <t>Direct sales salaries and benefits are allocated based on revenue.</t>
  </si>
  <si>
    <t>Agents and brokers fees and commissions are allocated based on revenue.</t>
  </si>
  <si>
    <t>Other general and administrative expenses are allocated based on revenue.</t>
  </si>
  <si>
    <t>Daniel Joseph Wright</t>
  </si>
  <si>
    <t>Timothy John Constantine</t>
  </si>
  <si>
    <t>The Incurred Claims expense is based off of actual amounts.</t>
  </si>
  <si>
    <t>The Federal taxes and assessments amounts are allocated based on operating/underwriting gain/(loss).</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</si>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</sst>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07">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166" fontId="30" fillId="0" borderId="0" xfId="0" applyNumberFormat="1" applyFont="1" applyProtection="1">
      <protection locked="0"/>
    </xf>
    <xf numFmtId="167" fontId="30" fillId="0" borderId="0" xfId="326" applyNumberFormat="1" applyFont="1" applyAlignment="1" applyProtection="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8010000}"/>
    <cellStyle name="Percent 2 2" xfId="170" xr:uid="{00000000-0005-0000-0000-000029010000}"/>
    <cellStyle name="Percent 2 2 2" xfId="171" xr:uid="{00000000-0005-0000-0000-00002A010000}"/>
    <cellStyle name="Percent 2 2 3" xfId="172" xr:uid="{00000000-0005-0000-0000-00002B010000}"/>
    <cellStyle name="Percent 2 2 4" xfId="173" xr:uid="{00000000-0005-0000-0000-00002C010000}"/>
    <cellStyle name="Percent 2 2 5" xfId="174" xr:uid="{00000000-0005-0000-0000-00002D010000}"/>
    <cellStyle name="Percent 2 2 6" xfId="175" xr:uid="{00000000-0005-0000-0000-00002E010000}"/>
    <cellStyle name="Percent 2 2 7" xfId="176" xr:uid="{00000000-0005-0000-0000-00002F010000}"/>
    <cellStyle name="Percent 2 2 8" xfId="177" xr:uid="{00000000-0005-0000-0000-000030010000}"/>
    <cellStyle name="Percent 3" xfId="178" xr:uid="{00000000-0005-0000-0000-000031010000}"/>
    <cellStyle name="Percent 3 2" xfId="179" xr:uid="{00000000-0005-0000-0000-000032010000}"/>
    <cellStyle name="Percent 3 3" xfId="180" xr:uid="{00000000-0005-0000-0000-000033010000}"/>
    <cellStyle name="Percent 3 4" xfId="181" xr:uid="{00000000-0005-0000-0000-000034010000}"/>
    <cellStyle name="Percent 3 5" xfId="182" xr:uid="{00000000-0005-0000-0000-000035010000}"/>
    <cellStyle name="Percent 3 6" xfId="183" xr:uid="{00000000-0005-0000-0000-000036010000}"/>
    <cellStyle name="Percent 3 7" xfId="184" xr:uid="{00000000-0005-0000-0000-000037010000}"/>
    <cellStyle name="Percent 3 8" xfId="185" xr:uid="{00000000-0005-0000-0000-000038010000}"/>
    <cellStyle name="Percent 4" xfId="186" xr:uid="{00000000-0005-0000-0000-000039010000}"/>
    <cellStyle name="Title" xfId="187" builtinId="15" customBuiltin="1"/>
    <cellStyle name="Title 2" xfId="188" xr:uid="{00000000-0005-0000-0000-00003B010000}"/>
    <cellStyle name="Total" xfId="189" builtinId="25" customBuiltin="1"/>
    <cellStyle name="Total 2" xfId="190" xr:uid="{00000000-0005-0000-0000-00003D010000}"/>
    <cellStyle name="Total 3" xfId="191" xr:uid="{00000000-0005-0000-0000-00003E010000}"/>
    <cellStyle name="Total 4" xfId="192" xr:uid="{00000000-0005-0000-0000-00003F010000}"/>
    <cellStyle name="Total 5" xfId="193" xr:uid="{00000000-0005-0000-0000-000040010000}"/>
    <cellStyle name="Total 6" xfId="194" xr:uid="{00000000-0005-0000-0000-000041010000}"/>
    <cellStyle name="Total 7" xfId="195" xr:uid="{00000000-0005-0000-0000-000042010000}"/>
    <cellStyle name="Total 8" xfId="196" xr:uid="{00000000-0005-0000-0000-000043010000}"/>
    <cellStyle name="Total 9" xfId="197" xr:uid="{00000000-0005-0000-0000-000044010000}"/>
    <cellStyle name="Warning Text" xfId="198" builtinId="11" customBuiltin="1"/>
    <cellStyle name="Warning Text 2" xfId="199" xr:uid="{00000000-0005-0000-0000-000046010000}"/>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24</xdr:row>
      <xdr:rowOff>285750</xdr:rowOff>
    </xdr:from>
    <xdr:to>
      <xdr:col>1</xdr:col>
      <xdr:colOff>1985645</xdr:colOff>
      <xdr:row>25</xdr:row>
      <xdr:rowOff>120650</xdr:rowOff>
    </xdr:to>
    <xdr:pic>
      <xdr:nvPicPr>
        <xdr:cNvPr id="2" name="Picture 1">
          <a:extLst>
            <a:ext uri="{FF2B5EF4-FFF2-40B4-BE49-F238E27FC236}">
              <a16:creationId xmlns:a16="http://schemas.microsoft.com/office/drawing/2014/main" id="{E0E65E64-2E6C-4219-8CF5-B0473C45564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6715125"/>
          <a:ext cx="1966595" cy="349250"/>
        </a:xfrm>
        <a:prstGeom prst="rect">
          <a:avLst/>
        </a:prstGeom>
        <a:noFill/>
        <a:ln>
          <a:noFill/>
        </a:ln>
      </xdr:spPr>
    </xdr:pic>
    <xdr:clientData/>
  </xdr:twoCellAnchor>
  <xdr:twoCellAnchor editAs="oneCell">
    <xdr:from>
      <xdr:col>1</xdr:col>
      <xdr:colOff>0</xdr:colOff>
      <xdr:row>20</xdr:row>
      <xdr:rowOff>0</xdr:rowOff>
    </xdr:from>
    <xdr:to>
      <xdr:col>1</xdr:col>
      <xdr:colOff>1920240</xdr:colOff>
      <xdr:row>21</xdr:row>
      <xdr:rowOff>158750</xdr:rowOff>
    </xdr:to>
    <xdr:pic>
      <xdr:nvPicPr>
        <xdr:cNvPr id="3" name="Picture 2">
          <a:extLst>
            <a:ext uri="{FF2B5EF4-FFF2-40B4-BE49-F238E27FC236}">
              <a16:creationId xmlns:a16="http://schemas.microsoft.com/office/drawing/2014/main" id="{F577C883-1DE9-4501-B62F-E7A1BE5CB86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5667375"/>
          <a:ext cx="1920240" cy="349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B4" sqref="B4"/>
    </sheetView>
  </sheetViews>
  <sheetFormatPr defaultColWidth="9.140625" defaultRowHeight="15" x14ac:dyDescent="0.2"/>
  <cols>
    <col min="1" max="1" width="2.42578125" style="25" bestFit="1" customWidth="1"/>
    <col min="2" max="2" width="70.42578125" style="25" bestFit="1" customWidth="1"/>
    <col min="3" max="3" width="47.5703125"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173</v>
      </c>
    </row>
    <row r="7" spans="1:3" ht="15.75" x14ac:dyDescent="0.2">
      <c r="A7" s="32" t="s">
        <v>1</v>
      </c>
      <c r="B7" s="33" t="s">
        <v>134</v>
      </c>
      <c r="C7" s="35"/>
    </row>
    <row r="8" spans="1:3" ht="15.75" x14ac:dyDescent="0.2">
      <c r="A8" s="32" t="s">
        <v>2</v>
      </c>
      <c r="B8" s="33" t="s">
        <v>88</v>
      </c>
      <c r="C8" s="34" t="s">
        <v>162</v>
      </c>
    </row>
    <row r="9" spans="1:3" ht="15.75" x14ac:dyDescent="0.2">
      <c r="A9" s="32" t="s">
        <v>3</v>
      </c>
      <c r="B9" s="33" t="s">
        <v>89</v>
      </c>
      <c r="C9" s="34"/>
    </row>
    <row r="10" spans="1:3" ht="16.5" thickBot="1" x14ac:dyDescent="0.3">
      <c r="A10" s="36" t="s">
        <v>4</v>
      </c>
      <c r="B10" s="37" t="s">
        <v>86</v>
      </c>
      <c r="C10" s="38" t="s">
        <v>160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5"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A16" zoomScaleNormal="100" workbookViewId="0">
      <pane xSplit="4" ySplit="4" topLeftCell="E20" activePane="bottomRight" state="frozen"/>
      <selection activeCell="A16" sqref="A16"/>
      <selection pane="topRight" activeCell="E16" sqref="E16"/>
      <selection pane="bottomLeft" activeCell="A20" sqref="A20"/>
      <selection pane="bottomRight" activeCell="C16" sqref="C16"/>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United Concordia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f>'Cover Page'!C9</f>
        <v>0</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21195836</v>
      </c>
      <c r="N21" s="83">
        <f>'Pt 2 Premium and Claims'!N22+'Pt 2 Premium and Claims'!N23-'Pt 2 Premium and Claims'!N24-'Pt 2 Premium and Claims'!N25</f>
        <v>21195836</v>
      </c>
      <c r="O21" s="82">
        <f>'Pt 2 Premium and Claims'!O22+'Pt 2 Premium and Claims'!O23-'Pt 2 Premium and Claims'!O24-'Pt 2 Premium and Claims'!O25</f>
        <v>94302589</v>
      </c>
      <c r="P21" s="83">
        <f>'Pt 2 Premium and Claims'!P22+'Pt 2 Premium and Claims'!P23-'Pt 2 Premium and Claims'!P24-'Pt 2 Premium and Claims'!P25</f>
        <v>94302589</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14002643</v>
      </c>
      <c r="N24" s="83">
        <f>'Pt 2 Premium and Claims'!N51</f>
        <v>13957874</v>
      </c>
      <c r="O24" s="82">
        <f>'Pt 2 Premium and Claims'!O51</f>
        <v>67309967</v>
      </c>
      <c r="P24" s="83">
        <f>'Pt 2 Premium and Claims'!P51</f>
        <v>67207248</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v>771954</v>
      </c>
      <c r="N28" s="105">
        <v>771954</v>
      </c>
      <c r="O28" s="106">
        <v>2395413</v>
      </c>
      <c r="P28" s="108">
        <v>2395413</v>
      </c>
    </row>
    <row r="29" spans="2:16" s="39" customFormat="1" ht="30" x14ac:dyDescent="0.2">
      <c r="B29" s="97"/>
      <c r="C29" s="101"/>
      <c r="D29" s="81" t="s">
        <v>67</v>
      </c>
      <c r="E29" s="106"/>
      <c r="F29" s="108"/>
      <c r="G29" s="104"/>
      <c r="H29" s="105"/>
      <c r="I29" s="106"/>
      <c r="J29" s="107"/>
      <c r="K29" s="106"/>
      <c r="L29" s="108"/>
      <c r="M29" s="106">
        <v>389430</v>
      </c>
      <c r="N29" s="105">
        <v>389430</v>
      </c>
      <c r="O29" s="106">
        <v>1732615</v>
      </c>
      <c r="P29" s="108">
        <v>1732615</v>
      </c>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v>19541</v>
      </c>
      <c r="N31" s="105">
        <v>19541</v>
      </c>
      <c r="O31" s="106">
        <v>86938</v>
      </c>
      <c r="P31" s="108">
        <v>86938</v>
      </c>
    </row>
    <row r="32" spans="2:16" x14ac:dyDescent="0.2">
      <c r="B32" s="79"/>
      <c r="C32" s="101"/>
      <c r="D32" s="109" t="s">
        <v>104</v>
      </c>
      <c r="E32" s="106"/>
      <c r="F32" s="108"/>
      <c r="G32" s="104"/>
      <c r="H32" s="105"/>
      <c r="I32" s="106"/>
      <c r="J32" s="107"/>
      <c r="K32" s="106"/>
      <c r="L32" s="108"/>
      <c r="M32" s="106">
        <v>200804</v>
      </c>
      <c r="N32" s="105">
        <v>200804</v>
      </c>
      <c r="O32" s="106">
        <v>893400</v>
      </c>
      <c r="P32" s="108">
        <v>893400</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v>63659</v>
      </c>
      <c r="N34" s="105">
        <v>63659</v>
      </c>
      <c r="O34" s="106">
        <v>283226</v>
      </c>
      <c r="P34" s="108">
        <v>283226</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1445388</v>
      </c>
      <c r="N35" s="112">
        <f t="shared" si="0"/>
        <v>1445388</v>
      </c>
      <c r="O35" s="111">
        <f t="shared" si="0"/>
        <v>5391592</v>
      </c>
      <c r="P35" s="112">
        <f t="shared" si="0"/>
        <v>5391592</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v>210762</v>
      </c>
      <c r="N38" s="108">
        <v>210762</v>
      </c>
      <c r="O38" s="106">
        <v>937702</v>
      </c>
      <c r="P38" s="108">
        <v>937702</v>
      </c>
    </row>
    <row r="39" spans="2:16" x14ac:dyDescent="0.2">
      <c r="B39" s="116"/>
      <c r="C39" s="101">
        <v>4.2</v>
      </c>
      <c r="D39" s="109" t="s">
        <v>19</v>
      </c>
      <c r="E39" s="106"/>
      <c r="F39" s="108"/>
      <c r="G39" s="106"/>
      <c r="H39" s="108"/>
      <c r="I39" s="106"/>
      <c r="J39" s="108"/>
      <c r="K39" s="106"/>
      <c r="L39" s="108"/>
      <c r="M39" s="106">
        <v>853256</v>
      </c>
      <c r="N39" s="108">
        <v>853256</v>
      </c>
      <c r="O39" s="106">
        <v>3796231</v>
      </c>
      <c r="P39" s="108">
        <v>3796231</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2167913</v>
      </c>
      <c r="N43" s="104">
        <v>2167913</v>
      </c>
      <c r="O43" s="110">
        <v>9645283</v>
      </c>
      <c r="P43" s="108">
        <v>9645283</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3231931</v>
      </c>
      <c r="N44" s="118">
        <f t="shared" si="1"/>
        <v>3231931</v>
      </c>
      <c r="O44" s="82">
        <f t="shared" si="1"/>
        <v>14379216</v>
      </c>
      <c r="P44" s="83">
        <f t="shared" si="1"/>
        <v>14379216</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40056</v>
      </c>
      <c r="N47" s="126">
        <v>40056</v>
      </c>
      <c r="O47" s="125">
        <v>216483</v>
      </c>
      <c r="P47" s="103">
        <v>216483</v>
      </c>
    </row>
    <row r="48" spans="2:16" s="39" customFormat="1" x14ac:dyDescent="0.2">
      <c r="B48" s="97"/>
      <c r="C48" s="101">
        <v>5.2</v>
      </c>
      <c r="D48" s="109" t="s">
        <v>27</v>
      </c>
      <c r="E48" s="125"/>
      <c r="F48" s="126"/>
      <c r="G48" s="125"/>
      <c r="H48" s="126"/>
      <c r="I48" s="125"/>
      <c r="J48" s="126"/>
      <c r="K48" s="125"/>
      <c r="L48" s="126"/>
      <c r="M48" s="125">
        <v>500655</v>
      </c>
      <c r="N48" s="126">
        <v>500655</v>
      </c>
      <c r="O48" s="125">
        <v>2702286</v>
      </c>
      <c r="P48" s="127">
        <v>2702286</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41721.25</v>
      </c>
      <c r="N49" s="129">
        <f>N48/12</f>
        <v>41721.25</v>
      </c>
      <c r="O49" s="128">
        <f t="shared" si="2"/>
        <v>225190.5</v>
      </c>
      <c r="P49" s="129">
        <f t="shared" si="2"/>
        <v>225190.5</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v>968025</v>
      </c>
      <c r="F51" s="142"/>
      <c r="G51" s="142"/>
      <c r="H51" s="142"/>
      <c r="I51" s="142"/>
      <c r="J51" s="142"/>
      <c r="K51" s="138"/>
      <c r="L51" s="142"/>
      <c r="M51" s="142"/>
      <c r="N51" s="142"/>
      <c r="O51" s="142"/>
      <c r="P51" s="143"/>
    </row>
    <row r="52" spans="2:16" ht="15.75" thickBot="1" x14ac:dyDescent="0.25">
      <c r="B52" s="144" t="s">
        <v>57</v>
      </c>
      <c r="C52" s="145" t="s">
        <v>129</v>
      </c>
      <c r="D52" s="146"/>
      <c r="E52" s="147">
        <v>136670</v>
      </c>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7" priority="73" stopIfTrue="1" operator="lessThan">
      <formula>0</formula>
    </cfRule>
  </conditionalFormatting>
  <conditionalFormatting sqref="K28:K29 K31:K34 M28:M29 M31:M34 O28:O29 O31:O34 O44 M44 K44">
    <cfRule type="cellIs" dxfId="46" priority="42" stopIfTrue="1" operator="lessThan">
      <formula>0</formula>
    </cfRule>
  </conditionalFormatting>
  <conditionalFormatting sqref="G35:H35">
    <cfRule type="cellIs" dxfId="45" priority="14" stopIfTrue="1" operator="lessThan">
      <formula>0</formula>
    </cfRule>
  </conditionalFormatting>
  <conditionalFormatting sqref="I35:J35">
    <cfRule type="cellIs" dxfId="44" priority="13" stopIfTrue="1" operator="lessThan">
      <formula>0</formula>
    </cfRule>
  </conditionalFormatting>
  <conditionalFormatting sqref="K35:L35">
    <cfRule type="cellIs" dxfId="43" priority="12" stopIfTrue="1" operator="lessThan">
      <formula>0</formula>
    </cfRule>
  </conditionalFormatting>
  <conditionalFormatting sqref="M35:N35">
    <cfRule type="cellIs" dxfId="42" priority="11" stopIfTrue="1" operator="lessThan">
      <formula>0</formula>
    </cfRule>
  </conditionalFormatting>
  <conditionalFormatting sqref="O35:P35">
    <cfRule type="cellIs" dxfId="41" priority="10" stopIfTrue="1" operator="lessThan">
      <formula>0</formula>
    </cfRule>
  </conditionalFormatting>
  <conditionalFormatting sqref="G38:G39 I38:I39 K38:K39 M38:M39 O38:O39">
    <cfRule type="cellIs" dxfId="40" priority="9" stopIfTrue="1" operator="lessThan">
      <formula>0</formula>
    </cfRule>
  </conditionalFormatting>
  <conditionalFormatting sqref="F43">
    <cfRule type="cellIs" dxfId="39" priority="8" stopIfTrue="1" operator="lessThan">
      <formula>0</formula>
    </cfRule>
  </conditionalFormatting>
  <conditionalFormatting sqref="E43">
    <cfRule type="cellIs" dxfId="38" priority="6" stopIfTrue="1" operator="lessThan">
      <formula>0</formula>
    </cfRule>
  </conditionalFormatting>
  <conditionalFormatting sqref="H43 J43 L43 N43">
    <cfRule type="cellIs" dxfId="37" priority="4" stopIfTrue="1" operator="lessThan">
      <formula>0</formula>
    </cfRule>
  </conditionalFormatting>
  <conditionalFormatting sqref="G43 I43 K43 M43 O43">
    <cfRule type="cellIs" dxfId="36" priority="3" stopIfTrue="1" operator="lessThan">
      <formula>0</formula>
    </cfRule>
  </conditionalFormatting>
  <conditionalFormatting sqref="G41:G42 I41:I42 K41:K42 M41:M42 O41:O42">
    <cfRule type="cellIs" dxfId="35" priority="2" stopIfTrue="1" operator="lessThan">
      <formula>0</formula>
    </cfRule>
  </conditionalFormatting>
  <conditionalFormatting sqref="G47:O48">
    <cfRule type="cellIs" dxfId="34"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Normal="100" workbookViewId="0">
      <selection activeCell="C4" sqref="C4"/>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United Concordia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f>'Cover Page'!C9</f>
        <v>0</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5"/>
      <c r="G22" s="165"/>
      <c r="H22" s="165"/>
      <c r="I22" s="165"/>
      <c r="J22" s="165"/>
      <c r="K22" s="165"/>
      <c r="L22" s="166"/>
      <c r="M22" s="165">
        <v>20955244</v>
      </c>
      <c r="N22" s="166">
        <v>20955244</v>
      </c>
      <c r="O22" s="165">
        <v>93616893</v>
      </c>
      <c r="P22" s="166">
        <v>93616893</v>
      </c>
    </row>
    <row r="23" spans="1:16" s="25" customFormat="1" x14ac:dyDescent="0.2">
      <c r="A23" s="39"/>
      <c r="B23" s="79"/>
      <c r="C23" s="80">
        <v>1.2</v>
      </c>
      <c r="D23" s="109" t="s">
        <v>16</v>
      </c>
      <c r="E23" s="165"/>
      <c r="F23" s="165"/>
      <c r="G23" s="165"/>
      <c r="H23" s="165"/>
      <c r="I23" s="165"/>
      <c r="J23" s="165"/>
      <c r="K23" s="165"/>
      <c r="L23" s="166"/>
      <c r="M23" s="165">
        <v>962801</v>
      </c>
      <c r="N23" s="166">
        <v>962801</v>
      </c>
      <c r="O23" s="165">
        <v>3912142</v>
      </c>
      <c r="P23" s="166">
        <v>3912142</v>
      </c>
    </row>
    <row r="24" spans="1:16" s="25" customFormat="1" x14ac:dyDescent="0.2">
      <c r="A24" s="39"/>
      <c r="B24" s="79"/>
      <c r="C24" s="80">
        <v>1.3</v>
      </c>
      <c r="D24" s="109" t="s">
        <v>34</v>
      </c>
      <c r="E24" s="165"/>
      <c r="F24" s="165"/>
      <c r="G24" s="165"/>
      <c r="H24" s="165"/>
      <c r="I24" s="165"/>
      <c r="J24" s="165"/>
      <c r="K24" s="165"/>
      <c r="L24" s="166"/>
      <c r="M24" s="165">
        <v>722209</v>
      </c>
      <c r="N24" s="166">
        <v>722209</v>
      </c>
      <c r="O24" s="165">
        <v>3226446</v>
      </c>
      <c r="P24" s="166">
        <v>3226446</v>
      </c>
    </row>
    <row r="25" spans="1:16" s="25" customFormat="1" x14ac:dyDescent="0.2">
      <c r="A25" s="39"/>
      <c r="B25" s="79"/>
      <c r="C25" s="80">
        <v>1.4</v>
      </c>
      <c r="D25" s="109" t="s">
        <v>17</v>
      </c>
      <c r="E25" s="165"/>
      <c r="F25" s="165"/>
      <c r="G25" s="165"/>
      <c r="H25" s="165"/>
      <c r="I25" s="165"/>
      <c r="J25" s="165"/>
      <c r="K25" s="165"/>
      <c r="L25" s="166"/>
      <c r="M25" s="165">
        <v>0</v>
      </c>
      <c r="N25" s="166">
        <v>0</v>
      </c>
      <c r="O25" s="165">
        <v>0</v>
      </c>
      <c r="P25" s="166">
        <v>0</v>
      </c>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14363050</v>
      </c>
      <c r="N29" s="176"/>
      <c r="O29" s="165">
        <v>68660362</v>
      </c>
      <c r="P29" s="176"/>
    </row>
    <row r="30" spans="1:16" s="25" customFormat="1" ht="28.5" customHeight="1" x14ac:dyDescent="0.2">
      <c r="A30" s="39"/>
      <c r="B30" s="79"/>
      <c r="C30" s="80"/>
      <c r="D30" s="81" t="s">
        <v>54</v>
      </c>
      <c r="E30" s="177"/>
      <c r="F30" s="166"/>
      <c r="G30" s="177"/>
      <c r="H30" s="166"/>
      <c r="I30" s="177"/>
      <c r="J30" s="166"/>
      <c r="K30" s="177"/>
      <c r="L30" s="166"/>
      <c r="M30" s="177"/>
      <c r="N30" s="166">
        <v>13491579</v>
      </c>
      <c r="O30" s="177"/>
      <c r="P30" s="166">
        <v>64962033</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v>1592759</v>
      </c>
      <c r="N32" s="178"/>
      <c r="O32" s="165">
        <v>7613941</v>
      </c>
      <c r="P32" s="176"/>
    </row>
    <row r="33" spans="1:16" s="39" customFormat="1" ht="30" x14ac:dyDescent="0.2">
      <c r="B33" s="97"/>
      <c r="C33" s="80"/>
      <c r="D33" s="81" t="s">
        <v>44</v>
      </c>
      <c r="E33" s="177"/>
      <c r="F33" s="166"/>
      <c r="G33" s="177"/>
      <c r="H33" s="179"/>
      <c r="I33" s="177"/>
      <c r="J33" s="166"/>
      <c r="K33" s="177"/>
      <c r="L33" s="166"/>
      <c r="M33" s="177"/>
      <c r="N33" s="179">
        <v>466295</v>
      </c>
      <c r="O33" s="177"/>
      <c r="P33" s="166">
        <v>2245215</v>
      </c>
    </row>
    <row r="34" spans="1:16" s="25" customFormat="1" x14ac:dyDescent="0.2">
      <c r="A34" s="39"/>
      <c r="B34" s="79"/>
      <c r="C34" s="80">
        <v>2.2999999999999998</v>
      </c>
      <c r="D34" s="109" t="s">
        <v>28</v>
      </c>
      <c r="E34" s="165"/>
      <c r="F34" s="176"/>
      <c r="G34" s="165"/>
      <c r="H34" s="178"/>
      <c r="I34" s="165"/>
      <c r="J34" s="176"/>
      <c r="K34" s="165"/>
      <c r="L34" s="176"/>
      <c r="M34" s="165">
        <v>1953166</v>
      </c>
      <c r="N34" s="178"/>
      <c r="O34" s="165">
        <v>8964336</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14002643</v>
      </c>
      <c r="N51" s="190">
        <f>N30+N33+N37+N41+N44+N47+N48+N50</f>
        <v>13957874</v>
      </c>
      <c r="O51" s="189">
        <f>O29+O32-O34+O36-O38+O40+O43-O45+O47+O48-O49+O50</f>
        <v>67309967</v>
      </c>
      <c r="P51" s="190">
        <f>P30+P33+P37+P41+P44+P47+P48+P50</f>
        <v>67207248</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c r="M54" s="405"/>
      <c r="N54" s="405"/>
      <c r="O54" s="405"/>
      <c r="P54" s="405"/>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3" priority="93" stopIfTrue="1" operator="lessThan">
      <formula>0</formula>
    </cfRule>
  </conditionalFormatting>
  <conditionalFormatting sqref="O49 O45 M45 M49 K45 K49 K40 M40 O40 O38 M38 K38 K34 M34 O34 L41 N41 P41 K32 M32 O32 K36 M36 O36 L33 N33 P33 L37 N37 P37 L44 N44 P44">
    <cfRule type="cellIs" dxfId="32" priority="17" stopIfTrue="1" operator="lessThan">
      <formula>0</formula>
    </cfRule>
  </conditionalFormatting>
  <conditionalFormatting sqref="G22:G25">
    <cfRule type="cellIs" dxfId="31" priority="14" stopIfTrue="1" operator="lessThan">
      <formula>0</formula>
    </cfRule>
  </conditionalFormatting>
  <conditionalFormatting sqref="I22:I25">
    <cfRule type="cellIs" dxfId="30" priority="13" stopIfTrue="1" operator="lessThan">
      <formula>0</formula>
    </cfRule>
  </conditionalFormatting>
  <conditionalFormatting sqref="K22:K25">
    <cfRule type="cellIs" dxfId="29" priority="12" stopIfTrue="1" operator="lessThan">
      <formula>0</formula>
    </cfRule>
  </conditionalFormatting>
  <conditionalFormatting sqref="M22:M25">
    <cfRule type="cellIs" dxfId="28" priority="11" stopIfTrue="1" operator="lessThan">
      <formula>0</formula>
    </cfRule>
  </conditionalFormatting>
  <conditionalFormatting sqref="O22:O25">
    <cfRule type="cellIs" dxfId="27" priority="10" stopIfTrue="1" operator="lessThan">
      <formula>0</formula>
    </cfRule>
  </conditionalFormatting>
  <conditionalFormatting sqref="G29 H30">
    <cfRule type="cellIs" dxfId="26" priority="9" stopIfTrue="1" operator="lessThan">
      <formula>0</formula>
    </cfRule>
  </conditionalFormatting>
  <conditionalFormatting sqref="I29 J30">
    <cfRule type="cellIs" dxfId="25" priority="8" stopIfTrue="1" operator="lessThan">
      <formula>0</formula>
    </cfRule>
  </conditionalFormatting>
  <conditionalFormatting sqref="K29 L30">
    <cfRule type="cellIs" dxfId="24" priority="7" stopIfTrue="1" operator="lessThan">
      <formula>0</formula>
    </cfRule>
  </conditionalFormatting>
  <conditionalFormatting sqref="M29 N30">
    <cfRule type="cellIs" dxfId="23" priority="6" stopIfTrue="1" operator="lessThan">
      <formula>0</formula>
    </cfRule>
  </conditionalFormatting>
  <conditionalFormatting sqref="O29 P30">
    <cfRule type="cellIs" dxfId="22" priority="5" stopIfTrue="1" operator="lessThan">
      <formula>0</formula>
    </cfRule>
  </conditionalFormatting>
  <conditionalFormatting sqref="F22:F23">
    <cfRule type="cellIs" dxfId="21" priority="4" stopIfTrue="1" operator="lessThan">
      <formula>0</formula>
    </cfRule>
  </conditionalFormatting>
  <conditionalFormatting sqref="H22:H25">
    <cfRule type="cellIs" dxfId="20" priority="3" stopIfTrue="1" operator="lessThan">
      <formula>0</formula>
    </cfRule>
  </conditionalFormatting>
  <conditionalFormatting sqref="J22:J25">
    <cfRule type="cellIs" dxfId="19" priority="2" stopIfTrue="1" operator="lessThan">
      <formula>0</formula>
    </cfRule>
  </conditionalFormatting>
  <conditionalFormatting sqref="F24:F25">
    <cfRule type="cellIs" dxfId="18" priority="1" stopIfTrue="1" operator="lessThan">
      <formula>0</formula>
    </cfRule>
  </conditionalFormatting>
  <pageMargins left="0.2" right="0.2" top="0.35" bottom="0.25" header="0.2" footer="0.2"/>
  <pageSetup scale="4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B4" sqref="B4"/>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United Concordia Insurance Company</v>
      </c>
    </row>
    <row r="9" spans="2:5" s="2" customFormat="1" ht="15.75" customHeight="1" x14ac:dyDescent="0.25">
      <c r="B9" s="54" t="s">
        <v>90</v>
      </c>
    </row>
    <row r="10" spans="2:5" s="2" customFormat="1" ht="15" customHeight="1" x14ac:dyDescent="0.2">
      <c r="B10" s="198">
        <f>'Cover Page'!C9</f>
        <v>0</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35.25" customHeight="1" x14ac:dyDescent="0.2">
      <c r="B18" s="203"/>
      <c r="C18" s="212"/>
      <c r="D18" s="350" t="s">
        <v>171</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35.25" customHeight="1" x14ac:dyDescent="0.2">
      <c r="B26" s="203"/>
      <c r="C26" s="212"/>
      <c r="D26" s="350" t="s">
        <v>172</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35.25" customHeight="1" x14ac:dyDescent="0.2">
      <c r="B33" s="203"/>
      <c r="C33" s="212"/>
      <c r="D33" s="350" t="s">
        <v>163</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c r="C40" s="212"/>
      <c r="D40" s="350" t="s">
        <v>164</v>
      </c>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35.25" customHeight="1" x14ac:dyDescent="0.2">
      <c r="B47" s="203"/>
      <c r="C47" s="212"/>
      <c r="D47" s="350" t="s">
        <v>165</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35.25" customHeight="1" x14ac:dyDescent="0.2">
      <c r="B55" s="203"/>
      <c r="C55" s="217"/>
      <c r="D55" s="350" t="s">
        <v>166</v>
      </c>
      <c r="E55" s="218"/>
    </row>
    <row r="56" spans="2:5" s="219" customFormat="1" ht="35.25" customHeight="1" x14ac:dyDescent="0.2">
      <c r="B56" s="203"/>
      <c r="C56" s="214"/>
      <c r="D56" s="350"/>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35.25" customHeight="1" x14ac:dyDescent="0.2">
      <c r="B62" s="203"/>
      <c r="C62" s="217"/>
      <c r="D62" s="350" t="s">
        <v>167</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c r="C69" s="217"/>
      <c r="D69" s="350" t="s">
        <v>164</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35.25" customHeight="1" x14ac:dyDescent="0.2">
      <c r="B76" s="203"/>
      <c r="C76" s="217"/>
      <c r="D76" s="350" t="s">
        <v>168</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selection activeCell="C4" sqref="C4"/>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customWidth="1"/>
    <col min="7" max="8" width="16.28515625" style="9" customWidth="1"/>
    <col min="9" max="10" width="13" style="9" customWidth="1"/>
    <col min="11" max="12" width="16.28515625" style="9" customWidth="1"/>
    <col min="13" max="13" width="14.5703125" style="9" customWidth="1"/>
    <col min="14" max="14" width="14.5703125" style="11" customWidth="1"/>
    <col min="15" max="16" width="16.28515625" style="9" customWidth="1"/>
    <col min="17" max="18" width="14.5703125" style="9" customWidth="1"/>
    <col min="19" max="20" width="16.28515625" style="9" customWidth="1"/>
    <col min="21" max="22" width="15.5703125" style="9" bestFit="1" customWidth="1"/>
    <col min="23" max="24" width="16.28515625" style="9" bestFit="1" customWidth="1"/>
    <col min="25" max="25" width="16.85546875" style="9" bestFit="1" customWidth="1"/>
    <col min="26" max="26" width="16.85546875" style="11" bestFit="1" customWidth="1"/>
    <col min="27" max="27" width="16.28515625" style="9" bestFit="1" customWidth="1"/>
    <col min="28" max="28" width="16.8554687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United Concordia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f>'Cover Page'!C9</f>
        <v>0</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v>24187499</v>
      </c>
      <c r="V21" s="262">
        <v>18345166</v>
      </c>
      <c r="W21" s="178"/>
      <c r="X21" s="176"/>
      <c r="Y21" s="261">
        <v>96352154</v>
      </c>
      <c r="Z21" s="262">
        <v>83111388</v>
      </c>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21255318</v>
      </c>
      <c r="V22" s="264">
        <v>17360911</v>
      </c>
      <c r="W22" s="265">
        <f>'Pt 1 Summary of Data'!N24</f>
        <v>13957874</v>
      </c>
      <c r="X22" s="266">
        <f>SUM(U22:W22)</f>
        <v>52574103</v>
      </c>
      <c r="Y22" s="263">
        <v>84117059</v>
      </c>
      <c r="Z22" s="264">
        <v>83147259</v>
      </c>
      <c r="AA22" s="265">
        <f>'Pt 1 Summary of Data'!P24</f>
        <v>67207248</v>
      </c>
      <c r="AB22" s="266">
        <f>SUM(Y22:AA22)</f>
        <v>234471566</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21255318</v>
      </c>
      <c r="V23" s="267">
        <f>SUM(V$22:V$22)</f>
        <v>17360911</v>
      </c>
      <c r="W23" s="267">
        <f>SUM(W$22:W$22)</f>
        <v>13957874</v>
      </c>
      <c r="X23" s="266">
        <f>SUM(U23:W23)</f>
        <v>52574103</v>
      </c>
      <c r="Y23" s="267">
        <f>SUM(Y$22:Y$22)</f>
        <v>84117059</v>
      </c>
      <c r="Z23" s="267">
        <f>SUM(Z$22:Z$22)</f>
        <v>83147259</v>
      </c>
      <c r="AA23" s="267">
        <f>SUM(AA$22:AA$22)</f>
        <v>67207248</v>
      </c>
      <c r="AB23" s="266">
        <f>SUM(Y23:AA23)</f>
        <v>234471566</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28924253</v>
      </c>
      <c r="V26" s="264">
        <v>23136741</v>
      </c>
      <c r="W26" s="274">
        <f>'Pt 1 Summary of Data'!N21</f>
        <v>21195836</v>
      </c>
      <c r="X26" s="266">
        <f>SUM(U26:W26)</f>
        <v>73256830</v>
      </c>
      <c r="Y26" s="273">
        <v>98054994</v>
      </c>
      <c r="Z26" s="264">
        <v>93493683</v>
      </c>
      <c r="AA26" s="274">
        <f>'Pt 1 Summary of Data'!P21</f>
        <v>94302589</v>
      </c>
      <c r="AB26" s="266">
        <f>SUM(Y26:AA26)</f>
        <v>285851266</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914698</v>
      </c>
      <c r="V27" s="264">
        <v>627482</v>
      </c>
      <c r="W27" s="274">
        <f>'Pt 1 Summary of Data'!N35</f>
        <v>1445388</v>
      </c>
      <c r="X27" s="266">
        <f>SUM(U27:W27)</f>
        <v>2987568</v>
      </c>
      <c r="Y27" s="273">
        <v>3100883</v>
      </c>
      <c r="Z27" s="264">
        <v>214267</v>
      </c>
      <c r="AA27" s="274">
        <f>'Pt 1 Summary of Data'!P35</f>
        <v>5391592</v>
      </c>
      <c r="AB27" s="266">
        <f>SUM(Y27:AA27)</f>
        <v>8706742</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28009555</v>
      </c>
      <c r="V28" s="274">
        <f t="shared" si="0"/>
        <v>22509259</v>
      </c>
      <c r="W28" s="274">
        <f t="shared" si="0"/>
        <v>19750448</v>
      </c>
      <c r="X28" s="112">
        <f>X$26-X$27</f>
        <v>70269262</v>
      </c>
      <c r="Y28" s="274">
        <f t="shared" si="0"/>
        <v>94954111</v>
      </c>
      <c r="Z28" s="274">
        <f t="shared" si="0"/>
        <v>93279416</v>
      </c>
      <c r="AA28" s="274">
        <f t="shared" si="0"/>
        <v>88910997</v>
      </c>
      <c r="AB28" s="112">
        <f>AB$26-AB$27</f>
        <v>277144524</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v>0</v>
      </c>
      <c r="R30" s="279">
        <v>0</v>
      </c>
      <c r="S30" s="280">
        <f>'Pt 1 Summary of Data'!L49</f>
        <v>0</v>
      </c>
      <c r="T30" s="281">
        <f>SUM(Q30:S30)</f>
        <v>0</v>
      </c>
      <c r="U30" s="282">
        <v>54474</v>
      </c>
      <c r="V30" s="279">
        <v>44929</v>
      </c>
      <c r="W30" s="283">
        <f>'Pt 1 Summary of Data'!N49</f>
        <v>41721.25</v>
      </c>
      <c r="X30" s="281">
        <f>SUM(U30:W30)</f>
        <v>141124.25</v>
      </c>
      <c r="Y30" s="282">
        <v>235887</v>
      </c>
      <c r="Z30" s="279">
        <v>231256</v>
      </c>
      <c r="AA30" s="283">
        <f>'Pt 1 Summary of Data'!P49</f>
        <v>225190.5</v>
      </c>
      <c r="AB30" s="281">
        <f>SUM(Y30:AA30)</f>
        <v>692333.5</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0.74818066254915272</v>
      </c>
      <c r="Y33" s="292"/>
      <c r="Z33" s="293"/>
      <c r="AA33" s="293"/>
      <c r="AB33" s="294">
        <f>IF(AB30&lt;1000,"Not Required to Calculate",AB23/AB28)</f>
        <v>0.84602633534263882</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U36" s="406"/>
      <c r="V36" s="406"/>
      <c r="W36" s="406"/>
      <c r="X36" s="406"/>
      <c r="Y36" s="406"/>
      <c r="Z36" s="406"/>
      <c r="AA36" s="406"/>
      <c r="AB36" s="406"/>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4" sqref="B4"/>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United Concordia Insurance Company</v>
      </c>
    </row>
    <row r="9" spans="2:3" s="2" customFormat="1" ht="15.75" customHeight="1" x14ac:dyDescent="0.25">
      <c r="B9" s="54" t="s">
        <v>90</v>
      </c>
    </row>
    <row r="10" spans="2:3" s="2" customFormat="1" ht="15.75" customHeight="1" x14ac:dyDescent="0.25">
      <c r="B10" s="298">
        <f>'Cover Page'!C9</f>
        <v>0</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v>2.35</v>
      </c>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t="s">
        <v>161</v>
      </c>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t="s">
        <v>161</v>
      </c>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election activeCell="B4" sqref="B4"/>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United Concordia Insurance Company</v>
      </c>
      <c r="D8" s="347" t="s">
        <v>91</v>
      </c>
    </row>
    <row r="9" spans="2:4" ht="15.75" customHeight="1" x14ac:dyDescent="0.25">
      <c r="B9" s="54" t="s">
        <v>90</v>
      </c>
    </row>
    <row r="10" spans="2:4" ht="15.75" customHeight="1" x14ac:dyDescent="0.25">
      <c r="B10" s="298">
        <f>'Cover Page'!C9</f>
        <v>0</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c r="B24" s="25" t="s">
        <v>170</v>
      </c>
    </row>
    <row r="25" spans="2:2" s="25" customFormat="1" ht="40.5" customHeight="1" x14ac:dyDescent="0.2"/>
    <row r="26" spans="2:2" s="25" customFormat="1" x14ac:dyDescent="0.2"/>
    <row r="27" spans="2:2" s="25" customFormat="1" x14ac:dyDescent="0.2">
      <c r="B27" s="24" t="s">
        <v>94</v>
      </c>
    </row>
    <row r="28" spans="2:2" x14ac:dyDescent="0.2">
      <c r="B28" s="25" t="s">
        <v>169</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5"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2021-08-02T20:32:59Z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