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C3B6BEF5-1192-4462-89EA-980BB203E2B8}" xr6:coauthVersionLast="45" xr6:coauthVersionMax="45" xr10:uidLastSave="{00000000-0000-0000-0000-000000000000}"/>
  <bookViews>
    <workbookView xWindow="-120" yWindow="-120" windowWidth="29040" windowHeight="1599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Attestation!$B$1:$B$27</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<sst xmlns="http://schemas.openxmlformats.org/spreadsheetml/2006/main" count="374" uniqueCount="191">
  <si>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</si>
  <si>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</si>
  <si>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</si>
  <si>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</si>
  <si>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</si>
  <si>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</si>
  <si>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</si>
  <si>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</si>
  <si>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</si>
  <si>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</si>
  <si>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</si>
  <si>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</si>
  <si>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</si>
  <si>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</si>
  <si>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</si>
  <si>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</si>
  <si>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</si>
  <si>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</si>
  <si>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</si>
  <si>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</si>
  <si>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</si>
  <si>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</si>
  <si>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</si>
  <si>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</si>
  <si>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</si>
  <si>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</si>
  <si>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</si>
  <si>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</si>
  <si>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</si>
  <si>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</si>
  <si>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</si>
  <si>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</si>
  <si>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</si>
  <si>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</si>
  <si>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</si>
  <si>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</si>
  <si>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</si>
  <si>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</si>
  <si>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</si>
  <si>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</si>
  <si>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</si>
  <si>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</si>
  <si>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</si>
  <si>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</si>
  <si>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</si>
  <si>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</si>
  <si>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</si>
  <si>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</si>
  <si>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</si>
  <si>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</si>
  <si>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</si>
  <si>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</si>
  <si>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</si>
  <si>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</si>
  <si>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</si>
  <si>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</si>
  <si>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</si>
  <si>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</si>
  <si>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</si>
  <si>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</si>
  <si>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</si>
  <si>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</si>
  <si>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</si>
  <si>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</si>
  <si>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</si>
  <si>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</si>
  <si>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</si>
  <si>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</si>
  <si>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</si>
  <si>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</si>
  <si>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</si>
  <si>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</si>
  <si>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</si>
  <si>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</si>
  <si>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</si>
  <si>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</si>
  <si>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</si>
  <si>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</si>
  <si>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</si>
  <si>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</si>
  <si>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</si>
  <si>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</si>
  <si>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</si>
  <si>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</si>
  <si>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</si>
  <si>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</si>
  <si>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</si>
  <si>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</si>
  <si>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</si>
  <si>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</si>
  <si>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</si>
  <si>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</si>
  <si>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</si>
  <si>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</si>
  <si>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</si>
  <si>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</si>
  <si>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</si>
  <si>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</si>
  <si>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</si>
  <si>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</si>
  <si>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</si>
  <si>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</si>
  <si>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</si>
  <si>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</si>
  <si>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</si>
  <si>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</si>
  <si>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</si>
  <si>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</si>
  <si>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</si>
  <si>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</si>
  <si>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</si>
  <si>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</si>
  <si>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</si>
  <si>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</si>
  <si>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</si>
  <si>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</si>
  <si>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</si>
  <si>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</si>
  <si>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</si>
  <si>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</si>
  <si>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</si>
  <si>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</si>
  <si>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</si>
  <si>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</si>
  <si>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</si>
  <si>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</si>
  <si>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</si>
  <si>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</si>
  <si>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</si>
  <si>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</si>
  <si>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</si>
  <si>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</si>
  <si>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</si>
  <si>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</si>
  <si>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</si>
  <si>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</si>
  <si>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</si>
  <si>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</si>
  <si>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</si>
  <si>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</si>
  <si>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</si>
  <si>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</si>
  <si>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</si>
  <si>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</si>
  <si>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</si>
  <si>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</si>
  <si>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</si>
  <si>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</si>
  <si>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</si>
  <si>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</si>
  <si>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</si>
  <si>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</si>
  <si>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</si>
  <si>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</si>
  <si>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</si>
  <si>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</si>
  <si>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</si>
  <si>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</si>
  <si>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</si>
  <si>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</si>
  <si>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</si>
  <si>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No</t>
  </si>
  <si>
    <t>Unimerica Insurance Company</t>
  </si>
  <si>
    <t>Not Applicable</t>
  </si>
  <si>
    <t>Paid Claims - Adjudicated claim activity for fee for service claims from source system</t>
  </si>
  <si>
    <t xml:space="preserve">Change in IBNR - Incurred but not reported claim activity (IBNR) for service claims not yet adjudicated for current and prior periods.   </t>
  </si>
  <si>
    <t>Reserves for IBNR are developed using historical fee for service claims development triangles at a legal entity, state, product, and group size (where applicable) level.</t>
  </si>
  <si>
    <t>Capitation - Payments to dental care providers and clinical risk bearing entities (as defined in HHS Guidance) for patient services.</t>
  </si>
  <si>
    <t>Capitation payments recorded to legal entity, state, product, and group size based on actual membership (pmpm) within these aggregations who have access to these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</si>
  <si>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</si>
  <si>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</si>
  <si>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State Assessments</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</si>
  <si>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</si>
  <si>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</si>
  <si>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Federal income tax, excluding tax on investment income and the MLR rebate, is allocated across each state and column (line of business) based on the respective portion of pre-tax income or loss to the issuer’s total pre-tax income or loss.</t>
  </si>
  <si>
    <t>Other Federal Taxes (other than income tax) and assessments deductible from premium</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</si>
  <si>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</si>
  <si>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</si>
  <si>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</si>
  <si>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 xml:space="preserve">State premium taxes </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</si>
  <si>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</si>
  <si>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</si>
  <si>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</si>
  <si>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</si>
  <si>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</si>
  <si>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</si>
  <si>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</si>
  <si>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</si>
  <si>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</si>
  <si>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Transactions are allocated  to legal entity, state, product, and group size (where applicable) directly from policyholder/member information obtained during case installation.</t>
  </si>
  <si>
    <t>Unimerica Life Insurance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</si>
</sst>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0" borderId="26" xfId="0" applyFont="1" applyBorder="1" applyProtection="1"/>
    <xf numFmtId="0" fontId="30" fillId="0" borderId="75" xfId="0" applyFont="1" applyBorder="1" applyAlignment="1" applyProtection="1">
      <alignment horizontal="left" indent="2"/>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heetViews>
  <sheetFormatPr defaultColWidth="9.140625" defaultRowHeight="15" x14ac:dyDescent="0.2"/>
  <cols>
    <col min="1" max="1" width="2.42578125" style="25" bestFit="1" customWidth="1"/>
    <col min="2" max="2" width="70.42578125" style="25" bestFit="1" customWidth="1"/>
    <col min="3" max="3" width="40.42578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t="s">
        <v>190</v>
      </c>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2" zoomScale="60" zoomScaleNormal="60" workbookViewId="0"/>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Unimerica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Unimerica Life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2849815.4079999998</v>
      </c>
      <c r="N21" s="83">
        <f>'Pt 2 Premium and Claims'!N22+'Pt 2 Premium and Claims'!N23-'Pt 2 Premium and Claims'!N24-'Pt 2 Premium and Claims'!N25</f>
        <v>2849378.4160000002</v>
      </c>
      <c r="O21" s="82">
        <f>'Pt 2 Premium and Claims'!O22+'Pt 2 Premium and Claims'!O23-'Pt 2 Premium and Claims'!O24-'Pt 2 Premium and Claims'!O25</f>
        <v>712453.85199999996</v>
      </c>
      <c r="P21" s="83">
        <f>'Pt 2 Premium and Claims'!P22+'Pt 2 Premium and Claims'!P23-'Pt 2 Premium and Claims'!P24-'Pt 2 Premium and Claims'!P25</f>
        <v>712344.60399999982</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1843740.6264</v>
      </c>
      <c r="N24" s="83">
        <f>'Pt 2 Premium and Claims'!N51</f>
        <v>1887806</v>
      </c>
      <c r="O24" s="82">
        <f>'Pt 2 Premium and Claims'!O51</f>
        <v>481239.87359999993</v>
      </c>
      <c r="P24" s="83">
        <f>'Pt 2 Premium and Claims'!P51</f>
        <v>471951.49999999994</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t="s">
        <v>62</v>
      </c>
      <c r="F28" s="103" t="s">
        <v>62</v>
      </c>
      <c r="G28" s="104" t="s">
        <v>62</v>
      </c>
      <c r="H28" s="105" t="s">
        <v>62</v>
      </c>
      <c r="I28" s="106" t="s">
        <v>62</v>
      </c>
      <c r="J28" s="107" t="s">
        <v>62</v>
      </c>
      <c r="K28" s="106">
        <v>0</v>
      </c>
      <c r="L28" s="108">
        <v>0</v>
      </c>
      <c r="M28" s="106">
        <v>190926.75323842317</v>
      </c>
      <c r="N28" s="105">
        <v>190926.75323842317</v>
      </c>
      <c r="O28" s="106">
        <v>43543.496761576826</v>
      </c>
      <c r="P28" s="108">
        <v>43543.496761576826</v>
      </c>
    </row>
    <row r="29" spans="2:16" s="39" customFormat="1" ht="30" x14ac:dyDescent="0.2">
      <c r="B29" s="97"/>
      <c r="C29" s="101"/>
      <c r="D29" s="81" t="s">
        <v>67</v>
      </c>
      <c r="E29" s="106" t="s">
        <v>62</v>
      </c>
      <c r="F29" s="108" t="s">
        <v>62</v>
      </c>
      <c r="G29" s="104" t="s">
        <v>62</v>
      </c>
      <c r="H29" s="105" t="s">
        <v>62</v>
      </c>
      <c r="I29" s="106" t="s">
        <v>62</v>
      </c>
      <c r="J29" s="107" t="s">
        <v>62</v>
      </c>
      <c r="K29" s="106">
        <v>0</v>
      </c>
      <c r="L29" s="108">
        <v>0</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0</v>
      </c>
      <c r="L31" s="108">
        <v>0</v>
      </c>
      <c r="M31" s="106">
        <v>4759.3360000000002</v>
      </c>
      <c r="N31" s="105">
        <v>4759.3360000000002</v>
      </c>
      <c r="O31" s="106">
        <v>1189.8339999999998</v>
      </c>
      <c r="P31" s="108">
        <v>1189.8339999999998</v>
      </c>
    </row>
    <row r="32" spans="2:16" x14ac:dyDescent="0.2">
      <c r="B32" s="79"/>
      <c r="C32" s="101"/>
      <c r="D32" s="109" t="s">
        <v>104</v>
      </c>
      <c r="E32" s="106"/>
      <c r="F32" s="108"/>
      <c r="G32" s="104"/>
      <c r="H32" s="105"/>
      <c r="I32" s="106"/>
      <c r="J32" s="107"/>
      <c r="K32" s="106">
        <v>0</v>
      </c>
      <c r="L32" s="108">
        <v>0</v>
      </c>
      <c r="M32" s="106">
        <v>88279.32</v>
      </c>
      <c r="N32" s="105">
        <v>88279.32</v>
      </c>
      <c r="O32" s="106">
        <v>22069.83</v>
      </c>
      <c r="P32" s="108">
        <v>22069.83</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0</v>
      </c>
      <c r="L34" s="108">
        <v>0</v>
      </c>
      <c r="M34" s="106">
        <v>0</v>
      </c>
      <c r="N34" s="105">
        <v>0</v>
      </c>
      <c r="O34" s="106">
        <v>0</v>
      </c>
      <c r="P34" s="108">
        <v>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283965.40923842322</v>
      </c>
      <c r="N35" s="112">
        <f t="shared" si="0"/>
        <v>283965.40923842322</v>
      </c>
      <c r="O35" s="111">
        <f t="shared" si="0"/>
        <v>66803.16076157683</v>
      </c>
      <c r="P35" s="112">
        <f t="shared" si="0"/>
        <v>66803.16076157683</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t="s">
        <v>62</v>
      </c>
      <c r="F38" s="108" t="s">
        <v>62</v>
      </c>
      <c r="G38" s="106" t="s">
        <v>62</v>
      </c>
      <c r="H38" s="108" t="s">
        <v>62</v>
      </c>
      <c r="I38" s="106" t="s">
        <v>62</v>
      </c>
      <c r="J38" s="108" t="s">
        <v>62</v>
      </c>
      <c r="K38" s="106">
        <v>0</v>
      </c>
      <c r="L38" s="108">
        <v>0</v>
      </c>
      <c r="M38" s="106">
        <v>21795.040000000005</v>
      </c>
      <c r="N38" s="108">
        <v>21795.040000000005</v>
      </c>
      <c r="O38" s="106">
        <v>5448.7599999999984</v>
      </c>
      <c r="P38" s="108">
        <v>5448.7599999999984</v>
      </c>
    </row>
    <row r="39" spans="2:16" x14ac:dyDescent="0.2">
      <c r="B39" s="116"/>
      <c r="C39" s="101">
        <v>4.2</v>
      </c>
      <c r="D39" s="109" t="s">
        <v>19</v>
      </c>
      <c r="E39" s="106" t="s">
        <v>62</v>
      </c>
      <c r="F39" s="108" t="s">
        <v>62</v>
      </c>
      <c r="G39" s="106" t="s">
        <v>62</v>
      </c>
      <c r="H39" s="108" t="s">
        <v>62</v>
      </c>
      <c r="I39" s="106" t="s">
        <v>62</v>
      </c>
      <c r="J39" s="108" t="s">
        <v>62</v>
      </c>
      <c r="K39" s="106">
        <v>0</v>
      </c>
      <c r="L39" s="108">
        <v>0</v>
      </c>
      <c r="M39" s="106">
        <v>0</v>
      </c>
      <c r="N39" s="108">
        <v>0</v>
      </c>
      <c r="O39" s="106">
        <v>0</v>
      </c>
      <c r="P39" s="108">
        <v>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t="s">
        <v>62</v>
      </c>
      <c r="F41" s="108" t="s">
        <v>62</v>
      </c>
      <c r="G41" s="110" t="s">
        <v>62</v>
      </c>
      <c r="H41" s="108" t="s">
        <v>62</v>
      </c>
      <c r="I41" s="110" t="s">
        <v>62</v>
      </c>
      <c r="J41" s="108" t="s">
        <v>62</v>
      </c>
      <c r="K41" s="110">
        <v>0</v>
      </c>
      <c r="L41" s="108">
        <v>0</v>
      </c>
      <c r="M41" s="110">
        <v>6156.7039999999997</v>
      </c>
      <c r="N41" s="108">
        <v>6156.7039999999997</v>
      </c>
      <c r="O41" s="110">
        <v>1539.1759999999995</v>
      </c>
      <c r="P41" s="108">
        <v>1539.1759999999995</v>
      </c>
    </row>
    <row r="42" spans="2:16" ht="30" x14ac:dyDescent="0.2">
      <c r="B42" s="116"/>
      <c r="C42" s="117"/>
      <c r="D42" s="81" t="s">
        <v>123</v>
      </c>
      <c r="E42" s="110" t="s">
        <v>62</v>
      </c>
      <c r="F42" s="108" t="s">
        <v>62</v>
      </c>
      <c r="G42" s="110" t="s">
        <v>62</v>
      </c>
      <c r="H42" s="108" t="s">
        <v>62</v>
      </c>
      <c r="I42" s="110" t="s">
        <v>62</v>
      </c>
      <c r="J42" s="108" t="s">
        <v>62</v>
      </c>
      <c r="K42" s="110">
        <v>0</v>
      </c>
      <c r="L42" s="108">
        <v>0</v>
      </c>
      <c r="M42" s="110">
        <v>0</v>
      </c>
      <c r="N42" s="108">
        <v>0</v>
      </c>
      <c r="O42" s="110">
        <v>0</v>
      </c>
      <c r="P42" s="108">
        <v>0</v>
      </c>
    </row>
    <row r="43" spans="2:16" x14ac:dyDescent="0.2">
      <c r="B43" s="116"/>
      <c r="C43" s="101">
        <v>4.4000000000000004</v>
      </c>
      <c r="D43" s="109" t="s">
        <v>20</v>
      </c>
      <c r="E43" s="110" t="s">
        <v>62</v>
      </c>
      <c r="F43" s="104" t="s">
        <v>62</v>
      </c>
      <c r="G43" s="110" t="s">
        <v>62</v>
      </c>
      <c r="H43" s="104" t="s">
        <v>62</v>
      </c>
      <c r="I43" s="110" t="s">
        <v>62</v>
      </c>
      <c r="J43" s="104" t="s">
        <v>62</v>
      </c>
      <c r="K43" s="110">
        <v>0</v>
      </c>
      <c r="L43" s="104">
        <v>0</v>
      </c>
      <c r="M43" s="110">
        <v>237973.592</v>
      </c>
      <c r="N43" s="104">
        <v>237973.592</v>
      </c>
      <c r="O43" s="110">
        <v>59493.397999999986</v>
      </c>
      <c r="P43" s="108">
        <v>59493.397999999986</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265925.33600000001</v>
      </c>
      <c r="N44" s="118">
        <f t="shared" si="1"/>
        <v>265925.33600000001</v>
      </c>
      <c r="O44" s="82">
        <f t="shared" si="1"/>
        <v>66481.333999999988</v>
      </c>
      <c r="P44" s="83">
        <f t="shared" si="1"/>
        <v>66481.333999999988</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0</v>
      </c>
      <c r="L47" s="126">
        <v>0</v>
      </c>
      <c r="M47" s="125">
        <v>8050.4000000000005</v>
      </c>
      <c r="N47" s="126">
        <v>8050.4000000000005</v>
      </c>
      <c r="O47" s="125">
        <v>2012.5999999999995</v>
      </c>
      <c r="P47" s="103">
        <v>2012.5999999999995</v>
      </c>
    </row>
    <row r="48" spans="2:16" s="39" customFormat="1" x14ac:dyDescent="0.2">
      <c r="B48" s="97"/>
      <c r="C48" s="101">
        <v>5.2</v>
      </c>
      <c r="D48" s="109" t="s">
        <v>27</v>
      </c>
      <c r="E48" s="125"/>
      <c r="F48" s="126"/>
      <c r="G48" s="125"/>
      <c r="H48" s="126"/>
      <c r="I48" s="125"/>
      <c r="J48" s="126"/>
      <c r="K48" s="125">
        <v>0</v>
      </c>
      <c r="L48" s="126">
        <v>0</v>
      </c>
      <c r="M48" s="125">
        <v>94582.400000000009</v>
      </c>
      <c r="N48" s="126">
        <v>94582.400000000009</v>
      </c>
      <c r="O48" s="125">
        <v>23645.599999999991</v>
      </c>
      <c r="P48" s="127">
        <v>23645.599999999991</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7881.8666666666677</v>
      </c>
      <c r="N49" s="129">
        <f>N48/12</f>
        <v>7881.8666666666677</v>
      </c>
      <c r="O49" s="128">
        <f t="shared" si="2"/>
        <v>1970.466666666666</v>
      </c>
      <c r="P49" s="129">
        <f t="shared" si="2"/>
        <v>1970.466666666666</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84721.920000000013</v>
      </c>
      <c r="F51" s="142"/>
      <c r="G51" s="142"/>
      <c r="H51" s="142"/>
      <c r="I51" s="142"/>
      <c r="J51" s="142"/>
      <c r="K51" s="138"/>
      <c r="L51" s="142"/>
      <c r="M51" s="142"/>
      <c r="N51" s="142"/>
      <c r="O51" s="142"/>
      <c r="P51" s="143"/>
    </row>
    <row r="52" spans="2:16" ht="15.75" thickBot="1" x14ac:dyDescent="0.25">
      <c r="B52" s="144" t="s">
        <v>57</v>
      </c>
      <c r="C52" s="145" t="s">
        <v>129</v>
      </c>
      <c r="D52" s="146"/>
      <c r="E52" s="147">
        <v>-328797.45</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Unimerica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Unimerica Life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0</v>
      </c>
      <c r="L22" s="166">
        <v>0</v>
      </c>
      <c r="M22" s="165">
        <v>2849815.4079999998</v>
      </c>
      <c r="N22" s="166">
        <v>2849378.4160000002</v>
      </c>
      <c r="O22" s="165">
        <v>712453.85199999996</v>
      </c>
      <c r="P22" s="166">
        <v>712344.60399999982</v>
      </c>
    </row>
    <row r="23" spans="1:16" s="25" customFormat="1" x14ac:dyDescent="0.2">
      <c r="A23" s="39"/>
      <c r="B23" s="79"/>
      <c r="C23" s="80">
        <v>1.2</v>
      </c>
      <c r="D23" s="109" t="s">
        <v>16</v>
      </c>
      <c r="E23" s="165"/>
      <c r="F23" s="166"/>
      <c r="G23" s="165"/>
      <c r="H23" s="166"/>
      <c r="I23" s="165"/>
      <c r="J23" s="166"/>
      <c r="K23" s="165">
        <v>0</v>
      </c>
      <c r="L23" s="166">
        <v>0</v>
      </c>
      <c r="M23" s="165">
        <v>0</v>
      </c>
      <c r="N23" s="166">
        <v>0</v>
      </c>
      <c r="O23" s="165">
        <v>0</v>
      </c>
      <c r="P23" s="166">
        <v>0</v>
      </c>
    </row>
    <row r="24" spans="1:16" s="25" customFormat="1" x14ac:dyDescent="0.2">
      <c r="A24" s="39"/>
      <c r="B24" s="79"/>
      <c r="C24" s="80">
        <v>1.3</v>
      </c>
      <c r="D24" s="109" t="s">
        <v>34</v>
      </c>
      <c r="E24" s="165"/>
      <c r="F24" s="166"/>
      <c r="G24" s="165"/>
      <c r="H24" s="166"/>
      <c r="I24" s="165"/>
      <c r="J24" s="166"/>
      <c r="K24" s="165">
        <v>0</v>
      </c>
      <c r="L24" s="166">
        <v>0</v>
      </c>
      <c r="M24" s="165">
        <v>0</v>
      </c>
      <c r="N24" s="166">
        <v>0</v>
      </c>
      <c r="O24" s="165">
        <v>0</v>
      </c>
      <c r="P24" s="166">
        <v>0</v>
      </c>
    </row>
    <row r="25" spans="1:16" s="25" customFormat="1" x14ac:dyDescent="0.2">
      <c r="A25" s="39"/>
      <c r="B25" s="79"/>
      <c r="C25" s="80">
        <v>1.4</v>
      </c>
      <c r="D25" s="109" t="s">
        <v>17</v>
      </c>
      <c r="E25" s="165"/>
      <c r="F25" s="166"/>
      <c r="G25" s="165"/>
      <c r="H25" s="166"/>
      <c r="I25" s="165"/>
      <c r="J25" s="166"/>
      <c r="K25" s="165">
        <v>0</v>
      </c>
      <c r="L25" s="166">
        <v>0</v>
      </c>
      <c r="M25" s="165">
        <v>0</v>
      </c>
      <c r="N25" s="166">
        <v>0</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1816891.936</v>
      </c>
      <c r="N29" s="176"/>
      <c r="O29" s="165">
        <v>454222.98399999994</v>
      </c>
      <c r="P29" s="176"/>
    </row>
    <row r="30" spans="1:16" s="25" customFormat="1" ht="28.5" customHeight="1" x14ac:dyDescent="0.2">
      <c r="A30" s="39"/>
      <c r="B30" s="79"/>
      <c r="C30" s="80"/>
      <c r="D30" s="81" t="s">
        <v>54</v>
      </c>
      <c r="E30" s="177"/>
      <c r="F30" s="166"/>
      <c r="G30" s="177"/>
      <c r="H30" s="166"/>
      <c r="I30" s="177"/>
      <c r="J30" s="166"/>
      <c r="K30" s="177"/>
      <c r="L30" s="166"/>
      <c r="M30" s="177"/>
      <c r="N30" s="166">
        <v>1849546.8</v>
      </c>
      <c r="O30" s="177"/>
      <c r="P30" s="166">
        <v>462386.69999999995</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205530.2</v>
      </c>
      <c r="N32" s="178"/>
      <c r="O32" s="165">
        <v>51382.549999999988</v>
      </c>
      <c r="P32" s="176"/>
    </row>
    <row r="33" spans="1:16" s="39" customFormat="1" ht="30" x14ac:dyDescent="0.2">
      <c r="B33" s="97"/>
      <c r="C33" s="80"/>
      <c r="D33" s="81" t="s">
        <v>44</v>
      </c>
      <c r="E33" s="177"/>
      <c r="F33" s="166"/>
      <c r="G33" s="177"/>
      <c r="H33" s="179"/>
      <c r="I33" s="177"/>
      <c r="J33" s="166"/>
      <c r="K33" s="177"/>
      <c r="L33" s="166"/>
      <c r="M33" s="177"/>
      <c r="N33" s="179">
        <v>38259.200000000004</v>
      </c>
      <c r="O33" s="177"/>
      <c r="P33" s="166">
        <v>9564.8000000000011</v>
      </c>
    </row>
    <row r="34" spans="1:16" s="25" customFormat="1" x14ac:dyDescent="0.2">
      <c r="A34" s="39"/>
      <c r="B34" s="79"/>
      <c r="C34" s="80">
        <v>2.2999999999999998</v>
      </c>
      <c r="D34" s="109" t="s">
        <v>28</v>
      </c>
      <c r="E34" s="165"/>
      <c r="F34" s="176"/>
      <c r="G34" s="165"/>
      <c r="H34" s="178"/>
      <c r="I34" s="165"/>
      <c r="J34" s="176"/>
      <c r="K34" s="165"/>
      <c r="L34" s="176"/>
      <c r="M34" s="165">
        <v>178681.50960000002</v>
      </c>
      <c r="N34" s="178"/>
      <c r="O34" s="165">
        <v>24365.660399999993</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1843740.6264</v>
      </c>
      <c r="N51" s="190">
        <f>N30+N33+N37+N41+N44+N47+N48+N50</f>
        <v>1887806</v>
      </c>
      <c r="O51" s="189">
        <f>O29+O32-O34+O36-O38+O40+O43-O45+O47+O48-O49+O50</f>
        <v>481239.87359999993</v>
      </c>
      <c r="P51" s="190">
        <f>P30+P33+P37+P41+P44+P47+P48+P50</f>
        <v>471951.49999999994</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heetViews>
  <sheetFormatPr defaultRowHeight="15" x14ac:dyDescent="0.2"/>
  <cols>
    <col min="1" max="1" width="1.85546875" style="2" customWidth="1"/>
    <col min="2" max="2" width="69.85546875" style="199" customWidth="1"/>
    <col min="3" max="3" width="18.5703125" customWidth="1"/>
    <col min="4" max="4" width="87"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Unimerica Insurance Company</v>
      </c>
    </row>
    <row r="9" spans="2:5" s="2" customFormat="1" ht="15.75" customHeight="1" x14ac:dyDescent="0.25">
      <c r="B9" s="54" t="s">
        <v>90</v>
      </c>
    </row>
    <row r="10" spans="2:5" s="2" customFormat="1" ht="15" customHeight="1" x14ac:dyDescent="0.2">
      <c r="B10" s="198" t="str">
        <f>'Cover Page'!C9</f>
        <v>Unimerica Life Insurance Company</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164</v>
      </c>
      <c r="C18" s="212"/>
      <c r="D18" s="350" t="s">
        <v>189</v>
      </c>
      <c r="E18" s="208"/>
    </row>
    <row r="19" spans="2:5" s="199" customFormat="1" ht="90" customHeight="1" x14ac:dyDescent="0.2">
      <c r="B19" s="203" t="s">
        <v>165</v>
      </c>
      <c r="C19" s="212"/>
      <c r="D19" s="350" t="s">
        <v>166</v>
      </c>
      <c r="E19" s="208"/>
    </row>
    <row r="20" spans="2:5" s="199" customFormat="1" ht="45" x14ac:dyDescent="0.2">
      <c r="B20" s="203" t="s">
        <v>167</v>
      </c>
      <c r="C20" s="212"/>
      <c r="D20" s="350" t="s">
        <v>168</v>
      </c>
      <c r="E20" s="208"/>
    </row>
    <row r="21" spans="2:5" s="199" customFormat="1" ht="83.25" customHeight="1" x14ac:dyDescent="0.2">
      <c r="B21" s="203" t="s">
        <v>169</v>
      </c>
      <c r="C21" s="212"/>
      <c r="D21" s="350" t="s">
        <v>170</v>
      </c>
      <c r="E21" s="208"/>
    </row>
    <row r="22" spans="2:5" s="199" customFormat="1" ht="83.25" customHeight="1" x14ac:dyDescent="0.2">
      <c r="B22" s="203" t="s">
        <v>171</v>
      </c>
      <c r="C22" s="212"/>
      <c r="D22" s="350" t="s">
        <v>172</v>
      </c>
      <c r="E22" s="208"/>
    </row>
    <row r="23" spans="2:5" s="199" customFormat="1" ht="15.75"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4.5" customHeight="1" x14ac:dyDescent="0.2">
      <c r="B26" s="203" t="s">
        <v>173</v>
      </c>
      <c r="C26" s="212"/>
      <c r="D26" s="350" t="s">
        <v>174</v>
      </c>
      <c r="E26" s="208"/>
    </row>
    <row r="27" spans="2:5" s="199" customFormat="1" ht="75.75" customHeight="1" x14ac:dyDescent="0.2">
      <c r="B27" s="203" t="s">
        <v>175</v>
      </c>
      <c r="C27" s="212"/>
      <c r="D27" s="350" t="s">
        <v>176</v>
      </c>
      <c r="E27" s="208"/>
    </row>
    <row r="28" spans="2:5" s="199" customFormat="1" x14ac:dyDescent="0.2">
      <c r="B28" s="406"/>
      <c r="C28" s="212"/>
      <c r="D28" s="350"/>
      <c r="E28" s="208"/>
    </row>
    <row r="29" spans="2:5" s="199" customFormat="1" x14ac:dyDescent="0.2">
      <c r="B29" s="203"/>
      <c r="C29" s="214"/>
      <c r="D29" s="350"/>
      <c r="E29" s="208"/>
    </row>
    <row r="30" spans="2:5" s="199" customFormat="1" x14ac:dyDescent="0.2">
      <c r="B30" s="203"/>
      <c r="C30" s="214"/>
      <c r="D30" s="350"/>
      <c r="E30" s="208"/>
    </row>
    <row r="31" spans="2:5" s="199" customFormat="1" x14ac:dyDescent="0.2">
      <c r="B31" s="203"/>
      <c r="C31" s="215"/>
      <c r="D31" s="350"/>
      <c r="E31" s="208"/>
    </row>
    <row r="32" spans="2:5" s="199" customFormat="1" x14ac:dyDescent="0.2">
      <c r="B32" s="205" t="s">
        <v>80</v>
      </c>
      <c r="C32" s="216"/>
      <c r="D32" s="348"/>
      <c r="E32" s="208"/>
    </row>
    <row r="33" spans="2:5" s="199" customFormat="1" ht="70.5" customHeight="1" x14ac:dyDescent="0.2">
      <c r="B33" s="203" t="s">
        <v>177</v>
      </c>
      <c r="C33" s="212"/>
      <c r="D33" s="350" t="s">
        <v>178</v>
      </c>
      <c r="E33" s="208"/>
    </row>
    <row r="34" spans="2:5" s="199" customFormat="1" ht="72.75" customHeight="1" x14ac:dyDescent="0.2">
      <c r="B34" s="203" t="s">
        <v>179</v>
      </c>
      <c r="C34" s="212"/>
      <c r="D34" s="350" t="s">
        <v>180</v>
      </c>
      <c r="E34" s="208"/>
    </row>
    <row r="35" spans="2:5" s="199" customFormat="1" x14ac:dyDescent="0.2">
      <c r="B35" s="203"/>
      <c r="C35" s="212"/>
      <c r="D35" s="350"/>
      <c r="E35" s="208"/>
    </row>
    <row r="36" spans="2:5" s="199" customFormat="1" x14ac:dyDescent="0.2">
      <c r="B36" s="203"/>
      <c r="C36" s="214"/>
      <c r="D36" s="350"/>
      <c r="E36" s="208"/>
    </row>
    <row r="37" spans="2:5" s="199" customFormat="1" x14ac:dyDescent="0.2">
      <c r="B37" s="203"/>
      <c r="C37" s="214"/>
      <c r="D37" s="350"/>
      <c r="E37" s="208"/>
    </row>
    <row r="38" spans="2:5" s="199" customFormat="1" x14ac:dyDescent="0.2">
      <c r="B38" s="203"/>
      <c r="C38" s="215"/>
      <c r="D38" s="350"/>
      <c r="E38" s="208"/>
    </row>
    <row r="39" spans="2:5" s="199" customFormat="1" x14ac:dyDescent="0.2">
      <c r="B39" s="205" t="s">
        <v>81</v>
      </c>
      <c r="C39" s="216"/>
      <c r="D39" s="348"/>
      <c r="E39" s="208"/>
    </row>
    <row r="40" spans="2:5" s="199" customFormat="1" ht="35.25" customHeight="1" x14ac:dyDescent="0.2">
      <c r="B40" s="203" t="s">
        <v>181</v>
      </c>
      <c r="C40" s="212"/>
      <c r="D40" s="350" t="s">
        <v>182</v>
      </c>
      <c r="E40" s="208"/>
    </row>
    <row r="41" spans="2:5" s="199" customFormat="1" x14ac:dyDescent="0.2">
      <c r="B41" s="203"/>
      <c r="C41" s="212"/>
      <c r="D41" s="350"/>
      <c r="E41" s="208"/>
    </row>
    <row r="42" spans="2:5" s="199" customFormat="1" x14ac:dyDescent="0.2">
      <c r="B42" s="203"/>
      <c r="C42" s="212"/>
      <c r="D42" s="350"/>
      <c r="E42" s="208"/>
    </row>
    <row r="43" spans="2:5" s="199" customFormat="1" x14ac:dyDescent="0.2">
      <c r="B43" s="203"/>
      <c r="C43" s="214"/>
      <c r="D43" s="350"/>
      <c r="E43" s="208"/>
    </row>
    <row r="44" spans="2:5" s="199" customFormat="1" x14ac:dyDescent="0.2">
      <c r="B44" s="203"/>
      <c r="C44" s="214"/>
      <c r="D44" s="350"/>
      <c r="E44" s="208"/>
    </row>
    <row r="45" spans="2:5" s="199" customFormat="1" x14ac:dyDescent="0.2">
      <c r="B45" s="203"/>
      <c r="C45" s="215"/>
      <c r="D45" s="350"/>
      <c r="E45" s="208"/>
    </row>
    <row r="46" spans="2:5" s="199" customFormat="1" x14ac:dyDescent="0.2">
      <c r="B46" s="205" t="s">
        <v>82</v>
      </c>
      <c r="C46" s="216"/>
      <c r="D46" s="348"/>
      <c r="E46" s="208"/>
    </row>
    <row r="47" spans="2:5" s="199" customFormat="1" ht="90" customHeight="1" x14ac:dyDescent="0.2">
      <c r="B47" s="203" t="s">
        <v>21</v>
      </c>
      <c r="C47" s="212"/>
      <c r="D47" s="350" t="s">
        <v>183</v>
      </c>
      <c r="E47" s="208"/>
    </row>
    <row r="48" spans="2:5" s="199" customFormat="1" x14ac:dyDescent="0.2">
      <c r="B48" s="203"/>
      <c r="C48" s="212"/>
      <c r="D48" s="350"/>
      <c r="E48" s="208"/>
    </row>
    <row r="49" spans="2:5" s="199" customFormat="1" x14ac:dyDescent="0.2">
      <c r="B49" s="203"/>
      <c r="C49" s="212"/>
      <c r="D49" s="350"/>
      <c r="E49" s="208"/>
    </row>
    <row r="50" spans="2:5" s="199" customFormat="1" x14ac:dyDescent="0.2">
      <c r="B50" s="203"/>
      <c r="C50" s="214"/>
      <c r="D50" s="350"/>
      <c r="E50" s="208"/>
    </row>
    <row r="51" spans="2:5" s="199" customFormat="1" x14ac:dyDescent="0.2">
      <c r="B51" s="203"/>
      <c r="C51" s="214"/>
      <c r="D51" s="350"/>
      <c r="E51" s="208"/>
    </row>
    <row r="52" spans="2:5" s="199" customFormat="1" ht="15.75"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4.5" customHeight="1" x14ac:dyDescent="0.2">
      <c r="B55" s="203" t="s">
        <v>18</v>
      </c>
      <c r="C55" s="217"/>
      <c r="D55" s="350" t="s">
        <v>184</v>
      </c>
      <c r="E55" s="218"/>
    </row>
    <row r="56" spans="2:5" s="219" customFormat="1" x14ac:dyDescent="0.2">
      <c r="B56" s="203"/>
      <c r="C56" s="214"/>
      <c r="D56" s="350"/>
      <c r="E56" s="218"/>
    </row>
    <row r="57" spans="2:5" s="219" customFormat="1" x14ac:dyDescent="0.2">
      <c r="B57" s="203"/>
      <c r="C57" s="214"/>
      <c r="D57" s="350"/>
      <c r="E57" s="218"/>
    </row>
    <row r="58" spans="2:5" s="219" customFormat="1" x14ac:dyDescent="0.2">
      <c r="B58" s="203"/>
      <c r="C58" s="214"/>
      <c r="D58" s="350"/>
      <c r="E58" s="218"/>
    </row>
    <row r="59" spans="2:5" s="219" customFormat="1" x14ac:dyDescent="0.2">
      <c r="B59" s="203"/>
      <c r="C59" s="214"/>
      <c r="D59" s="350"/>
      <c r="E59" s="218"/>
    </row>
    <row r="60" spans="2:5" s="219" customFormat="1" x14ac:dyDescent="0.2">
      <c r="B60" s="203"/>
      <c r="C60" s="220"/>
      <c r="D60" s="350"/>
      <c r="E60" s="218"/>
    </row>
    <row r="61" spans="2:5" s="199" customFormat="1" x14ac:dyDescent="0.2">
      <c r="B61" s="206" t="s">
        <v>110</v>
      </c>
      <c r="C61" s="213"/>
      <c r="D61" s="348"/>
      <c r="E61" s="208"/>
    </row>
    <row r="62" spans="2:5" s="219" customFormat="1" ht="48" customHeight="1" x14ac:dyDescent="0.2">
      <c r="B62" s="203" t="s">
        <v>19</v>
      </c>
      <c r="C62" s="217"/>
      <c r="D62" s="350" t="s">
        <v>185</v>
      </c>
      <c r="E62" s="218"/>
    </row>
    <row r="63" spans="2:5" s="219" customFormat="1" x14ac:dyDescent="0.2">
      <c r="B63" s="203"/>
      <c r="C63" s="212"/>
      <c r="D63" s="350"/>
      <c r="E63" s="218"/>
    </row>
    <row r="64" spans="2:5" s="219" customFormat="1" x14ac:dyDescent="0.2">
      <c r="B64" s="203"/>
      <c r="C64" s="214"/>
      <c r="D64" s="350"/>
      <c r="E64" s="218"/>
    </row>
    <row r="65" spans="2:5" s="219" customFormat="1" x14ac:dyDescent="0.2">
      <c r="B65" s="203"/>
      <c r="C65" s="214"/>
      <c r="D65" s="350"/>
      <c r="E65" s="218"/>
    </row>
    <row r="66" spans="2:5" s="219" customFormat="1" x14ac:dyDescent="0.2">
      <c r="B66" s="203"/>
      <c r="C66" s="214"/>
      <c r="D66" s="350"/>
      <c r="E66" s="218"/>
    </row>
    <row r="67" spans="2:5" s="219" customFormat="1" x14ac:dyDescent="0.2">
      <c r="B67" s="203"/>
      <c r="C67" s="220"/>
      <c r="D67" s="350"/>
      <c r="E67" s="218"/>
    </row>
    <row r="68" spans="2:5" s="199" customFormat="1" x14ac:dyDescent="0.2">
      <c r="B68" s="206" t="s">
        <v>111</v>
      </c>
      <c r="C68" s="213"/>
      <c r="D68" s="348"/>
      <c r="E68" s="208"/>
    </row>
    <row r="69" spans="2:5" s="219" customFormat="1" ht="72.75" customHeight="1" x14ac:dyDescent="0.2">
      <c r="B69" s="203" t="s">
        <v>186</v>
      </c>
      <c r="C69" s="217"/>
      <c r="D69" s="350" t="s">
        <v>187</v>
      </c>
      <c r="E69" s="218"/>
    </row>
    <row r="70" spans="2:5" s="219" customFormat="1" x14ac:dyDescent="0.2">
      <c r="B70" s="203"/>
      <c r="C70" s="212"/>
      <c r="D70" s="350"/>
      <c r="E70" s="218"/>
    </row>
    <row r="71" spans="2:5" s="219" customFormat="1" x14ac:dyDescent="0.2">
      <c r="B71" s="203"/>
      <c r="C71" s="214"/>
      <c r="D71" s="350"/>
      <c r="E71" s="218"/>
    </row>
    <row r="72" spans="2:5" s="219" customFormat="1" x14ac:dyDescent="0.2">
      <c r="B72" s="203"/>
      <c r="C72" s="214"/>
      <c r="D72" s="350"/>
      <c r="E72" s="218"/>
    </row>
    <row r="73" spans="2:5" s="219" customFormat="1" x14ac:dyDescent="0.2">
      <c r="B73" s="203"/>
      <c r="C73" s="214"/>
      <c r="D73" s="350"/>
      <c r="E73" s="218"/>
    </row>
    <row r="74" spans="2:5" s="219" customFormat="1" x14ac:dyDescent="0.2">
      <c r="B74" s="203"/>
      <c r="C74" s="220"/>
      <c r="D74" s="350"/>
      <c r="E74" s="218"/>
    </row>
    <row r="75" spans="2:5" s="199" customFormat="1" x14ac:dyDescent="0.2">
      <c r="B75" s="206" t="s">
        <v>128</v>
      </c>
      <c r="C75" s="213"/>
      <c r="D75" s="348"/>
      <c r="E75" s="208"/>
    </row>
    <row r="76" spans="2:5" s="219" customFormat="1" ht="177" customHeight="1" x14ac:dyDescent="0.2">
      <c r="B76" s="203" t="s">
        <v>20</v>
      </c>
      <c r="C76" s="217"/>
      <c r="D76" s="350" t="s">
        <v>188</v>
      </c>
      <c r="E76" s="218"/>
    </row>
    <row r="77" spans="2:5" s="219" customFormat="1" x14ac:dyDescent="0.2">
      <c r="B77" s="203"/>
      <c r="C77" s="212"/>
      <c r="D77" s="350"/>
      <c r="E77" s="218"/>
    </row>
    <row r="78" spans="2:5" s="219" customFormat="1" x14ac:dyDescent="0.2">
      <c r="B78" s="203"/>
      <c r="C78" s="214"/>
      <c r="D78" s="350"/>
      <c r="E78" s="218"/>
    </row>
    <row r="79" spans="2:5" s="219" customFormat="1" x14ac:dyDescent="0.2">
      <c r="B79" s="203"/>
      <c r="C79" s="214"/>
      <c r="D79" s="350"/>
      <c r="E79" s="218"/>
    </row>
    <row r="80" spans="2:5" s="219" customFormat="1" x14ac:dyDescent="0.2">
      <c r="B80" s="203"/>
      <c r="C80" s="214"/>
      <c r="D80" s="350"/>
      <c r="E80" s="218"/>
    </row>
    <row r="81" spans="2:5" s="219" customFormat="1" ht="15.75"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pane xSplit="4" topLeftCell="R1" activePane="topRight" state="frozen"/>
      <selection pane="topRight"/>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Unimerica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Unimerica Life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3">
        <v>2740856</v>
      </c>
      <c r="V21" s="264">
        <v>2462458.0112000001</v>
      </c>
      <c r="W21" s="178"/>
      <c r="X21" s="176"/>
      <c r="Y21" s="263">
        <v>238335</v>
      </c>
      <c r="Z21" s="264">
        <v>335789.72880000016</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2740856</v>
      </c>
      <c r="V22" s="264">
        <v>2462458.0112000001</v>
      </c>
      <c r="W22" s="265">
        <f>'Pt 1 Summary of Data'!N24</f>
        <v>1887806</v>
      </c>
      <c r="X22" s="266">
        <f>SUM(U22:W22)</f>
        <v>7091120.0111999996</v>
      </c>
      <c r="Y22" s="263">
        <v>238335</v>
      </c>
      <c r="Z22" s="264">
        <v>335789.72880000016</v>
      </c>
      <c r="AA22" s="265">
        <f>'Pt 1 Summary of Data'!P24</f>
        <v>471951.49999999994</v>
      </c>
      <c r="AB22" s="266">
        <f>SUM(Y22:AA22)</f>
        <v>1046076.2288000002</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2740856</v>
      </c>
      <c r="V23" s="267">
        <f>SUM(V$22:V$22)</f>
        <v>2462458.0112000001</v>
      </c>
      <c r="W23" s="267">
        <f>SUM(W$22:W$22)</f>
        <v>1887806</v>
      </c>
      <c r="X23" s="266">
        <f>SUM(U23:W23)</f>
        <v>7091120.0111999996</v>
      </c>
      <c r="Y23" s="267">
        <f>SUM(Y$22:Y$22)</f>
        <v>238335</v>
      </c>
      <c r="Z23" s="267">
        <f>SUM(Z$22:Z$22)</f>
        <v>335789.72880000016</v>
      </c>
      <c r="AA23" s="267">
        <f>SUM(AA$22:AA$22)</f>
        <v>471951.49999999994</v>
      </c>
      <c r="AB23" s="266">
        <f>SUM(Y23:AA23)</f>
        <v>1046076.2288000002</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3566205.2184000006</v>
      </c>
      <c r="V26" s="264">
        <v>3305335.0792000005</v>
      </c>
      <c r="W26" s="274">
        <f>'Pt 1 Summary of Data'!N21</f>
        <v>2849378.4160000002</v>
      </c>
      <c r="X26" s="266">
        <f>SUM(U26:W26)</f>
        <v>9720918.7136000022</v>
      </c>
      <c r="Y26" s="273">
        <v>310104.80159999989</v>
      </c>
      <c r="Z26" s="264">
        <v>450727.51079999981</v>
      </c>
      <c r="AA26" s="274">
        <f>'Pt 1 Summary of Data'!P21</f>
        <v>712344.60399999982</v>
      </c>
      <c r="AB26" s="266">
        <f>SUM(Y26:AA26)</f>
        <v>1473176.9163999995</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178616.80244742712</v>
      </c>
      <c r="V27" s="264">
        <v>146586.3168</v>
      </c>
      <c r="W27" s="274">
        <f>'Pt 1 Summary of Data'!N35</f>
        <v>283965.40923842322</v>
      </c>
      <c r="X27" s="266">
        <f>SUM(U27:W27)</f>
        <v>609168.52848585031</v>
      </c>
      <c r="Y27" s="273">
        <v>28757.337661732839</v>
      </c>
      <c r="Z27" s="264">
        <v>19989.043199999986</v>
      </c>
      <c r="AA27" s="274">
        <f>'Pt 1 Summary of Data'!P35</f>
        <v>66803.16076157683</v>
      </c>
      <c r="AB27" s="266">
        <f>SUM(Y27:AA27)</f>
        <v>115549.54162330966</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3387588.4159525735</v>
      </c>
      <c r="V28" s="274">
        <f t="shared" si="0"/>
        <v>3158748.7624000004</v>
      </c>
      <c r="W28" s="274">
        <f t="shared" si="0"/>
        <v>2565413.006761577</v>
      </c>
      <c r="X28" s="112">
        <f>X$26-X$27</f>
        <v>9111750.1851141527</v>
      </c>
      <c r="Y28" s="274">
        <f t="shared" si="0"/>
        <v>281347.46393826703</v>
      </c>
      <c r="Z28" s="274">
        <f t="shared" si="0"/>
        <v>430738.46759999986</v>
      </c>
      <c r="AA28" s="274">
        <f t="shared" si="0"/>
        <v>645541.44323842297</v>
      </c>
      <c r="AB28" s="112">
        <f>AB$26-AB$27</f>
        <v>1357627.3747766898</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9534.880000000001</v>
      </c>
      <c r="V30" s="279">
        <v>8609.92</v>
      </c>
      <c r="W30" s="283">
        <f>'Pt 1 Summary of Data'!N49</f>
        <v>7881.8666666666677</v>
      </c>
      <c r="X30" s="281">
        <f>SUM(U30:W30)</f>
        <v>26026.666666666672</v>
      </c>
      <c r="Y30" s="282">
        <v>829.12</v>
      </c>
      <c r="Z30" s="279">
        <v>1174.08</v>
      </c>
      <c r="AA30" s="283">
        <f>'Pt 1 Summary of Data'!P49</f>
        <v>1970.466666666666</v>
      </c>
      <c r="AB30" s="281">
        <f>SUM(Y30:AA30)</f>
        <v>3973.6666666666661</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0.77823907231178791</v>
      </c>
      <c r="Y33" s="292"/>
      <c r="Z33" s="293"/>
      <c r="AA33" s="293"/>
      <c r="AB33" s="294">
        <f>IF(AB30&lt;1000,"Not Required to Calculate",AB23/AB28)</f>
        <v>0.77051792578362277</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85" zoomScaleNormal="85"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Unimerica Insurance Company</v>
      </c>
    </row>
    <row r="9" spans="2:3" s="2" customFormat="1" ht="15.75" customHeight="1" x14ac:dyDescent="0.25">
      <c r="B9" s="54" t="s">
        <v>90</v>
      </c>
    </row>
    <row r="10" spans="2:3" s="2" customFormat="1" ht="15.75" customHeight="1" x14ac:dyDescent="0.25">
      <c r="B10" s="298" t="str">
        <f>'Cover Page'!C9</f>
        <v>Unimerica Life Insurance Company</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163</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376" t="s">
        <v>163</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Unimerica Insurance Company</v>
      </c>
      <c r="D8" s="347" t="s">
        <v>91</v>
      </c>
    </row>
    <row r="9" spans="2:4" ht="15.75" customHeight="1" x14ac:dyDescent="0.25">
      <c r="B9" s="54" t="s">
        <v>90</v>
      </c>
    </row>
    <row r="10" spans="2:4" ht="15.75" customHeight="1" x14ac:dyDescent="0.25">
      <c r="B10" s="298" t="str">
        <f>'Cover Page'!C9</f>
        <v>Unimerica Life Insurance Company</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405" t="s">
        <v>93</v>
      </c>
    </row>
    <row r="24" spans="2:2" s="25" customFormat="1" x14ac:dyDescent="0.2"/>
    <row r="25" spans="2:2" s="25" customFormat="1" x14ac:dyDescent="0.2"/>
    <row r="26" spans="2:2" s="25" customFormat="1" x14ac:dyDescent="0.2"/>
    <row r="27" spans="2:2" s="25" customFormat="1" x14ac:dyDescent="0.2">
      <c r="B27" s="405"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2021-07-23T20:49:48Z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