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620" tabRatio="646" activeTab="2"/>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c r="D10" i="4"/>
  <c r="D8" i="4"/>
  <c r="D6" i="4"/>
  <c r="I28" i="10"/>
  <c r="J28" i="10"/>
  <c r="E44" i="4"/>
  <c r="I23" i="10"/>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c r="F18" i="4" s="1"/>
  <c r="E50" i="4"/>
  <c r="J23" i="10"/>
  <c r="Z28" i="10"/>
  <c r="R28" i="10"/>
  <c r="Z23" i="10"/>
  <c r="V23" i="10"/>
  <c r="V28" i="10"/>
  <c r="N23" i="10"/>
  <c r="R23" i="10"/>
  <c r="N28" i="10"/>
  <c r="F28" i="10"/>
  <c r="H49" i="4"/>
  <c r="K30" i="10" s="1"/>
  <c r="L30" i="10" s="1"/>
  <c r="L33" i="10" s="1"/>
  <c r="L49" i="4"/>
  <c r="E49" i="4"/>
  <c r="P49" i="4"/>
  <c r="AA30" i="10"/>
  <c r="AB30" i="10" s="1"/>
  <c r="AB33" i="10" s="1"/>
  <c r="O49" i="4"/>
  <c r="N49" i="4"/>
  <c r="W30" i="10"/>
  <c r="X30" i="10" s="1"/>
  <c r="M49" i="4"/>
  <c r="K49" i="4"/>
  <c r="J49" i="4"/>
  <c r="O30" i="10" s="1"/>
  <c r="P30" i="10" s="1"/>
  <c r="P33" i="10" s="1"/>
  <c r="I49" i="4"/>
  <c r="G49" i="4"/>
  <c r="F49" i="4"/>
  <c r="G30" i="10"/>
  <c r="H30" i="10" s="1"/>
  <c r="H33" i="10" s="1"/>
  <c r="E51" i="18"/>
  <c r="E24" i="4" s="1"/>
  <c r="H6" i="4"/>
  <c r="G35" i="4" s="1"/>
  <c r="H21" i="4"/>
  <c r="K26" i="10" s="1"/>
  <c r="H51" i="18"/>
  <c r="H24" i="4"/>
  <c r="K22" i="10" s="1"/>
  <c r="F51" i="18"/>
  <c r="F24" i="4"/>
  <c r="E21" i="4"/>
  <c r="P51" i="18"/>
  <c r="P24" i="4" s="1"/>
  <c r="AA22" i="10" s="1"/>
  <c r="O51" i="18"/>
  <c r="O24" i="4" s="1"/>
  <c r="N51" i="18"/>
  <c r="N24" i="4" s="1"/>
  <c r="W22" i="10" s="1"/>
  <c r="M51" i="18"/>
  <c r="M24" i="4" s="1"/>
  <c r="L51" i="18"/>
  <c r="L24" i="4" s="1"/>
  <c r="S22" i="10" s="1"/>
  <c r="K51" i="18"/>
  <c r="K24" i="4" s="1"/>
  <c r="J51" i="18"/>
  <c r="J24" i="4" s="1"/>
  <c r="O22" i="10" s="1"/>
  <c r="I51" i="18"/>
  <c r="I24" i="4" s="1"/>
  <c r="G51" i="18"/>
  <c r="G24" i="4" s="1"/>
  <c r="P21" i="4"/>
  <c r="AA26" i="10" s="1"/>
  <c r="O21" i="4"/>
  <c r="N21" i="4"/>
  <c r="W26" i="10" s="1"/>
  <c r="X26" i="10" s="1"/>
  <c r="M21" i="4"/>
  <c r="L21" i="4"/>
  <c r="S26" i="10" s="1"/>
  <c r="K21" i="4"/>
  <c r="J21" i="4"/>
  <c r="O26" i="10" s="1"/>
  <c r="I21" i="4"/>
  <c r="G21" i="4"/>
  <c r="F21" i="4"/>
  <c r="G26" i="10"/>
  <c r="H26" i="10" s="1"/>
  <c r="P44" i="4"/>
  <c r="O44" i="4"/>
  <c r="N44" i="4"/>
  <c r="M44" i="4"/>
  <c r="L44" i="4"/>
  <c r="K44" i="4"/>
  <c r="B12" i="33"/>
  <c r="B10" i="33"/>
  <c r="B8" i="33"/>
  <c r="B6" i="33"/>
  <c r="J44" i="4"/>
  <c r="I44" i="4"/>
  <c r="H44" i="4"/>
  <c r="G44" i="4"/>
  <c r="F44" i="4"/>
  <c r="B12" i="31"/>
  <c r="B10" i="31"/>
  <c r="B8" i="31"/>
  <c r="B6" i="31"/>
  <c r="B12" i="30"/>
  <c r="B10" i="30"/>
  <c r="B8" i="30"/>
  <c r="B6" i="30"/>
  <c r="S30" i="10"/>
  <c r="T30" i="10"/>
  <c r="G22" i="10"/>
  <c r="H22" i="10"/>
  <c r="G23" i="10"/>
  <c r="H23" i="10"/>
  <c r="M35" i="4"/>
  <c r="K35" i="4"/>
  <c r="T33" i="10"/>
  <c r="O23" i="10" l="1"/>
  <c r="P22" i="10"/>
  <c r="X22" i="10"/>
  <c r="W23" i="10"/>
  <c r="X23" i="10" s="1"/>
  <c r="L26" i="10"/>
  <c r="T26" i="10"/>
  <c r="S28" i="10"/>
  <c r="P23" i="10"/>
  <c r="AB26" i="10"/>
  <c r="T22" i="10"/>
  <c r="S23" i="10"/>
  <c r="T23" i="10" s="1"/>
  <c r="AB22" i="10"/>
  <c r="AA23" i="10"/>
  <c r="AB23" i="10" s="1"/>
  <c r="K23" i="10"/>
  <c r="L23" i="10" s="1"/>
  <c r="L22" i="10"/>
  <c r="P26" i="10"/>
  <c r="P28" i="10" s="1"/>
  <c r="O28" i="10"/>
  <c r="J35" i="4"/>
  <c r="O27" i="10" s="1"/>
  <c r="P27" i="10" s="1"/>
  <c r="I35" i="4"/>
  <c r="L35" i="4"/>
  <c r="S27" i="10" s="1"/>
  <c r="T27" i="10" s="1"/>
  <c r="P35" i="4"/>
  <c r="AA27" i="10" s="1"/>
  <c r="AB27" i="10" s="1"/>
  <c r="H35" i="4"/>
  <c r="K27" i="10" s="1"/>
  <c r="L27" i="10" s="1"/>
  <c r="O35" i="4"/>
  <c r="N35" i="4"/>
  <c r="W27" i="10" s="1"/>
  <c r="X27" i="10" s="1"/>
  <c r="X28" i="10" s="1"/>
  <c r="E35" i="4"/>
  <c r="F35" i="4"/>
  <c r="G27" i="10" s="1"/>
  <c r="X33" i="10" l="1"/>
  <c r="W28" i="10"/>
  <c r="AA28" i="10"/>
  <c r="T28" i="10"/>
  <c r="AB28" i="10"/>
  <c r="K28" i="10"/>
  <c r="G28" i="10"/>
  <c r="H27" i="10"/>
  <c r="H28" i="10" s="1"/>
  <c r="L28" i="10"/>
</calcChain>
</file>

<file path=xl/sharedStrings.xml><?xml version="1.0" encoding="utf-8"?>
<sst xmlns="http://schemas.openxmlformats.org/spreadsheetml/2006/main" count="308" uniqueCount="172">
  <si>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</si>
  <si>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</si>
  <si>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</si>
  <si>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</si>
  <si>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</si>
  <si>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</si>
  <si>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</si>
  <si>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</si>
  <si>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</si>
  <si>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</si>
  <si>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</si>
  <si>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</si>
  <si>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</si>
  <si>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</si>
  <si>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</si>
  <si>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</si>
  <si>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</si>
  <si>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</si>
  <si>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</si>
  <si>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</si>
  <si>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</si>
  <si>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</si>
  <si>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</si>
  <si>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</si>
  <si>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</si>
  <si>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</si>
  <si>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</si>
  <si>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</si>
  <si>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</si>
  <si>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</si>
  <si>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</si>
  <si>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</si>
  <si>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</si>
  <si>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</si>
  <si>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</si>
  <si>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</si>
  <si>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</si>
  <si>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</si>
  <si>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</si>
  <si>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</si>
  <si>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</si>
  <si>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</si>
  <si>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</si>
  <si>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</si>
  <si>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</si>
  <si>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</si>
  <si>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</si>
  <si>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</si>
  <si>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</si>
  <si>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</si>
  <si>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</si>
  <si>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</si>
  <si>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</si>
  <si>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</si>
  <si>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</si>
  <si>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</si>
  <si>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</si>
  <si>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</si>
  <si>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</si>
  <si>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</si>
  <si>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</si>
  <si>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</si>
  <si>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</si>
  <si>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</si>
  <si>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</si>
  <si>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</si>
  <si>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</si>
  <si>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</si>
  <si>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</si>
  <si>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</si>
  <si>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</si>
  <si>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</si>
  <si>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</si>
  <si>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</si>
  <si>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</si>
  <si>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</si>
  <si>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</si>
  <si>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</si>
  <si>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</si>
  <si>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</si>
  <si>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</si>
  <si>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</si>
  <si>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</si>
  <si>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</si>
  <si>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</si>
  <si>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</si>
  <si>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</si>
  <si>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</si>
  <si>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</si>
  <si>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</si>
  <si>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</si>
  <si>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</si>
  <si>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</si>
  <si>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</si>
  <si>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</si>
  <si>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</si>
  <si>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</si>
  <si>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</si>
  <si>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</si>
  <si>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</si>
  <si>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</si>
  <si>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</si>
  <si>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</si>
  <si>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</si>
  <si>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</si>
  <si>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</si>
  <si>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</si>
  <si>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</si>
  <si>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</si>
  <si>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</si>
  <si>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</si>
  <si>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</si>
  <si>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</si>
  <si>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</si>
  <si>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</si>
  <si>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</si>
  <si>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</si>
  <si>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</si>
  <si>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</si>
  <si>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</si>
  <si>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</si>
  <si>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</si>
  <si>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</si>
  <si>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</si>
  <si>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</si>
  <si>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</si>
  <si>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</si>
  <si>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</si>
  <si>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</si>
  <si>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</si>
  <si>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</si>
  <si>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</si>
  <si>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</si>
  <si>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</si>
  <si>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</si>
  <si>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</si>
  <si>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</si>
  <si>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</si>
  <si>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</si>
  <si>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</si>
  <si>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</si>
  <si>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</si>
  <si>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</si>
  <si>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</si>
  <si>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</si>
  <si>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</si>
  <si>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</si>
  <si>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</si>
  <si>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</si>
  <si>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</si>
  <si>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</si>
  <si>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</si>
  <si>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</si>
  <si>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</si>
  <si>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</si>
  <si>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</si>
  <si>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</si>
  <si>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</si>
  <si>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</si>
  <si>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</si>
  <si>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Claims incurred that are specifically identifiable to a line of business, product and state are reported fully in that line of business and product. Any reserves, liabilities or receivables related to claims incurred that are not specifically identified are allocated based on allocation drivers such as claim payments or membership as deemed appropriate in accordance with accounting practices generally accepted and in accordance with state approved regulations that are consistently applied and that are apportioned pro rata to the lines of business, and products incurring the expense.</t>
  </si>
  <si>
    <t>Federal Taxes and assessments that can be specifically identifiable to a line of business or product are reported fully in that classification. Amounts that are not specifically identifiable areallocated based on an effective rate methodology apportioned to the line of business or product incurring the expense. Each entities effective tax rate on insurance operations is appliedto the income related to insurance operations before income taxes for those line of business or products accordingly. Taxes not related to insurance operations as defined by HHS, such as investment activities, are not included in the allocation and are separately reported such to not impact the MLR.</t>
  </si>
  <si>
    <t>State Insurance, premium and other taxes that can be specifically identifiable to a line of business or product are reported fully in that classification. Amounts that are not specifically identifiableare allocated based on an effective rate methodology apportioned to the line of business or product incurring the expense.</t>
  </si>
  <si>
    <t>Not Applicable</t>
  </si>
  <si>
    <t>Regulatory authority licenses and fees as classified by HHS that can be specifically identifiable to a line of business or product are reported fully in that classification. Amounts that are notspecifically identifiable are allocated based on a pro rata apportionment to the line of business or product incurring the expense.</t>
  </si>
  <si>
    <t>Direct sales salaries and benefits expenses are captured in cost centers and are allocated to those lines of business and products supported by each specific cost center using measures thatapportion the expenses related to those lines of business and products incurring such expense.</t>
  </si>
  <si>
    <t>Agents and brokers fees and commissions that are specifically identifiable to a line of business and product are reported fully to that line of business and product classification. Any amounts thatare not specifically identifiable are allocated on an apportioned pro rata basis to those lines of business and products that incur the expense.</t>
  </si>
  <si>
    <t>Other taxes, if any, that are specifically identifiable to a line of business and product are reported fully to that line of business and product. Any amounts that are not specifically identifiable areallocated on an apportioned pro rata basis to those lines of business and products that incur the expense.</t>
  </si>
  <si>
    <t>Other general and administrative expenses, if any, that  are specifically identifiable to a line of business and product are reported fully to that line of business and product. Any amounts that arenot specifically identifiable are allocated on an apportioned pro rata basis to those lines of business and products that incur the expense.</t>
  </si>
  <si>
    <t>Unicare Life &amp; Health Insurance</t>
  </si>
  <si>
    <t>No</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</si>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</sst>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3" xfId="325" applyFont="1" applyBorder="1" applyAlignment="1" applyProtection="1">
      <alignment horizontal="left" vertical="center"/>
      <protection locked="0"/>
    </xf>
    <xf numFmtId="49" fontId="40" fillId="0" borderId="63" xfId="325" quotePrefix="1" applyNumberFormat="1" applyFont="1" applyBorder="1" applyAlignment="1" applyProtection="1">
      <alignment horizontal="left" vertical="center"/>
      <protection locked="0"/>
    </xf>
    <xf numFmtId="0" fontId="40" fillId="0" borderId="65" xfId="325" applyFont="1" applyFill="1" applyBorder="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opLeftCell="A4" zoomScaleNormal="100" workbookViewId="0">
      <selection activeCell="B19" sqref="B19"/>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2" t="s">
        <v>139</v>
      </c>
      <c r="C1" s="303"/>
    </row>
    <row r="2" spans="1:3" ht="15.75" x14ac:dyDescent="0.25">
      <c r="A2" s="24"/>
      <c r="B2" s="302" t="s">
        <v>140</v>
      </c>
      <c r="C2" s="303"/>
    </row>
    <row r="3" spans="1:3" ht="15.75" x14ac:dyDescent="0.25">
      <c r="A3" s="24"/>
      <c r="B3" s="304" t="s">
        <v>144</v>
      </c>
      <c r="C3" s="308"/>
    </row>
    <row r="4" spans="1:3" ht="15.75" thickBot="1" x14ac:dyDescent="0.25">
      <c r="B4" s="24"/>
      <c r="C4" s="24"/>
    </row>
    <row r="5" spans="1:3" x14ac:dyDescent="0.2">
      <c r="A5" s="29"/>
      <c r="B5" s="30"/>
      <c r="C5" s="31"/>
    </row>
    <row r="6" spans="1:3" ht="15.75" x14ac:dyDescent="0.2">
      <c r="A6" s="32" t="s">
        <v>0</v>
      </c>
      <c r="B6" s="33" t="s">
        <v>85</v>
      </c>
      <c r="C6" s="402" t="s">
        <v>171</v>
      </c>
    </row>
    <row r="7" spans="1:3" ht="15.75" x14ac:dyDescent="0.2">
      <c r="A7" s="32" t="s">
        <v>1</v>
      </c>
      <c r="B7" s="33" t="s">
        <v>134</v>
      </c>
      <c r="C7" s="403"/>
    </row>
    <row r="8" spans="1:3" ht="15.75" x14ac:dyDescent="0.2">
      <c r="A8" s="32" t="s">
        <v>2</v>
      </c>
      <c r="B8" s="33" t="s">
        <v>88</v>
      </c>
      <c r="C8" s="404" t="s">
        <v>169</v>
      </c>
    </row>
    <row r="9" spans="1:3" ht="15.75" x14ac:dyDescent="0.2">
      <c r="A9" s="32" t="s">
        <v>3</v>
      </c>
      <c r="B9" s="33" t="s">
        <v>89</v>
      </c>
      <c r="C9" s="402"/>
    </row>
    <row r="10" spans="1:3" ht="16.5" thickBot="1" x14ac:dyDescent="0.3">
      <c r="A10" s="34" t="s">
        <v>4</v>
      </c>
      <c r="B10" s="35" t="s">
        <v>86</v>
      </c>
      <c r="C10" s="405" t="s">
        <v>170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1"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zoomScale="60" zoomScaleNormal="60" workbookViewId="0">
      <selection activeCell="D17" sqref="D17"/>
    </sheetView>
  </sheetViews>
  <sheetFormatPr defaultColWidth="9.28515625" defaultRowHeight="15" x14ac:dyDescent="0.2"/>
  <cols>
    <col min="1" max="1" width="1.7109375" style="36" customWidth="1"/>
    <col min="2" max="2" width="3.5703125" style="25" customWidth="1"/>
    <col min="3" max="3" width="5.42578125" style="25" customWidth="1"/>
    <col min="4" max="4" width="84" style="25" customWidth="1"/>
    <col min="5" max="5" width="27.140625" style="25" customWidth="1"/>
    <col min="6" max="6" width="25.28515625" style="25" hidden="1" customWidth="1"/>
    <col min="7" max="12" width="19.42578125" style="25" hidden="1" customWidth="1"/>
    <col min="13" max="15" width="19.42578125" style="25" customWidth="1"/>
    <col min="16" max="16" width="21.140625" style="25" customWidth="1"/>
    <col min="17" max="16384" width="9.28515625" style="25"/>
  </cols>
  <sheetData>
    <row r="1" spans="1:16" ht="15.75" x14ac:dyDescent="0.25">
      <c r="B1" s="26" t="s">
        <v>139</v>
      </c>
      <c r="C1" s="24"/>
      <c r="D1" s="24"/>
    </row>
    <row r="2" spans="1:16" s="36" customFormat="1" ht="15.75" x14ac:dyDescent="0.25">
      <c r="B2" s="37" t="s">
        <v>142</v>
      </c>
      <c r="C2" s="38"/>
      <c r="D2" s="38"/>
    </row>
    <row r="3" spans="1:16" ht="15.75" x14ac:dyDescent="0.25">
      <c r="A3" s="39"/>
      <c r="B3" s="26" t="s">
        <v>59</v>
      </c>
      <c r="C3" s="24"/>
      <c r="D3" s="24"/>
    </row>
    <row r="4" spans="1:16" x14ac:dyDescent="0.2">
      <c r="B4" s="24"/>
      <c r="C4" s="24"/>
      <c r="D4" s="24"/>
    </row>
    <row r="5" spans="1:16" s="46" customFormat="1" ht="15.75" x14ac:dyDescent="0.25">
      <c r="A5" s="40"/>
      <c r="B5" s="41" t="s">
        <v>87</v>
      </c>
      <c r="C5" s="42"/>
      <c r="D5" s="42"/>
      <c r="E5" s="43"/>
      <c r="F5" s="43"/>
      <c r="G5" s="25"/>
      <c r="H5" s="44" t="s">
        <v>63</v>
      </c>
      <c r="I5" s="25"/>
      <c r="J5" s="25"/>
      <c r="K5" s="43"/>
      <c r="L5" s="43"/>
      <c r="M5" s="25"/>
      <c r="N5" s="45"/>
      <c r="O5" s="25"/>
      <c r="P5" s="25"/>
    </row>
    <row r="6" spans="1:16" s="46" customFormat="1" ht="15" customHeight="1" x14ac:dyDescent="0.2">
      <c r="A6" s="40"/>
      <c r="B6" s="379"/>
      <c r="C6" s="380"/>
      <c r="D6" s="388">
        <f>'Cover Page'!C7</f>
        <v>0</v>
      </c>
      <c r="E6" s="332"/>
      <c r="F6" s="333"/>
      <c r="G6" s="25"/>
      <c r="H6" s="47" t="str">
        <f>'Cover Page'!C10</f>
        <v>No</v>
      </c>
      <c r="I6" s="25"/>
      <c r="J6" s="25"/>
      <c r="K6" s="48"/>
      <c r="L6" s="48"/>
      <c r="M6" s="25"/>
      <c r="N6" s="49"/>
      <c r="O6" s="25"/>
      <c r="P6" s="25"/>
    </row>
    <row r="7" spans="1:16" s="46" customFormat="1" ht="15.75" x14ac:dyDescent="0.25">
      <c r="A7" s="40"/>
      <c r="B7" s="41" t="s">
        <v>88</v>
      </c>
      <c r="C7" s="42"/>
      <c r="D7" s="42"/>
      <c r="E7" s="333"/>
      <c r="F7" s="333"/>
      <c r="G7" s="25"/>
      <c r="H7" s="36"/>
      <c r="K7" s="48"/>
      <c r="L7" s="48"/>
      <c r="M7" s="25"/>
      <c r="N7" s="36"/>
    </row>
    <row r="8" spans="1:16" s="46" customFormat="1" ht="15" customHeight="1" x14ac:dyDescent="0.2">
      <c r="A8" s="40"/>
      <c r="B8" s="381"/>
      <c r="C8" s="380"/>
      <c r="D8" s="195" t="str">
        <f>'Cover Page'!C8</f>
        <v>Unicare Life &amp; Health Insurance</v>
      </c>
      <c r="E8" s="333"/>
      <c r="F8" s="333"/>
      <c r="G8" s="25"/>
      <c r="H8" s="50"/>
      <c r="K8" s="378"/>
      <c r="L8" s="378"/>
      <c r="M8" s="25"/>
      <c r="N8" s="50"/>
    </row>
    <row r="9" spans="1:16" s="46" customFormat="1" ht="18" customHeight="1" x14ac:dyDescent="0.25">
      <c r="A9" s="40"/>
      <c r="B9" s="51" t="s">
        <v>90</v>
      </c>
      <c r="C9" s="42"/>
      <c r="D9" s="42"/>
      <c r="E9" s="343" t="s">
        <v>105</v>
      </c>
      <c r="F9" s="333"/>
      <c r="H9" s="40"/>
      <c r="I9" s="25"/>
      <c r="J9" s="25"/>
      <c r="K9" s="52"/>
      <c r="L9" s="52"/>
      <c r="N9" s="40"/>
      <c r="O9" s="25"/>
      <c r="P9" s="25"/>
    </row>
    <row r="10" spans="1:16" s="46" customFormat="1" ht="15" customHeight="1" x14ac:dyDescent="0.2">
      <c r="A10" s="40"/>
      <c r="B10" s="382"/>
      <c r="C10" s="380"/>
      <c r="D10" s="195">
        <f>'Cover Page'!C9</f>
        <v>0</v>
      </c>
      <c r="E10" s="333"/>
      <c r="F10" s="333"/>
      <c r="G10" s="25"/>
      <c r="H10" s="49"/>
      <c r="K10" s="378"/>
      <c r="L10" s="378"/>
      <c r="M10" s="25"/>
      <c r="N10" s="49"/>
    </row>
    <row r="11" spans="1:16" s="46" customFormat="1" ht="15.75" x14ac:dyDescent="0.25">
      <c r="A11" s="40"/>
      <c r="B11" s="51" t="s">
        <v>85</v>
      </c>
      <c r="C11" s="42"/>
      <c r="D11" s="42"/>
      <c r="E11" s="333"/>
      <c r="F11" s="333"/>
      <c r="H11" s="53"/>
      <c r="I11" s="25"/>
      <c r="J11" s="25"/>
      <c r="K11" s="52"/>
      <c r="L11" s="52"/>
      <c r="N11" s="53"/>
      <c r="O11" s="25"/>
      <c r="P11" s="25"/>
    </row>
    <row r="12" spans="1:16" s="46" customFormat="1" x14ac:dyDescent="0.2">
      <c r="A12" s="40"/>
      <c r="B12" s="382"/>
      <c r="C12" s="380"/>
      <c r="D12" s="195" t="str">
        <f>'Cover Page'!C6</f>
        <v>2019</v>
      </c>
      <c r="E12" s="54"/>
      <c r="F12" s="54"/>
      <c r="G12" s="55"/>
      <c r="H12" s="55"/>
      <c r="I12" s="25"/>
      <c r="J12" s="25"/>
      <c r="K12" s="54"/>
      <c r="L12" s="54"/>
      <c r="M12" s="55"/>
      <c r="N12" s="55"/>
      <c r="O12" s="25"/>
      <c r="P12" s="25"/>
    </row>
    <row r="13" spans="1:16" s="46" customFormat="1" ht="15.75" thickBot="1" x14ac:dyDescent="0.25">
      <c r="A13" s="40"/>
      <c r="B13" s="24"/>
      <c r="C13" s="24"/>
      <c r="D13" s="38"/>
      <c r="G13" s="55"/>
      <c r="H13" s="55"/>
      <c r="I13" s="25"/>
      <c r="J13" s="25"/>
      <c r="M13" s="55"/>
      <c r="N13" s="55"/>
      <c r="O13" s="25"/>
      <c r="P13" s="25"/>
    </row>
    <row r="14" spans="1:16" ht="13.7" customHeight="1" thickBot="1" x14ac:dyDescent="0.3">
      <c r="B14" s="24"/>
      <c r="C14" s="24"/>
      <c r="D14" s="38"/>
      <c r="E14" s="317"/>
      <c r="F14" s="318"/>
      <c r="G14" s="318" t="s">
        <v>33</v>
      </c>
      <c r="H14" s="318"/>
      <c r="I14" s="318"/>
      <c r="J14" s="318"/>
      <c r="K14" s="317"/>
      <c r="L14" s="318"/>
      <c r="M14" s="318" t="s">
        <v>33</v>
      </c>
      <c r="N14" s="318"/>
      <c r="O14" s="318"/>
      <c r="P14" s="330"/>
    </row>
    <row r="15" spans="1:16" ht="13.7" customHeight="1" thickBot="1" x14ac:dyDescent="0.25">
      <c r="B15" s="24"/>
      <c r="C15" s="24"/>
      <c r="D15" s="38"/>
      <c r="E15" s="320"/>
      <c r="F15" s="321"/>
      <c r="G15" s="322" t="s">
        <v>106</v>
      </c>
      <c r="H15" s="321"/>
      <c r="I15" s="321"/>
      <c r="J15" s="323"/>
      <c r="K15" s="320"/>
      <c r="L15" s="321"/>
      <c r="M15" s="322" t="s">
        <v>107</v>
      </c>
      <c r="N15" s="321"/>
      <c r="O15" s="321"/>
      <c r="P15" s="323"/>
    </row>
    <row r="16" spans="1:16" ht="16.5" customHeight="1" thickBot="1" x14ac:dyDescent="0.3">
      <c r="B16" s="24"/>
      <c r="C16" s="24"/>
      <c r="D16" s="38"/>
      <c r="E16" s="325" t="s">
        <v>8</v>
      </c>
      <c r="F16" s="324"/>
      <c r="G16" s="325" t="s">
        <v>9</v>
      </c>
      <c r="H16" s="326"/>
      <c r="I16" s="328" t="s">
        <v>10</v>
      </c>
      <c r="J16" s="329"/>
      <c r="K16" s="325" t="s">
        <v>8</v>
      </c>
      <c r="L16" s="326"/>
      <c r="M16" s="325" t="s">
        <v>9</v>
      </c>
      <c r="N16" s="326"/>
      <c r="O16" s="328" t="s">
        <v>10</v>
      </c>
      <c r="P16" s="329"/>
    </row>
    <row r="17" spans="2:16" ht="13.7" customHeight="1" x14ac:dyDescent="0.2">
      <c r="B17" s="24"/>
      <c r="C17" s="24"/>
      <c r="D17" s="38"/>
      <c r="E17" s="56" t="s">
        <v>148</v>
      </c>
      <c r="F17" s="57" t="s">
        <v>148</v>
      </c>
      <c r="G17" s="56" t="s">
        <v>148</v>
      </c>
      <c r="H17" s="58" t="s">
        <v>148</v>
      </c>
      <c r="I17" s="56" t="s">
        <v>148</v>
      </c>
      <c r="J17" s="58" t="s">
        <v>148</v>
      </c>
      <c r="K17" s="56" t="s">
        <v>148</v>
      </c>
      <c r="L17" s="58" t="s">
        <v>148</v>
      </c>
      <c r="M17" s="56" t="s">
        <v>148</v>
      </c>
      <c r="N17" s="58" t="s">
        <v>148</v>
      </c>
      <c r="O17" s="56" t="s">
        <v>148</v>
      </c>
      <c r="P17" s="58" t="s">
        <v>148</v>
      </c>
    </row>
    <row r="18" spans="2:16" ht="31.5" customHeight="1" thickBot="1" x14ac:dyDescent="0.25">
      <c r="B18" s="314"/>
      <c r="C18" s="311"/>
      <c r="D18" s="316" t="s">
        <v>151</v>
      </c>
      <c r="E18" s="59" t="str">
        <f>"12/31/"&amp;""&amp;'Cover Page'!C$6</f>
        <v>12/31/2019</v>
      </c>
      <c r="F18" s="60">
        <f>DATE(YEAR(E18)+0,MONTH(E18)+3,DAY(E18)+0)</f>
        <v>43921</v>
      </c>
      <c r="G18" s="59" t="str">
        <f>"12/31/"&amp;""&amp;'Cover Page'!C$6</f>
        <v>12/31/2019</v>
      </c>
      <c r="H18" s="61">
        <f>DATE(YEAR(G18)+0,MONTH(G18)+3,DAY(G18)+0)</f>
        <v>43921</v>
      </c>
      <c r="I18" s="59" t="str">
        <f>"12/31/"&amp;""&amp;'Cover Page'!C$6</f>
        <v>12/31/2019</v>
      </c>
      <c r="J18" s="61">
        <f>DATE(YEAR(I18)+0,MONTH(I18)+3,DAY(I18)+0)</f>
        <v>43921</v>
      </c>
      <c r="K18" s="59" t="str">
        <f>"12/31/"&amp;""&amp;'Cover Page'!C$6</f>
        <v>12/31/2019</v>
      </c>
      <c r="L18" s="61">
        <f>DATE(YEAR(K18)+0,MONTH(K18)+3,DAY(K18)+0)</f>
        <v>43921</v>
      </c>
      <c r="M18" s="59" t="str">
        <f>"12/31/"&amp;""&amp;'Cover Page'!C$6</f>
        <v>12/31/2019</v>
      </c>
      <c r="N18" s="61">
        <f>DATE(YEAR(M18)+0,MONTH(M18)+3,DAY(M18)+0)</f>
        <v>43921</v>
      </c>
      <c r="O18" s="59" t="str">
        <f>"12/31/"&amp;""&amp;'Cover Page'!C$6</f>
        <v>12/31/2019</v>
      </c>
      <c r="P18" s="61">
        <f>DATE(YEAR(O18)+0,MONTH(O18)+3,DAY(O18)+0)</f>
        <v>43921</v>
      </c>
    </row>
    <row r="19" spans="2:16" s="36" customFormat="1" ht="16.5" thickBot="1" x14ac:dyDescent="0.25">
      <c r="B19" s="312"/>
      <c r="C19" s="313"/>
      <c r="D19" s="315" t="s">
        <v>150</v>
      </c>
      <c r="E19" s="62">
        <v>1</v>
      </c>
      <c r="F19" s="63">
        <v>2</v>
      </c>
      <c r="G19" s="64">
        <v>3</v>
      </c>
      <c r="H19" s="65">
        <v>4</v>
      </c>
      <c r="I19" s="64">
        <v>5</v>
      </c>
      <c r="J19" s="65">
        <v>6</v>
      </c>
      <c r="K19" s="64">
        <v>7</v>
      </c>
      <c r="L19" s="65">
        <v>8</v>
      </c>
      <c r="M19" s="64">
        <v>9</v>
      </c>
      <c r="N19" s="65">
        <v>10</v>
      </c>
      <c r="O19" s="64">
        <v>11</v>
      </c>
      <c r="P19" s="66">
        <v>12</v>
      </c>
    </row>
    <row r="20" spans="2:16" x14ac:dyDescent="0.2">
      <c r="B20" s="67" t="s">
        <v>0</v>
      </c>
      <c r="C20" s="68" t="s">
        <v>32</v>
      </c>
      <c r="D20" s="69"/>
      <c r="E20" s="70"/>
      <c r="F20" s="71"/>
      <c r="G20" s="72"/>
      <c r="H20" s="73"/>
      <c r="I20" s="74"/>
      <c r="J20" s="72"/>
      <c r="K20" s="70"/>
      <c r="L20" s="71"/>
      <c r="M20" s="74"/>
      <c r="N20" s="73"/>
      <c r="O20" s="74"/>
      <c r="P20" s="75"/>
    </row>
    <row r="21" spans="2:16" x14ac:dyDescent="0.2">
      <c r="B21" s="76"/>
      <c r="C21" s="77">
        <v>1.1000000000000001</v>
      </c>
      <c r="D21" s="78" t="s">
        <v>38</v>
      </c>
      <c r="E21" s="79">
        <f>'Pt 2 Premium and Claims'!E22+'Pt 2 Premium and Claims'!E23-'Pt 2 Premium and Claims'!E24-'Pt 2 Premium and Claims'!E25</f>
        <v>0</v>
      </c>
      <c r="F21" s="80">
        <f>'Pt 2 Premium and Claims'!F22+'Pt 2 Premium and Claims'!F23-'Pt 2 Premium and Claims'!F24-'Pt 2 Premium and Claims'!F25</f>
        <v>0</v>
      </c>
      <c r="G21" s="81">
        <f>'Pt 2 Premium and Claims'!G22+'Pt 2 Premium and Claims'!G23-'Pt 2 Premium and Claims'!G24-'Pt 2 Premium and Claims'!G25</f>
        <v>0</v>
      </c>
      <c r="H21" s="80">
        <f>'Pt 2 Premium and Claims'!H22+'Pt 2 Premium and Claims'!H23-'Pt 2 Premium and Claims'!H24-'Pt 2 Premium and Claims'!H25</f>
        <v>0</v>
      </c>
      <c r="I21" s="79">
        <f>'Pt 2 Premium and Claims'!I22+'Pt 2 Premium and Claims'!I23-'Pt 2 Premium and Claims'!I24-'Pt 2 Premium and Claims'!I25</f>
        <v>0</v>
      </c>
      <c r="J21" s="80">
        <f>'Pt 2 Premium and Claims'!J22+'Pt 2 Premium and Claims'!J23-'Pt 2 Premium and Claims'!J24-'Pt 2 Premium and Claims'!J25</f>
        <v>0</v>
      </c>
      <c r="K21" s="79">
        <f>'Pt 2 Premium and Claims'!K22+'Pt 2 Premium and Claims'!K23-'Pt 2 Premium and Claims'!K24-'Pt 2 Premium and Claims'!K25</f>
        <v>0</v>
      </c>
      <c r="L21" s="80">
        <f>'Pt 2 Premium and Claims'!L22+'Pt 2 Premium and Claims'!L23-'Pt 2 Premium and Claims'!L24-'Pt 2 Premium and Claims'!L25</f>
        <v>0</v>
      </c>
      <c r="M21" s="79">
        <f>'Pt 2 Premium and Claims'!M22+'Pt 2 Premium and Claims'!M23-'Pt 2 Premium and Claims'!M24-'Pt 2 Premium and Claims'!M25</f>
        <v>1684422</v>
      </c>
      <c r="N21" s="80">
        <f>'Pt 2 Premium and Claims'!N22+'Pt 2 Premium and Claims'!N23-'Pt 2 Premium and Claims'!N24-'Pt 2 Premium and Claims'!N25</f>
        <v>1684422</v>
      </c>
      <c r="O21" s="79">
        <f>'Pt 2 Premium and Claims'!O22+'Pt 2 Premium and Claims'!O23-'Pt 2 Premium and Claims'!O24-'Pt 2 Premium and Claims'!O25</f>
        <v>0</v>
      </c>
      <c r="P21" s="80">
        <f>'Pt 2 Premium and Claims'!P22+'Pt 2 Premium and Claims'!P23-'Pt 2 Premium and Claims'!P24-'Pt 2 Premium and Claims'!P25</f>
        <v>0</v>
      </c>
    </row>
    <row r="22" spans="2:16" s="36" customFormat="1" x14ac:dyDescent="0.2">
      <c r="B22" s="82"/>
      <c r="C22" s="83"/>
      <c r="D22" s="84"/>
      <c r="E22" s="85"/>
      <c r="F22" s="86"/>
      <c r="G22" s="87"/>
      <c r="H22" s="88"/>
      <c r="I22" s="85"/>
      <c r="J22" s="89"/>
      <c r="K22" s="85"/>
      <c r="L22" s="86"/>
      <c r="M22" s="85"/>
      <c r="N22" s="88"/>
      <c r="O22" s="85"/>
      <c r="P22" s="86"/>
    </row>
    <row r="23" spans="2:16" s="36" customFormat="1" x14ac:dyDescent="0.2">
      <c r="B23" s="67" t="s">
        <v>1</v>
      </c>
      <c r="C23" s="68" t="s">
        <v>6</v>
      </c>
      <c r="D23" s="90"/>
      <c r="E23" s="74"/>
      <c r="F23" s="91"/>
      <c r="G23" s="72"/>
      <c r="H23" s="92"/>
      <c r="I23" s="74"/>
      <c r="J23" s="93"/>
      <c r="K23" s="74"/>
      <c r="L23" s="91"/>
      <c r="M23" s="74"/>
      <c r="N23" s="92"/>
      <c r="O23" s="74"/>
      <c r="P23" s="91"/>
    </row>
    <row r="24" spans="2:16" s="36" customFormat="1" x14ac:dyDescent="0.2">
      <c r="B24" s="94"/>
      <c r="C24" s="95">
        <v>2.1</v>
      </c>
      <c r="D24" s="78" t="s">
        <v>133</v>
      </c>
      <c r="E24" s="79">
        <f>'Pt 2 Premium and Claims'!E51</f>
        <v>0</v>
      </c>
      <c r="F24" s="80">
        <f>'Pt 2 Premium and Claims'!F51</f>
        <v>0</v>
      </c>
      <c r="G24" s="81">
        <f>'Pt 2 Premium and Claims'!G51</f>
        <v>0</v>
      </c>
      <c r="H24" s="80">
        <f>'Pt 2 Premium and Claims'!H51</f>
        <v>0</v>
      </c>
      <c r="I24" s="79">
        <f>'Pt 2 Premium and Claims'!I51</f>
        <v>0</v>
      </c>
      <c r="J24" s="80">
        <f>'Pt 2 Premium and Claims'!J51</f>
        <v>0</v>
      </c>
      <c r="K24" s="79">
        <f>'Pt 2 Premium and Claims'!K51</f>
        <v>0</v>
      </c>
      <c r="L24" s="80">
        <f>'Pt 2 Premium and Claims'!L51</f>
        <v>0</v>
      </c>
      <c r="M24" s="79">
        <f>'Pt 2 Premium and Claims'!M51</f>
        <v>780190</v>
      </c>
      <c r="N24" s="80">
        <f>'Pt 2 Premium and Claims'!N51</f>
        <v>747922</v>
      </c>
      <c r="O24" s="79">
        <f>'Pt 2 Premium and Claims'!O51</f>
        <v>0</v>
      </c>
      <c r="P24" s="80">
        <f>'Pt 2 Premium and Claims'!P51</f>
        <v>0</v>
      </c>
    </row>
    <row r="25" spans="2:16" s="36" customFormat="1" x14ac:dyDescent="0.2">
      <c r="B25" s="96"/>
      <c r="C25" s="97"/>
      <c r="D25" s="84"/>
      <c r="E25" s="85"/>
      <c r="F25" s="86"/>
      <c r="G25" s="87"/>
      <c r="H25" s="88"/>
      <c r="I25" s="85"/>
      <c r="J25" s="89"/>
      <c r="K25" s="85"/>
      <c r="L25" s="86"/>
      <c r="M25" s="85"/>
      <c r="N25" s="88"/>
      <c r="O25" s="85"/>
      <c r="P25" s="86"/>
    </row>
    <row r="26" spans="2:16" x14ac:dyDescent="0.2">
      <c r="B26" s="67" t="s">
        <v>2</v>
      </c>
      <c r="C26" s="68" t="s">
        <v>46</v>
      </c>
      <c r="D26" s="69"/>
      <c r="E26" s="74"/>
      <c r="F26" s="91"/>
      <c r="G26" s="72"/>
      <c r="H26" s="92"/>
      <c r="I26" s="74"/>
      <c r="J26" s="93"/>
      <c r="K26" s="74"/>
      <c r="L26" s="91"/>
      <c r="M26" s="74"/>
      <c r="N26" s="92"/>
      <c r="O26" s="74"/>
      <c r="P26" s="91"/>
    </row>
    <row r="27" spans="2:16" s="36" customFormat="1" ht="30" x14ac:dyDescent="0.2">
      <c r="B27" s="94"/>
      <c r="C27" s="98">
        <v>3.1</v>
      </c>
      <c r="D27" s="78" t="s">
        <v>135</v>
      </c>
      <c r="E27" s="74"/>
      <c r="F27" s="91"/>
      <c r="G27" s="72"/>
      <c r="H27" s="92"/>
      <c r="I27" s="74"/>
      <c r="J27" s="93"/>
      <c r="K27" s="74"/>
      <c r="L27" s="91"/>
      <c r="M27" s="74"/>
      <c r="N27" s="92"/>
      <c r="O27" s="74"/>
      <c r="P27" s="91"/>
    </row>
    <row r="28" spans="2:16" s="36" customFormat="1" x14ac:dyDescent="0.2">
      <c r="B28" s="94"/>
      <c r="C28" s="98"/>
      <c r="D28" s="78" t="s">
        <v>58</v>
      </c>
      <c r="E28" s="99"/>
      <c r="F28" s="100"/>
      <c r="G28" s="101"/>
      <c r="H28" s="102"/>
      <c r="I28" s="103"/>
      <c r="J28" s="104"/>
      <c r="K28" s="103"/>
      <c r="L28" s="105"/>
      <c r="M28" s="103">
        <v>553225</v>
      </c>
      <c r="N28" s="102">
        <v>553225</v>
      </c>
      <c r="O28" s="103"/>
      <c r="P28" s="105"/>
    </row>
    <row r="29" spans="2:16" s="36" customFormat="1" ht="30" x14ac:dyDescent="0.2">
      <c r="B29" s="94"/>
      <c r="C29" s="98"/>
      <c r="D29" s="78" t="s">
        <v>67</v>
      </c>
      <c r="E29" s="103"/>
      <c r="F29" s="105"/>
      <c r="G29" s="101"/>
      <c r="H29" s="102"/>
      <c r="I29" s="103"/>
      <c r="J29" s="104"/>
      <c r="K29" s="103"/>
      <c r="L29" s="105"/>
      <c r="M29" s="103"/>
      <c r="N29" s="102"/>
      <c r="O29" s="103"/>
      <c r="P29" s="105"/>
    </row>
    <row r="30" spans="2:16" ht="45" x14ac:dyDescent="0.2">
      <c r="B30" s="76"/>
      <c r="C30" s="98">
        <v>3.2</v>
      </c>
      <c r="D30" s="78" t="s">
        <v>136</v>
      </c>
      <c r="E30" s="74"/>
      <c r="F30" s="91"/>
      <c r="G30" s="72"/>
      <c r="H30" s="92"/>
      <c r="I30" s="74"/>
      <c r="J30" s="93"/>
      <c r="K30" s="74"/>
      <c r="L30" s="91"/>
      <c r="M30" s="74"/>
      <c r="N30" s="92"/>
      <c r="O30" s="74"/>
      <c r="P30" s="91"/>
    </row>
    <row r="31" spans="2:16" x14ac:dyDescent="0.2">
      <c r="B31" s="76"/>
      <c r="C31" s="98"/>
      <c r="D31" s="106" t="s">
        <v>42</v>
      </c>
      <c r="E31" s="107"/>
      <c r="F31" s="105"/>
      <c r="G31" s="101"/>
      <c r="H31" s="102"/>
      <c r="I31" s="103"/>
      <c r="J31" s="104"/>
      <c r="K31" s="107"/>
      <c r="L31" s="105"/>
      <c r="M31" s="103">
        <v>-109492</v>
      </c>
      <c r="N31" s="102">
        <v>-109492</v>
      </c>
      <c r="O31" s="103"/>
      <c r="P31" s="105"/>
    </row>
    <row r="32" spans="2:16" x14ac:dyDescent="0.2">
      <c r="B32" s="76"/>
      <c r="C32" s="98"/>
      <c r="D32" s="106" t="s">
        <v>104</v>
      </c>
      <c r="E32" s="103"/>
      <c r="F32" s="105"/>
      <c r="G32" s="101"/>
      <c r="H32" s="102"/>
      <c r="I32" s="103"/>
      <c r="J32" s="104"/>
      <c r="K32" s="103"/>
      <c r="L32" s="105"/>
      <c r="M32" s="103">
        <v>43729</v>
      </c>
      <c r="N32" s="102">
        <v>43729</v>
      </c>
      <c r="O32" s="103"/>
      <c r="P32" s="105"/>
    </row>
    <row r="33" spans="2:16" x14ac:dyDescent="0.2">
      <c r="B33" s="76"/>
      <c r="C33" s="98"/>
      <c r="D33" s="106" t="s">
        <v>103</v>
      </c>
      <c r="E33" s="103"/>
      <c r="F33" s="105"/>
      <c r="G33" s="101"/>
      <c r="H33" s="102"/>
      <c r="I33" s="103"/>
      <c r="J33" s="104"/>
      <c r="K33" s="103"/>
      <c r="L33" s="105"/>
      <c r="M33" s="103"/>
      <c r="N33" s="102"/>
      <c r="O33" s="103"/>
      <c r="P33" s="105"/>
    </row>
    <row r="34" spans="2:16" x14ac:dyDescent="0.2">
      <c r="B34" s="76"/>
      <c r="C34" s="98">
        <v>3.3</v>
      </c>
      <c r="D34" s="106" t="s">
        <v>21</v>
      </c>
      <c r="E34" s="107"/>
      <c r="F34" s="105"/>
      <c r="G34" s="101"/>
      <c r="H34" s="102"/>
      <c r="I34" s="103"/>
      <c r="J34" s="104"/>
      <c r="K34" s="107"/>
      <c r="L34" s="105"/>
      <c r="M34" s="103"/>
      <c r="N34" s="102"/>
      <c r="O34" s="103"/>
      <c r="P34" s="105"/>
    </row>
    <row r="35" spans="2:16" x14ac:dyDescent="0.2">
      <c r="B35" s="76"/>
      <c r="C35" s="98">
        <v>3.4</v>
      </c>
      <c r="D35" s="106" t="s">
        <v>72</v>
      </c>
      <c r="E35" s="108">
        <f t="shared" ref="E35:P35" si="0">SUM(E$28:E$29,E$31,E$34+IF($H$6="No",IF(MAX(E$32:E$33)=0,MIN(E$32:E$33),MAX(E$32:E$33)),SUM(E$32:E$33)))</f>
        <v>0</v>
      </c>
      <c r="F35" s="109">
        <f t="shared" si="0"/>
        <v>0</v>
      </c>
      <c r="G35" s="108">
        <f t="shared" si="0"/>
        <v>0</v>
      </c>
      <c r="H35" s="109">
        <f t="shared" si="0"/>
        <v>0</v>
      </c>
      <c r="I35" s="108">
        <f t="shared" si="0"/>
        <v>0</v>
      </c>
      <c r="J35" s="109">
        <f t="shared" si="0"/>
        <v>0</v>
      </c>
      <c r="K35" s="108">
        <f t="shared" si="0"/>
        <v>0</v>
      </c>
      <c r="L35" s="109">
        <f t="shared" si="0"/>
        <v>0</v>
      </c>
      <c r="M35" s="108">
        <f t="shared" si="0"/>
        <v>487462</v>
      </c>
      <c r="N35" s="109">
        <f t="shared" si="0"/>
        <v>487462</v>
      </c>
      <c r="O35" s="108">
        <f t="shared" si="0"/>
        <v>0</v>
      </c>
      <c r="P35" s="109">
        <f t="shared" si="0"/>
        <v>0</v>
      </c>
    </row>
    <row r="36" spans="2:16" s="36" customFormat="1" x14ac:dyDescent="0.2">
      <c r="B36" s="96"/>
      <c r="C36" s="97"/>
      <c r="D36" s="84"/>
      <c r="E36" s="85"/>
      <c r="F36" s="86"/>
      <c r="G36" s="87"/>
      <c r="H36" s="88"/>
      <c r="I36" s="85"/>
      <c r="J36" s="89"/>
      <c r="K36" s="85"/>
      <c r="L36" s="86"/>
      <c r="M36" s="85"/>
      <c r="N36" s="88"/>
      <c r="O36" s="85"/>
      <c r="P36" s="86"/>
    </row>
    <row r="37" spans="2:16" x14ac:dyDescent="0.2">
      <c r="B37" s="110" t="s">
        <v>3</v>
      </c>
      <c r="C37" s="111" t="s">
        <v>47</v>
      </c>
      <c r="D37" s="112"/>
      <c r="E37" s="74"/>
      <c r="F37" s="91"/>
      <c r="G37" s="72"/>
      <c r="H37" s="92"/>
      <c r="I37" s="74"/>
      <c r="J37" s="93"/>
      <c r="K37" s="74"/>
      <c r="L37" s="91"/>
      <c r="M37" s="74"/>
      <c r="N37" s="92"/>
      <c r="O37" s="74"/>
      <c r="P37" s="91"/>
    </row>
    <row r="38" spans="2:16" x14ac:dyDescent="0.2">
      <c r="B38" s="113"/>
      <c r="C38" s="98">
        <v>4.0999999999999996</v>
      </c>
      <c r="D38" s="106" t="s">
        <v>18</v>
      </c>
      <c r="E38" s="103"/>
      <c r="F38" s="105"/>
      <c r="G38" s="103"/>
      <c r="H38" s="105"/>
      <c r="I38" s="103"/>
      <c r="J38" s="105"/>
      <c r="K38" s="103"/>
      <c r="L38" s="105"/>
      <c r="M38" s="103">
        <v>2994</v>
      </c>
      <c r="N38" s="105">
        <v>2994</v>
      </c>
      <c r="O38" s="103"/>
      <c r="P38" s="105"/>
    </row>
    <row r="39" spans="2:16" x14ac:dyDescent="0.2">
      <c r="B39" s="113"/>
      <c r="C39" s="98">
        <v>4.2</v>
      </c>
      <c r="D39" s="106" t="s">
        <v>19</v>
      </c>
      <c r="E39" s="103"/>
      <c r="F39" s="105"/>
      <c r="G39" s="103"/>
      <c r="H39" s="105"/>
      <c r="I39" s="103"/>
      <c r="J39" s="105"/>
      <c r="K39" s="103"/>
      <c r="L39" s="105"/>
      <c r="M39" s="103">
        <v>139310</v>
      </c>
      <c r="N39" s="105">
        <v>139310</v>
      </c>
      <c r="O39" s="103"/>
      <c r="P39" s="105"/>
    </row>
    <row r="40" spans="2:16" x14ac:dyDescent="0.2">
      <c r="B40" s="113"/>
      <c r="C40" s="98">
        <v>4.3</v>
      </c>
      <c r="D40" s="106" t="s">
        <v>22</v>
      </c>
      <c r="E40" s="74"/>
      <c r="F40" s="91"/>
      <c r="G40" s="74"/>
      <c r="H40" s="91"/>
      <c r="I40" s="74"/>
      <c r="J40" s="91"/>
      <c r="K40" s="74"/>
      <c r="L40" s="91"/>
      <c r="M40" s="74"/>
      <c r="N40" s="91"/>
      <c r="O40" s="74"/>
      <c r="P40" s="91"/>
    </row>
    <row r="41" spans="2:16" ht="17.25" customHeight="1" x14ac:dyDescent="0.2">
      <c r="B41" s="113"/>
      <c r="C41" s="98"/>
      <c r="D41" s="78" t="s">
        <v>122</v>
      </c>
      <c r="E41" s="107"/>
      <c r="F41" s="105"/>
      <c r="G41" s="107"/>
      <c r="H41" s="105"/>
      <c r="I41" s="107"/>
      <c r="J41" s="105"/>
      <c r="K41" s="107"/>
      <c r="L41" s="105"/>
      <c r="M41" s="107"/>
      <c r="N41" s="105"/>
      <c r="O41" s="107"/>
      <c r="P41" s="105"/>
    </row>
    <row r="42" spans="2:16" ht="30" x14ac:dyDescent="0.2">
      <c r="B42" s="113"/>
      <c r="C42" s="114"/>
      <c r="D42" s="78" t="s">
        <v>123</v>
      </c>
      <c r="E42" s="107"/>
      <c r="F42" s="105"/>
      <c r="G42" s="107"/>
      <c r="H42" s="105"/>
      <c r="I42" s="107"/>
      <c r="J42" s="105"/>
      <c r="K42" s="107"/>
      <c r="L42" s="105"/>
      <c r="M42" s="107"/>
      <c r="N42" s="105"/>
      <c r="O42" s="107"/>
      <c r="P42" s="105"/>
    </row>
    <row r="43" spans="2:16" x14ac:dyDescent="0.2">
      <c r="B43" s="113"/>
      <c r="C43" s="98">
        <v>4.4000000000000004</v>
      </c>
      <c r="D43" s="106" t="s">
        <v>20</v>
      </c>
      <c r="E43" s="107"/>
      <c r="F43" s="101"/>
      <c r="G43" s="107"/>
      <c r="H43" s="101"/>
      <c r="I43" s="107"/>
      <c r="J43" s="101"/>
      <c r="K43" s="107"/>
      <c r="L43" s="101"/>
      <c r="M43" s="107">
        <v>149020</v>
      </c>
      <c r="N43" s="101">
        <v>149020</v>
      </c>
      <c r="O43" s="107"/>
      <c r="P43" s="105"/>
    </row>
    <row r="44" spans="2:16" x14ac:dyDescent="0.2">
      <c r="B44" s="113"/>
      <c r="C44" s="98">
        <v>4.5</v>
      </c>
      <c r="D44" s="106" t="s">
        <v>98</v>
      </c>
      <c r="E44" s="79">
        <f>SUM(SUM(E38:E39)+SUM(E41:E43))</f>
        <v>0</v>
      </c>
      <c r="F44" s="80">
        <f t="shared" ref="F44:P44" si="1">SUM(SUM(F38:F39)+SUM(F41:F43))</f>
        <v>0</v>
      </c>
      <c r="G44" s="81">
        <f t="shared" si="1"/>
        <v>0</v>
      </c>
      <c r="H44" s="115">
        <f t="shared" si="1"/>
        <v>0</v>
      </c>
      <c r="I44" s="79">
        <f t="shared" si="1"/>
        <v>0</v>
      </c>
      <c r="J44" s="116">
        <f t="shared" si="1"/>
        <v>0</v>
      </c>
      <c r="K44" s="79">
        <f t="shared" si="1"/>
        <v>0</v>
      </c>
      <c r="L44" s="80">
        <f t="shared" si="1"/>
        <v>0</v>
      </c>
      <c r="M44" s="79">
        <f t="shared" si="1"/>
        <v>291324</v>
      </c>
      <c r="N44" s="115">
        <f t="shared" si="1"/>
        <v>291324</v>
      </c>
      <c r="O44" s="79">
        <f t="shared" si="1"/>
        <v>0</v>
      </c>
      <c r="P44" s="80">
        <f t="shared" si="1"/>
        <v>0</v>
      </c>
    </row>
    <row r="45" spans="2:16" s="36" customFormat="1" x14ac:dyDescent="0.2">
      <c r="B45" s="117"/>
      <c r="C45" s="118"/>
      <c r="D45" s="119"/>
      <c r="E45" s="74"/>
      <c r="F45" s="91"/>
      <c r="G45" s="72"/>
      <c r="H45" s="92"/>
      <c r="I45" s="74"/>
      <c r="J45" s="93"/>
      <c r="K45" s="74"/>
      <c r="L45" s="91"/>
      <c r="M45" s="74"/>
      <c r="N45" s="92"/>
      <c r="O45" s="74"/>
      <c r="P45" s="91"/>
    </row>
    <row r="46" spans="2:16" x14ac:dyDescent="0.2">
      <c r="B46" s="110" t="s">
        <v>4</v>
      </c>
      <c r="C46" s="120" t="s">
        <v>48</v>
      </c>
      <c r="D46" s="121"/>
      <c r="E46" s="74"/>
      <c r="F46" s="91"/>
      <c r="G46" s="72"/>
      <c r="H46" s="92"/>
      <c r="I46" s="74"/>
      <c r="J46" s="93"/>
      <c r="K46" s="74"/>
      <c r="L46" s="91"/>
      <c r="M46" s="74"/>
      <c r="N46" s="92"/>
      <c r="O46" s="74"/>
      <c r="P46" s="91"/>
    </row>
    <row r="47" spans="2:16" s="36" customFormat="1" x14ac:dyDescent="0.2">
      <c r="B47" s="94"/>
      <c r="C47" s="98">
        <v>5.0999999999999996</v>
      </c>
      <c r="D47" s="106" t="s">
        <v>5</v>
      </c>
      <c r="E47" s="122"/>
      <c r="F47" s="123"/>
      <c r="G47" s="122"/>
      <c r="H47" s="123"/>
      <c r="I47" s="122"/>
      <c r="J47" s="123"/>
      <c r="K47" s="122"/>
      <c r="L47" s="123"/>
      <c r="M47" s="122">
        <v>3063</v>
      </c>
      <c r="N47" s="123">
        <v>3063</v>
      </c>
      <c r="O47" s="122"/>
      <c r="P47" s="100"/>
    </row>
    <row r="48" spans="2:16" s="36" customFormat="1" x14ac:dyDescent="0.2">
      <c r="B48" s="94"/>
      <c r="C48" s="98">
        <v>5.2</v>
      </c>
      <c r="D48" s="106" t="s">
        <v>27</v>
      </c>
      <c r="E48" s="122"/>
      <c r="F48" s="123"/>
      <c r="G48" s="122"/>
      <c r="H48" s="123"/>
      <c r="I48" s="122"/>
      <c r="J48" s="123"/>
      <c r="K48" s="122"/>
      <c r="L48" s="123"/>
      <c r="M48" s="122">
        <v>38707</v>
      </c>
      <c r="N48" s="123">
        <v>38707</v>
      </c>
      <c r="O48" s="122"/>
      <c r="P48" s="124"/>
    </row>
    <row r="49" spans="2:16" s="36" customFormat="1" ht="15.75" thickBot="1" x14ac:dyDescent="0.25">
      <c r="B49" s="94"/>
      <c r="C49" s="98">
        <v>5.3</v>
      </c>
      <c r="D49" s="106" t="s">
        <v>23</v>
      </c>
      <c r="E49" s="125">
        <f>E48/12</f>
        <v>0</v>
      </c>
      <c r="F49" s="126">
        <f t="shared" ref="F49:L49" si="2">F48/12</f>
        <v>0</v>
      </c>
      <c r="G49" s="125">
        <f t="shared" si="2"/>
        <v>0</v>
      </c>
      <c r="H49" s="126">
        <f>H48/12</f>
        <v>0</v>
      </c>
      <c r="I49" s="125">
        <f t="shared" si="2"/>
        <v>0</v>
      </c>
      <c r="J49" s="126">
        <f t="shared" si="2"/>
        <v>0</v>
      </c>
      <c r="K49" s="125">
        <f t="shared" si="2"/>
        <v>0</v>
      </c>
      <c r="L49" s="126">
        <f t="shared" si="2"/>
        <v>0</v>
      </c>
      <c r="M49" s="125">
        <f>M48/12</f>
        <v>3225.5833333333335</v>
      </c>
      <c r="N49" s="126">
        <f>N48/12</f>
        <v>3225.5833333333335</v>
      </c>
      <c r="O49" s="125">
        <f>O48/12</f>
        <v>0</v>
      </c>
      <c r="P49" s="126">
        <f>P48/12</f>
        <v>0</v>
      </c>
    </row>
    <row r="50" spans="2:16" ht="45" customHeight="1" x14ac:dyDescent="0.2">
      <c r="B50" s="127"/>
      <c r="C50" s="128"/>
      <c r="D50" s="129"/>
      <c r="E50" s="331" t="str">
        <f>"Grand Total as of "&amp;""&amp;TEXT(E$18,"MM/DD/YYYY")&amp;" for ALL markets in col. 1-12."</f>
        <v>Grand Total as of 12/31/2019 for ALL markets in col. 1-12.</v>
      </c>
      <c r="F50" s="130"/>
      <c r="G50" s="130"/>
      <c r="H50" s="130"/>
      <c r="I50" s="130"/>
      <c r="J50" s="130"/>
      <c r="K50" s="131"/>
      <c r="L50" s="130"/>
      <c r="M50" s="130"/>
      <c r="N50" s="130"/>
      <c r="O50" s="130"/>
      <c r="P50" s="132"/>
    </row>
    <row r="51" spans="2:16" x14ac:dyDescent="0.2">
      <c r="B51" s="136" t="s">
        <v>56</v>
      </c>
      <c r="C51" s="137" t="s">
        <v>53</v>
      </c>
      <c r="D51" s="138"/>
      <c r="E51" s="389">
        <v>-58</v>
      </c>
      <c r="F51" s="139"/>
      <c r="G51" s="139"/>
      <c r="H51" s="139"/>
      <c r="I51" s="139"/>
      <c r="J51" s="139"/>
      <c r="K51" s="135"/>
      <c r="L51" s="139"/>
      <c r="M51" s="139"/>
      <c r="N51" s="139"/>
      <c r="O51" s="139"/>
      <c r="P51" s="140"/>
    </row>
    <row r="52" spans="2:16" ht="15.75" thickBot="1" x14ac:dyDescent="0.25">
      <c r="B52" s="141" t="s">
        <v>57</v>
      </c>
      <c r="C52" s="142" t="s">
        <v>129</v>
      </c>
      <c r="D52" s="143"/>
      <c r="E52" s="144">
        <v>-136048</v>
      </c>
      <c r="F52" s="145"/>
      <c r="G52" s="145"/>
      <c r="H52" s="145"/>
      <c r="I52" s="145"/>
      <c r="J52" s="145"/>
      <c r="K52" s="146"/>
      <c r="L52" s="145"/>
      <c r="M52" s="145"/>
      <c r="N52" s="145"/>
      <c r="O52" s="145"/>
      <c r="P52" s="147"/>
    </row>
    <row r="53" spans="2:16" x14ac:dyDescent="0.2">
      <c r="B53" s="24"/>
      <c r="C53" s="24"/>
      <c r="D53" s="24"/>
      <c r="E53" s="148"/>
      <c r="F53" s="148"/>
      <c r="G53" s="148"/>
      <c r="H53" s="148"/>
      <c r="I53" s="148"/>
      <c r="J53" s="148"/>
      <c r="K53" s="148"/>
      <c r="L53" s="148"/>
      <c r="M53" s="148"/>
      <c r="N53" s="148"/>
      <c r="O53" s="148"/>
      <c r="P53" s="148"/>
    </row>
    <row r="54" spans="2:16" ht="15.75" x14ac:dyDescent="0.25">
      <c r="B54" s="149" t="s">
        <v>61</v>
      </c>
      <c r="C54" s="149"/>
      <c r="D54" s="149"/>
      <c r="E54" s="148"/>
      <c r="F54" s="148"/>
      <c r="G54" s="148"/>
      <c r="H54" s="148"/>
      <c r="I54" s="148"/>
      <c r="J54" s="148"/>
      <c r="K54" s="148"/>
      <c r="L54" s="148"/>
      <c r="M54" s="148"/>
      <c r="N54" s="148"/>
      <c r="O54" s="148"/>
      <c r="P54" s="148"/>
    </row>
    <row r="55" spans="2:16" ht="17.25" customHeight="1" x14ac:dyDescent="0.25">
      <c r="B55" s="149"/>
      <c r="C55" s="246" t="s">
        <v>138</v>
      </c>
      <c r="D55" s="246"/>
      <c r="E55" s="148"/>
      <c r="F55" s="148"/>
      <c r="G55" s="148"/>
      <c r="H55" s="148"/>
      <c r="I55" s="148"/>
      <c r="J55" s="148"/>
      <c r="K55" s="148"/>
      <c r="L55" s="148"/>
      <c r="M55" s="148"/>
      <c r="N55" s="148"/>
      <c r="O55" s="148"/>
      <c r="P55" s="148"/>
    </row>
    <row r="56" spans="2:16" ht="16.5" customHeight="1" x14ac:dyDescent="0.25">
      <c r="B56" s="149"/>
      <c r="C56" s="149" t="s">
        <v>70</v>
      </c>
      <c r="D56" s="44"/>
      <c r="E56" s="148"/>
      <c r="F56" s="148"/>
      <c r="G56" s="148"/>
      <c r="H56" s="148"/>
      <c r="I56" s="148"/>
      <c r="J56" s="148"/>
      <c r="K56" s="148"/>
      <c r="L56" s="148"/>
      <c r="M56" s="148"/>
      <c r="N56" s="148"/>
      <c r="O56" s="148"/>
      <c r="P56" s="148"/>
    </row>
    <row r="57" spans="2:16" ht="17.25" customHeight="1" x14ac:dyDescent="0.25">
      <c r="B57" s="149"/>
      <c r="C57" s="149" t="s">
        <v>66</v>
      </c>
      <c r="D57" s="44"/>
    </row>
    <row r="58" spans="2:16" ht="17.25" customHeight="1" x14ac:dyDescent="0.2">
      <c r="B58" s="150"/>
      <c r="C58" s="246" t="s">
        <v>101</v>
      </c>
      <c r="D58" s="246"/>
      <c r="E58" s="151"/>
    </row>
    <row r="59" spans="2:16" ht="13.15" customHeight="1" x14ac:dyDescent="0.2">
      <c r="C59" s="152"/>
      <c r="D59" s="15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5" priority="73" stopIfTrue="1" operator="lessThan">
      <formula>0</formula>
    </cfRule>
  </conditionalFormatting>
  <conditionalFormatting sqref="K28:K29 K31:K34 M28:M29 M31:M34 O28:O29 O31:O34 O44 M44 K44">
    <cfRule type="cellIs" dxfId="44" priority="42" stopIfTrue="1" operator="lessThan">
      <formula>0</formula>
    </cfRule>
  </conditionalFormatting>
  <conditionalFormatting sqref="G35:H35">
    <cfRule type="cellIs" dxfId="43" priority="14" stopIfTrue="1" operator="lessThan">
      <formula>0</formula>
    </cfRule>
  </conditionalFormatting>
  <conditionalFormatting sqref="I35:J35">
    <cfRule type="cellIs" dxfId="42" priority="13" stopIfTrue="1" operator="lessThan">
      <formula>0</formula>
    </cfRule>
  </conditionalFormatting>
  <conditionalFormatting sqref="K35:L35">
    <cfRule type="cellIs" dxfId="41" priority="12" stopIfTrue="1" operator="lessThan">
      <formula>0</formula>
    </cfRule>
  </conditionalFormatting>
  <conditionalFormatting sqref="M35:N35">
    <cfRule type="cellIs" dxfId="40" priority="11" stopIfTrue="1" operator="lessThan">
      <formula>0</formula>
    </cfRule>
  </conditionalFormatting>
  <conditionalFormatting sqref="O35:P35">
    <cfRule type="cellIs" dxfId="39" priority="10" stopIfTrue="1" operator="lessThan">
      <formula>0</formula>
    </cfRule>
  </conditionalFormatting>
  <conditionalFormatting sqref="G38:G39 I38:I39 K38:K39 M38:M39 O38:O39">
    <cfRule type="cellIs" dxfId="38" priority="9" stopIfTrue="1" operator="lessThan">
      <formula>0</formula>
    </cfRule>
  </conditionalFormatting>
  <conditionalFormatting sqref="F43">
    <cfRule type="cellIs" dxfId="37" priority="8" stopIfTrue="1" operator="lessThan">
      <formula>0</formula>
    </cfRule>
  </conditionalFormatting>
  <conditionalFormatting sqref="E43">
    <cfRule type="cellIs" dxfId="36" priority="6" stopIfTrue="1" operator="lessThan">
      <formula>0</formula>
    </cfRule>
  </conditionalFormatting>
  <conditionalFormatting sqref="H43 J43 L43 N43">
    <cfRule type="cellIs" dxfId="35" priority="4" stopIfTrue="1" operator="lessThan">
      <formula>0</formula>
    </cfRule>
  </conditionalFormatting>
  <conditionalFormatting sqref="G43 I43 K43 M43 O43">
    <cfRule type="cellIs" dxfId="34" priority="3" stopIfTrue="1" operator="lessThan">
      <formula>0</formula>
    </cfRule>
  </conditionalFormatting>
  <conditionalFormatting sqref="G41:G42 I41:I42 K41:K42 M41:M42 O41:O42">
    <cfRule type="cellIs" dxfId="33" priority="2" stopIfTrue="1" operator="lessThan">
      <formula>0</formula>
    </cfRule>
  </conditionalFormatting>
  <conditionalFormatting sqref="G47:O48">
    <cfRule type="cellIs" dxfId="32"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abSelected="1" zoomScale="60" zoomScaleNormal="6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37" t="s">
        <v>142</v>
      </c>
      <c r="C2" s="38"/>
      <c r="D2" s="38"/>
    </row>
    <row r="3" spans="1:16" ht="15.75" x14ac:dyDescent="0.25">
      <c r="B3" s="26" t="s">
        <v>60</v>
      </c>
      <c r="C3" s="24"/>
      <c r="D3" s="153"/>
    </row>
    <row r="4" spans="1:16" x14ac:dyDescent="0.2">
      <c r="B4" s="24"/>
      <c r="C4" s="24"/>
      <c r="D4" s="24"/>
    </row>
    <row r="5" spans="1:16" s="9" customFormat="1" ht="15.75" x14ac:dyDescent="0.25">
      <c r="A5" s="12"/>
      <c r="B5" s="41" t="s">
        <v>87</v>
      </c>
      <c r="C5" s="42"/>
      <c r="D5" s="42"/>
      <c r="E5" s="11"/>
      <c r="F5" s="11"/>
      <c r="G5" s="11"/>
      <c r="I5" s="11"/>
      <c r="J5" s="11"/>
      <c r="K5" s="11"/>
      <c r="L5" s="11"/>
      <c r="M5" s="11"/>
      <c r="O5" s="11"/>
      <c r="P5" s="11"/>
    </row>
    <row r="6" spans="1:16" s="9" customFormat="1" ht="15" customHeight="1" x14ac:dyDescent="0.2">
      <c r="A6" s="12"/>
      <c r="B6" s="379"/>
      <c r="C6" s="380"/>
      <c r="D6" s="194">
        <f>'Cover Page'!C7</f>
        <v>0</v>
      </c>
      <c r="E6" s="341"/>
      <c r="F6" s="341"/>
      <c r="G6" s="10"/>
      <c r="H6" s="23"/>
      <c r="K6" s="383"/>
      <c r="L6" s="383"/>
      <c r="M6" s="10"/>
      <c r="N6" s="23"/>
    </row>
    <row r="7" spans="1:16" s="9" customFormat="1" ht="15.75" customHeight="1" x14ac:dyDescent="0.25">
      <c r="A7" s="12"/>
      <c r="B7" s="41" t="s">
        <v>88</v>
      </c>
      <c r="C7" s="42"/>
      <c r="D7" s="42"/>
      <c r="E7" s="342"/>
      <c r="F7" s="342"/>
      <c r="G7" s="10"/>
      <c r="H7" s="10"/>
      <c r="K7" s="10"/>
      <c r="L7" s="10"/>
      <c r="M7" s="10"/>
      <c r="N7" s="10"/>
    </row>
    <row r="8" spans="1:16" s="9" customFormat="1" ht="15" customHeight="1" x14ac:dyDescent="0.2">
      <c r="A8" s="12"/>
      <c r="B8" s="381"/>
      <c r="C8" s="380"/>
      <c r="D8" s="195" t="str">
        <f>'Cover Page'!C8</f>
        <v>Unicare Life &amp; Health Insurance</v>
      </c>
      <c r="E8" s="342"/>
      <c r="F8" s="342"/>
      <c r="G8" s="10"/>
      <c r="H8" s="23"/>
      <c r="I8" s="11"/>
      <c r="J8" s="11"/>
      <c r="K8" s="383"/>
      <c r="L8" s="383"/>
      <c r="M8" s="10"/>
      <c r="N8" s="23"/>
      <c r="O8" s="11"/>
      <c r="P8" s="11"/>
    </row>
    <row r="9" spans="1:16" s="9" customFormat="1" ht="15.75" customHeight="1" x14ac:dyDescent="0.25">
      <c r="A9" s="12"/>
      <c r="B9" s="51" t="s">
        <v>90</v>
      </c>
      <c r="C9" s="42"/>
      <c r="D9" s="42"/>
      <c r="E9" s="343" t="s">
        <v>124</v>
      </c>
      <c r="F9" s="342"/>
      <c r="G9" s="12"/>
      <c r="H9" s="12"/>
      <c r="I9" s="11"/>
      <c r="J9" s="11"/>
      <c r="K9" s="14"/>
      <c r="L9" s="14"/>
      <c r="M9" s="12"/>
      <c r="N9" s="12"/>
      <c r="O9" s="11"/>
      <c r="P9" s="11"/>
    </row>
    <row r="10" spans="1:16" s="9" customFormat="1" ht="15" customHeight="1" x14ac:dyDescent="0.2">
      <c r="A10" s="12"/>
      <c r="B10" s="382"/>
      <c r="C10" s="380"/>
      <c r="D10" s="195">
        <f>'Cover Page'!C9</f>
        <v>0</v>
      </c>
      <c r="E10" s="342"/>
      <c r="F10" s="342"/>
      <c r="G10" s="12"/>
      <c r="H10" s="23"/>
      <c r="I10" s="11"/>
      <c r="J10" s="11"/>
      <c r="K10" s="383"/>
      <c r="L10" s="383"/>
      <c r="M10" s="12"/>
      <c r="N10" s="23"/>
      <c r="O10" s="11"/>
      <c r="P10" s="11"/>
    </row>
    <row r="11" spans="1:16" s="9" customFormat="1" ht="15.75" customHeight="1" x14ac:dyDescent="0.25">
      <c r="A11" s="12"/>
      <c r="B11" s="51" t="s">
        <v>85</v>
      </c>
      <c r="C11" s="42"/>
      <c r="D11" s="42"/>
      <c r="E11" s="342"/>
      <c r="F11" s="342"/>
      <c r="G11" s="12"/>
      <c r="H11" s="15"/>
      <c r="I11" s="11"/>
      <c r="J11" s="11"/>
      <c r="K11" s="14"/>
      <c r="L11" s="14"/>
      <c r="M11" s="12"/>
      <c r="N11" s="15"/>
      <c r="O11" s="11"/>
      <c r="P11" s="11"/>
    </row>
    <row r="12" spans="1:16" s="9" customFormat="1" x14ac:dyDescent="0.2">
      <c r="A12" s="12"/>
      <c r="B12" s="382"/>
      <c r="C12" s="380"/>
      <c r="D12" s="195" t="str">
        <f>'Cover Page'!C6</f>
        <v>2019</v>
      </c>
      <c r="E12" s="383"/>
      <c r="F12" s="383"/>
      <c r="G12" s="12"/>
      <c r="H12" s="23"/>
      <c r="I12" s="11"/>
      <c r="J12" s="11"/>
      <c r="K12" s="383"/>
      <c r="L12" s="383"/>
      <c r="M12" s="12"/>
      <c r="N12" s="23"/>
      <c r="O12" s="11"/>
      <c r="P12" s="11"/>
    </row>
    <row r="13" spans="1:16" s="9" customFormat="1" x14ac:dyDescent="0.2">
      <c r="A13" s="12"/>
      <c r="B13" s="25"/>
      <c r="C13" s="25"/>
      <c r="D13" s="36"/>
      <c r="G13" s="16"/>
      <c r="H13" s="16"/>
      <c r="I13" s="11"/>
      <c r="J13" s="11"/>
      <c r="M13" s="16"/>
      <c r="N13" s="16"/>
      <c r="O13" s="11"/>
      <c r="P13" s="11"/>
    </row>
    <row r="14" spans="1:16" s="25" customFormat="1" ht="15.75" thickBot="1" x14ac:dyDescent="0.25">
      <c r="A14" s="36"/>
      <c r="D14" s="155"/>
    </row>
    <row r="15" spans="1:16" s="25" customFormat="1" ht="16.5" thickBot="1" x14ac:dyDescent="0.3">
      <c r="A15" s="36"/>
      <c r="D15" s="36"/>
      <c r="E15" s="317"/>
      <c r="F15" s="318"/>
      <c r="G15" s="318" t="s">
        <v>33</v>
      </c>
      <c r="H15" s="318"/>
      <c r="I15" s="318"/>
      <c r="J15" s="318"/>
      <c r="K15" s="317"/>
      <c r="L15" s="318"/>
      <c r="M15" s="318" t="s">
        <v>33</v>
      </c>
      <c r="N15" s="318"/>
      <c r="O15" s="318"/>
      <c r="P15" s="330"/>
    </row>
    <row r="16" spans="1:16" s="25" customFormat="1" ht="16.5" customHeight="1" thickBot="1" x14ac:dyDescent="0.25">
      <c r="A16" s="36"/>
      <c r="D16" s="36"/>
      <c r="E16" s="319"/>
      <c r="F16" s="334"/>
      <c r="G16" s="336" t="s">
        <v>106</v>
      </c>
      <c r="H16" s="334"/>
      <c r="I16" s="334"/>
      <c r="J16" s="335"/>
      <c r="K16" s="320"/>
      <c r="L16" s="321"/>
      <c r="M16" s="322" t="s">
        <v>107</v>
      </c>
      <c r="N16" s="321"/>
      <c r="O16" s="321"/>
      <c r="P16" s="323"/>
    </row>
    <row r="17" spans="1:16" s="25" customFormat="1" ht="16.5" thickBot="1" x14ac:dyDescent="0.3">
      <c r="A17" s="36"/>
      <c r="D17" s="36"/>
      <c r="E17" s="338" t="s">
        <v>8</v>
      </c>
      <c r="F17" s="337"/>
      <c r="G17" s="338"/>
      <c r="H17" s="340" t="s">
        <v>9</v>
      </c>
      <c r="I17" s="328" t="s">
        <v>10</v>
      </c>
      <c r="J17" s="329"/>
      <c r="K17" s="338" t="s">
        <v>8</v>
      </c>
      <c r="L17" s="339"/>
      <c r="M17" s="338" t="s">
        <v>9</v>
      </c>
      <c r="N17" s="339"/>
      <c r="O17" s="328" t="s">
        <v>10</v>
      </c>
      <c r="P17" s="329"/>
    </row>
    <row r="18" spans="1:16" s="25" customFormat="1" x14ac:dyDescent="0.2">
      <c r="A18" s="36"/>
      <c r="D18" s="36"/>
      <c r="E18" s="56" t="s">
        <v>148</v>
      </c>
      <c r="F18" s="57" t="s">
        <v>148</v>
      </c>
      <c r="G18" s="56" t="s">
        <v>148</v>
      </c>
      <c r="H18" s="58" t="s">
        <v>148</v>
      </c>
      <c r="I18" s="56" t="s">
        <v>148</v>
      </c>
      <c r="J18" s="58" t="s">
        <v>148</v>
      </c>
      <c r="K18" s="56" t="s">
        <v>148</v>
      </c>
      <c r="L18" s="58" t="s">
        <v>148</v>
      </c>
      <c r="M18" s="56" t="s">
        <v>148</v>
      </c>
      <c r="N18" s="58" t="s">
        <v>148</v>
      </c>
      <c r="O18" s="56" t="s">
        <v>148</v>
      </c>
      <c r="P18" s="58" t="s">
        <v>148</v>
      </c>
    </row>
    <row r="19" spans="1:16" s="25" customFormat="1" ht="32.25" thickBot="1" x14ac:dyDescent="0.25">
      <c r="A19" s="36"/>
      <c r="B19" s="314"/>
      <c r="C19" s="311"/>
      <c r="D19" s="316" t="s">
        <v>152</v>
      </c>
      <c r="E19" s="59" t="str">
        <f>"12/31/"&amp;""&amp;'Cover Page'!C$6</f>
        <v>12/31/2019</v>
      </c>
      <c r="F19" s="60">
        <f>DATE(YEAR(E19)+0,MONTH(E19)+3,DAY(E19)+0)</f>
        <v>43921</v>
      </c>
      <c r="G19" s="59" t="str">
        <f>"12/31/"&amp;""&amp;'Cover Page'!C$6</f>
        <v>12/31/2019</v>
      </c>
      <c r="H19" s="61">
        <f>DATE(YEAR(G19)+0,MONTH(G19)+3,DAY(G19)+0)</f>
        <v>43921</v>
      </c>
      <c r="I19" s="59" t="str">
        <f>"12/31/"&amp;""&amp;'Cover Page'!C$6</f>
        <v>12/31/2019</v>
      </c>
      <c r="J19" s="61">
        <f>DATE(YEAR(I19)+0,MONTH(I19)+3,DAY(I19)+0)</f>
        <v>43921</v>
      </c>
      <c r="K19" s="59" t="str">
        <f>"12/31/"&amp;""&amp;'Cover Page'!C$6</f>
        <v>12/31/2019</v>
      </c>
      <c r="L19" s="61">
        <f>DATE(YEAR(K19)+0,MONTH(K19)+3,DAY(K19)+0)</f>
        <v>43921</v>
      </c>
      <c r="M19" s="59" t="str">
        <f>"12/31/"&amp;""&amp;'Cover Page'!C$6</f>
        <v>12/31/2019</v>
      </c>
      <c r="N19" s="61">
        <f>DATE(YEAR(M19)+0,MONTH(M19)+3,DAY(M19)+0)</f>
        <v>43921</v>
      </c>
      <c r="O19" s="59" t="str">
        <f>"12/31/"&amp;""&amp;'Cover Page'!C$6</f>
        <v>12/31/2019</v>
      </c>
      <c r="P19" s="61">
        <f>DATE(YEAR(O19)+0,MONTH(O19)+3,DAY(O19)+0)</f>
        <v>43921</v>
      </c>
    </row>
    <row r="20" spans="1:16" s="36" customFormat="1" ht="21" customHeight="1" x14ac:dyDescent="0.2">
      <c r="B20" s="312"/>
      <c r="C20" s="313"/>
      <c r="D20" s="315" t="s">
        <v>150</v>
      </c>
      <c r="E20" s="156">
        <v>1</v>
      </c>
      <c r="F20" s="157">
        <v>2</v>
      </c>
      <c r="G20" s="156">
        <v>3</v>
      </c>
      <c r="H20" s="157">
        <v>4</v>
      </c>
      <c r="I20" s="156">
        <v>5</v>
      </c>
      <c r="J20" s="157">
        <v>6</v>
      </c>
      <c r="K20" s="156">
        <v>7</v>
      </c>
      <c r="L20" s="157">
        <v>8</v>
      </c>
      <c r="M20" s="156">
        <v>9</v>
      </c>
      <c r="N20" s="157">
        <v>10</v>
      </c>
      <c r="O20" s="156">
        <v>11</v>
      </c>
      <c r="P20" s="157">
        <v>12</v>
      </c>
    </row>
    <row r="21" spans="1:16" s="25" customFormat="1" x14ac:dyDescent="0.2">
      <c r="A21" s="36"/>
      <c r="B21" s="67" t="s">
        <v>0</v>
      </c>
      <c r="C21" s="111" t="s">
        <v>64</v>
      </c>
      <c r="D21" s="158"/>
      <c r="E21" s="159"/>
      <c r="F21" s="160"/>
      <c r="G21" s="159"/>
      <c r="H21" s="161"/>
      <c r="I21" s="159"/>
      <c r="J21" s="160"/>
      <c r="K21" s="159"/>
      <c r="L21" s="160"/>
      <c r="M21" s="159"/>
      <c r="N21" s="161"/>
      <c r="O21" s="159"/>
      <c r="P21" s="160"/>
    </row>
    <row r="22" spans="1:16" s="25" customFormat="1" x14ac:dyDescent="0.2">
      <c r="A22" s="36"/>
      <c r="B22" s="76"/>
      <c r="C22" s="77">
        <v>1.1000000000000001</v>
      </c>
      <c r="D22" s="106" t="s">
        <v>15</v>
      </c>
      <c r="E22" s="162"/>
      <c r="F22" s="163"/>
      <c r="G22" s="162"/>
      <c r="H22" s="163"/>
      <c r="I22" s="162"/>
      <c r="J22" s="163"/>
      <c r="K22" s="162"/>
      <c r="L22" s="163"/>
      <c r="M22" s="162">
        <v>1684289</v>
      </c>
      <c r="N22" s="163">
        <v>1684289</v>
      </c>
      <c r="O22" s="162"/>
      <c r="P22" s="163"/>
    </row>
    <row r="23" spans="1:16" s="25" customFormat="1" x14ac:dyDescent="0.2">
      <c r="A23" s="36"/>
      <c r="B23" s="76"/>
      <c r="C23" s="77">
        <v>1.2</v>
      </c>
      <c r="D23" s="106" t="s">
        <v>16</v>
      </c>
      <c r="E23" s="162"/>
      <c r="F23" s="163"/>
      <c r="G23" s="162"/>
      <c r="H23" s="163"/>
      <c r="I23" s="162"/>
      <c r="J23" s="163"/>
      <c r="K23" s="162"/>
      <c r="L23" s="163"/>
      <c r="M23" s="162"/>
      <c r="N23" s="163"/>
      <c r="O23" s="162"/>
      <c r="P23" s="163"/>
    </row>
    <row r="24" spans="1:16" s="25" customFormat="1" x14ac:dyDescent="0.2">
      <c r="A24" s="36"/>
      <c r="B24" s="76"/>
      <c r="C24" s="77">
        <v>1.3</v>
      </c>
      <c r="D24" s="106" t="s">
        <v>34</v>
      </c>
      <c r="E24" s="162"/>
      <c r="F24" s="163"/>
      <c r="G24" s="162"/>
      <c r="H24" s="163"/>
      <c r="I24" s="162"/>
      <c r="J24" s="163"/>
      <c r="K24" s="162"/>
      <c r="L24" s="163"/>
      <c r="M24" s="162">
        <v>-133</v>
      </c>
      <c r="N24" s="163">
        <v>-133</v>
      </c>
      <c r="O24" s="162"/>
      <c r="P24" s="163"/>
    </row>
    <row r="25" spans="1:16" s="25" customFormat="1" x14ac:dyDescent="0.2">
      <c r="A25" s="36"/>
      <c r="B25" s="76"/>
      <c r="C25" s="77">
        <v>1.4</v>
      </c>
      <c r="D25" s="106" t="s">
        <v>17</v>
      </c>
      <c r="E25" s="162"/>
      <c r="F25" s="163"/>
      <c r="G25" s="162"/>
      <c r="H25" s="163"/>
      <c r="I25" s="162"/>
      <c r="J25" s="163"/>
      <c r="K25" s="162"/>
      <c r="L25" s="163"/>
      <c r="M25" s="162"/>
      <c r="N25" s="163"/>
      <c r="O25" s="162"/>
      <c r="P25" s="163"/>
    </row>
    <row r="26" spans="1:16" s="25" customFormat="1" x14ac:dyDescent="0.2">
      <c r="A26" s="36"/>
      <c r="B26" s="164"/>
      <c r="C26" s="165"/>
      <c r="D26" s="134"/>
      <c r="E26" s="166"/>
      <c r="F26" s="167"/>
      <c r="G26" s="166"/>
      <c r="H26" s="168"/>
      <c r="I26" s="166"/>
      <c r="J26" s="167"/>
      <c r="K26" s="166"/>
      <c r="L26" s="167"/>
      <c r="M26" s="166"/>
      <c r="N26" s="168"/>
      <c r="O26" s="166"/>
      <c r="P26" s="167"/>
    </row>
    <row r="27" spans="1:16" s="25" customFormat="1" x14ac:dyDescent="0.2">
      <c r="A27" s="36"/>
      <c r="B27" s="76" t="s">
        <v>1</v>
      </c>
      <c r="C27" s="120" t="s">
        <v>65</v>
      </c>
      <c r="D27" s="169"/>
      <c r="E27" s="170"/>
      <c r="F27" s="171"/>
      <c r="G27" s="170"/>
      <c r="H27" s="172"/>
      <c r="I27" s="170"/>
      <c r="J27" s="171"/>
      <c r="K27" s="170"/>
      <c r="L27" s="171"/>
      <c r="M27" s="170"/>
      <c r="N27" s="172"/>
      <c r="O27" s="170"/>
      <c r="P27" s="171"/>
    </row>
    <row r="28" spans="1:16" s="25" customFormat="1" x14ac:dyDescent="0.2">
      <c r="A28" s="36"/>
      <c r="B28" s="76"/>
      <c r="C28" s="77">
        <v>2.1</v>
      </c>
      <c r="D28" s="106" t="s">
        <v>39</v>
      </c>
      <c r="E28" s="170"/>
      <c r="F28" s="171"/>
      <c r="G28" s="170"/>
      <c r="H28" s="172"/>
      <c r="I28" s="170"/>
      <c r="J28" s="171"/>
      <c r="K28" s="170"/>
      <c r="L28" s="171"/>
      <c r="M28" s="170"/>
      <c r="N28" s="172"/>
      <c r="O28" s="170"/>
      <c r="P28" s="171"/>
    </row>
    <row r="29" spans="1:16" s="25" customFormat="1" x14ac:dyDescent="0.2">
      <c r="A29" s="36"/>
      <c r="B29" s="76"/>
      <c r="C29" s="77"/>
      <c r="D29" s="106" t="s">
        <v>55</v>
      </c>
      <c r="E29" s="162"/>
      <c r="F29" s="173"/>
      <c r="G29" s="162"/>
      <c r="H29" s="173"/>
      <c r="I29" s="162"/>
      <c r="J29" s="173"/>
      <c r="K29" s="162"/>
      <c r="L29" s="173"/>
      <c r="M29" s="162">
        <v>796718</v>
      </c>
      <c r="N29" s="173"/>
      <c r="O29" s="162"/>
      <c r="P29" s="173"/>
    </row>
    <row r="30" spans="1:16" s="25" customFormat="1" ht="28.5" customHeight="1" x14ac:dyDescent="0.2">
      <c r="A30" s="36"/>
      <c r="B30" s="76"/>
      <c r="C30" s="77"/>
      <c r="D30" s="78" t="s">
        <v>54</v>
      </c>
      <c r="E30" s="174"/>
      <c r="F30" s="163"/>
      <c r="G30" s="174"/>
      <c r="H30" s="163"/>
      <c r="I30" s="174"/>
      <c r="J30" s="163"/>
      <c r="K30" s="174"/>
      <c r="L30" s="163"/>
      <c r="M30" s="174"/>
      <c r="N30" s="163">
        <v>734128</v>
      </c>
      <c r="O30" s="174"/>
      <c r="P30" s="163"/>
    </row>
    <row r="31" spans="1:16" s="36" customFormat="1" x14ac:dyDescent="0.2">
      <c r="B31" s="94"/>
      <c r="C31" s="77">
        <v>2.2000000000000002</v>
      </c>
      <c r="D31" s="106" t="s">
        <v>35</v>
      </c>
      <c r="E31" s="170"/>
      <c r="F31" s="171"/>
      <c r="G31" s="170"/>
      <c r="H31" s="172"/>
      <c r="I31" s="170"/>
      <c r="J31" s="171"/>
      <c r="K31" s="170"/>
      <c r="L31" s="171"/>
      <c r="M31" s="170"/>
      <c r="N31" s="172"/>
      <c r="O31" s="170"/>
      <c r="P31" s="171"/>
    </row>
    <row r="32" spans="1:16" s="36" customFormat="1" ht="30" x14ac:dyDescent="0.2">
      <c r="B32" s="94"/>
      <c r="C32" s="77"/>
      <c r="D32" s="78" t="s">
        <v>51</v>
      </c>
      <c r="E32" s="162"/>
      <c r="F32" s="173"/>
      <c r="G32" s="162"/>
      <c r="H32" s="175"/>
      <c r="I32" s="162"/>
      <c r="J32" s="173"/>
      <c r="K32" s="162"/>
      <c r="L32" s="173"/>
      <c r="M32" s="162">
        <v>46658</v>
      </c>
      <c r="N32" s="175"/>
      <c r="O32" s="162"/>
      <c r="P32" s="173"/>
    </row>
    <row r="33" spans="1:16" s="36" customFormat="1" ht="30" x14ac:dyDescent="0.2">
      <c r="B33" s="94"/>
      <c r="C33" s="77"/>
      <c r="D33" s="78" t="s">
        <v>44</v>
      </c>
      <c r="E33" s="174"/>
      <c r="F33" s="163"/>
      <c r="G33" s="174"/>
      <c r="H33" s="176"/>
      <c r="I33" s="174"/>
      <c r="J33" s="163"/>
      <c r="K33" s="174"/>
      <c r="L33" s="163"/>
      <c r="M33" s="174"/>
      <c r="N33" s="163">
        <v>13794</v>
      </c>
      <c r="O33" s="174"/>
      <c r="P33" s="163"/>
    </row>
    <row r="34" spans="1:16" s="25" customFormat="1" x14ac:dyDescent="0.2">
      <c r="A34" s="36"/>
      <c r="B34" s="76"/>
      <c r="C34" s="77">
        <v>2.2999999999999998</v>
      </c>
      <c r="D34" s="106" t="s">
        <v>28</v>
      </c>
      <c r="E34" s="162"/>
      <c r="F34" s="173"/>
      <c r="G34" s="162"/>
      <c r="H34" s="175"/>
      <c r="I34" s="162"/>
      <c r="J34" s="173"/>
      <c r="K34" s="162"/>
      <c r="L34" s="173"/>
      <c r="M34" s="162">
        <v>63186</v>
      </c>
      <c r="N34" s="175"/>
      <c r="O34" s="162"/>
      <c r="P34" s="173"/>
    </row>
    <row r="35" spans="1:16" s="36" customFormat="1" x14ac:dyDescent="0.2">
      <c r="B35" s="94"/>
      <c r="C35" s="77">
        <v>2.4</v>
      </c>
      <c r="D35" s="106" t="s">
        <v>36</v>
      </c>
      <c r="E35" s="170"/>
      <c r="F35" s="171"/>
      <c r="G35" s="170"/>
      <c r="H35" s="172"/>
      <c r="I35" s="170"/>
      <c r="J35" s="171"/>
      <c r="K35" s="170"/>
      <c r="L35" s="171"/>
      <c r="M35" s="170"/>
      <c r="N35" s="172"/>
      <c r="O35" s="170"/>
      <c r="P35" s="171"/>
    </row>
    <row r="36" spans="1:16" s="36" customFormat="1" ht="30" x14ac:dyDescent="0.2">
      <c r="B36" s="94"/>
      <c r="C36" s="77"/>
      <c r="D36" s="78" t="s">
        <v>52</v>
      </c>
      <c r="E36" s="162"/>
      <c r="F36" s="173"/>
      <c r="G36" s="162"/>
      <c r="H36" s="175"/>
      <c r="I36" s="162"/>
      <c r="J36" s="173"/>
      <c r="K36" s="162"/>
      <c r="L36" s="173"/>
      <c r="M36" s="162"/>
      <c r="N36" s="175"/>
      <c r="O36" s="162"/>
      <c r="P36" s="173"/>
    </row>
    <row r="37" spans="1:16" s="36" customFormat="1" ht="30" x14ac:dyDescent="0.2">
      <c r="B37" s="94"/>
      <c r="C37" s="77"/>
      <c r="D37" s="78" t="s">
        <v>43</v>
      </c>
      <c r="E37" s="174"/>
      <c r="F37" s="163"/>
      <c r="G37" s="174"/>
      <c r="H37" s="176"/>
      <c r="I37" s="174"/>
      <c r="J37" s="163"/>
      <c r="K37" s="174"/>
      <c r="L37" s="163"/>
      <c r="M37" s="174"/>
      <c r="N37" s="176"/>
      <c r="O37" s="174"/>
      <c r="P37" s="163"/>
    </row>
    <row r="38" spans="1:16" s="25" customFormat="1" x14ac:dyDescent="0.2">
      <c r="A38" s="36"/>
      <c r="B38" s="76"/>
      <c r="C38" s="77">
        <v>2.5</v>
      </c>
      <c r="D38" s="106" t="s">
        <v>29</v>
      </c>
      <c r="E38" s="162"/>
      <c r="F38" s="173"/>
      <c r="G38" s="162"/>
      <c r="H38" s="175"/>
      <c r="I38" s="162"/>
      <c r="J38" s="173"/>
      <c r="K38" s="162"/>
      <c r="L38" s="173"/>
      <c r="M38" s="162"/>
      <c r="N38" s="175"/>
      <c r="O38" s="162"/>
      <c r="P38" s="173"/>
    </row>
    <row r="39" spans="1:16" s="25" customFormat="1" x14ac:dyDescent="0.2">
      <c r="A39" s="36"/>
      <c r="B39" s="76"/>
      <c r="C39" s="77">
        <v>2.6</v>
      </c>
      <c r="D39" s="106" t="s">
        <v>31</v>
      </c>
      <c r="E39" s="170"/>
      <c r="F39" s="171"/>
      <c r="G39" s="170"/>
      <c r="H39" s="172"/>
      <c r="I39" s="170"/>
      <c r="J39" s="171"/>
      <c r="K39" s="170"/>
      <c r="L39" s="171"/>
      <c r="M39" s="170"/>
      <c r="N39" s="172"/>
      <c r="O39" s="170"/>
      <c r="P39" s="171"/>
    </row>
    <row r="40" spans="1:16" s="25" customFormat="1" ht="28.5" customHeight="1" x14ac:dyDescent="0.2">
      <c r="A40" s="36"/>
      <c r="B40" s="76"/>
      <c r="C40" s="77"/>
      <c r="D40" s="78" t="s">
        <v>112</v>
      </c>
      <c r="E40" s="162"/>
      <c r="F40" s="173"/>
      <c r="G40" s="162"/>
      <c r="H40" s="175"/>
      <c r="I40" s="162"/>
      <c r="J40" s="173"/>
      <c r="K40" s="162"/>
      <c r="L40" s="173"/>
      <c r="M40" s="162"/>
      <c r="N40" s="175"/>
      <c r="O40" s="162"/>
      <c r="P40" s="173"/>
    </row>
    <row r="41" spans="1:16" s="25" customFormat="1" ht="27.95" customHeight="1" x14ac:dyDescent="0.2">
      <c r="A41" s="36"/>
      <c r="B41" s="76"/>
      <c r="C41" s="77"/>
      <c r="D41" s="78" t="s">
        <v>113</v>
      </c>
      <c r="E41" s="174"/>
      <c r="F41" s="163"/>
      <c r="G41" s="174"/>
      <c r="H41" s="176"/>
      <c r="I41" s="174"/>
      <c r="J41" s="163"/>
      <c r="K41" s="174"/>
      <c r="L41" s="163"/>
      <c r="M41" s="174"/>
      <c r="N41" s="176"/>
      <c r="O41" s="174"/>
      <c r="P41" s="163"/>
    </row>
    <row r="42" spans="1:16" s="25" customFormat="1" x14ac:dyDescent="0.2">
      <c r="A42" s="36"/>
      <c r="B42" s="76"/>
      <c r="C42" s="77">
        <v>2.7</v>
      </c>
      <c r="D42" s="106" t="s">
        <v>37</v>
      </c>
      <c r="E42" s="170"/>
      <c r="F42" s="171"/>
      <c r="G42" s="170"/>
      <c r="H42" s="172"/>
      <c r="I42" s="170"/>
      <c r="J42" s="171"/>
      <c r="K42" s="170"/>
      <c r="L42" s="171"/>
      <c r="M42" s="170"/>
      <c r="N42" s="172"/>
      <c r="O42" s="170"/>
      <c r="P42" s="171"/>
    </row>
    <row r="43" spans="1:16" s="25" customFormat="1" x14ac:dyDescent="0.2">
      <c r="A43" s="36"/>
      <c r="B43" s="76"/>
      <c r="C43" s="77"/>
      <c r="D43" s="78" t="s">
        <v>114</v>
      </c>
      <c r="E43" s="162"/>
      <c r="F43" s="173"/>
      <c r="G43" s="162"/>
      <c r="H43" s="175"/>
      <c r="I43" s="162"/>
      <c r="J43" s="173"/>
      <c r="K43" s="162"/>
      <c r="L43" s="173"/>
      <c r="M43" s="162"/>
      <c r="N43" s="175"/>
      <c r="O43" s="162"/>
      <c r="P43" s="173"/>
    </row>
    <row r="44" spans="1:16" s="36" customFormat="1" ht="30" x14ac:dyDescent="0.2">
      <c r="B44" s="94"/>
      <c r="C44" s="77"/>
      <c r="D44" s="78" t="s">
        <v>115</v>
      </c>
      <c r="E44" s="174"/>
      <c r="F44" s="163"/>
      <c r="G44" s="174"/>
      <c r="H44" s="176"/>
      <c r="I44" s="174"/>
      <c r="J44" s="163"/>
      <c r="K44" s="174"/>
      <c r="L44" s="163"/>
      <c r="M44" s="174"/>
      <c r="N44" s="176"/>
      <c r="O44" s="174"/>
      <c r="P44" s="163"/>
    </row>
    <row r="45" spans="1:16" s="25" customFormat="1" x14ac:dyDescent="0.2">
      <c r="A45" s="36"/>
      <c r="B45" s="76"/>
      <c r="C45" s="177" t="s">
        <v>116</v>
      </c>
      <c r="D45" s="106" t="s">
        <v>30</v>
      </c>
      <c r="E45" s="162"/>
      <c r="F45" s="178"/>
      <c r="G45" s="162"/>
      <c r="H45" s="179"/>
      <c r="I45" s="162"/>
      <c r="J45" s="178"/>
      <c r="K45" s="162"/>
      <c r="L45" s="178"/>
      <c r="M45" s="162"/>
      <c r="N45" s="179"/>
      <c r="O45" s="162"/>
      <c r="P45" s="178"/>
    </row>
    <row r="46" spans="1:16" s="25" customFormat="1" x14ac:dyDescent="0.2">
      <c r="A46" s="36"/>
      <c r="B46" s="76"/>
      <c r="C46" s="77">
        <v>2.9</v>
      </c>
      <c r="D46" s="106" t="s">
        <v>100</v>
      </c>
      <c r="E46" s="170"/>
      <c r="F46" s="180"/>
      <c r="G46" s="170"/>
      <c r="H46" s="181"/>
      <c r="I46" s="170"/>
      <c r="J46" s="180"/>
      <c r="K46" s="170"/>
      <c r="L46" s="180"/>
      <c r="M46" s="170"/>
      <c r="N46" s="181"/>
      <c r="O46" s="170"/>
      <c r="P46" s="180"/>
    </row>
    <row r="47" spans="1:16" s="25" customFormat="1" x14ac:dyDescent="0.2">
      <c r="A47" s="36"/>
      <c r="B47" s="76"/>
      <c r="C47" s="77"/>
      <c r="D47" s="78" t="s">
        <v>117</v>
      </c>
      <c r="E47" s="162"/>
      <c r="F47" s="182"/>
      <c r="G47" s="162"/>
      <c r="H47" s="183"/>
      <c r="I47" s="162"/>
      <c r="J47" s="182"/>
      <c r="K47" s="162"/>
      <c r="L47" s="182"/>
      <c r="M47" s="162"/>
      <c r="N47" s="183"/>
      <c r="O47" s="162"/>
      <c r="P47" s="182"/>
    </row>
    <row r="48" spans="1:16" s="25" customFormat="1" x14ac:dyDescent="0.2">
      <c r="A48" s="36"/>
      <c r="B48" s="76"/>
      <c r="C48" s="77"/>
      <c r="D48" s="106" t="s">
        <v>118</v>
      </c>
      <c r="E48" s="162"/>
      <c r="F48" s="182"/>
      <c r="G48" s="162"/>
      <c r="H48" s="183"/>
      <c r="I48" s="162"/>
      <c r="J48" s="182"/>
      <c r="K48" s="162"/>
      <c r="L48" s="182"/>
      <c r="M48" s="162"/>
      <c r="N48" s="183"/>
      <c r="O48" s="162"/>
      <c r="P48" s="182"/>
    </row>
    <row r="49" spans="1:16" s="25" customFormat="1" x14ac:dyDescent="0.2">
      <c r="A49" s="36"/>
      <c r="B49" s="76"/>
      <c r="C49" s="77"/>
      <c r="D49" s="106" t="s">
        <v>119</v>
      </c>
      <c r="E49" s="162"/>
      <c r="F49" s="178"/>
      <c r="G49" s="162"/>
      <c r="H49" s="179"/>
      <c r="I49" s="162"/>
      <c r="J49" s="178"/>
      <c r="K49" s="162"/>
      <c r="L49" s="178"/>
      <c r="M49" s="162"/>
      <c r="N49" s="179"/>
      <c r="O49" s="162"/>
      <c r="P49" s="178"/>
    </row>
    <row r="50" spans="1:16" s="36" customFormat="1" x14ac:dyDescent="0.2">
      <c r="B50" s="94"/>
      <c r="C50" s="184" t="s">
        <v>14</v>
      </c>
      <c r="D50" s="106" t="s">
        <v>26</v>
      </c>
      <c r="E50" s="162"/>
      <c r="F50" s="163"/>
      <c r="G50" s="162"/>
      <c r="H50" s="176"/>
      <c r="I50" s="162"/>
      <c r="J50" s="163"/>
      <c r="K50" s="162"/>
      <c r="L50" s="163"/>
      <c r="M50" s="162"/>
      <c r="N50" s="176"/>
      <c r="O50" s="162"/>
      <c r="P50" s="163"/>
    </row>
    <row r="51" spans="1:16" s="36" customFormat="1" x14ac:dyDescent="0.2">
      <c r="A51" s="185"/>
      <c r="B51" s="94"/>
      <c r="C51" s="184" t="s">
        <v>120</v>
      </c>
      <c r="D51" s="78" t="s">
        <v>49</v>
      </c>
      <c r="E51" s="186">
        <f>E29+E32-E34+E36-E38+E40+E43-E45+E47+E48-E49+E50</f>
        <v>0</v>
      </c>
      <c r="F51" s="187">
        <f>F30+F33+F37+F41+F44+F47+F48+F50</f>
        <v>0</v>
      </c>
      <c r="G51" s="186">
        <f>G29+G32-G34+G36-G38+G40+G43-G45+G47+G48-G49+G50</f>
        <v>0</v>
      </c>
      <c r="H51" s="187">
        <f>H30+H33+H37+H41+H44+H47+H48+H50</f>
        <v>0</v>
      </c>
      <c r="I51" s="186">
        <f>I29+I32-I34+I36-I38+I40+I43-I45+I47+I48-I49+I50</f>
        <v>0</v>
      </c>
      <c r="J51" s="187">
        <f>J30+J33+J37+J41+J44+J47+J48+J50</f>
        <v>0</v>
      </c>
      <c r="K51" s="186">
        <f>K29+K32-K34+K36-K38+K40+K43-K45+K47+K48-K49+K50</f>
        <v>0</v>
      </c>
      <c r="L51" s="187">
        <f>L30+L33+L37+L41+L44+L47+L48+L50</f>
        <v>0</v>
      </c>
      <c r="M51" s="186">
        <f>M29+M32-M34+M36-M38+M40+M43-M45+M47+M48-M49+M50</f>
        <v>780190</v>
      </c>
      <c r="N51" s="187">
        <f>N30+N33+N37+N41+N44+N47+N48+N50</f>
        <v>747922</v>
      </c>
      <c r="O51" s="186">
        <f>O29+O32-O34+O36-O38+O40+O43-O45+O47+O48-O49+O50</f>
        <v>0</v>
      </c>
      <c r="P51" s="187">
        <f>P30+P33+P37+P41+P44+P47+P48+P50</f>
        <v>0</v>
      </c>
    </row>
    <row r="52" spans="1:16" s="25" customFormat="1" ht="15.75" thickBot="1" x14ac:dyDescent="0.25">
      <c r="A52" s="36"/>
      <c r="B52" s="164"/>
      <c r="C52" s="133"/>
      <c r="D52" s="188"/>
      <c r="E52" s="189"/>
      <c r="F52" s="190"/>
      <c r="G52" s="189"/>
      <c r="H52" s="191"/>
      <c r="I52" s="189"/>
      <c r="J52" s="190"/>
      <c r="K52" s="189"/>
      <c r="L52" s="190"/>
      <c r="M52" s="189"/>
      <c r="N52" s="191"/>
      <c r="O52" s="189"/>
      <c r="P52" s="190"/>
    </row>
    <row r="53" spans="1:16" s="25" customFormat="1" x14ac:dyDescent="0.2">
      <c r="A53" s="36"/>
      <c r="B53" s="24"/>
      <c r="C53" s="24"/>
      <c r="D53" s="24"/>
    </row>
    <row r="54" spans="1:16" s="25" customFormat="1" ht="15.75" x14ac:dyDescent="0.25">
      <c r="A54" s="36"/>
      <c r="B54" s="149"/>
      <c r="C54" s="149" t="s">
        <v>61</v>
      </c>
      <c r="D54" s="149"/>
    </row>
    <row r="55" spans="1:16" s="25" customFormat="1" ht="13.15" customHeight="1" x14ac:dyDescent="0.25">
      <c r="A55" s="36"/>
      <c r="B55" s="149"/>
      <c r="C55" s="149"/>
      <c r="D55" s="192" t="s">
        <v>138</v>
      </c>
    </row>
    <row r="56" spans="1:16" s="25" customFormat="1" ht="15.75" x14ac:dyDescent="0.25">
      <c r="A56" s="36"/>
      <c r="B56" s="149"/>
      <c r="C56" s="149"/>
      <c r="D56" s="149" t="s">
        <v>71</v>
      </c>
    </row>
    <row r="57" spans="1:16" s="25" customFormat="1" ht="13.15" customHeight="1" x14ac:dyDescent="0.25">
      <c r="A57" s="36"/>
      <c r="B57" s="149"/>
      <c r="C57" s="149"/>
      <c r="D57" s="149" t="s">
        <v>66</v>
      </c>
      <c r="E57" s="193"/>
    </row>
    <row r="58" spans="1:16" s="25" customFormat="1" ht="13.15" customHeight="1" x14ac:dyDescent="0.2">
      <c r="A58" s="36"/>
      <c r="B58" s="24"/>
      <c r="C58" s="150"/>
      <c r="D58" s="192" t="s">
        <v>101</v>
      </c>
    </row>
    <row r="59" spans="1:16" s="25" customFormat="1" ht="13.15" customHeight="1" x14ac:dyDescent="0.2">
      <c r="A59" s="36"/>
      <c r="C59" s="152"/>
      <c r="D59" s="152"/>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1" priority="92" stopIfTrue="1" operator="lessThan">
      <formula>0</formula>
    </cfRule>
  </conditionalFormatting>
  <conditionalFormatting sqref="O49 O45 M45 M49 K45 K49 K40 M40 O40 O38 M38 K38 K34 O34 L41 N41 P41 K32 O32 K36 M36 O36 L33 P33 L37 N37 P37 L44 N44 P44 M32 M34 N33">
    <cfRule type="cellIs" dxfId="30" priority="16" stopIfTrue="1" operator="lessThan">
      <formula>0</formula>
    </cfRule>
  </conditionalFormatting>
  <conditionalFormatting sqref="G22:G25">
    <cfRule type="cellIs" dxfId="29" priority="13" stopIfTrue="1" operator="lessThan">
      <formula>0</formula>
    </cfRule>
  </conditionalFormatting>
  <conditionalFormatting sqref="I22:I25">
    <cfRule type="cellIs" dxfId="28" priority="12" stopIfTrue="1" operator="lessThan">
      <formula>0</formula>
    </cfRule>
  </conditionalFormatting>
  <conditionalFormatting sqref="K22:K25">
    <cfRule type="cellIs" dxfId="27" priority="11" stopIfTrue="1" operator="lessThan">
      <formula>0</formula>
    </cfRule>
  </conditionalFormatting>
  <conditionalFormatting sqref="M23:M25">
    <cfRule type="cellIs" dxfId="26" priority="10" stopIfTrue="1" operator="lessThan">
      <formula>0</formula>
    </cfRule>
  </conditionalFormatting>
  <conditionalFormatting sqref="O22:O25">
    <cfRule type="cellIs" dxfId="25" priority="9" stopIfTrue="1" operator="lessThan">
      <formula>0</formula>
    </cfRule>
  </conditionalFormatting>
  <conditionalFormatting sqref="G29 H30">
    <cfRule type="cellIs" dxfId="24" priority="8" stopIfTrue="1" operator="lessThan">
      <formula>0</formula>
    </cfRule>
  </conditionalFormatting>
  <conditionalFormatting sqref="I29 J30">
    <cfRule type="cellIs" dxfId="23" priority="7" stopIfTrue="1" operator="lessThan">
      <formula>0</formula>
    </cfRule>
  </conditionalFormatting>
  <conditionalFormatting sqref="K29 L30">
    <cfRule type="cellIs" dxfId="22" priority="6" stopIfTrue="1" operator="lessThan">
      <formula>0</formula>
    </cfRule>
  </conditionalFormatting>
  <conditionalFormatting sqref="O29 P30">
    <cfRule type="cellIs" dxfId="21" priority="4" stopIfTrue="1" operator="lessThan">
      <formula>0</formula>
    </cfRule>
  </conditionalFormatting>
  <conditionalFormatting sqref="M29">
    <cfRule type="cellIs" dxfId="20" priority="3" stopIfTrue="1" operator="lessThan">
      <formula>0</formula>
    </cfRule>
  </conditionalFormatting>
  <conditionalFormatting sqref="N30">
    <cfRule type="cellIs" dxfId="19" priority="2" stopIfTrue="1" operator="lessThan">
      <formula>0</formula>
    </cfRule>
  </conditionalFormatting>
  <conditionalFormatting sqref="M22">
    <cfRule type="cellIs" dxfId="18" priority="1" stopIfTrue="1" operator="lessThan">
      <formula>0</formula>
    </cfRule>
  </conditionalFormatting>
  <pageMargins left="0.2" right="0.2" top="0.35" bottom="0.25" header="0.2" footer="0.2"/>
  <pageSetup scale="4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85" zoomScaleNormal="85" workbookViewId="0"/>
  </sheetViews>
  <sheetFormatPr defaultRowHeight="15" x14ac:dyDescent="0.2"/>
  <cols>
    <col min="1" max="1" width="1.85546875" style="2" customWidth="1"/>
    <col min="2" max="2" width="69.85546875" style="196" customWidth="1"/>
    <col min="3" max="3" width="18.5703125" customWidth="1"/>
    <col min="4" max="4" width="67.85546875" customWidth="1"/>
  </cols>
  <sheetData>
    <row r="1" spans="2:5" s="2" customFormat="1" ht="15.75" x14ac:dyDescent="0.25">
      <c r="B1" s="26" t="s">
        <v>139</v>
      </c>
    </row>
    <row r="2" spans="2:5" s="5" customFormat="1" ht="15.75" x14ac:dyDescent="0.25">
      <c r="B2" s="37" t="s">
        <v>143</v>
      </c>
    </row>
    <row r="3" spans="2:5" s="2" customFormat="1" ht="15.75" x14ac:dyDescent="0.25">
      <c r="B3" s="26" t="s">
        <v>99</v>
      </c>
    </row>
    <row r="4" spans="2:5" s="2" customFormat="1" x14ac:dyDescent="0.2">
      <c r="B4" s="24"/>
    </row>
    <row r="5" spans="2:5" s="2" customFormat="1" ht="15.75" x14ac:dyDescent="0.25">
      <c r="B5" s="41" t="s">
        <v>87</v>
      </c>
    </row>
    <row r="6" spans="2:5" s="2" customFormat="1" ht="26.25" x14ac:dyDescent="0.2">
      <c r="B6" s="194">
        <f>'Cover Page'!C7</f>
        <v>0</v>
      </c>
      <c r="D6" s="344" t="s">
        <v>125</v>
      </c>
    </row>
    <row r="7" spans="2:5" s="2" customFormat="1" ht="15.75" x14ac:dyDescent="0.25">
      <c r="B7" s="41" t="s">
        <v>88</v>
      </c>
    </row>
    <row r="8" spans="2:5" s="2" customFormat="1" x14ac:dyDescent="0.2">
      <c r="B8" s="195" t="str">
        <f>'Cover Page'!C8</f>
        <v>Unicare Life &amp; Health Insurance</v>
      </c>
    </row>
    <row r="9" spans="2:5" s="2" customFormat="1" ht="15.75" x14ac:dyDescent="0.25">
      <c r="B9" s="51" t="s">
        <v>90</v>
      </c>
    </row>
    <row r="10" spans="2:5" s="2" customFormat="1" x14ac:dyDescent="0.2">
      <c r="B10" s="195">
        <f>'Cover Page'!C9</f>
        <v>0</v>
      </c>
    </row>
    <row r="11" spans="2:5" s="2" customFormat="1" ht="15.75" x14ac:dyDescent="0.25">
      <c r="B11" s="51" t="s">
        <v>85</v>
      </c>
    </row>
    <row r="12" spans="2:5" s="2" customFormat="1" x14ac:dyDescent="0.2">
      <c r="B12" s="195" t="str">
        <f>'Cover Page'!C6</f>
        <v>2019</v>
      </c>
    </row>
    <row r="13" spans="2:5" s="2" customFormat="1" x14ac:dyDescent="0.2">
      <c r="B13" s="196"/>
    </row>
    <row r="14" spans="2:5" s="2" customFormat="1" ht="15.75" thickBot="1" x14ac:dyDescent="0.25">
      <c r="B14" s="196"/>
    </row>
    <row r="15" spans="2:5" s="196" customFormat="1" ht="16.5" thickBot="1" x14ac:dyDescent="0.3">
      <c r="B15" s="197" t="s">
        <v>74</v>
      </c>
      <c r="C15" s="204" t="s">
        <v>75</v>
      </c>
      <c r="D15" s="393" t="s">
        <v>76</v>
      </c>
      <c r="E15" s="205"/>
    </row>
    <row r="16" spans="2:5" s="207" customFormat="1" ht="15.75" thickBot="1" x14ac:dyDescent="0.25">
      <c r="B16" s="198">
        <v>1</v>
      </c>
      <c r="C16" s="206">
        <v>2</v>
      </c>
      <c r="D16" s="390">
        <v>3</v>
      </c>
    </row>
    <row r="17" spans="2:5" s="196" customFormat="1" ht="15.75" x14ac:dyDescent="0.25">
      <c r="B17" s="199" t="s">
        <v>77</v>
      </c>
      <c r="C17" s="208"/>
      <c r="D17" s="346"/>
      <c r="E17" s="205"/>
    </row>
    <row r="18" spans="2:5" s="196" customFormat="1" ht="150" x14ac:dyDescent="0.2">
      <c r="B18" s="200"/>
      <c r="C18" s="209"/>
      <c r="D18" s="347" t="s">
        <v>160</v>
      </c>
      <c r="E18" s="205"/>
    </row>
    <row r="19" spans="2:5" s="196" customFormat="1" x14ac:dyDescent="0.2">
      <c r="B19" s="200"/>
      <c r="C19" s="209"/>
      <c r="D19" s="347"/>
      <c r="E19" s="205"/>
    </row>
    <row r="20" spans="2:5" s="196" customFormat="1" x14ac:dyDescent="0.2">
      <c r="B20" s="200"/>
      <c r="C20" s="209"/>
      <c r="D20" s="347"/>
      <c r="E20" s="205"/>
    </row>
    <row r="21" spans="2:5" s="196" customFormat="1" x14ac:dyDescent="0.2">
      <c r="B21" s="200"/>
      <c r="C21" s="209"/>
      <c r="D21" s="347"/>
      <c r="E21" s="205"/>
    </row>
    <row r="22" spans="2:5" s="196" customFormat="1" x14ac:dyDescent="0.2">
      <c r="B22" s="200"/>
      <c r="C22" s="209"/>
      <c r="D22" s="347"/>
      <c r="E22" s="205"/>
    </row>
    <row r="23" spans="2:5" s="196" customFormat="1" ht="15.75" thickBot="1" x14ac:dyDescent="0.25">
      <c r="B23" s="200"/>
      <c r="C23" s="209"/>
      <c r="D23" s="347"/>
      <c r="E23" s="205"/>
    </row>
    <row r="24" spans="2:5" s="196" customFormat="1" ht="15.75" x14ac:dyDescent="0.25">
      <c r="B24" s="199" t="s">
        <v>78</v>
      </c>
      <c r="C24" s="208"/>
      <c r="D24" s="346"/>
      <c r="E24" s="205"/>
    </row>
    <row r="25" spans="2:5" s="196" customFormat="1" x14ac:dyDescent="0.2">
      <c r="B25" s="201" t="s">
        <v>79</v>
      </c>
      <c r="C25" s="210"/>
      <c r="D25" s="345"/>
      <c r="E25" s="205"/>
    </row>
    <row r="26" spans="2:5" s="196" customFormat="1" ht="165" x14ac:dyDescent="0.2">
      <c r="B26" s="200"/>
      <c r="C26" s="209"/>
      <c r="D26" s="347" t="s">
        <v>161</v>
      </c>
      <c r="E26" s="205"/>
    </row>
    <row r="27" spans="2:5" s="196" customFormat="1" x14ac:dyDescent="0.2">
      <c r="B27" s="200"/>
      <c r="C27" s="209"/>
      <c r="D27" s="347"/>
      <c r="E27" s="205"/>
    </row>
    <row r="28" spans="2:5" s="196" customFormat="1" x14ac:dyDescent="0.2">
      <c r="B28" s="200"/>
      <c r="C28" s="209"/>
      <c r="D28" s="347"/>
      <c r="E28" s="205"/>
    </row>
    <row r="29" spans="2:5" s="196" customFormat="1" x14ac:dyDescent="0.2">
      <c r="B29" s="200"/>
      <c r="C29" s="211"/>
      <c r="D29" s="347"/>
      <c r="E29" s="205"/>
    </row>
    <row r="30" spans="2:5" s="196" customFormat="1" x14ac:dyDescent="0.2">
      <c r="B30" s="200"/>
      <c r="C30" s="211"/>
      <c r="D30" s="347"/>
      <c r="E30" s="205"/>
    </row>
    <row r="31" spans="2:5" s="196" customFormat="1" x14ac:dyDescent="0.2">
      <c r="B31" s="200"/>
      <c r="C31" s="212"/>
      <c r="D31" s="347"/>
      <c r="E31" s="205"/>
    </row>
    <row r="32" spans="2:5" s="196" customFormat="1" x14ac:dyDescent="0.2">
      <c r="B32" s="202" t="s">
        <v>80</v>
      </c>
      <c r="C32" s="213"/>
      <c r="D32" s="345"/>
      <c r="E32" s="205"/>
    </row>
    <row r="33" spans="2:5" s="196" customFormat="1" ht="75" x14ac:dyDescent="0.2">
      <c r="B33" s="200"/>
      <c r="C33" s="209"/>
      <c r="D33" s="347" t="s">
        <v>162</v>
      </c>
      <c r="E33" s="205"/>
    </row>
    <row r="34" spans="2:5" s="196" customFormat="1" x14ac:dyDescent="0.2">
      <c r="B34" s="200"/>
      <c r="C34" s="209"/>
      <c r="D34" s="347"/>
      <c r="E34" s="205"/>
    </row>
    <row r="35" spans="2:5" s="196" customFormat="1" x14ac:dyDescent="0.2">
      <c r="B35" s="200"/>
      <c r="C35" s="209"/>
      <c r="D35" s="347"/>
      <c r="E35" s="205"/>
    </row>
    <row r="36" spans="2:5" s="196" customFormat="1" x14ac:dyDescent="0.2">
      <c r="B36" s="200"/>
      <c r="C36" s="211"/>
      <c r="D36" s="347"/>
      <c r="E36" s="205"/>
    </row>
    <row r="37" spans="2:5" s="196" customFormat="1" x14ac:dyDescent="0.2">
      <c r="B37" s="200"/>
      <c r="C37" s="211"/>
      <c r="D37" s="347"/>
      <c r="E37" s="205"/>
    </row>
    <row r="38" spans="2:5" s="196" customFormat="1" x14ac:dyDescent="0.2">
      <c r="B38" s="200"/>
      <c r="C38" s="212"/>
      <c r="D38" s="347"/>
      <c r="E38" s="205"/>
    </row>
    <row r="39" spans="2:5" s="196" customFormat="1" x14ac:dyDescent="0.2">
      <c r="B39" s="202" t="s">
        <v>81</v>
      </c>
      <c r="C39" s="213"/>
      <c r="D39" s="345"/>
      <c r="E39" s="205"/>
    </row>
    <row r="40" spans="2:5" s="196" customFormat="1" x14ac:dyDescent="0.2">
      <c r="B40" s="200"/>
      <c r="C40" s="209"/>
      <c r="D40" s="347" t="s">
        <v>163</v>
      </c>
      <c r="E40" s="205"/>
    </row>
    <row r="41" spans="2:5" s="196" customFormat="1" x14ac:dyDescent="0.2">
      <c r="B41" s="200"/>
      <c r="C41" s="209"/>
      <c r="D41" s="347"/>
      <c r="E41" s="205"/>
    </row>
    <row r="42" spans="2:5" s="196" customFormat="1" x14ac:dyDescent="0.2">
      <c r="B42" s="200"/>
      <c r="C42" s="209"/>
      <c r="D42" s="347"/>
      <c r="E42" s="205"/>
    </row>
    <row r="43" spans="2:5" s="196" customFormat="1" x14ac:dyDescent="0.2">
      <c r="B43" s="200"/>
      <c r="C43" s="211"/>
      <c r="D43" s="347"/>
      <c r="E43" s="205"/>
    </row>
    <row r="44" spans="2:5" s="196" customFormat="1" x14ac:dyDescent="0.2">
      <c r="B44" s="200"/>
      <c r="C44" s="211"/>
      <c r="D44" s="347"/>
      <c r="E44" s="205"/>
    </row>
    <row r="45" spans="2:5" s="196" customFormat="1" x14ac:dyDescent="0.2">
      <c r="B45" s="200"/>
      <c r="C45" s="212"/>
      <c r="D45" s="347"/>
      <c r="E45" s="205"/>
    </row>
    <row r="46" spans="2:5" s="196" customFormat="1" x14ac:dyDescent="0.2">
      <c r="B46" s="202" t="s">
        <v>82</v>
      </c>
      <c r="C46" s="213"/>
      <c r="D46" s="345"/>
      <c r="E46" s="205"/>
    </row>
    <row r="47" spans="2:5" s="196" customFormat="1" ht="90" x14ac:dyDescent="0.2">
      <c r="B47" s="200"/>
      <c r="C47" s="209"/>
      <c r="D47" s="347" t="s">
        <v>164</v>
      </c>
      <c r="E47" s="205"/>
    </row>
    <row r="48" spans="2:5" s="196" customFormat="1" x14ac:dyDescent="0.2">
      <c r="B48" s="200"/>
      <c r="C48" s="209"/>
      <c r="D48" s="347"/>
      <c r="E48" s="205"/>
    </row>
    <row r="49" spans="2:5" s="196" customFormat="1" x14ac:dyDescent="0.2">
      <c r="B49" s="200"/>
      <c r="C49" s="209"/>
      <c r="D49" s="347"/>
      <c r="E49" s="205"/>
    </row>
    <row r="50" spans="2:5" s="196" customFormat="1" x14ac:dyDescent="0.2">
      <c r="B50" s="200"/>
      <c r="C50" s="211"/>
      <c r="D50" s="347"/>
      <c r="E50" s="205"/>
    </row>
    <row r="51" spans="2:5" s="196" customFormat="1" x14ac:dyDescent="0.2">
      <c r="B51" s="200"/>
      <c r="C51" s="211"/>
      <c r="D51" s="347"/>
      <c r="E51" s="205"/>
    </row>
    <row r="52" spans="2:5" s="196" customFormat="1" ht="15.75" thickBot="1" x14ac:dyDescent="0.25">
      <c r="B52" s="200"/>
      <c r="C52" s="212"/>
      <c r="D52" s="347"/>
      <c r="E52" s="205"/>
    </row>
    <row r="53" spans="2:5" s="196" customFormat="1" ht="15.75" x14ac:dyDescent="0.25">
      <c r="B53" s="199" t="s">
        <v>108</v>
      </c>
      <c r="C53" s="208"/>
      <c r="D53" s="346"/>
      <c r="E53" s="205"/>
    </row>
    <row r="54" spans="2:5" s="196" customFormat="1" x14ac:dyDescent="0.2">
      <c r="B54" s="203" t="s">
        <v>109</v>
      </c>
      <c r="C54" s="210"/>
      <c r="D54" s="345"/>
      <c r="E54" s="205"/>
    </row>
    <row r="55" spans="2:5" s="216" customFormat="1" ht="75" x14ac:dyDescent="0.2">
      <c r="B55" s="200"/>
      <c r="C55" s="214"/>
      <c r="D55" s="347" t="s">
        <v>165</v>
      </c>
      <c r="E55" s="215"/>
    </row>
    <row r="56" spans="2:5" s="216" customFormat="1" x14ac:dyDescent="0.2">
      <c r="B56" s="200"/>
      <c r="C56" s="211"/>
      <c r="D56" s="347"/>
      <c r="E56" s="215"/>
    </row>
    <row r="57" spans="2:5" s="216" customFormat="1" x14ac:dyDescent="0.2">
      <c r="B57" s="200"/>
      <c r="C57" s="211"/>
      <c r="D57" s="347"/>
      <c r="E57" s="215"/>
    </row>
    <row r="58" spans="2:5" s="216" customFormat="1" x14ac:dyDescent="0.2">
      <c r="B58" s="200"/>
      <c r="C58" s="211"/>
      <c r="D58" s="347"/>
      <c r="E58" s="215"/>
    </row>
    <row r="59" spans="2:5" s="216" customFormat="1" x14ac:dyDescent="0.2">
      <c r="B59" s="200"/>
      <c r="C59" s="211"/>
      <c r="D59" s="347"/>
      <c r="E59" s="215"/>
    </row>
    <row r="60" spans="2:5" s="216" customFormat="1" x14ac:dyDescent="0.2">
      <c r="B60" s="200"/>
      <c r="C60" s="217"/>
      <c r="D60" s="347"/>
      <c r="E60" s="215"/>
    </row>
    <row r="61" spans="2:5" s="196" customFormat="1" x14ac:dyDescent="0.2">
      <c r="B61" s="203" t="s">
        <v>110</v>
      </c>
      <c r="C61" s="210"/>
      <c r="D61" s="345"/>
      <c r="E61" s="205"/>
    </row>
    <row r="62" spans="2:5" s="216" customFormat="1" ht="90" x14ac:dyDescent="0.2">
      <c r="B62" s="200"/>
      <c r="C62" s="214"/>
      <c r="D62" s="347" t="s">
        <v>166</v>
      </c>
      <c r="E62" s="215"/>
    </row>
    <row r="63" spans="2:5" s="216" customFormat="1" x14ac:dyDescent="0.2">
      <c r="B63" s="200"/>
      <c r="C63" s="209"/>
      <c r="D63" s="347"/>
      <c r="E63" s="215"/>
    </row>
    <row r="64" spans="2:5" s="216" customFormat="1" x14ac:dyDescent="0.2">
      <c r="B64" s="200"/>
      <c r="C64" s="211"/>
      <c r="D64" s="347"/>
      <c r="E64" s="215"/>
    </row>
    <row r="65" spans="2:5" s="216" customFormat="1" x14ac:dyDescent="0.2">
      <c r="B65" s="200"/>
      <c r="C65" s="211"/>
      <c r="D65" s="347"/>
      <c r="E65" s="215"/>
    </row>
    <row r="66" spans="2:5" s="216" customFormat="1" x14ac:dyDescent="0.2">
      <c r="B66" s="200"/>
      <c r="C66" s="211"/>
      <c r="D66" s="347"/>
      <c r="E66" s="215"/>
    </row>
    <row r="67" spans="2:5" s="216" customFormat="1" x14ac:dyDescent="0.2">
      <c r="B67" s="200"/>
      <c r="C67" s="217"/>
      <c r="D67" s="347"/>
      <c r="E67" s="215"/>
    </row>
    <row r="68" spans="2:5" s="196" customFormat="1" x14ac:dyDescent="0.2">
      <c r="B68" s="203" t="s">
        <v>111</v>
      </c>
      <c r="C68" s="210"/>
      <c r="D68" s="345"/>
      <c r="E68" s="205"/>
    </row>
    <row r="69" spans="2:5" s="216" customFormat="1" ht="75" x14ac:dyDescent="0.2">
      <c r="B69" s="200"/>
      <c r="C69" s="214"/>
      <c r="D69" s="347" t="s">
        <v>167</v>
      </c>
      <c r="E69" s="215"/>
    </row>
    <row r="70" spans="2:5" s="216" customFormat="1" x14ac:dyDescent="0.2">
      <c r="B70" s="200"/>
      <c r="C70" s="209"/>
      <c r="D70" s="347"/>
      <c r="E70" s="215"/>
    </row>
    <row r="71" spans="2:5" s="216" customFormat="1" x14ac:dyDescent="0.2">
      <c r="B71" s="200"/>
      <c r="C71" s="211"/>
      <c r="D71" s="347"/>
      <c r="E71" s="215"/>
    </row>
    <row r="72" spans="2:5" s="216" customFormat="1" x14ac:dyDescent="0.2">
      <c r="B72" s="200"/>
      <c r="C72" s="211"/>
      <c r="D72" s="347"/>
      <c r="E72" s="215"/>
    </row>
    <row r="73" spans="2:5" s="216" customFormat="1" x14ac:dyDescent="0.2">
      <c r="B73" s="200"/>
      <c r="C73" s="211"/>
      <c r="D73" s="347"/>
      <c r="E73" s="215"/>
    </row>
    <row r="74" spans="2:5" s="216" customFormat="1" x14ac:dyDescent="0.2">
      <c r="B74" s="200"/>
      <c r="C74" s="217"/>
      <c r="D74" s="347"/>
      <c r="E74" s="215"/>
    </row>
    <row r="75" spans="2:5" s="196" customFormat="1" x14ac:dyDescent="0.2">
      <c r="B75" s="203" t="s">
        <v>128</v>
      </c>
      <c r="C75" s="210"/>
      <c r="D75" s="345"/>
      <c r="E75" s="205"/>
    </row>
    <row r="76" spans="2:5" s="216" customFormat="1" ht="90" x14ac:dyDescent="0.2">
      <c r="B76" s="200"/>
      <c r="C76" s="214"/>
      <c r="D76" s="347" t="s">
        <v>168</v>
      </c>
      <c r="E76" s="215"/>
    </row>
    <row r="77" spans="2:5" s="216" customFormat="1" x14ac:dyDescent="0.2">
      <c r="B77" s="200"/>
      <c r="C77" s="209"/>
      <c r="D77" s="347"/>
      <c r="E77" s="215"/>
    </row>
    <row r="78" spans="2:5" s="216" customFormat="1" x14ac:dyDescent="0.2">
      <c r="B78" s="200"/>
      <c r="C78" s="211"/>
      <c r="D78" s="347"/>
      <c r="E78" s="215"/>
    </row>
    <row r="79" spans="2:5" s="216" customFormat="1" x14ac:dyDescent="0.2">
      <c r="B79" s="200"/>
      <c r="C79" s="211"/>
      <c r="D79" s="347"/>
      <c r="E79" s="215"/>
    </row>
    <row r="80" spans="2:5" s="216" customFormat="1" x14ac:dyDescent="0.2">
      <c r="B80" s="200"/>
      <c r="C80" s="211"/>
      <c r="D80" s="347"/>
      <c r="E80" s="215"/>
    </row>
    <row r="81" spans="2:5" s="216" customFormat="1" ht="15.75" thickBot="1" x14ac:dyDescent="0.25">
      <c r="B81" s="391"/>
      <c r="C81" s="218"/>
      <c r="D81" s="392"/>
      <c r="E81" s="215"/>
    </row>
    <row r="82" spans="2:5" s="196" customFormat="1" x14ac:dyDescent="0.2"/>
    <row r="83" spans="2:5" s="196" customFormat="1" ht="15.75" x14ac:dyDescent="0.25">
      <c r="B83" s="149" t="s">
        <v>61</v>
      </c>
      <c r="C83" s="149"/>
    </row>
    <row r="84" spans="2:5" s="196" customFormat="1" ht="15.75" x14ac:dyDescent="0.2">
      <c r="B84" s="309" t="s">
        <v>138</v>
      </c>
      <c r="C84" s="309"/>
    </row>
    <row r="85" spans="2:5" s="196" customFormat="1" ht="15.75" x14ac:dyDescent="0.25">
      <c r="B85" s="149" t="s">
        <v>70</v>
      </c>
      <c r="C85" s="44"/>
    </row>
    <row r="86" spans="2:5" s="196" customFormat="1" ht="15.75" x14ac:dyDescent="0.25">
      <c r="B86" s="149" t="s">
        <v>66</v>
      </c>
      <c r="C86" s="44"/>
    </row>
    <row r="87" spans="2:5" s="196" customFormat="1" ht="15.75" x14ac:dyDescent="0.2">
      <c r="B87" s="309" t="s">
        <v>101</v>
      </c>
      <c r="C87" s="309"/>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5"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zoomScale="85" zoomScaleNormal="85" workbookViewId="0"/>
  </sheetViews>
  <sheetFormatPr defaultColWidth="9.28515625" defaultRowHeight="15" x14ac:dyDescent="0.2"/>
  <cols>
    <col min="1" max="1" width="1.7109375" style="12" customWidth="1"/>
    <col min="2" max="2" width="6" style="46" customWidth="1"/>
    <col min="3" max="3" width="5.28515625" style="46" customWidth="1"/>
    <col min="4" max="4" width="74.5703125" style="46"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4"/>
      <c r="D1" s="44"/>
      <c r="E1" s="22"/>
      <c r="F1" s="1"/>
      <c r="G1" s="1"/>
      <c r="H1" s="11"/>
      <c r="I1" s="11"/>
      <c r="J1" s="6"/>
      <c r="K1" s="7"/>
      <c r="L1" s="7"/>
      <c r="M1" s="7"/>
      <c r="N1" s="9"/>
      <c r="Q1" s="19"/>
      <c r="R1" s="11"/>
      <c r="S1" s="11"/>
      <c r="T1" s="11"/>
      <c r="U1" s="11"/>
      <c r="V1" s="6"/>
      <c r="W1" s="7"/>
      <c r="X1" s="7"/>
      <c r="Y1" s="7"/>
      <c r="Z1" s="9"/>
    </row>
    <row r="2" spans="1:28" s="12" customFormat="1" ht="15.75" x14ac:dyDescent="0.25">
      <c r="B2" s="37" t="s">
        <v>143</v>
      </c>
      <c r="C2" s="219"/>
      <c r="D2" s="219"/>
      <c r="E2" s="4"/>
      <c r="F2" s="384" t="s">
        <v>62</v>
      </c>
      <c r="G2" s="384"/>
      <c r="H2" s="13"/>
      <c r="I2" s="383" t="s">
        <v>62</v>
      </c>
      <c r="J2" s="383"/>
      <c r="K2" s="383" t="s">
        <v>62</v>
      </c>
      <c r="L2" s="383"/>
      <c r="M2" s="383"/>
      <c r="N2" s="383"/>
      <c r="Q2" s="17"/>
      <c r="R2" s="383" t="s">
        <v>62</v>
      </c>
      <c r="S2" s="383"/>
      <c r="T2" s="13"/>
      <c r="U2" s="383" t="s">
        <v>62</v>
      </c>
      <c r="V2" s="383"/>
      <c r="W2" s="383" t="s">
        <v>62</v>
      </c>
      <c r="X2" s="383"/>
      <c r="Y2" s="383"/>
      <c r="Z2" s="383"/>
    </row>
    <row r="3" spans="1:28" ht="15.75" x14ac:dyDescent="0.25">
      <c r="B3" s="26" t="s">
        <v>69</v>
      </c>
      <c r="C3" s="44"/>
      <c r="D3" s="44"/>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4"/>
      <c r="D4" s="44"/>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1" t="s">
        <v>87</v>
      </c>
      <c r="C5" s="44"/>
      <c r="D5" s="42"/>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0"/>
      <c r="C6" s="380"/>
      <c r="D6" s="194">
        <f>'Cover Page'!C7</f>
        <v>0</v>
      </c>
      <c r="E6" s="22"/>
      <c r="F6" s="348" t="s">
        <v>126</v>
      </c>
      <c r="G6" s="349"/>
      <c r="H6" s="10"/>
      <c r="I6" s="10"/>
      <c r="J6" s="10"/>
      <c r="K6" s="8"/>
      <c r="L6" s="8"/>
      <c r="M6" s="8"/>
      <c r="N6" s="10"/>
      <c r="O6" s="12"/>
      <c r="P6" s="10"/>
      <c r="Q6" s="19"/>
      <c r="R6" s="10"/>
      <c r="S6" s="10"/>
      <c r="T6" s="10"/>
      <c r="U6" s="10"/>
      <c r="V6" s="10"/>
      <c r="W6" s="8"/>
      <c r="X6" s="8"/>
      <c r="Y6" s="8"/>
      <c r="Z6" s="10"/>
      <c r="AA6" s="12"/>
      <c r="AB6" s="10"/>
    </row>
    <row r="7" spans="1:28" ht="15.75" customHeight="1" x14ac:dyDescent="0.25">
      <c r="B7" s="41" t="s">
        <v>88</v>
      </c>
      <c r="C7" s="44"/>
      <c r="D7" s="42"/>
      <c r="E7" s="22"/>
      <c r="F7" s="349"/>
      <c r="G7" s="349"/>
      <c r="H7" s="10"/>
      <c r="I7" s="10"/>
      <c r="J7" s="10"/>
      <c r="K7" s="8"/>
      <c r="L7" s="8"/>
      <c r="M7" s="8"/>
      <c r="N7" s="10"/>
      <c r="O7" s="12"/>
      <c r="P7" s="10"/>
      <c r="Q7" s="19"/>
      <c r="R7" s="10"/>
      <c r="S7" s="10"/>
      <c r="T7" s="10"/>
      <c r="U7" s="3"/>
      <c r="V7" s="10"/>
      <c r="W7" s="8"/>
      <c r="X7" s="8"/>
      <c r="Y7" s="8"/>
      <c r="Z7" s="10"/>
      <c r="AA7" s="12"/>
      <c r="AB7" s="10"/>
    </row>
    <row r="8" spans="1:28" ht="15" customHeight="1" x14ac:dyDescent="0.2">
      <c r="B8" s="381"/>
      <c r="C8" s="380"/>
      <c r="D8" s="382" t="str">
        <f>'Cover Page'!C8</f>
        <v>Unicare Life &amp; Health Insurance</v>
      </c>
      <c r="E8" s="22"/>
      <c r="F8" s="349"/>
      <c r="G8" s="349"/>
      <c r="H8" s="10"/>
      <c r="I8" s="10"/>
      <c r="J8" s="10"/>
      <c r="K8" s="8"/>
      <c r="L8" s="8"/>
      <c r="M8" s="8"/>
      <c r="N8" s="10"/>
      <c r="O8" s="12"/>
      <c r="P8" s="10"/>
      <c r="Q8" s="19"/>
      <c r="R8" s="10"/>
      <c r="S8" s="10"/>
      <c r="T8" s="10"/>
      <c r="U8" s="10"/>
      <c r="V8" s="10"/>
      <c r="W8" s="8"/>
      <c r="X8" s="8"/>
      <c r="Y8" s="8"/>
      <c r="Z8" s="10"/>
      <c r="AA8" s="12"/>
      <c r="AB8" s="10"/>
    </row>
    <row r="9" spans="1:28" ht="15.75" customHeight="1" x14ac:dyDescent="0.25">
      <c r="B9" s="51" t="s">
        <v>90</v>
      </c>
      <c r="C9" s="44"/>
      <c r="D9" s="42"/>
      <c r="E9" s="22"/>
      <c r="F9" s="349"/>
      <c r="G9" s="349"/>
      <c r="H9" s="10"/>
      <c r="I9" s="10"/>
      <c r="J9" s="10"/>
      <c r="K9" s="8"/>
      <c r="L9" s="8"/>
      <c r="M9" s="8"/>
      <c r="N9" s="10"/>
      <c r="O9" s="12"/>
      <c r="P9" s="10"/>
      <c r="Q9" s="19"/>
      <c r="R9" s="10"/>
      <c r="S9" s="10"/>
      <c r="T9" s="10"/>
      <c r="U9" s="10"/>
      <c r="V9" s="10"/>
      <c r="W9" s="8"/>
      <c r="X9" s="8"/>
      <c r="Y9" s="8"/>
      <c r="Z9" s="10"/>
      <c r="AA9" s="12"/>
      <c r="AB9" s="10"/>
    </row>
    <row r="10" spans="1:28" ht="15" customHeight="1" x14ac:dyDescent="0.2">
      <c r="B10" s="381"/>
      <c r="C10" s="380"/>
      <c r="D10" s="382">
        <f>'Cover Page'!C9</f>
        <v>0</v>
      </c>
      <c r="E10" s="22"/>
      <c r="F10" s="349"/>
      <c r="G10" s="349"/>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1" t="s">
        <v>85</v>
      </c>
      <c r="C11" s="44"/>
      <c r="D11" s="42"/>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1"/>
      <c r="C12" s="380"/>
      <c r="D12" s="382" t="str">
        <f>'Cover Page'!C6</f>
        <v>2019</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0"/>
      <c r="C13" s="44"/>
      <c r="D13" s="44"/>
      <c r="E13" s="7"/>
      <c r="F13" s="20"/>
      <c r="G13" s="20"/>
      <c r="H13" s="20"/>
      <c r="I13" s="7"/>
      <c r="J13" s="20"/>
      <c r="K13" s="7"/>
      <c r="L13" s="7"/>
      <c r="M13" s="7"/>
      <c r="N13" s="9"/>
      <c r="Q13" s="7"/>
      <c r="R13" s="20"/>
      <c r="S13" s="20"/>
      <c r="T13" s="20"/>
      <c r="U13" s="7"/>
      <c r="V13" s="20"/>
      <c r="W13" s="7"/>
      <c r="X13" s="7"/>
      <c r="Y13" s="7"/>
      <c r="Z13" s="9"/>
    </row>
    <row r="14" spans="1:28" s="40" customFormat="1" ht="15.75" thickBot="1" x14ac:dyDescent="0.25">
      <c r="B14" s="221"/>
      <c r="C14" s="221"/>
      <c r="D14" s="221"/>
    </row>
    <row r="15" spans="1:28" s="46" customFormat="1" ht="16.5" thickBot="1" x14ac:dyDescent="0.3">
      <c r="A15" s="40"/>
      <c r="B15" s="42"/>
      <c r="C15" s="42"/>
      <c r="D15" s="42"/>
      <c r="E15" s="356"/>
      <c r="F15" s="357"/>
      <c r="G15" s="357"/>
      <c r="H15" s="357"/>
      <c r="I15" s="357"/>
      <c r="J15" s="305" t="s">
        <v>33</v>
      </c>
      <c r="K15" s="357"/>
      <c r="L15" s="357"/>
      <c r="M15" s="357"/>
      <c r="N15" s="357"/>
      <c r="O15" s="357"/>
      <c r="P15" s="358"/>
      <c r="Q15" s="356"/>
      <c r="R15" s="357"/>
      <c r="S15" s="357"/>
      <c r="T15" s="357"/>
      <c r="U15" s="357"/>
      <c r="V15" s="318" t="s">
        <v>33</v>
      </c>
      <c r="W15" s="357"/>
      <c r="X15" s="357"/>
      <c r="Y15" s="357"/>
      <c r="Z15" s="357"/>
      <c r="AA15" s="357"/>
      <c r="AB15" s="358"/>
    </row>
    <row r="16" spans="1:28" s="46" customFormat="1" ht="15.75" customHeight="1" thickBot="1" x14ac:dyDescent="0.25">
      <c r="A16" s="40"/>
      <c r="B16" s="42"/>
      <c r="C16" s="42"/>
      <c r="D16" s="42"/>
      <c r="E16" s="355"/>
      <c r="F16" s="321"/>
      <c r="G16" s="321"/>
      <c r="H16" s="321"/>
      <c r="I16" s="321"/>
      <c r="J16" s="322" t="s">
        <v>106</v>
      </c>
      <c r="K16" s="321"/>
      <c r="L16" s="321"/>
      <c r="M16" s="321"/>
      <c r="N16" s="321"/>
      <c r="O16" s="321"/>
      <c r="P16" s="323"/>
      <c r="Q16" s="355"/>
      <c r="R16" s="321"/>
      <c r="S16" s="321"/>
      <c r="T16" s="321"/>
      <c r="U16" s="321"/>
      <c r="V16" s="336" t="s">
        <v>107</v>
      </c>
      <c r="W16" s="321"/>
      <c r="X16" s="321"/>
      <c r="Y16" s="321"/>
      <c r="Z16" s="321"/>
      <c r="AA16" s="321"/>
      <c r="AB16" s="323"/>
    </row>
    <row r="17" spans="1:28" s="46" customFormat="1" ht="16.5" customHeight="1" thickBot="1" x14ac:dyDescent="0.3">
      <c r="A17" s="40"/>
      <c r="B17" s="42"/>
      <c r="C17" s="42"/>
      <c r="D17" s="42"/>
      <c r="E17" s="354"/>
      <c r="F17" s="339" t="s">
        <v>8</v>
      </c>
      <c r="G17" s="337"/>
      <c r="H17" s="337"/>
      <c r="I17" s="354"/>
      <c r="J17" s="340" t="s">
        <v>9</v>
      </c>
      <c r="K17" s="337"/>
      <c r="L17" s="337"/>
      <c r="M17" s="359"/>
      <c r="N17" s="385" t="s">
        <v>10</v>
      </c>
      <c r="O17" s="386"/>
      <c r="P17" s="327"/>
      <c r="Q17" s="354"/>
      <c r="R17" s="339" t="s">
        <v>8</v>
      </c>
      <c r="S17" s="337"/>
      <c r="T17" s="337"/>
      <c r="U17" s="354"/>
      <c r="V17" s="339" t="s">
        <v>9</v>
      </c>
      <c r="W17" s="337"/>
      <c r="X17" s="337"/>
      <c r="Y17" s="360"/>
      <c r="Z17" s="363" t="s">
        <v>10</v>
      </c>
      <c r="AA17" s="361"/>
      <c r="AB17" s="362"/>
    </row>
    <row r="18" spans="1:28" s="46" customFormat="1" ht="36" customHeight="1" thickBot="1" x14ac:dyDescent="0.25">
      <c r="A18" s="154"/>
      <c r="B18" s="310"/>
      <c r="C18" s="311"/>
      <c r="D18" s="352" t="s">
        <v>153</v>
      </c>
      <c r="E18" s="247" t="s">
        <v>11</v>
      </c>
      <c r="F18" s="248" t="s">
        <v>12</v>
      </c>
      <c r="G18" s="248" t="s">
        <v>7</v>
      </c>
      <c r="H18" s="249" t="s">
        <v>40</v>
      </c>
      <c r="I18" s="250" t="s">
        <v>11</v>
      </c>
      <c r="J18" s="251" t="s">
        <v>12</v>
      </c>
      <c r="K18" s="251" t="s">
        <v>7</v>
      </c>
      <c r="L18" s="249" t="s">
        <v>41</v>
      </c>
      <c r="M18" s="247" t="s">
        <v>11</v>
      </c>
      <c r="N18" s="248" t="s">
        <v>12</v>
      </c>
      <c r="O18" s="248" t="s">
        <v>7</v>
      </c>
      <c r="P18" s="249" t="s">
        <v>41</v>
      </c>
      <c r="Q18" s="247" t="s">
        <v>11</v>
      </c>
      <c r="R18" s="248" t="s">
        <v>12</v>
      </c>
      <c r="S18" s="248" t="s">
        <v>7</v>
      </c>
      <c r="T18" s="249" t="s">
        <v>40</v>
      </c>
      <c r="U18" s="250" t="s">
        <v>11</v>
      </c>
      <c r="V18" s="251" t="s">
        <v>12</v>
      </c>
      <c r="W18" s="251" t="s">
        <v>7</v>
      </c>
      <c r="X18" s="249" t="s">
        <v>41</v>
      </c>
      <c r="Y18" s="247" t="s">
        <v>11</v>
      </c>
      <c r="Z18" s="248" t="s">
        <v>12</v>
      </c>
      <c r="AA18" s="248" t="s">
        <v>7</v>
      </c>
      <c r="AB18" s="249" t="s">
        <v>41</v>
      </c>
    </row>
    <row r="19" spans="1:28" s="40" customFormat="1" ht="15.75" customHeight="1" thickBot="1" x14ac:dyDescent="0.25">
      <c r="B19" s="350"/>
      <c r="C19" s="351"/>
      <c r="D19" s="353" t="s">
        <v>150</v>
      </c>
      <c r="E19" s="252">
        <v>1</v>
      </c>
      <c r="F19" s="253">
        <v>2</v>
      </c>
      <c r="G19" s="253">
        <v>3</v>
      </c>
      <c r="H19" s="254">
        <v>4</v>
      </c>
      <c r="I19" s="252">
        <v>5</v>
      </c>
      <c r="J19" s="253">
        <v>6</v>
      </c>
      <c r="K19" s="253">
        <v>7</v>
      </c>
      <c r="L19" s="254">
        <v>8</v>
      </c>
      <c r="M19" s="252">
        <v>9</v>
      </c>
      <c r="N19" s="253">
        <v>10</v>
      </c>
      <c r="O19" s="253">
        <v>11</v>
      </c>
      <c r="P19" s="254">
        <v>12</v>
      </c>
      <c r="Q19" s="252">
        <v>13</v>
      </c>
      <c r="R19" s="253">
        <v>14</v>
      </c>
      <c r="S19" s="253">
        <v>15</v>
      </c>
      <c r="T19" s="254">
        <v>16</v>
      </c>
      <c r="U19" s="252">
        <v>17</v>
      </c>
      <c r="V19" s="253">
        <v>18</v>
      </c>
      <c r="W19" s="253">
        <v>19</v>
      </c>
      <c r="X19" s="254">
        <v>20</v>
      </c>
      <c r="Y19" s="252">
        <v>21</v>
      </c>
      <c r="Z19" s="253">
        <v>22</v>
      </c>
      <c r="AA19" s="253">
        <v>23</v>
      </c>
      <c r="AB19" s="254">
        <v>24</v>
      </c>
    </row>
    <row r="20" spans="1:28" s="46" customFormat="1" x14ac:dyDescent="0.2">
      <c r="A20" s="40"/>
      <c r="B20" s="222" t="s">
        <v>0</v>
      </c>
      <c r="C20" s="223" t="s">
        <v>24</v>
      </c>
      <c r="D20" s="224"/>
      <c r="E20" s="255"/>
      <c r="F20" s="256"/>
      <c r="G20" s="256"/>
      <c r="H20" s="257"/>
      <c r="I20" s="255"/>
      <c r="J20" s="256"/>
      <c r="K20" s="256"/>
      <c r="L20" s="257"/>
      <c r="M20" s="255"/>
      <c r="N20" s="256"/>
      <c r="O20" s="256"/>
      <c r="P20" s="257"/>
      <c r="Q20" s="255"/>
      <c r="R20" s="256"/>
      <c r="S20" s="256"/>
      <c r="T20" s="257"/>
      <c r="U20" s="255"/>
      <c r="V20" s="256"/>
      <c r="W20" s="256"/>
      <c r="X20" s="257"/>
      <c r="Y20" s="255"/>
      <c r="Z20" s="256"/>
      <c r="AA20" s="256"/>
      <c r="AB20" s="257"/>
    </row>
    <row r="21" spans="1:28" s="40" customFormat="1" x14ac:dyDescent="0.2">
      <c r="B21" s="225"/>
      <c r="C21" s="77">
        <v>1.1000000000000001</v>
      </c>
      <c r="D21" s="226" t="s">
        <v>45</v>
      </c>
      <c r="E21" s="258"/>
      <c r="F21" s="259"/>
      <c r="G21" s="175"/>
      <c r="H21" s="173"/>
      <c r="I21" s="258"/>
      <c r="J21" s="259"/>
      <c r="K21" s="175"/>
      <c r="L21" s="173"/>
      <c r="M21" s="258"/>
      <c r="N21" s="259"/>
      <c r="O21" s="175"/>
      <c r="P21" s="173"/>
      <c r="Q21" s="258"/>
      <c r="R21" s="259"/>
      <c r="S21" s="175"/>
      <c r="T21" s="173"/>
      <c r="U21" s="258">
        <v>924485</v>
      </c>
      <c r="V21" s="259">
        <v>897308</v>
      </c>
      <c r="W21" s="175"/>
      <c r="X21" s="173"/>
      <c r="Y21" s="258"/>
      <c r="Z21" s="259"/>
      <c r="AA21" s="175"/>
      <c r="AB21" s="173"/>
    </row>
    <row r="22" spans="1:28" s="40" customFormat="1" ht="30" x14ac:dyDescent="0.2">
      <c r="B22" s="225"/>
      <c r="C22" s="77">
        <v>1.2</v>
      </c>
      <c r="D22" s="227" t="s">
        <v>132</v>
      </c>
      <c r="E22" s="260"/>
      <c r="F22" s="261"/>
      <c r="G22" s="262">
        <f>'Pt 1 Summary of Data'!F24</f>
        <v>0</v>
      </c>
      <c r="H22" s="263">
        <f>SUM(E22:G22)</f>
        <v>0</v>
      </c>
      <c r="I22" s="260"/>
      <c r="J22" s="261"/>
      <c r="K22" s="262">
        <f>'Pt 1 Summary of Data'!H24</f>
        <v>0</v>
      </c>
      <c r="L22" s="263">
        <f>SUM(I22:K22)</f>
        <v>0</v>
      </c>
      <c r="M22" s="260"/>
      <c r="N22" s="261"/>
      <c r="O22" s="262">
        <f>'Pt 1 Summary of Data'!J24</f>
        <v>0</v>
      </c>
      <c r="P22" s="263">
        <f>SUM(M22:O22)</f>
        <v>0</v>
      </c>
      <c r="Q22" s="260"/>
      <c r="R22" s="261"/>
      <c r="S22" s="262">
        <f>'Pt 1 Summary of Data'!L24</f>
        <v>0</v>
      </c>
      <c r="T22" s="263">
        <f>SUM(Q22:S22)</f>
        <v>0</v>
      </c>
      <c r="U22" s="260">
        <v>936955</v>
      </c>
      <c r="V22" s="261">
        <v>919404</v>
      </c>
      <c r="W22" s="262">
        <f>'Pt 1 Summary of Data'!N24</f>
        <v>747922</v>
      </c>
      <c r="X22" s="263">
        <f>SUM(U22:W22)</f>
        <v>2604281</v>
      </c>
      <c r="Y22" s="260"/>
      <c r="Z22" s="261"/>
      <c r="AA22" s="262">
        <f>'Pt 1 Summary of Data'!P24</f>
        <v>0</v>
      </c>
      <c r="AB22" s="263">
        <f>SUM(Y22:AA22)</f>
        <v>0</v>
      </c>
    </row>
    <row r="23" spans="1:28" s="46" customFormat="1" x14ac:dyDescent="0.2">
      <c r="A23" s="40"/>
      <c r="B23" s="228"/>
      <c r="C23" s="77">
        <v>1.3</v>
      </c>
      <c r="D23" s="227" t="s">
        <v>121</v>
      </c>
      <c r="E23" s="264">
        <f>SUM(E$22)</f>
        <v>0</v>
      </c>
      <c r="F23" s="264">
        <f>SUM(F$22)</f>
        <v>0</v>
      </c>
      <c r="G23" s="264">
        <f>SUM(G$22:G$22)</f>
        <v>0</v>
      </c>
      <c r="H23" s="263">
        <f>SUM(E23:G23)</f>
        <v>0</v>
      </c>
      <c r="I23" s="264">
        <f>SUM(I$22:I$22)</f>
        <v>0</v>
      </c>
      <c r="J23" s="264">
        <f>SUM(J$22:J$22)</f>
        <v>0</v>
      </c>
      <c r="K23" s="264">
        <f>SUM(K$22:K$22)</f>
        <v>0</v>
      </c>
      <c r="L23" s="263">
        <f>SUM(I23:K23)</f>
        <v>0</v>
      </c>
      <c r="M23" s="264">
        <f>SUM(M$22:M$22)</f>
        <v>0</v>
      </c>
      <c r="N23" s="264">
        <f>SUM(N$22:N$22)</f>
        <v>0</v>
      </c>
      <c r="O23" s="264">
        <f>SUM(O$22:O$22)</f>
        <v>0</v>
      </c>
      <c r="P23" s="263">
        <f>SUM(M23:O23)</f>
        <v>0</v>
      </c>
      <c r="Q23" s="264">
        <f>SUM(Q$22:Q$22)</f>
        <v>0</v>
      </c>
      <c r="R23" s="264">
        <f>SUM(R$22:R$22)</f>
        <v>0</v>
      </c>
      <c r="S23" s="264">
        <f>SUM(S$22:S$22)</f>
        <v>0</v>
      </c>
      <c r="T23" s="263">
        <f>SUM(Q23:S23)</f>
        <v>0</v>
      </c>
      <c r="U23" s="264">
        <f>SUM(U$22:U$22)</f>
        <v>936955</v>
      </c>
      <c r="V23" s="264">
        <f>SUM(V$22:V$22)</f>
        <v>919404</v>
      </c>
      <c r="W23" s="264">
        <f>SUM(W$22:W$22)</f>
        <v>747922</v>
      </c>
      <c r="X23" s="263">
        <f>SUM(U23:W23)</f>
        <v>2604281</v>
      </c>
      <c r="Y23" s="264">
        <f>SUM(Y$22:Y$22)</f>
        <v>0</v>
      </c>
      <c r="Z23" s="264">
        <f>SUM(Z$22:Z$22)</f>
        <v>0</v>
      </c>
      <c r="AA23" s="264">
        <f>SUM(AA$22:AA$22)</f>
        <v>0</v>
      </c>
      <c r="AB23" s="263">
        <f>SUM(Y23:AA23)</f>
        <v>0</v>
      </c>
    </row>
    <row r="24" spans="1:28" s="46" customFormat="1" x14ac:dyDescent="0.2">
      <c r="A24" s="40"/>
      <c r="B24" s="229"/>
      <c r="C24" s="117"/>
      <c r="D24" s="230" t="s">
        <v>13</v>
      </c>
      <c r="E24" s="265"/>
      <c r="F24" s="266"/>
      <c r="G24" s="266"/>
      <c r="H24" s="267"/>
      <c r="I24" s="265"/>
      <c r="J24" s="266"/>
      <c r="K24" s="266"/>
      <c r="L24" s="267"/>
      <c r="M24" s="265"/>
      <c r="N24" s="266"/>
      <c r="O24" s="266"/>
      <c r="P24" s="267"/>
      <c r="Q24" s="265"/>
      <c r="R24" s="266"/>
      <c r="S24" s="266"/>
      <c r="T24" s="267"/>
      <c r="U24" s="265"/>
      <c r="V24" s="266"/>
      <c r="W24" s="266"/>
      <c r="X24" s="267"/>
      <c r="Y24" s="265"/>
      <c r="Z24" s="266"/>
      <c r="AA24" s="266"/>
      <c r="AB24" s="267"/>
    </row>
    <row r="25" spans="1:28" s="46" customFormat="1" x14ac:dyDescent="0.2">
      <c r="A25" s="40"/>
      <c r="B25" s="231" t="s">
        <v>1</v>
      </c>
      <c r="C25" s="68" t="s">
        <v>25</v>
      </c>
      <c r="D25" s="226"/>
      <c r="E25" s="268"/>
      <c r="F25" s="256"/>
      <c r="G25" s="256"/>
      <c r="H25" s="269"/>
      <c r="I25" s="268"/>
      <c r="J25" s="256"/>
      <c r="K25" s="256"/>
      <c r="L25" s="269"/>
      <c r="M25" s="268"/>
      <c r="N25" s="256"/>
      <c r="O25" s="256"/>
      <c r="P25" s="269"/>
      <c r="Q25" s="268"/>
      <c r="R25" s="256"/>
      <c r="S25" s="256"/>
      <c r="T25" s="269"/>
      <c r="U25" s="268"/>
      <c r="V25" s="256"/>
      <c r="W25" s="256"/>
      <c r="X25" s="269"/>
      <c r="Y25" s="268"/>
      <c r="Z25" s="256"/>
      <c r="AA25" s="256"/>
      <c r="AB25" s="269"/>
    </row>
    <row r="26" spans="1:28" s="46" customFormat="1" x14ac:dyDescent="0.2">
      <c r="A26" s="40"/>
      <c r="B26" s="228"/>
      <c r="C26" s="77">
        <v>2.1</v>
      </c>
      <c r="D26" s="227" t="s">
        <v>83</v>
      </c>
      <c r="E26" s="270"/>
      <c r="F26" s="261"/>
      <c r="G26" s="271">
        <f>'Pt 1 Summary of Data'!F21</f>
        <v>0</v>
      </c>
      <c r="H26" s="263">
        <f>SUM(E26:G26)</f>
        <v>0</v>
      </c>
      <c r="I26" s="270"/>
      <c r="J26" s="261"/>
      <c r="K26" s="271">
        <f>'Pt 1 Summary of Data'!H21</f>
        <v>0</v>
      </c>
      <c r="L26" s="263">
        <f>SUM(I26:K26)</f>
        <v>0</v>
      </c>
      <c r="M26" s="270"/>
      <c r="N26" s="261"/>
      <c r="O26" s="271">
        <f>'Pt 1 Summary of Data'!J21</f>
        <v>0</v>
      </c>
      <c r="P26" s="263">
        <f>SUM(M26:O26)</f>
        <v>0</v>
      </c>
      <c r="Q26" s="270"/>
      <c r="R26" s="261"/>
      <c r="S26" s="271">
        <f>'Pt 1 Summary of Data'!L21</f>
        <v>0</v>
      </c>
      <c r="T26" s="263">
        <f>SUM(Q26:S26)</f>
        <v>0</v>
      </c>
      <c r="U26" s="270">
        <v>1921106</v>
      </c>
      <c r="V26" s="261">
        <v>1817548</v>
      </c>
      <c r="W26" s="271">
        <f>'Pt 1 Summary of Data'!N21</f>
        <v>1684422</v>
      </c>
      <c r="X26" s="263">
        <f>SUM(U26:W26)</f>
        <v>5423076</v>
      </c>
      <c r="Y26" s="270"/>
      <c r="Z26" s="261"/>
      <c r="AA26" s="271">
        <f>'Pt 1 Summary of Data'!P21</f>
        <v>0</v>
      </c>
      <c r="AB26" s="263">
        <f>SUM(Y26:AA26)</f>
        <v>0</v>
      </c>
    </row>
    <row r="27" spans="1:28" s="40" customFormat="1" ht="30" x14ac:dyDescent="0.2">
      <c r="B27" s="225"/>
      <c r="C27" s="77">
        <v>2.2000000000000002</v>
      </c>
      <c r="D27" s="227" t="s">
        <v>84</v>
      </c>
      <c r="E27" s="270"/>
      <c r="F27" s="261"/>
      <c r="G27" s="271">
        <f>'Pt 1 Summary of Data'!F35</f>
        <v>0</v>
      </c>
      <c r="H27" s="263">
        <f>SUM(E27:G27)</f>
        <v>0</v>
      </c>
      <c r="I27" s="270"/>
      <c r="J27" s="261"/>
      <c r="K27" s="271">
        <f>'Pt 1 Summary of Data'!H35</f>
        <v>0</v>
      </c>
      <c r="L27" s="263">
        <f>SUM(I27:K27)</f>
        <v>0</v>
      </c>
      <c r="M27" s="270"/>
      <c r="N27" s="261"/>
      <c r="O27" s="271">
        <f>'Pt 1 Summary of Data'!J35</f>
        <v>0</v>
      </c>
      <c r="P27" s="263">
        <f>SUM(M27:O27)</f>
        <v>0</v>
      </c>
      <c r="Q27" s="270"/>
      <c r="R27" s="261"/>
      <c r="S27" s="271">
        <f>'Pt 1 Summary of Data'!L35</f>
        <v>0</v>
      </c>
      <c r="T27" s="263">
        <f>SUM(Q27:S27)</f>
        <v>0</v>
      </c>
      <c r="U27" s="270">
        <v>-39436</v>
      </c>
      <c r="V27" s="261">
        <v>217372</v>
      </c>
      <c r="W27" s="271">
        <f>'Pt 1 Summary of Data'!N35</f>
        <v>487462</v>
      </c>
      <c r="X27" s="263">
        <f>SUM(U27:W27)</f>
        <v>665398</v>
      </c>
      <c r="Y27" s="270"/>
      <c r="Z27" s="261"/>
      <c r="AA27" s="271">
        <f>'Pt 1 Summary of Data'!P35</f>
        <v>0</v>
      </c>
      <c r="AB27" s="263">
        <f>SUM(Y27:AA27)</f>
        <v>0</v>
      </c>
    </row>
    <row r="28" spans="1:28" s="46" customFormat="1" x14ac:dyDescent="0.2">
      <c r="A28" s="40"/>
      <c r="B28" s="228"/>
      <c r="C28" s="77">
        <v>2.2999999999999998</v>
      </c>
      <c r="D28" s="227" t="s">
        <v>50</v>
      </c>
      <c r="E28" s="271">
        <f t="shared" ref="E28:AA28" si="0">E$26-E$27</f>
        <v>0</v>
      </c>
      <c r="F28" s="271">
        <f t="shared" si="0"/>
        <v>0</v>
      </c>
      <c r="G28" s="271">
        <f t="shared" si="0"/>
        <v>0</v>
      </c>
      <c r="H28" s="109">
        <f>H$26-H$27</f>
        <v>0</v>
      </c>
      <c r="I28" s="271">
        <f>I$26-I$27</f>
        <v>0</v>
      </c>
      <c r="J28" s="271">
        <f>J$26-J$27</f>
        <v>0</v>
      </c>
      <c r="K28" s="271">
        <f t="shared" si="0"/>
        <v>0</v>
      </c>
      <c r="L28" s="109">
        <f>L$26-L$27</f>
        <v>0</v>
      </c>
      <c r="M28" s="271">
        <f t="shared" si="0"/>
        <v>0</v>
      </c>
      <c r="N28" s="271">
        <f t="shared" si="0"/>
        <v>0</v>
      </c>
      <c r="O28" s="271">
        <f t="shared" si="0"/>
        <v>0</v>
      </c>
      <c r="P28" s="109">
        <f>P$26-P$27</f>
        <v>0</v>
      </c>
      <c r="Q28" s="271">
        <f t="shared" si="0"/>
        <v>0</v>
      </c>
      <c r="R28" s="271">
        <f t="shared" si="0"/>
        <v>0</v>
      </c>
      <c r="S28" s="271">
        <f t="shared" si="0"/>
        <v>0</v>
      </c>
      <c r="T28" s="109">
        <f>T$26-T$27</f>
        <v>0</v>
      </c>
      <c r="U28" s="271">
        <f t="shared" si="0"/>
        <v>1960542</v>
      </c>
      <c r="V28" s="271">
        <f t="shared" si="0"/>
        <v>1600176</v>
      </c>
      <c r="W28" s="271">
        <f t="shared" si="0"/>
        <v>1196960</v>
      </c>
      <c r="X28" s="109">
        <f>X$26-X$27</f>
        <v>4757678</v>
      </c>
      <c r="Y28" s="271">
        <f t="shared" si="0"/>
        <v>0</v>
      </c>
      <c r="Z28" s="271">
        <f t="shared" si="0"/>
        <v>0</v>
      </c>
      <c r="AA28" s="271">
        <f t="shared" si="0"/>
        <v>0</v>
      </c>
      <c r="AB28" s="109">
        <f>AB$26-AB$27</f>
        <v>0</v>
      </c>
    </row>
    <row r="29" spans="1:28" s="46" customFormat="1" x14ac:dyDescent="0.2">
      <c r="A29" s="40"/>
      <c r="B29" s="229"/>
      <c r="C29" s="118"/>
      <c r="D29" s="232"/>
      <c r="E29" s="272"/>
      <c r="F29" s="273"/>
      <c r="G29" s="273"/>
      <c r="H29" s="274"/>
      <c r="I29" s="272"/>
      <c r="J29" s="273"/>
      <c r="K29" s="273"/>
      <c r="L29" s="274"/>
      <c r="M29" s="272"/>
      <c r="N29" s="273"/>
      <c r="O29" s="273"/>
      <c r="P29" s="274"/>
      <c r="Q29" s="272"/>
      <c r="R29" s="273"/>
      <c r="S29" s="273"/>
      <c r="T29" s="274"/>
      <c r="U29" s="272"/>
      <c r="V29" s="273"/>
      <c r="W29" s="273"/>
      <c r="X29" s="274"/>
      <c r="Y29" s="272"/>
      <c r="Z29" s="273"/>
      <c r="AA29" s="273"/>
      <c r="AB29" s="274"/>
    </row>
    <row r="30" spans="1:28" s="40" customFormat="1" x14ac:dyDescent="0.2">
      <c r="B30" s="233" t="s">
        <v>2</v>
      </c>
      <c r="C30" s="234">
        <v>3.1</v>
      </c>
      <c r="D30" s="235" t="s">
        <v>141</v>
      </c>
      <c r="E30" s="275"/>
      <c r="F30" s="276"/>
      <c r="G30" s="277">
        <f>'Pt 1 Summary of Data'!F49</f>
        <v>0</v>
      </c>
      <c r="H30" s="278">
        <f>SUM(E30:G30)</f>
        <v>0</v>
      </c>
      <c r="I30" s="279"/>
      <c r="J30" s="276"/>
      <c r="K30" s="280">
        <f>'Pt 1 Summary of Data'!H49</f>
        <v>0</v>
      </c>
      <c r="L30" s="278">
        <f>SUM(I30:K30)</f>
        <v>0</v>
      </c>
      <c r="M30" s="279"/>
      <c r="N30" s="276"/>
      <c r="O30" s="280">
        <f>'Pt 1 Summary of Data'!J49</f>
        <v>0</v>
      </c>
      <c r="P30" s="278">
        <f>SUM(M30:O30)</f>
        <v>0</v>
      </c>
      <c r="Q30" s="275"/>
      <c r="R30" s="276"/>
      <c r="S30" s="277">
        <f>'Pt 1 Summary of Data'!L49</f>
        <v>0</v>
      </c>
      <c r="T30" s="278">
        <f>SUM(Q30:S30)</f>
        <v>0</v>
      </c>
      <c r="U30" s="279">
        <v>3685.8333333333335</v>
      </c>
      <c r="V30" s="276">
        <v>3503.1666666666665</v>
      </c>
      <c r="W30" s="280">
        <f>'Pt 1 Summary of Data'!N49</f>
        <v>3225.5833333333335</v>
      </c>
      <c r="X30" s="278">
        <f>SUM(U30:W30)</f>
        <v>10414.583333333334</v>
      </c>
      <c r="Y30" s="279"/>
      <c r="Z30" s="276"/>
      <c r="AA30" s="280">
        <f>'Pt 1 Summary of Data'!P49</f>
        <v>0</v>
      </c>
      <c r="AB30" s="278">
        <f>SUM(Y30:AA30)</f>
        <v>0</v>
      </c>
    </row>
    <row r="31" spans="1:28" s="46" customFormat="1" x14ac:dyDescent="0.2">
      <c r="A31" s="40"/>
      <c r="B31" s="236"/>
      <c r="C31" s="237"/>
      <c r="D31" s="238"/>
      <c r="E31" s="272"/>
      <c r="F31" s="273"/>
      <c r="G31" s="273"/>
      <c r="H31" s="274"/>
      <c r="I31" s="281"/>
      <c r="J31" s="282"/>
      <c r="K31" s="282"/>
      <c r="L31" s="283"/>
      <c r="M31" s="281"/>
      <c r="N31" s="282"/>
      <c r="O31" s="282"/>
      <c r="P31" s="283"/>
      <c r="Q31" s="272"/>
      <c r="R31" s="273"/>
      <c r="S31" s="273"/>
      <c r="T31" s="274"/>
      <c r="U31" s="281"/>
      <c r="V31" s="282"/>
      <c r="W31" s="282"/>
      <c r="X31" s="283"/>
      <c r="Y31" s="281"/>
      <c r="Z31" s="282"/>
      <c r="AA31" s="282"/>
      <c r="AB31" s="283"/>
    </row>
    <row r="32" spans="1:28" s="46" customFormat="1" ht="30" customHeight="1" x14ac:dyDescent="0.2">
      <c r="A32" s="40"/>
      <c r="B32" s="387" t="s">
        <v>3</v>
      </c>
      <c r="C32" s="306"/>
      <c r="D32" s="307" t="s">
        <v>137</v>
      </c>
      <c r="E32" s="284"/>
      <c r="F32" s="285"/>
      <c r="G32" s="285"/>
      <c r="H32" s="286"/>
      <c r="I32" s="284"/>
      <c r="J32" s="287"/>
      <c r="K32" s="285"/>
      <c r="L32" s="286"/>
      <c r="M32" s="284"/>
      <c r="N32" s="288"/>
      <c r="O32" s="285"/>
      <c r="P32" s="286"/>
      <c r="Q32" s="284"/>
      <c r="R32" s="285"/>
      <c r="S32" s="285"/>
      <c r="T32" s="286"/>
      <c r="U32" s="284"/>
      <c r="V32" s="287"/>
      <c r="W32" s="285"/>
      <c r="X32" s="286"/>
      <c r="Y32" s="284"/>
      <c r="Z32" s="288"/>
      <c r="AA32" s="285"/>
      <c r="AB32" s="286"/>
    </row>
    <row r="33" spans="1:28" s="46" customFormat="1" ht="15.75" x14ac:dyDescent="0.25">
      <c r="A33" s="40"/>
      <c r="B33" s="239"/>
      <c r="C33" s="240">
        <v>4.0999999999999996</v>
      </c>
      <c r="D33" s="241" t="s">
        <v>73</v>
      </c>
      <c r="E33" s="289"/>
      <c r="F33" s="290"/>
      <c r="G33" s="290"/>
      <c r="H33" s="291" t="str">
        <f>IF(H30&lt;1000,"Not Required to Calculate",H23/H28)</f>
        <v>Not Required to Calculate</v>
      </c>
      <c r="I33" s="289"/>
      <c r="J33" s="290"/>
      <c r="K33" s="290"/>
      <c r="L33" s="291" t="str">
        <f>IF(L30&lt;1000,"Not Required to Calculate",L23/L28)</f>
        <v>Not Required to Calculate</v>
      </c>
      <c r="M33" s="289"/>
      <c r="N33" s="290"/>
      <c r="O33" s="290"/>
      <c r="P33" s="291" t="str">
        <f>IF(P30&lt;1000,"Not Required to Calculate",P23/P28)</f>
        <v>Not Required to Calculate</v>
      </c>
      <c r="Q33" s="289"/>
      <c r="R33" s="290"/>
      <c r="S33" s="290"/>
      <c r="T33" s="291" t="str">
        <f>IF(T30&lt;1000,"Not Required to Calculate",T23/T28)</f>
        <v>Not Required to Calculate</v>
      </c>
      <c r="U33" s="289"/>
      <c r="V33" s="290"/>
      <c r="W33" s="290"/>
      <c r="X33" s="291">
        <f>IF(X30&lt;1000,"Not Required to Calculate",X23/X28)</f>
        <v>0.5473848797669788</v>
      </c>
      <c r="Y33" s="289"/>
      <c r="Z33" s="290"/>
      <c r="AA33" s="290"/>
      <c r="AB33" s="291" t="str">
        <f>IF(AB30&lt;1000,"Not Required to Calculate",AB23/AB28)</f>
        <v>Not Required to Calculate</v>
      </c>
    </row>
    <row r="34" spans="1:28" s="46" customFormat="1" ht="15.75" thickBot="1" x14ac:dyDescent="0.25">
      <c r="A34" s="40"/>
      <c r="B34" s="242"/>
      <c r="C34" s="243"/>
      <c r="D34" s="244"/>
      <c r="E34" s="292"/>
      <c r="F34" s="293"/>
      <c r="G34" s="293"/>
      <c r="H34" s="294"/>
      <c r="I34" s="292"/>
      <c r="J34" s="293"/>
      <c r="K34" s="293"/>
      <c r="L34" s="294"/>
      <c r="M34" s="292"/>
      <c r="N34" s="293"/>
      <c r="O34" s="293"/>
      <c r="P34" s="294"/>
      <c r="Q34" s="292"/>
      <c r="R34" s="293"/>
      <c r="S34" s="293"/>
      <c r="T34" s="294"/>
      <c r="U34" s="292"/>
      <c r="V34" s="293"/>
      <c r="W34" s="293"/>
      <c r="X34" s="294"/>
      <c r="Y34" s="292"/>
      <c r="Z34" s="293"/>
      <c r="AA34" s="293"/>
      <c r="AB34" s="294"/>
    </row>
    <row r="35" spans="1:28" s="46" customFormat="1" ht="15.75" x14ac:dyDescent="0.25">
      <c r="A35" s="40"/>
      <c r="B35" s="245"/>
      <c r="N35" s="25"/>
      <c r="Z35" s="25"/>
    </row>
    <row r="36" spans="1:28" s="46" customFormat="1" x14ac:dyDescent="0.2">
      <c r="A36" s="40"/>
      <c r="B36" s="25"/>
      <c r="N36" s="25"/>
      <c r="Z36" s="25"/>
    </row>
    <row r="37" spans="1:28" s="46" customFormat="1" ht="15.75" x14ac:dyDescent="0.25">
      <c r="A37" s="40"/>
      <c r="C37" s="149" t="s">
        <v>61</v>
      </c>
      <c r="D37" s="149"/>
      <c r="E37" s="149"/>
      <c r="N37" s="25"/>
      <c r="Q37" s="245"/>
      <c r="Z37" s="25"/>
    </row>
    <row r="38" spans="1:28" s="46" customFormat="1" ht="15.75" x14ac:dyDescent="0.25">
      <c r="A38" s="40"/>
      <c r="C38" s="149"/>
      <c r="D38" s="309" t="s">
        <v>138</v>
      </c>
      <c r="E38" s="309"/>
      <c r="N38" s="25"/>
      <c r="Z38" s="25"/>
    </row>
    <row r="39" spans="1:28" s="46" customFormat="1" ht="15.75" x14ac:dyDescent="0.25">
      <c r="A39" s="40"/>
      <c r="C39" s="149"/>
      <c r="D39" s="149" t="s">
        <v>70</v>
      </c>
      <c r="E39" s="44"/>
      <c r="N39" s="25"/>
      <c r="Q39" s="49"/>
      <c r="Z39" s="25"/>
    </row>
    <row r="40" spans="1:28" s="46" customFormat="1" ht="15.75" x14ac:dyDescent="0.25">
      <c r="A40" s="40"/>
      <c r="C40" s="149"/>
      <c r="D40" s="149" t="s">
        <v>66</v>
      </c>
      <c r="E40" s="44"/>
      <c r="G40" s="42"/>
      <c r="N40" s="25"/>
      <c r="Q40" s="45"/>
      <c r="Z40" s="25"/>
    </row>
    <row r="41" spans="1:28" s="46" customFormat="1" ht="15.75" x14ac:dyDescent="0.2">
      <c r="A41" s="40"/>
      <c r="C41" s="150"/>
      <c r="D41" s="246" t="s">
        <v>101</v>
      </c>
      <c r="E41" s="246"/>
      <c r="N41" s="25"/>
      <c r="Z41" s="25"/>
    </row>
    <row r="42" spans="1:28" s="46" customFormat="1" ht="15.75" x14ac:dyDescent="0.2">
      <c r="A42" s="40"/>
      <c r="C42" s="246"/>
      <c r="D42" s="246"/>
      <c r="E42" s="42"/>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heetViews>
  <sheetFormatPr defaultRowHeight="15" x14ac:dyDescent="0.2"/>
  <cols>
    <col min="1" max="1" width="1.85546875" style="2" customWidth="1"/>
    <col min="2" max="2" width="92.42578125" style="196" bestFit="1" customWidth="1"/>
    <col min="3" max="3" width="33.28515625" bestFit="1" customWidth="1"/>
  </cols>
  <sheetData>
    <row r="1" spans="2:3" s="2" customFormat="1" ht="15.75" x14ac:dyDescent="0.25">
      <c r="B1" s="26" t="s">
        <v>139</v>
      </c>
    </row>
    <row r="2" spans="2:3" s="5" customFormat="1" ht="15.75" x14ac:dyDescent="0.25">
      <c r="B2" s="37" t="s">
        <v>143</v>
      </c>
    </row>
    <row r="3" spans="2:3" s="2" customFormat="1" ht="15.75" x14ac:dyDescent="0.25">
      <c r="B3" s="26" t="s">
        <v>131</v>
      </c>
    </row>
    <row r="4" spans="2:3" s="2" customFormat="1" ht="15.75" x14ac:dyDescent="0.25">
      <c r="B4" s="26"/>
    </row>
    <row r="5" spans="2:3" s="2" customFormat="1" ht="15.75" x14ac:dyDescent="0.25">
      <c r="B5" s="41" t="s">
        <v>87</v>
      </c>
    </row>
    <row r="6" spans="2:3" s="2" customFormat="1" x14ac:dyDescent="0.2">
      <c r="B6" s="194">
        <f>'Cover Page'!C7</f>
        <v>0</v>
      </c>
    </row>
    <row r="7" spans="2:3" s="2" customFormat="1" ht="15.75" customHeight="1" x14ac:dyDescent="0.25">
      <c r="B7" s="41" t="s">
        <v>88</v>
      </c>
      <c r="C7" s="400" t="s">
        <v>127</v>
      </c>
    </row>
    <row r="8" spans="2:3" s="2" customFormat="1" ht="15.75" customHeight="1" x14ac:dyDescent="0.25">
      <c r="B8" s="295" t="str">
        <f>'Cover Page'!C8</f>
        <v>Unicare Life &amp; Health Insurance</v>
      </c>
    </row>
    <row r="9" spans="2:3" s="2" customFormat="1" ht="15.75" customHeight="1" x14ac:dyDescent="0.25">
      <c r="B9" s="51" t="s">
        <v>90</v>
      </c>
    </row>
    <row r="10" spans="2:3" s="2" customFormat="1" ht="15.75" customHeight="1" x14ac:dyDescent="0.25">
      <c r="B10" s="295">
        <f>'Cover Page'!C9</f>
        <v>0</v>
      </c>
    </row>
    <row r="11" spans="2:3" s="2" customFormat="1" ht="15.75" x14ac:dyDescent="0.25">
      <c r="B11" s="51" t="s">
        <v>85</v>
      </c>
    </row>
    <row r="12" spans="2:3" s="2" customFormat="1" x14ac:dyDescent="0.2">
      <c r="B12" s="195" t="str">
        <f>'Cover Page'!C6</f>
        <v>2019</v>
      </c>
    </row>
    <row r="13" spans="2:3" s="2" customFormat="1" ht="15.75" x14ac:dyDescent="0.25">
      <c r="B13" s="51"/>
    </row>
    <row r="14" spans="2:3" s="2" customFormat="1" ht="15.75" x14ac:dyDescent="0.25">
      <c r="B14" s="51"/>
    </row>
    <row r="15" spans="2:3" s="196" customFormat="1" ht="15.75" x14ac:dyDescent="0.25">
      <c r="B15" s="51"/>
    </row>
    <row r="16" spans="2:3" s="196" customFormat="1" ht="16.5" thickBot="1" x14ac:dyDescent="0.3">
      <c r="B16" s="296"/>
      <c r="C16" s="394" t="s">
        <v>130</v>
      </c>
    </row>
    <row r="17" spans="2:3" s="196" customFormat="1" ht="48" thickBot="1" x14ac:dyDescent="0.25">
      <c r="B17" s="395" t="s">
        <v>155</v>
      </c>
      <c r="C17" s="374"/>
    </row>
    <row r="18" spans="2:3" s="196" customFormat="1" ht="47.25" x14ac:dyDescent="0.25">
      <c r="B18" s="396" t="s">
        <v>156</v>
      </c>
      <c r="C18" s="401"/>
    </row>
    <row r="19" spans="2:3" s="196" customFormat="1" x14ac:dyDescent="0.2">
      <c r="B19" s="372" t="s">
        <v>96</v>
      </c>
      <c r="C19" s="366"/>
    </row>
    <row r="20" spans="2:3" s="196" customFormat="1" x14ac:dyDescent="0.2">
      <c r="B20" s="370" t="s">
        <v>97</v>
      </c>
      <c r="C20" s="371"/>
    </row>
    <row r="21" spans="2:3" s="196" customFormat="1" x14ac:dyDescent="0.2">
      <c r="B21" s="373"/>
      <c r="C21" s="374"/>
    </row>
    <row r="22" spans="2:3" s="196" customFormat="1" x14ac:dyDescent="0.2">
      <c r="B22" s="373"/>
      <c r="C22" s="374"/>
    </row>
    <row r="23" spans="2:3" s="196" customFormat="1" x14ac:dyDescent="0.2">
      <c r="B23" s="373"/>
      <c r="C23" s="374"/>
    </row>
    <row r="24" spans="2:3" s="196" customFormat="1" x14ac:dyDescent="0.2">
      <c r="B24" s="373"/>
      <c r="C24" s="374"/>
    </row>
    <row r="25" spans="2:3" s="196" customFormat="1" x14ac:dyDescent="0.2">
      <c r="B25" s="373"/>
      <c r="C25" s="374"/>
    </row>
    <row r="26" spans="2:3" s="196" customFormat="1" x14ac:dyDescent="0.2">
      <c r="B26" s="373"/>
      <c r="C26" s="374"/>
    </row>
    <row r="27" spans="2:3" s="196" customFormat="1" x14ac:dyDescent="0.2">
      <c r="B27" s="373"/>
      <c r="C27" s="374"/>
    </row>
    <row r="28" spans="2:3" s="196" customFormat="1" x14ac:dyDescent="0.2">
      <c r="B28" s="373"/>
      <c r="C28" s="374"/>
    </row>
    <row r="29" spans="2:3" s="196" customFormat="1" x14ac:dyDescent="0.2">
      <c r="B29" s="373"/>
      <c r="C29" s="374"/>
    </row>
    <row r="30" spans="2:3" s="196" customFormat="1" x14ac:dyDescent="0.2">
      <c r="B30" s="373"/>
      <c r="C30" s="374"/>
    </row>
    <row r="31" spans="2:3" s="196" customFormat="1" x14ac:dyDescent="0.2">
      <c r="B31" s="375"/>
      <c r="C31" s="376"/>
    </row>
    <row r="32" spans="2:3" s="196" customFormat="1" ht="47.25" x14ac:dyDescent="0.25">
      <c r="B32" s="397" t="s">
        <v>157</v>
      </c>
      <c r="C32" s="377"/>
    </row>
    <row r="33" spans="2:3" s="196" customFormat="1" x14ac:dyDescent="0.2">
      <c r="B33" s="368" t="s">
        <v>95</v>
      </c>
      <c r="C33" s="369" t="s">
        <v>154</v>
      </c>
    </row>
    <row r="34" spans="2:3" s="196" customFormat="1" x14ac:dyDescent="0.2">
      <c r="B34" s="398"/>
      <c r="C34" s="367"/>
    </row>
    <row r="35" spans="2:3" s="196" customFormat="1" x14ac:dyDescent="0.2">
      <c r="B35" s="398"/>
      <c r="C35" s="367"/>
    </row>
    <row r="36" spans="2:3" s="196" customFormat="1" x14ac:dyDescent="0.2">
      <c r="B36" s="398"/>
      <c r="C36" s="367"/>
    </row>
    <row r="37" spans="2:3" s="196" customFormat="1" x14ac:dyDescent="0.2">
      <c r="B37" s="398"/>
      <c r="C37" s="367"/>
    </row>
    <row r="38" spans="2:3" s="196" customFormat="1" x14ac:dyDescent="0.2">
      <c r="B38" s="398"/>
      <c r="C38" s="367"/>
    </row>
    <row r="39" spans="2:3" s="196" customFormat="1" x14ac:dyDescent="0.2">
      <c r="B39" s="398"/>
      <c r="C39" s="367"/>
    </row>
    <row r="40" spans="2:3" s="196" customFormat="1" x14ac:dyDescent="0.2">
      <c r="B40" s="398"/>
      <c r="C40" s="367"/>
    </row>
    <row r="41" spans="2:3" s="196" customFormat="1" x14ac:dyDescent="0.2">
      <c r="B41" s="398"/>
      <c r="C41" s="367"/>
    </row>
    <row r="42" spans="2:3" s="196" customFormat="1" x14ac:dyDescent="0.2">
      <c r="B42" s="398"/>
      <c r="C42" s="367"/>
    </row>
    <row r="43" spans="2:3" s="196" customFormat="1" ht="15.75" thickBot="1" x14ac:dyDescent="0.25">
      <c r="B43" s="364"/>
      <c r="C43" s="365"/>
    </row>
    <row r="44" spans="2:3" s="196" customFormat="1" x14ac:dyDescent="0.2">
      <c r="B44" s="205"/>
    </row>
    <row r="45" spans="2:3" s="196" customFormat="1" ht="15.75" x14ac:dyDescent="0.25">
      <c r="B45" s="149" t="s">
        <v>61</v>
      </c>
      <c r="C45" s="298"/>
    </row>
    <row r="46" spans="2:3" s="196" customFormat="1" ht="15.75" x14ac:dyDescent="0.25">
      <c r="B46" s="149" t="s">
        <v>138</v>
      </c>
      <c r="C46" s="149"/>
    </row>
    <row r="47" spans="2:3" s="196" customFormat="1" ht="15.75" x14ac:dyDescent="0.25">
      <c r="B47" s="149" t="s">
        <v>70</v>
      </c>
      <c r="C47" s="149"/>
    </row>
    <row r="48" spans="2:3" s="196" customFormat="1" ht="15.75" x14ac:dyDescent="0.25">
      <c r="B48" s="149" t="s">
        <v>66</v>
      </c>
      <c r="C48" s="149"/>
    </row>
    <row r="49" spans="2:3" s="196" customFormat="1" ht="15.75" x14ac:dyDescent="0.25">
      <c r="B49" s="297" t="s">
        <v>101</v>
      </c>
      <c r="C49" s="299"/>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topLeftCell="A22" zoomScaleNormal="100" workbookViewId="0"/>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37" t="s">
        <v>143</v>
      </c>
    </row>
    <row r="3" spans="2:4" ht="15.75" x14ac:dyDescent="0.25">
      <c r="B3" s="26" t="s">
        <v>91</v>
      </c>
    </row>
    <row r="4" spans="2:4" ht="15.75" x14ac:dyDescent="0.25">
      <c r="B4" s="26"/>
    </row>
    <row r="5" spans="2:4" ht="15.75" x14ac:dyDescent="0.25">
      <c r="B5" s="41" t="s">
        <v>87</v>
      </c>
    </row>
    <row r="6" spans="2:4" ht="16.5" customHeight="1" x14ac:dyDescent="0.2">
      <c r="B6" s="194">
        <f>'Cover Page'!C7</f>
        <v>0</v>
      </c>
    </row>
    <row r="7" spans="2:4" ht="15.75" customHeight="1" x14ac:dyDescent="0.25">
      <c r="B7" s="41" t="s">
        <v>88</v>
      </c>
    </row>
    <row r="8" spans="2:4" ht="15.75" customHeight="1" x14ac:dyDescent="0.25">
      <c r="B8" s="295" t="str">
        <f>'Cover Page'!C8</f>
        <v>Unicare Life &amp; Health Insurance</v>
      </c>
      <c r="D8" s="344" t="s">
        <v>91</v>
      </c>
    </row>
    <row r="9" spans="2:4" ht="15.75" customHeight="1" x14ac:dyDescent="0.25">
      <c r="B9" s="51" t="s">
        <v>90</v>
      </c>
    </row>
    <row r="10" spans="2:4" ht="15.75" customHeight="1" x14ac:dyDescent="0.25">
      <c r="B10" s="295">
        <f>'Cover Page'!C9</f>
        <v>0</v>
      </c>
    </row>
    <row r="11" spans="2:4" ht="15.75" x14ac:dyDescent="0.25">
      <c r="B11" s="51" t="s">
        <v>85</v>
      </c>
    </row>
    <row r="12" spans="2:4" x14ac:dyDescent="0.2">
      <c r="B12" s="195" t="str">
        <f>'Cover Page'!C6</f>
        <v>2019</v>
      </c>
    </row>
    <row r="13" spans="2:4" ht="15.75" x14ac:dyDescent="0.25">
      <c r="B13" s="300"/>
    </row>
    <row r="17" spans="2:2" s="25" customFormat="1" ht="15.75" thickBot="1" x14ac:dyDescent="0.25">
      <c r="B17" s="301" t="s">
        <v>92</v>
      </c>
    </row>
    <row r="18" spans="2:2" s="25" customFormat="1" ht="150.75" thickBot="1" x14ac:dyDescent="0.25">
      <c r="B18" s="399"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5"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2020-07-30T19:28:54Z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