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codeName="ThisWorkbook" defaultThemeVersion="124226"/>
  <xr:revisionPtr revIDLastSave="0" documentId="13_ncr:1_{643C59C1-D11A-4DC9-87BB-92122333F09B}"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<sst xmlns="http://schemas.openxmlformats.org/spreadsheetml/2006/main" count="312" uniqueCount="176">
  <si>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</si>
  <si>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</si>
  <si>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</si>
  <si>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</si>
  <si>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</si>
  <si>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</si>
  <si>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</si>
  <si>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</si>
  <si>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</si>
  <si>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</si>
  <si>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</si>
  <si>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</si>
  <si>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</si>
  <si>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</si>
  <si>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</si>
  <si>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</si>
  <si>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</si>
  <si>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</si>
  <si>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</si>
  <si>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</si>
  <si>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</si>
  <si>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</si>
  <si>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</si>
  <si>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</si>
  <si>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</si>
  <si>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</si>
  <si>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</si>
  <si>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</si>
  <si>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</si>
  <si>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</si>
  <si>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</si>
  <si>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</si>
  <si>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</si>
  <si>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</si>
  <si>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</si>
  <si>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</si>
  <si>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</si>
  <si>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</si>
  <si>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</si>
  <si>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</si>
  <si>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</si>
  <si>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</si>
  <si>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</si>
  <si>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</si>
  <si>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</si>
  <si>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</si>
  <si>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</si>
  <si>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</si>
  <si>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</si>
  <si>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</si>
  <si>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</si>
  <si>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</si>
  <si>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</si>
  <si>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</si>
  <si>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</si>
  <si>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</si>
  <si>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</si>
  <si>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</si>
  <si>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</si>
  <si>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</si>
  <si>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</si>
  <si>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</si>
  <si>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</si>
  <si>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</si>
  <si>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</si>
  <si>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</si>
  <si>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</si>
  <si>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</si>
  <si>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</si>
  <si>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</si>
  <si>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</si>
  <si>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</si>
  <si>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</si>
  <si>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</si>
  <si>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</si>
  <si>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</si>
  <si>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</si>
  <si>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</si>
  <si>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</si>
  <si>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</si>
  <si>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</si>
  <si>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</si>
  <si>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</si>
  <si>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</si>
  <si>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</si>
  <si>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</si>
  <si>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</si>
  <si>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</si>
  <si>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</si>
  <si>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</si>
  <si>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</si>
  <si>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</si>
  <si>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</si>
  <si>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</si>
  <si>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</si>
  <si>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</si>
  <si>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</si>
  <si>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</si>
  <si>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</si>
  <si>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</si>
  <si>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</si>
  <si>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</si>
  <si>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</si>
  <si>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</si>
  <si>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</si>
  <si>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</si>
  <si>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</si>
  <si>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</si>
  <si>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</si>
  <si>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</si>
  <si>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</si>
  <si>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</si>
  <si>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</si>
  <si>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</si>
  <si>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</si>
  <si>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</si>
  <si>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</si>
  <si>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</si>
  <si>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</si>
  <si>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</si>
  <si>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</si>
  <si>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</si>
  <si>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</si>
  <si>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</si>
  <si>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</si>
  <si>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</si>
  <si>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</si>
  <si>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</si>
  <si>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</si>
  <si>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</si>
  <si>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</si>
  <si>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</si>
  <si>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</si>
  <si>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</si>
  <si>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</si>
  <si>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</si>
  <si>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</si>
  <si>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</si>
  <si>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</si>
  <si>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</si>
  <si>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</si>
  <si>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</si>
  <si>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</si>
  <si>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</si>
  <si>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</si>
  <si>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</si>
  <si>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</si>
  <si>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</si>
  <si>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</si>
  <si>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</si>
  <si>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</si>
  <si>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</si>
  <si>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</si>
  <si>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</si>
  <si>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</si>
  <si>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</si>
  <si>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</si>
  <si>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</si>
  <si>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</si>
  <si>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</si>
  <si>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</si>
  <si>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Transamerica Life Insurance Company</t>
  </si>
  <si>
    <t>No</t>
  </si>
  <si>
    <t>Product Type</t>
  </si>
  <si>
    <t>Market</t>
  </si>
  <si>
    <t>Reflects ledger data on claims paid for CA groups.</t>
  </si>
  <si>
    <t>Transamerica's Dental is 100% DPPO &amp; Indemnity.  There is no DHMO business.</t>
  </si>
  <si>
    <t>Transamerica has no Individual business in California.  To split between Small and Large group, the number of employees per group were estimated from the policies issued and assuming a participation rate.  Based on this estimate, each group was categorized by Small (1-100 employees) vs. Large (101+) group.</t>
  </si>
  <si>
    <t>allocated by taking the Federal taxes and assessments as a percent of premium, from the SUPPLEMENTAL HEALTH CARE EXHIBIT for Transamerica Premier Life Insurance Company (California Line 1.5) and applying it to the corresponding total direct earned premium from Line 1.1.  All Federal taxes and assessments are reflected in Line 3.1a.</t>
  </si>
  <si>
    <t>allocated by taking the State insurance, premium and other taxes as a percent of premium, from the SUPPLEMENTAL HEALTH CARE EXHIBIT for Transamerica Premier Life Insurance Company (California Line 1.6) and applying it to the corresponding total direct earned premium from Line 1.1.</t>
  </si>
  <si>
    <t>allocated by taking the Community benefit expenditures as a percent of premium, from the SUPPLEMENTAL HEALTH CARE EXHIBIT for Transamerica Premier Life Insurance Company (California Line 1.6a) and applying it to the corresponding total direct earned premium from Line 1.1.</t>
  </si>
  <si>
    <t>allocated by taking the Regulatory authority licenses and fees as a percent of premium, from the SUPPLEMENTAL HEALTH CARE EXHIBIT for Transamerica Premier Life Insurance Company (California Line 1.7) and applying it to the corresponding total direct earned premium from Line 1.1.</t>
  </si>
  <si>
    <t>allocated by taking the Direct sales salaries and benefits as a percent of premium, from the SUPPLEMENTAL HEALTH CARE EXHIBIT for Transamerica Premier Life Insurance Company (California Line 10.1) and applying it to the corresponding total direct earned premium from Line 1.1.</t>
  </si>
  <si>
    <t>allocated by applying the commission percentage to the direct earned premium for Line 1.1.</t>
  </si>
  <si>
    <t>allocated by taking the Other taxes as a percent of premium, from the SUPPLEMENTAL HEALTH CARE EXHIBIT for Transamerica Premier Life Insurance Company (California Line 10.3) and applying it to the corresponding total direct earned premium from Line 1.1.</t>
  </si>
  <si>
    <t>allocated by taking the nationwide 2019 expenses as a percent of premium and applying it to the corresponding total direct earned premium from Line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</si>
</sst>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3">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30" fillId="0" borderId="0" xfId="92" applyNumberFormat="1" applyFont="1" applyFill="1" applyBorder="1" applyAlignment="1" applyProtection="1">
      <alignment horizontal="center" vertical="center"/>
      <protection locked="0"/>
    </xf>
    <xf numFmtId="164" fontId="30" fillId="0" borderId="0" xfId="92" applyNumberFormat="1" applyFont="1" applyFill="1" applyBorder="1" applyAlignment="1" applyProtection="1">
      <alignment vertical="top"/>
      <protection locked="0"/>
    </xf>
    <xf numFmtId="164" fontId="37" fillId="0" borderId="0" xfId="0" applyNumberFormat="1" applyFont="1" applyProtection="1">
      <protection locked="0"/>
    </xf>
    <xf numFmtId="164" fontId="30" fillId="0" borderId="0" xfId="92" applyNumberFormat="1" applyFont="1" applyFill="1" applyBorder="1" applyAlignment="1" applyProtection="1">
      <alignment vertical="center"/>
      <protection locked="0"/>
    </xf>
    <xf numFmtId="164" fontId="37" fillId="0" borderId="0" xfId="0" applyNumberFormat="1" applyFont="1" applyAlignment="1" applyProtection="1">
      <alignment vertical="center"/>
      <protection locked="0"/>
    </xf>
    <xf numFmtId="3" fontId="30" fillId="0" borderId="0" xfId="126" applyNumberFormat="1" applyFont="1" applyAlignment="1" applyProtection="1">
      <alignment horizontal="center" vertical="top"/>
      <protection locked="0"/>
    </xf>
    <xf numFmtId="165" fontId="37" fillId="0" borderId="0" xfId="0" applyNumberFormat="1" applyFont="1" applyProtection="1">
      <protection locked="0"/>
    </xf>
    <xf numFmtId="164" fontId="37" fillId="0" borderId="0" xfId="0" applyNumberFormat="1" applyFont="1" applyAlignment="1" applyProtection="1">
      <alignment horizontal="center" vertical="center"/>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21" sqref="C21"/>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Normal="100" workbookViewId="0">
      <pane xSplit="4" ySplit="17" topLeftCell="I45" activePane="bottomRight" state="frozen"/>
      <selection pane="topRight" activeCell="E1" sqref="E1"/>
      <selection pane="bottomLeft" activeCell="A18" sqref="A18"/>
      <selection pane="bottomRight" activeCell="M44" sqref="M4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Transamerica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200133.90120039624</v>
      </c>
      <c r="N21" s="83">
        <f>'Pt 2 Premium and Claims'!N22+'Pt 2 Premium and Claims'!N23-'Pt 2 Premium and Claims'!N24-'Pt 2 Premium and Claims'!N25</f>
        <v>200133.90120039624</v>
      </c>
      <c r="O21" s="82">
        <f>'Pt 2 Premium and Claims'!O22+'Pt 2 Premium and Claims'!O23-'Pt 2 Premium and Claims'!O24-'Pt 2 Premium and Claims'!O25</f>
        <v>628365.23879960389</v>
      </c>
      <c r="P21" s="83">
        <f>'Pt 2 Premium and Claims'!P22+'Pt 2 Premium and Claims'!P23-'Pt 2 Premium and Claims'!P24-'Pt 2 Premium and Claims'!P25</f>
        <v>628365.23879960389</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5473.3970273652321</v>
      </c>
      <c r="N24" s="83">
        <f>'Pt 2 Premium and Claims'!N51</f>
        <v>5372.88</v>
      </c>
      <c r="O24" s="82">
        <f>'Pt 2 Premium and Claims'!O51</f>
        <v>44675.443957634765</v>
      </c>
      <c r="P24" s="83">
        <f>'Pt 2 Premium and Claims'!P51</f>
        <v>20558.66</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7316.3243452413153</v>
      </c>
      <c r="N28" s="105">
        <v>7316.3243452413153</v>
      </c>
      <c r="O28" s="106">
        <v>22971.240088552338</v>
      </c>
      <c r="P28" s="108">
        <v>22971.240088552338</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3416.0543067614158</v>
      </c>
      <c r="N32" s="105">
        <v>3416.0543067614158</v>
      </c>
      <c r="O32" s="106">
        <v>10725.468135811778</v>
      </c>
      <c r="P32" s="108">
        <v>10725.468135811778</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v>-48.196622759992763</v>
      </c>
      <c r="N34" s="105">
        <v>-48.196622759992763</v>
      </c>
      <c r="O34" s="106">
        <v>-151.3240994567557</v>
      </c>
      <c r="P34" s="108">
        <v>-151.3240994567557</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10684.182029242738</v>
      </c>
      <c r="N35" s="112">
        <f t="shared" si="0"/>
        <v>10684.182029242738</v>
      </c>
      <c r="O35" s="111">
        <f t="shared" si="0"/>
        <v>33545.384124907359</v>
      </c>
      <c r="P35" s="112">
        <f t="shared" si="0"/>
        <v>33545.384124907359</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33751.962453863496</v>
      </c>
      <c r="N39" s="108">
        <v>33751.962453863496</v>
      </c>
      <c r="O39" s="106">
        <v>105971.85094613652</v>
      </c>
      <c r="P39" s="108">
        <v>105971.85094613652</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v>197.05616901215438</v>
      </c>
      <c r="N41" s="108">
        <v>197.05616901215438</v>
      </c>
      <c r="O41" s="110">
        <v>618.70200878296941</v>
      </c>
      <c r="P41" s="108">
        <v>618.70200878296941</v>
      </c>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86396.399781034284</v>
      </c>
      <c r="N43" s="104">
        <v>86396.399781034284</v>
      </c>
      <c r="O43" s="110">
        <v>271260.86112455279</v>
      </c>
      <c r="P43" s="108">
        <v>271260.86112455279</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120345.41840390993</v>
      </c>
      <c r="N44" s="118">
        <f t="shared" si="1"/>
        <v>120345.41840390993</v>
      </c>
      <c r="O44" s="82">
        <f t="shared" si="1"/>
        <v>377851.41407947225</v>
      </c>
      <c r="P44" s="83">
        <f t="shared" si="1"/>
        <v>377851.41407947225</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1289.268872591832</v>
      </c>
      <c r="N47" s="126">
        <v>1289.268872591832</v>
      </c>
      <c r="O47" s="125">
        <v>4630.6865114744223</v>
      </c>
      <c r="P47" s="103">
        <v>4630.6865114744223</v>
      </c>
    </row>
    <row r="48" spans="2:16" s="39" customFormat="1" x14ac:dyDescent="0.2">
      <c r="B48" s="97"/>
      <c r="C48" s="101">
        <v>5.2</v>
      </c>
      <c r="D48" s="109" t="s">
        <v>27</v>
      </c>
      <c r="E48" s="125"/>
      <c r="F48" s="126"/>
      <c r="G48" s="125"/>
      <c r="H48" s="126"/>
      <c r="I48" s="125"/>
      <c r="J48" s="126"/>
      <c r="K48" s="125"/>
      <c r="L48" s="126"/>
      <c r="M48" s="125">
        <v>15471.226471101983</v>
      </c>
      <c r="N48" s="126">
        <v>15471.226471101983</v>
      </c>
      <c r="O48" s="125">
        <v>55568.238137693072</v>
      </c>
      <c r="P48" s="127">
        <v>55568.238137693072</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1289.268872591832</v>
      </c>
      <c r="N49" s="129">
        <f>N48/12</f>
        <v>1289.268872591832</v>
      </c>
      <c r="O49" s="128">
        <f t="shared" si="2"/>
        <v>4630.6865114744223</v>
      </c>
      <c r="P49" s="129">
        <f t="shared" si="2"/>
        <v>4630.6865114744223</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0" priority="73" stopIfTrue="1" operator="lessThan">
      <formula>0</formula>
    </cfRule>
  </conditionalFormatting>
  <conditionalFormatting sqref="K28:K29 K31:K34 M28:M29 M31:M34 O28:O29 O31:O34 O44 M44 K44">
    <cfRule type="cellIs" dxfId="39" priority="42" stopIfTrue="1" operator="lessThan">
      <formula>0</formula>
    </cfRule>
  </conditionalFormatting>
  <conditionalFormatting sqref="G35:H35">
    <cfRule type="cellIs" dxfId="38" priority="14" stopIfTrue="1" operator="lessThan">
      <formula>0</formula>
    </cfRule>
  </conditionalFormatting>
  <conditionalFormatting sqref="I35:J35">
    <cfRule type="cellIs" dxfId="37" priority="13" stopIfTrue="1" operator="lessThan">
      <formula>0</formula>
    </cfRule>
  </conditionalFormatting>
  <conditionalFormatting sqref="K35:L35">
    <cfRule type="cellIs" dxfId="36" priority="12" stopIfTrue="1" operator="lessThan">
      <formula>0</formula>
    </cfRule>
  </conditionalFormatting>
  <conditionalFormatting sqref="M35:N35">
    <cfRule type="cellIs" dxfId="35" priority="11" stopIfTrue="1" operator="lessThan">
      <formula>0</formula>
    </cfRule>
  </conditionalFormatting>
  <conditionalFormatting sqref="O35:P35">
    <cfRule type="cellIs" dxfId="34" priority="10" stopIfTrue="1" operator="lessThan">
      <formula>0</formula>
    </cfRule>
  </conditionalFormatting>
  <conditionalFormatting sqref="G38:G39 I38:I39 K38:K39 M38:M39 O38:O39">
    <cfRule type="cellIs" dxfId="33" priority="9" stopIfTrue="1" operator="lessThan">
      <formula>0</formula>
    </cfRule>
  </conditionalFormatting>
  <conditionalFormatting sqref="F43">
    <cfRule type="cellIs" dxfId="32" priority="8" stopIfTrue="1" operator="lessThan">
      <formula>0</formula>
    </cfRule>
  </conditionalFormatting>
  <conditionalFormatting sqref="E43">
    <cfRule type="cellIs" dxfId="31" priority="6" stopIfTrue="1" operator="lessThan">
      <formula>0</formula>
    </cfRule>
  </conditionalFormatting>
  <conditionalFormatting sqref="H43 J43 L43 N43">
    <cfRule type="cellIs" dxfId="30" priority="4" stopIfTrue="1" operator="lessThan">
      <formula>0</formula>
    </cfRule>
  </conditionalFormatting>
  <conditionalFormatting sqref="G43 I43 K43 M43 O43">
    <cfRule type="cellIs" dxfId="29" priority="3" stopIfTrue="1" operator="lessThan">
      <formula>0</formula>
    </cfRule>
  </conditionalFormatting>
  <conditionalFormatting sqref="G41:G42 I41:I42 K41:K42 M41:M42 O41:O42">
    <cfRule type="cellIs" dxfId="28" priority="2" stopIfTrue="1" operator="lessThan">
      <formula>0</formula>
    </cfRule>
  </conditionalFormatting>
  <conditionalFormatting sqref="G47:O48">
    <cfRule type="cellIs" dxfId="27"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6" zoomScaleNormal="100" workbookViewId="0">
      <pane xSplit="4" ySplit="4" topLeftCell="E26" activePane="bottomRight" state="frozen"/>
      <selection activeCell="A16" sqref="A16"/>
      <selection pane="topRight" activeCell="E16" sqref="E16"/>
      <selection pane="bottomLeft" activeCell="A20" sqref="A20"/>
      <selection pane="bottomRight" activeCell="D45" sqref="D4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Transamerica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c r="L22" s="166"/>
      <c r="M22" s="165">
        <v>200133.90120039624</v>
      </c>
      <c r="N22" s="166">
        <v>200133.90120039624</v>
      </c>
      <c r="O22" s="165">
        <v>628365.23879960389</v>
      </c>
      <c r="P22" s="166">
        <v>628365.23879960389</v>
      </c>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13072.49948379464</v>
      </c>
      <c r="N29" s="176"/>
      <c r="O29" s="165">
        <v>50020.30051620536</v>
      </c>
      <c r="P29" s="176"/>
    </row>
    <row r="30" spans="1:16" s="25" customFormat="1" ht="28.5" customHeight="1" x14ac:dyDescent="0.2">
      <c r="A30" s="39"/>
      <c r="B30" s="79"/>
      <c r="C30" s="80"/>
      <c r="D30" s="81" t="s">
        <v>54</v>
      </c>
      <c r="E30" s="177"/>
      <c r="F30" s="166"/>
      <c r="G30" s="177"/>
      <c r="H30" s="166"/>
      <c r="I30" s="177"/>
      <c r="J30" s="166"/>
      <c r="K30" s="177"/>
      <c r="L30" s="166"/>
      <c r="M30" s="177"/>
      <c r="N30" s="166">
        <v>5372.88</v>
      </c>
      <c r="O30" s="177"/>
      <c r="P30" s="166">
        <v>20558.66</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v>2019.7011702462719</v>
      </c>
      <c r="N36" s="178"/>
      <c r="O36" s="165">
        <v>7728.1364297537284</v>
      </c>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v>9618.803626675679</v>
      </c>
      <c r="N38" s="178"/>
      <c r="O38" s="165">
        <v>13072.99298832432</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5473.3970273652321</v>
      </c>
      <c r="N51" s="190">
        <f>N30+N33+N37+N41+N44+N47+N48+N50</f>
        <v>5372.88</v>
      </c>
      <c r="O51" s="189">
        <f>O29+O32-O34+O36-O38+O40+O43-O45+O47+O48-O49+O50</f>
        <v>44675.443957634765</v>
      </c>
      <c r="P51" s="190">
        <f>P30+P33+P37+P41+P44+P47+P48+P50</f>
        <v>20558.66</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6" priority="89" stopIfTrue="1" operator="lessThan">
      <formula>0</formula>
    </cfRule>
  </conditionalFormatting>
  <conditionalFormatting sqref="O49 O45 M45 M49 K45 K49 K40 M40 O40 O38 M38 K38 K34 M34 O34 L41 N41 P41 K32 M32 O32 K36 M36 O36 L33 N33 P33 L37 N37 P37 L44 N44 P44">
    <cfRule type="cellIs" dxfId="25" priority="13" stopIfTrue="1" operator="lessThan">
      <formula>0</formula>
    </cfRule>
  </conditionalFormatting>
  <conditionalFormatting sqref="G22:G25">
    <cfRule type="cellIs" dxfId="24" priority="10" stopIfTrue="1" operator="lessThan">
      <formula>0</formula>
    </cfRule>
  </conditionalFormatting>
  <conditionalFormatting sqref="I22:I25">
    <cfRule type="cellIs" dxfId="23" priority="9" stopIfTrue="1" operator="lessThan">
      <formula>0</formula>
    </cfRule>
  </conditionalFormatting>
  <conditionalFormatting sqref="K22:K25">
    <cfRule type="cellIs" dxfId="22" priority="8" stopIfTrue="1" operator="lessThan">
      <formula>0</formula>
    </cfRule>
  </conditionalFormatting>
  <conditionalFormatting sqref="M22:M25">
    <cfRule type="cellIs" dxfId="21" priority="7" stopIfTrue="1" operator="lessThan">
      <formula>0</formula>
    </cfRule>
  </conditionalFormatting>
  <conditionalFormatting sqref="O22:O25">
    <cfRule type="cellIs" dxfId="20" priority="6" stopIfTrue="1" operator="lessThan">
      <formula>0</formula>
    </cfRule>
  </conditionalFormatting>
  <conditionalFormatting sqref="G29 H30">
    <cfRule type="cellIs" dxfId="19" priority="5" stopIfTrue="1" operator="lessThan">
      <formula>0</formula>
    </cfRule>
  </conditionalFormatting>
  <conditionalFormatting sqref="I29 J30">
    <cfRule type="cellIs" dxfId="18" priority="4" stopIfTrue="1" operator="lessThan">
      <formula>0</formula>
    </cfRule>
  </conditionalFormatting>
  <conditionalFormatting sqref="K29 L30">
    <cfRule type="cellIs" dxfId="17" priority="3" stopIfTrue="1" operator="lessThan">
      <formula>0</formula>
    </cfRule>
  </conditionalFormatting>
  <conditionalFormatting sqref="M29 N30">
    <cfRule type="cellIs" dxfId="16" priority="2" stopIfTrue="1" operator="lessThan">
      <formula>0</formula>
    </cfRule>
  </conditionalFormatting>
  <conditionalFormatting sqref="O29 P30">
    <cfRule type="cellIs" dxfId="15"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9" zoomScaleNormal="100" workbookViewId="0">
      <selection activeCell="D69" sqref="D69"/>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Transamerica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165</v>
      </c>
      <c r="E18" s="208"/>
    </row>
    <row r="19" spans="2:5" s="199" customFormat="1" ht="35.25" customHeight="1" x14ac:dyDescent="0.2">
      <c r="B19" s="203" t="s">
        <v>163</v>
      </c>
      <c r="C19" s="212"/>
      <c r="D19" s="350" t="s">
        <v>166</v>
      </c>
      <c r="E19" s="208"/>
    </row>
    <row r="20" spans="2:5" s="199" customFormat="1" ht="82.5" customHeight="1" x14ac:dyDescent="0.2">
      <c r="B20" s="203" t="s">
        <v>164</v>
      </c>
      <c r="C20" s="212"/>
      <c r="D20" s="350" t="s">
        <v>167</v>
      </c>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108" customHeight="1" x14ac:dyDescent="0.2">
      <c r="B26" s="203"/>
      <c r="C26" s="212"/>
      <c r="D26" s="350" t="s">
        <v>168</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85.5" customHeight="1" x14ac:dyDescent="0.2">
      <c r="B33" s="203"/>
      <c r="C33" s="212"/>
      <c r="D33" s="350" t="s">
        <v>169</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76.5" customHeight="1" x14ac:dyDescent="0.2">
      <c r="B40" s="203"/>
      <c r="C40" s="212"/>
      <c r="D40" s="350" t="s">
        <v>170</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86.25" customHeight="1" x14ac:dyDescent="0.2">
      <c r="B47" s="203"/>
      <c r="C47" s="212"/>
      <c r="D47" s="350" t="s">
        <v>171</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80.25" customHeight="1" x14ac:dyDescent="0.2">
      <c r="B55" s="203"/>
      <c r="C55" s="217"/>
      <c r="D55" s="350" t="s">
        <v>172</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173</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81.75" customHeight="1" x14ac:dyDescent="0.2">
      <c r="B69" s="203"/>
      <c r="C69" s="217"/>
      <c r="D69" s="350" t="s">
        <v>174</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48.75" customHeight="1" x14ac:dyDescent="0.2">
      <c r="B76" s="203"/>
      <c r="C76" s="217"/>
      <c r="D76" s="350" t="s">
        <v>175</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election activeCell="Z30" sqref="Z3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Transamerica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405">
        <v>18691</v>
      </c>
      <c r="V21" s="405">
        <v>39767</v>
      </c>
      <c r="W21" s="178"/>
      <c r="X21" s="176"/>
      <c r="Y21" s="406">
        <v>61079</v>
      </c>
      <c r="Z21" s="407">
        <v>54048</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405">
        <v>18691</v>
      </c>
      <c r="V22" s="405">
        <v>39767</v>
      </c>
      <c r="W22" s="265">
        <f>'Pt 1 Summary of Data'!N24</f>
        <v>5372.88</v>
      </c>
      <c r="X22" s="266">
        <f>SUM(U22:W22)</f>
        <v>63830.879999999997</v>
      </c>
      <c r="Y22" s="405">
        <v>61079</v>
      </c>
      <c r="Z22" s="412">
        <v>54048</v>
      </c>
      <c r="AA22" s="265">
        <f>'Pt 1 Summary of Data'!P24</f>
        <v>20558.66</v>
      </c>
      <c r="AB22" s="266">
        <f>SUM(Y22:AA22)</f>
        <v>135685.66</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18691</v>
      </c>
      <c r="V23" s="267">
        <f>SUM(V$22:V$22)</f>
        <v>39767</v>
      </c>
      <c r="W23" s="267">
        <f>SUM(W$22:W$22)</f>
        <v>5372.88</v>
      </c>
      <c r="X23" s="266">
        <f>SUM(U23:W23)</f>
        <v>63830.879999999997</v>
      </c>
      <c r="Y23" s="267">
        <f>SUM(Y$22:Y$22)</f>
        <v>61079</v>
      </c>
      <c r="Z23" s="267">
        <f>SUM(Z$22:Z$22)</f>
        <v>54048</v>
      </c>
      <c r="AA23" s="267">
        <f>SUM(AA$22:AA$22)</f>
        <v>20558.66</v>
      </c>
      <c r="AB23" s="266">
        <f>SUM(Y23:AA23)</f>
        <v>135685.66</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406">
        <v>200029.6007252454</v>
      </c>
      <c r="V26" s="407">
        <v>481112.60339282232</v>
      </c>
      <c r="W26" s="274">
        <f>'Pt 1 Summary of Data'!N21</f>
        <v>200133.90120039624</v>
      </c>
      <c r="X26" s="266">
        <f>SUM(U26:W26)</f>
        <v>881276.10531846399</v>
      </c>
      <c r="Y26" s="407">
        <v>1216060.4192747546</v>
      </c>
      <c r="Z26" s="407">
        <v>1439429.376607178</v>
      </c>
      <c r="AA26" s="274">
        <f>'Pt 1 Summary of Data'!P21</f>
        <v>628365.23879960389</v>
      </c>
      <c r="AB26" s="266">
        <f>SUM(Y26:AA26)</f>
        <v>3283855.0346815363</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408">
        <v>20483.15849985032</v>
      </c>
      <c r="V27" s="409">
        <v>25684.173454311487</v>
      </c>
      <c r="W27" s="274">
        <f>'Pt 1 Summary of Data'!N35</f>
        <v>10684.182029242738</v>
      </c>
      <c r="X27" s="266">
        <f>SUM(U27:W27)</f>
        <v>56851.513983404548</v>
      </c>
      <c r="Y27" s="409">
        <v>124525.36136195736</v>
      </c>
      <c r="Z27" s="409">
        <v>76843.749156974227</v>
      </c>
      <c r="AA27" s="274">
        <f>'Pt 1 Summary of Data'!P35</f>
        <v>33545.384124907359</v>
      </c>
      <c r="AB27" s="266">
        <f>SUM(Y27:AA27)</f>
        <v>234914.49464383896</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179546.44222539509</v>
      </c>
      <c r="V28" s="274">
        <f t="shared" si="0"/>
        <v>455428.42993851082</v>
      </c>
      <c r="W28" s="274">
        <f t="shared" si="0"/>
        <v>189449.7191711535</v>
      </c>
      <c r="X28" s="112">
        <f>X$26-X$27</f>
        <v>824424.59133505949</v>
      </c>
      <c r="Y28" s="274">
        <f t="shared" si="0"/>
        <v>1091535.0579127972</v>
      </c>
      <c r="Z28" s="274">
        <f t="shared" si="0"/>
        <v>1362585.6274502038</v>
      </c>
      <c r="AA28" s="274">
        <f t="shared" si="0"/>
        <v>594819.85467469657</v>
      </c>
      <c r="AB28" s="112">
        <f>AB$26-AB$27</f>
        <v>3048940.5400376972</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410">
        <v>996.7592007146726</v>
      </c>
      <c r="V30" s="411">
        <v>3415.0881215905742</v>
      </c>
      <c r="W30" s="283">
        <f>'Pt 1 Summary of Data'!N49</f>
        <v>1289.268872591832</v>
      </c>
      <c r="X30" s="281">
        <f>SUM(U30:W30)</f>
        <v>5701.1161948970785</v>
      </c>
      <c r="Y30" s="282">
        <v>6176.6865848411871</v>
      </c>
      <c r="Z30" s="279">
        <v>7447.4321062948684</v>
      </c>
      <c r="AA30" s="283">
        <f>'Pt 1 Summary of Data'!P49</f>
        <v>4630.6865114744223</v>
      </c>
      <c r="AB30" s="281">
        <f>SUM(Y30:AA30)</f>
        <v>18254.805202610478</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7.7424764703625998E-2</v>
      </c>
      <c r="Y33" s="292"/>
      <c r="Z33" s="293"/>
      <c r="AA33" s="293"/>
      <c r="AB33" s="294">
        <f>IF(AB30&lt;1000,"Not Required to Calculate",AB23/AB28)</f>
        <v>4.4502560223205395E-2</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4" priority="70" stopIfTrue="1" operator="lessThan">
      <formula>0</formula>
    </cfRule>
  </conditionalFormatting>
  <conditionalFormatting sqref="K26:K27">
    <cfRule type="cellIs" dxfId="13" priority="33" stopIfTrue="1" operator="lessThan">
      <formula>0</formula>
    </cfRule>
  </conditionalFormatting>
  <conditionalFormatting sqref="S26:S27">
    <cfRule type="cellIs" dxfId="12" priority="29" stopIfTrue="1" operator="lessThan">
      <formula>0</formula>
    </cfRule>
  </conditionalFormatting>
  <conditionalFormatting sqref="O26:O27">
    <cfRule type="cellIs" dxfId="11" priority="30" stopIfTrue="1" operator="lessThan">
      <formula>0</formula>
    </cfRule>
  </conditionalFormatting>
  <conditionalFormatting sqref="W26:W27">
    <cfRule type="cellIs" dxfId="10" priority="27" stopIfTrue="1" operator="lessThan">
      <formula>0</formula>
    </cfRule>
  </conditionalFormatting>
  <conditionalFormatting sqref="AA26:AA27">
    <cfRule type="cellIs" dxfId="9" priority="25" stopIfTrue="1" operator="lessThan">
      <formula>0</formula>
    </cfRule>
  </conditionalFormatting>
  <conditionalFormatting sqref="E26:F27">
    <cfRule type="cellIs" dxfId="8" priority="13" stopIfTrue="1" operator="lessThan">
      <formula>0</formula>
    </cfRule>
  </conditionalFormatting>
  <conditionalFormatting sqref="I26">
    <cfRule type="cellIs" dxfId="7" priority="12" stopIfTrue="1" operator="lessThan">
      <formula>0</formula>
    </cfRule>
  </conditionalFormatting>
  <conditionalFormatting sqref="I27">
    <cfRule type="cellIs" dxfId="6" priority="11" stopIfTrue="1" operator="lessThan">
      <formula>0</formula>
    </cfRule>
  </conditionalFormatting>
  <conditionalFormatting sqref="J26:J27">
    <cfRule type="cellIs" dxfId="5" priority="10" stopIfTrue="1" operator="lessThan">
      <formula>0</formula>
    </cfRule>
  </conditionalFormatting>
  <conditionalFormatting sqref="M26:M27">
    <cfRule type="cellIs" dxfId="4" priority="9" stopIfTrue="1" operator="lessThan">
      <formula>0</formula>
    </cfRule>
  </conditionalFormatting>
  <conditionalFormatting sqref="N26:N27">
    <cfRule type="cellIs" dxfId="3" priority="8" stopIfTrue="1" operator="lessThan">
      <formula>0</formula>
    </cfRule>
  </conditionalFormatting>
  <conditionalFormatting sqref="Q26:Q27">
    <cfRule type="cellIs" dxfId="2" priority="7" stopIfTrue="1" operator="lessThan">
      <formula>0</formula>
    </cfRule>
  </conditionalFormatting>
  <conditionalFormatting sqref="R26:R27">
    <cfRule type="cellIs" dxfId="1" priority="6" stopIfTrue="1" operator="lessThan">
      <formula>0</formula>
    </cfRule>
  </conditionalFormatting>
  <conditionalFormatting sqref="U26:U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Transamerica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30" sqref="B3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Transamerica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2021-08-15T21:48:41Z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