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8_{DBAC4431-C358-434F-95B7-941630652C01}" xr6:coauthVersionLast="46" xr6:coauthVersionMax="46" xr10:uidLastSave="{00000000-0000-0000-0000-000000000000}"/>
  <bookViews>
    <workbookView xWindow="-120" yWindow="-120" windowWidth="29040" windowHeight="15840" tabRatio="844"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3" i="18" l="1"/>
  <c r="P30" i="18"/>
  <c r="O32" i="18"/>
  <c r="O29" i="18"/>
  <c r="N33" i="18"/>
  <c r="N30" i="18"/>
  <c r="M34" i="18"/>
  <c r="M32" i="18"/>
  <c r="M29" i="18"/>
  <c r="O24" i="18"/>
  <c r="O23" i="18"/>
  <c r="O22" i="18"/>
  <c r="M24" i="18"/>
  <c r="M23" i="18"/>
  <c r="M22" i="18"/>
  <c r="O48" i="4"/>
  <c r="M48" i="4"/>
  <c r="O47" i="4"/>
  <c r="M47" i="4"/>
  <c r="O43" i="4"/>
  <c r="M43" i="4"/>
  <c r="O41" i="4"/>
  <c r="M41" i="4"/>
  <c r="O39" i="4"/>
  <c r="M39" i="4"/>
  <c r="O38" i="4"/>
  <c r="M38" i="4"/>
  <c r="O34" i="4"/>
  <c r="M34" i="4"/>
  <c r="O32" i="4"/>
  <c r="M32" i="4"/>
  <c r="O31" i="4"/>
  <c r="M31" i="4"/>
  <c r="O28" i="4"/>
  <c r="M28" i="4"/>
  <c r="O29" i="4" l="1"/>
  <c r="P29" i="4" s="1"/>
  <c r="M29" i="4"/>
  <c r="N29" i="4" s="1"/>
  <c r="N48" i="4" l="1"/>
  <c r="P32" i="4"/>
  <c r="N32" i="4"/>
  <c r="P48" i="4"/>
  <c r="P47" i="4"/>
  <c r="N47" i="4"/>
  <c r="N23" i="18" l="1"/>
  <c r="P23" i="18"/>
  <c r="N24" i="18"/>
  <c r="P24" i="18"/>
  <c r="P22" i="18" l="1"/>
  <c r="N22" i="18"/>
  <c r="P34" i="4" l="1"/>
  <c r="N34" i="4"/>
  <c r="Y23" i="10" l="1"/>
  <c r="Z28" i="10"/>
  <c r="Y28" i="10"/>
  <c r="U28" i="10"/>
  <c r="O34" i="18"/>
  <c r="P51" i="18"/>
  <c r="P24" i="4" s="1"/>
  <c r="AA22" i="10" s="1"/>
  <c r="M51" i="18"/>
  <c r="M24" i="4" s="1"/>
  <c r="M21" i="4"/>
  <c r="O42" i="4"/>
  <c r="O33" i="4"/>
  <c r="M42" i="4"/>
  <c r="M33" i="4"/>
  <c r="D6" i="10"/>
  <c r="D8" i="10"/>
  <c r="D10" i="10"/>
  <c r="D12" i="10"/>
  <c r="D12" i="18"/>
  <c r="D10" i="18"/>
  <c r="D8" i="18"/>
  <c r="D6" i="18"/>
  <c r="D12" i="4"/>
  <c r="D10" i="4"/>
  <c r="D8" i="4"/>
  <c r="D6" i="4"/>
  <c r="I28" i="10"/>
  <c r="J28" i="10"/>
  <c r="E44" i="4"/>
  <c r="I23" i="10"/>
  <c r="U23" i="10"/>
  <c r="Q28" i="10"/>
  <c r="Q23" i="10"/>
  <c r="M28" i="10"/>
  <c r="M23" i="10"/>
  <c r="O19" i="18"/>
  <c r="P19" i="18" s="1"/>
  <c r="M19" i="18"/>
  <c r="N19" i="18"/>
  <c r="K19" i="18"/>
  <c r="L19" i="18" s="1"/>
  <c r="I19" i="18"/>
  <c r="J19" i="18" s="1"/>
  <c r="G19" i="18"/>
  <c r="H19" i="18" s="1"/>
  <c r="E19" i="18"/>
  <c r="F19" i="18" s="1"/>
  <c r="M18" i="4"/>
  <c r="N18" i="4" s="1"/>
  <c r="O18" i="4"/>
  <c r="P18" i="4" s="1"/>
  <c r="K18" i="4"/>
  <c r="L18" i="4" s="1"/>
  <c r="I18" i="4"/>
  <c r="J18" i="4" s="1"/>
  <c r="G18" i="4"/>
  <c r="H18" i="4" s="1"/>
  <c r="E28" i="10"/>
  <c r="F23" i="10"/>
  <c r="E23" i="10"/>
  <c r="E18" i="4"/>
  <c r="E50" i="4" s="1"/>
  <c r="J23" i="10"/>
  <c r="R28" i="10"/>
  <c r="Z23" i="10"/>
  <c r="V23" i="10"/>
  <c r="N23" i="10"/>
  <c r="R23" i="10"/>
  <c r="N28" i="10"/>
  <c r="F28" i="10"/>
  <c r="H49" i="4"/>
  <c r="K30" i="10"/>
  <c r="L30" i="10" s="1"/>
  <c r="L33" i="10" s="1"/>
  <c r="L49" i="4"/>
  <c r="S30" i="10" s="1"/>
  <c r="T30" i="10" s="1"/>
  <c r="T33" i="10" s="1"/>
  <c r="E49" i="4"/>
  <c r="P49" i="4"/>
  <c r="AA30" i="10" s="1"/>
  <c r="AB30" i="10" s="1"/>
  <c r="O49" i="4"/>
  <c r="N49" i="4"/>
  <c r="W30" i="10" s="1"/>
  <c r="X30" i="10" s="1"/>
  <c r="M49" i="4"/>
  <c r="K49" i="4"/>
  <c r="J49" i="4"/>
  <c r="O30" i="10" s="1"/>
  <c r="P30" i="10" s="1"/>
  <c r="P33" i="10" s="1"/>
  <c r="I49" i="4"/>
  <c r="G49" i="4"/>
  <c r="F49" i="4"/>
  <c r="G30" i="10" s="1"/>
  <c r="H30" i="10" s="1"/>
  <c r="H33" i="10" s="1"/>
  <c r="E51" i="18"/>
  <c r="E24" i="4" s="1"/>
  <c r="H6" i="4"/>
  <c r="E35" i="4" s="1"/>
  <c r="H21" i="4"/>
  <c r="K26" i="10" s="1"/>
  <c r="H51" i="18"/>
  <c r="H24" i="4" s="1"/>
  <c r="K22" i="10" s="1"/>
  <c r="F51" i="18"/>
  <c r="F24" i="4" s="1"/>
  <c r="G22" i="10" s="1"/>
  <c r="E21" i="4"/>
  <c r="O51" i="18"/>
  <c r="O24" i="4" s="1"/>
  <c r="N51" i="18"/>
  <c r="N24" i="4" s="1"/>
  <c r="W22" i="10" s="1"/>
  <c r="L51" i="18"/>
  <c r="L24" i="4"/>
  <c r="S22" i="10" s="1"/>
  <c r="K51" i="18"/>
  <c r="K24" i="4"/>
  <c r="J51" i="18"/>
  <c r="J24" i="4" s="1"/>
  <c r="O22" i="10" s="1"/>
  <c r="I51" i="18"/>
  <c r="I24" i="4" s="1"/>
  <c r="G51" i="18"/>
  <c r="G24" i="4"/>
  <c r="P21" i="4"/>
  <c r="AA26" i="10" s="1"/>
  <c r="O21" i="4"/>
  <c r="N21" i="4"/>
  <c r="W26" i="10" s="1"/>
  <c r="L21" i="4"/>
  <c r="S26" i="10" s="1"/>
  <c r="K21" i="4"/>
  <c r="J21" i="4"/>
  <c r="O26" i="10" s="1"/>
  <c r="I21" i="4"/>
  <c r="G21" i="4"/>
  <c r="F21" i="4"/>
  <c r="G26" i="10" s="1"/>
  <c r="L44" i="4"/>
  <c r="K44" i="4"/>
  <c r="B12" i="33"/>
  <c r="B10" i="33"/>
  <c r="B8" i="33"/>
  <c r="B6" i="33"/>
  <c r="J44" i="4"/>
  <c r="I44" i="4"/>
  <c r="H44" i="4"/>
  <c r="G44" i="4"/>
  <c r="F44" i="4"/>
  <c r="B12" i="31"/>
  <c r="B10" i="31"/>
  <c r="B8" i="31"/>
  <c r="B6" i="31"/>
  <c r="B12" i="30"/>
  <c r="B10" i="30"/>
  <c r="B8" i="30"/>
  <c r="B6" i="30"/>
  <c r="L35" i="4"/>
  <c r="S27" i="10" s="1"/>
  <c r="T27" i="10" s="1"/>
  <c r="K35" i="4"/>
  <c r="H35" i="4" l="1"/>
  <c r="K27" i="10" s="1"/>
  <c r="L27" i="10" s="1"/>
  <c r="J35" i="4"/>
  <c r="O27" i="10" s="1"/>
  <c r="P27" i="10" s="1"/>
  <c r="I35" i="4"/>
  <c r="F35" i="4"/>
  <c r="G27" i="10" s="1"/>
  <c r="H27" i="10" s="1"/>
  <c r="G35" i="4"/>
  <c r="X26" i="10"/>
  <c r="V28" i="10"/>
  <c r="F18" i="4"/>
  <c r="P26" i="10"/>
  <c r="O28" i="10"/>
  <c r="T22" i="10"/>
  <c r="S23" i="10"/>
  <c r="T23" i="10" s="1"/>
  <c r="L26" i="10"/>
  <c r="L28" i="10" s="1"/>
  <c r="K28" i="10"/>
  <c r="AB22" i="10"/>
  <c r="AA23" i="10"/>
  <c r="AB23" i="10" s="1"/>
  <c r="H26" i="10"/>
  <c r="O23" i="10"/>
  <c r="P23" i="10" s="1"/>
  <c r="P22" i="10"/>
  <c r="S28" i="10"/>
  <c r="T26" i="10"/>
  <c r="T28" i="10" s="1"/>
  <c r="X22" i="10"/>
  <c r="W23" i="10"/>
  <c r="X23" i="10" s="1"/>
  <c r="G23" i="10"/>
  <c r="H23" i="10" s="1"/>
  <c r="H22" i="10"/>
  <c r="L22" i="10"/>
  <c r="K23" i="10"/>
  <c r="L23" i="10" s="1"/>
  <c r="AB26" i="10"/>
  <c r="H28" i="10" l="1"/>
  <c r="G28" i="10"/>
  <c r="P28" i="10"/>
  <c r="P38" i="4"/>
  <c r="N38" i="4"/>
  <c r="P41" i="4"/>
  <c r="N39" i="4" l="1"/>
  <c r="N43" i="4"/>
  <c r="N28" i="4"/>
  <c r="P39" i="4"/>
  <c r="P43" i="4"/>
  <c r="P28" i="4"/>
  <c r="N31" i="4"/>
  <c r="N41" i="4"/>
  <c r="P31" i="4"/>
  <c r="N35" i="4" l="1"/>
  <c r="W27" i="10" s="1"/>
  <c r="W28" i="10" s="1"/>
  <c r="P44" i="4"/>
  <c r="N44" i="4"/>
  <c r="O44" i="4"/>
  <c r="M44" i="4"/>
  <c r="X27" i="10" l="1"/>
  <c r="X28" i="10" s="1"/>
  <c r="X33" i="10" s="1"/>
  <c r="M35" i="4"/>
  <c r="O35" i="4" l="1"/>
  <c r="P35" i="4"/>
  <c r="AA27" i="10" s="1"/>
  <c r="AB27" i="10" l="1"/>
  <c r="AB28" i="10" s="1"/>
  <c r="AB33" i="10" s="1"/>
  <c r="AA28" i="10"/>
</calcChain>
</file>

<file path=xl/sharedStrings.xml><?xml version="1.0" encoding="utf-8"?>
<sst xmlns="http://schemas.openxmlformats.org/spreadsheetml/2006/main" count="320" uniqueCount="179">
  <si>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</si>
  <si>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</si>
  <si>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</si>
  <si>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</si>
  <si>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</si>
  <si>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</si>
  <si>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</si>
  <si>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</si>
  <si>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</si>
  <si>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</si>
  <si>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</si>
  <si>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</si>
  <si>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</si>
  <si>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</si>
  <si>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</si>
  <si>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</si>
  <si>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</si>
  <si>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</si>
  <si>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</si>
  <si>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</si>
  <si>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</si>
  <si>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</si>
  <si>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</si>
  <si>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</si>
  <si>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</si>
  <si>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</si>
  <si>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</si>
  <si>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</si>
  <si>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</si>
  <si>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</si>
  <si>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</si>
  <si>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</si>
  <si>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</si>
  <si>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</si>
  <si>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</si>
  <si>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</si>
  <si>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</si>
  <si>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</si>
  <si>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</si>
  <si>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</si>
  <si>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</si>
  <si>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</si>
  <si>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</si>
  <si>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</si>
  <si>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</si>
  <si>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</si>
  <si>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</si>
  <si>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</si>
  <si>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</si>
  <si>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</si>
  <si>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</si>
  <si>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</si>
  <si>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</si>
  <si>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</si>
  <si>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</si>
  <si>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</si>
  <si>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</si>
  <si>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</si>
  <si>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</si>
  <si>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</si>
  <si>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</si>
  <si>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</si>
  <si>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</si>
  <si>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</si>
  <si>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</si>
  <si>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</si>
  <si>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</si>
  <si>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</si>
  <si>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</si>
  <si>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</si>
  <si>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</si>
  <si>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</si>
  <si>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</si>
  <si>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</si>
  <si>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</si>
  <si>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</si>
  <si>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</si>
  <si>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</si>
  <si>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</si>
  <si>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</si>
  <si>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</si>
  <si>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</si>
  <si>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</si>
  <si>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</si>
  <si>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</si>
  <si>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</si>
  <si>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</si>
  <si>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</si>
  <si>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</si>
  <si>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</si>
  <si>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</si>
  <si>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</si>
  <si>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</si>
  <si>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</si>
  <si>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</si>
  <si>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</si>
  <si>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</si>
  <si>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</si>
  <si>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</si>
  <si>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</si>
  <si>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</si>
  <si>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</si>
  <si>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</si>
  <si>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</si>
  <si>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</si>
  <si>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</si>
  <si>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</si>
  <si>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</si>
  <si>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</si>
  <si>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</si>
  <si>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</si>
  <si>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</si>
  <si>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</si>
  <si>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</si>
  <si>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</si>
  <si>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</si>
  <si>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</si>
  <si>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</si>
  <si>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</si>
  <si>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</si>
  <si>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</si>
  <si>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</si>
  <si>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</si>
  <si>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</si>
  <si>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</si>
  <si>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</si>
  <si>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</si>
  <si>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</si>
  <si>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</si>
  <si>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</si>
  <si>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</si>
  <si>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</si>
  <si>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</si>
  <si>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</si>
  <si>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</si>
  <si>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</si>
  <si>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</si>
  <si>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</si>
  <si>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</si>
  <si>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</si>
  <si>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</si>
  <si>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</si>
  <si>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</si>
  <si>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</si>
  <si>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</si>
  <si>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</si>
  <si>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</si>
  <si>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</si>
  <si>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</si>
  <si>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</si>
  <si>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</si>
  <si>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</si>
  <si>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</si>
  <si>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</si>
  <si>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</si>
  <si>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</si>
  <si>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</si>
  <si>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</si>
  <si>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</si>
  <si>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</si>
  <si>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Principal Life Insurance Company</t>
  </si>
  <si>
    <t>Principal Financial Group</t>
  </si>
  <si>
    <t>No</t>
  </si>
  <si>
    <t>2.1 Incurred Claims</t>
  </si>
  <si>
    <t xml:space="preserve">Claims data exist at the policy contract level.  The incurred claims were allocated between small and large based on the classification of that contract in accordance with the definition of small and large as provided for in the AB1962 instructions. </t>
  </si>
  <si>
    <t xml:space="preserve">Federal Taxes  and assessments </t>
  </si>
  <si>
    <t xml:space="preserve">3.2a State income taxes </t>
  </si>
  <si>
    <t>3.2 b State premium taxes</t>
  </si>
  <si>
    <t xml:space="preserve">The portion attributed to the California business was determined based on premiums and was allocated between small and large based on the related premiums. </t>
  </si>
  <si>
    <t xml:space="preserve">The premium tax rate assessed by California business for the reporting period was applied to the reported premiums and was allocated between small and large based on the related premiums. </t>
  </si>
  <si>
    <t xml:space="preserve">There are no expenses that meet this definition. </t>
  </si>
  <si>
    <t>3.2c Community Benefit expenditures</t>
  </si>
  <si>
    <t>3.3 Regulatory authority licenses and fees</t>
  </si>
  <si>
    <t>4.1 Direct sale salaries and benefits</t>
  </si>
  <si>
    <t>4.2 Agents and brokers fees and commissions</t>
  </si>
  <si>
    <t>The portion attributable to California was based on the sales personnel that support the California market.   The expense was allocated between small and large proportional to the related premiums.</t>
  </si>
  <si>
    <t>4.3 Other taxes</t>
  </si>
  <si>
    <t xml:space="preserve">4.4 Other general and administrative expenses </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</si>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</sst>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3" xfId="325" applyFont="1" applyBorder="1" applyAlignment="1" applyProtection="1">
      <alignment horizontal="left" vertical="center"/>
      <protection locked="0"/>
    </xf>
    <xf numFmtId="0" fontId="40" fillId="0" borderId="65" xfId="325" applyFont="1" applyFill="1" applyBorder="1" applyProtection="1">
      <protection locked="0"/>
    </xf>
    <xf numFmtId="0" fontId="0" fillId="0" borderId="75" xfId="0" applyFont="1" applyBorder="1" applyAlignment="1" applyProtection="1">
      <alignment horizontal="left" wrapText="1" indent="3"/>
      <protection locked="0"/>
    </xf>
    <xf numFmtId="0" fontId="4" fillId="0" borderId="80" xfId="324" applyFont="1" applyBorder="1" applyAlignment="1" applyProtection="1">
      <alignment horizontal="left" wrapText="1" indent="1"/>
      <protection locked="0"/>
    </xf>
    <xf numFmtId="0" fontId="30" fillId="0" borderId="34" xfId="0" applyFont="1" applyBorder="1" applyProtection="1">
      <protection locked="0"/>
    </xf>
    <xf numFmtId="38" fontId="30" fillId="0" borderId="47" xfId="81" applyNumberFormat="1" applyFont="1" applyFill="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264255</xdr:colOff>
      <xdr:row>26</xdr:row>
      <xdr:rowOff>150255</xdr:rowOff>
    </xdr:from>
    <xdr:to>
      <xdr:col>1</xdr:col>
      <xdr:colOff>2210775</xdr:colOff>
      <xdr:row>28</xdr:row>
      <xdr:rowOff>146535</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8" name="Ink 7">
              <a:extLst>
                <a:ext uri="{FF2B5EF4-FFF2-40B4-BE49-F238E27FC236}">
                  <a16:creationId xmlns:a16="http://schemas.microsoft.com/office/drawing/2014/main" id="{1BFDE1C6-487F-4DF7-B0E6-867B638BCA2C}"/>
                </a:ext>
              </a:extLst>
            </xdr14:cNvPr>
            <xdr14:cNvContentPartPr/>
          </xdr14:nvContentPartPr>
          <xdr14:nvPr macro=""/>
          <xdr14:xfrm>
            <a:off x="388080" y="6960630"/>
            <a:ext cx="1946520" cy="377280"/>
          </xdr14:xfrm>
        </xdr:contentPart>
      </mc:Choice>
      <mc:Fallback>
        <xdr:pic>
          <xdr:nvPicPr>
            <xdr:cNvPr id="8" name="Ink 7">
              <a:extLst>
                <a:ext uri="{FF2B5EF4-FFF2-40B4-BE49-F238E27FC236}">
                  <a16:creationId xmlns:a16="http://schemas.microsoft.com/office/drawing/2014/main" id="{1BFDE1C6-487F-4DF7-B0E6-867B638BCA2C}"/>
                </a:ext>
              </a:extLst>
            </xdr:cNvPr>
            <xdr:cNvPicPr/>
          </xdr:nvPicPr>
          <xdr:blipFill>
            <a:blip xmlns:r="http://schemas.openxmlformats.org/officeDocument/2006/relationships" r:embed="rId2"/>
            <a:stretch>
              <a:fillRect/>
            </a:stretch>
          </xdr:blipFill>
          <xdr:spPr>
            <a:xfrm>
              <a:off x="379440" y="6951630"/>
              <a:ext cx="1964160" cy="394920"/>
            </a:xfrm>
            <a:prstGeom prst="rect">
              <a:avLst/>
            </a:prstGeom>
          </xdr:spPr>
        </xdr:pic>
      </mc:Fallback>
    </mc:AlternateContent>
    <xdr:clientData/>
  </xdr:twoCellAnchor>
  <xdr:twoCellAnchor editAs="oneCell">
    <xdr:from>
      <xdr:col>1</xdr:col>
      <xdr:colOff>2028615</xdr:colOff>
      <xdr:row>26</xdr:row>
      <xdr:rowOff>184455</xdr:rowOff>
    </xdr:from>
    <xdr:to>
      <xdr:col>1</xdr:col>
      <xdr:colOff>3229215</xdr:colOff>
      <xdr:row>28</xdr:row>
      <xdr:rowOff>38895</xdr:rowOff>
    </xdr:to>
    <mc:AlternateContent xmlns:mc="http://schemas.openxmlformats.org/markup-compatibility/2006">
      <mc:Choice xmlns:xdr14="http://schemas.microsoft.com/office/excel/2010/spreadsheetDrawing" Requires="xdr14">
        <xdr:contentPart xmlns:r="http://schemas.openxmlformats.org/officeDocument/2006/relationships" r:id="rId3">
          <xdr14:nvContentPartPr>
            <xdr14:cNvPr id="18" name="Ink 17">
              <a:extLst>
                <a:ext uri="{FF2B5EF4-FFF2-40B4-BE49-F238E27FC236}">
                  <a16:creationId xmlns:a16="http://schemas.microsoft.com/office/drawing/2014/main" id="{416487D3-A3E3-4DF0-8DA6-2B838FFAFEF0}"/>
                </a:ext>
              </a:extLst>
            </xdr14:cNvPr>
            <xdr14:cNvContentPartPr/>
          </xdr14:nvContentPartPr>
          <xdr14:nvPr macro=""/>
          <xdr14:xfrm>
            <a:off x="2152440" y="6994830"/>
            <a:ext cx="1200600" cy="235440"/>
          </xdr14:xfrm>
        </xdr:contentPart>
      </mc:Choice>
      <mc:Fallback>
        <xdr:pic>
          <xdr:nvPicPr>
            <xdr:cNvPr id="18" name="Ink 17">
              <a:extLst>
                <a:ext uri="{FF2B5EF4-FFF2-40B4-BE49-F238E27FC236}">
                  <a16:creationId xmlns:a16="http://schemas.microsoft.com/office/drawing/2014/main" id="{416487D3-A3E3-4DF0-8DA6-2B838FFAFEF0}"/>
                </a:ext>
              </a:extLst>
            </xdr:cNvPr>
            <xdr:cNvPicPr/>
          </xdr:nvPicPr>
          <xdr:blipFill>
            <a:blip xmlns:r="http://schemas.openxmlformats.org/officeDocument/2006/relationships" r:embed="rId4"/>
            <a:stretch>
              <a:fillRect/>
            </a:stretch>
          </xdr:blipFill>
          <xdr:spPr>
            <a:xfrm>
              <a:off x="2143797" y="6986177"/>
              <a:ext cx="1218245" cy="253107"/>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885685/AppData/Local/Microsoft/Windows/INetCache/Content.Outlook/H1OS1NFU/3_CA_DLR_ExpenseData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885685/AppData/Local/Microsoft/Windows/INetCache/Content.Outlook/H1OS1NFU/3_CA_DLR_ExpenseData_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BDDisLifClmAppDataLmtd/BusinessObjects/SAS%20GIT/Compliance/State%20Reporting/CA_DNTL_MLR/2019/CA%20DLR%20Expenses%202018%20(K.%20Clin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885685/AppData/Local/Microsoft/Windows/INetCache/Content.Outlook/H1OS1NFU/2_Reporting_Form_RV_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885685/AppData/Local/Microsoft/Windows/INetCache/Content.Outlook/H1OS1NFU/Reporting_Form_RV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Sheet2"/>
      <sheetName val="High Level Ck"/>
      <sheetName val="SAP TLF"/>
      <sheetName val="Total SAP Exp"/>
      <sheetName val="GAAP Taxes"/>
      <sheetName val="Total GAAP Exp"/>
      <sheetName val="GAAP Detail"/>
      <sheetName val="SAP Gen Exp"/>
      <sheetName val="Dist SAP"/>
      <sheetName val="EXP Cube SAP Exp"/>
      <sheetName val="Distr Email"/>
      <sheetName val="Dist Corp Exp"/>
      <sheetName val="Sheet1"/>
      <sheetName val="8575277FBA044DC4B6BF4087E3BA7FD"/>
      <sheetName val="F5F6F3ED25A24B2888B1C9AABD58261"/>
    </sheetNames>
    <sheetDataSet>
      <sheetData sheetId="0">
        <row r="8">
          <cell r="E8">
            <v>2737901.4623788027</v>
          </cell>
          <cell r="F8">
            <v>1131729.8749648279</v>
          </cell>
        </row>
        <row r="11">
          <cell r="E11">
            <v>301881.25324906682</v>
          </cell>
          <cell r="F11">
            <v>124784.63439548109</v>
          </cell>
        </row>
        <row r="26">
          <cell r="E26">
            <v>3163587.6409131344</v>
          </cell>
          <cell r="F26">
            <v>1307515.7500903585</v>
          </cell>
        </row>
        <row r="37">
          <cell r="E37">
            <v>20127.979438849416</v>
          </cell>
          <cell r="F37">
            <v>8320.0348758468281</v>
          </cell>
        </row>
        <row r="44">
          <cell r="E44">
            <v>2803744.2506220448</v>
          </cell>
          <cell r="F44">
            <v>1158946.4317072013</v>
          </cell>
        </row>
        <row r="45">
          <cell r="E45">
            <v>13388690.013302231</v>
          </cell>
          <cell r="F45">
            <v>5534304.5331998011</v>
          </cell>
        </row>
        <row r="47">
          <cell r="E47">
            <v>548519.89375144895</v>
          </cell>
          <cell r="F47">
            <v>226734.36546240479</v>
          </cell>
        </row>
        <row r="54">
          <cell r="E54">
            <v>13346883.2832042</v>
          </cell>
          <cell r="F54">
            <v>5517023.4417957943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Sheet2"/>
      <sheetName val="High Level Ck"/>
      <sheetName val="SAP TLF"/>
      <sheetName val="Total SAP Exp"/>
      <sheetName val="GAAP Taxes"/>
      <sheetName val="Total GAAP Exp"/>
      <sheetName val="GAAP Detail"/>
      <sheetName val="SAP Gen Exp"/>
      <sheetName val="Dist SAP"/>
      <sheetName val="EXP Cube SAP Exp"/>
      <sheetName val="Distr Email"/>
      <sheetName val="Dist Corp Exp"/>
      <sheetName val="Sheet1"/>
      <sheetName val="8575277FBA044DC4B6BF4087E3BA7FD"/>
      <sheetName val="F5F6F3ED25A24B2888B1C9AABD58261"/>
    </sheetNames>
    <sheetDataSet>
      <sheetData sheetId="0">
        <row r="9">
          <cell r="E9">
            <v>0</v>
          </cell>
          <cell r="F9">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Sheet2"/>
      <sheetName val="High Level Ck"/>
      <sheetName val="SAP TLF"/>
      <sheetName val="Total SAP Exp"/>
      <sheetName val="GAAP Taxes"/>
      <sheetName val="Total GAAP Exp"/>
      <sheetName val="GAAP Detail"/>
      <sheetName val="SAP Gen Exp"/>
      <sheetName val="EXP Cube SAP Exp"/>
      <sheetName val="Distr Email"/>
      <sheetName val="Dist SAP"/>
      <sheetName val="Dist Corp Exp"/>
      <sheetName val="Sheet1"/>
      <sheetName val="8575277FBA044DC4B6BF4087E3BA7FD"/>
      <sheetName val="F5F6F3ED25A24B2888B1C9AABD58261"/>
    </sheetNames>
    <sheetDataSet>
      <sheetData sheetId="0">
        <row r="29">
          <cell r="E29"/>
          <cell r="F29"/>
        </row>
        <row r="46">
          <cell r="E46"/>
          <cell r="F4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INPUT"/>
      <sheetName val="HFM"/>
      <sheetName val="EARNED PREMIUM STATE GRID"/>
      <sheetName val="Prior Year Res"/>
    </sheetNames>
    <sheetDataSet>
      <sheetData sheetId="0">
        <row r="11">
          <cell r="F11">
            <v>134600174.10161141</v>
          </cell>
          <cell r="H11">
            <v>55637881.895833164</v>
          </cell>
        </row>
        <row r="12">
          <cell r="F12">
            <v>121292.92368840298</v>
          </cell>
          <cell r="H12">
            <v>15540.522749609998</v>
          </cell>
        </row>
        <row r="13">
          <cell r="F13">
            <v>100716.34814514505</v>
          </cell>
          <cell r="H13">
            <v>14454.329631340001</v>
          </cell>
        </row>
        <row r="20">
          <cell r="F20">
            <v>52854249.429999955</v>
          </cell>
          <cell r="H20">
            <v>24680557.179999955</v>
          </cell>
        </row>
        <row r="21">
          <cell r="G21">
            <v>4243811.7999999989</v>
          </cell>
          <cell r="I21">
            <v>2054992.4200000009</v>
          </cell>
        </row>
        <row r="23">
          <cell r="F23">
            <v>6572372.1390552772</v>
          </cell>
          <cell r="H23">
            <v>2716733.9662738526</v>
          </cell>
        </row>
        <row r="24">
          <cell r="G24">
            <v>1325637.7750698347</v>
          </cell>
          <cell r="I24">
            <v>547961.2374818431</v>
          </cell>
        </row>
        <row r="25">
          <cell r="F25">
            <v>6526236.6924200142</v>
          </cell>
        </row>
        <row r="47">
          <cell r="F47">
            <v>202547.41473684198</v>
          </cell>
          <cell r="H47">
            <v>98926</v>
          </cell>
        </row>
        <row r="48">
          <cell r="F48">
            <v>2373966.5163283213</v>
          </cell>
          <cell r="H48">
            <v>1158382.25</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INPUT"/>
      <sheetName val="HFM"/>
      <sheetName val="EARNED PREMIUM STATE GRID"/>
      <sheetName val="Prior Year Res"/>
    </sheetNames>
    <sheetDataSet>
      <sheetData sheetId="0">
        <row r="5">
          <cell r="F5">
            <v>0.49621105710110675</v>
          </cell>
        </row>
        <row r="25">
          <cell r="H25">
            <v>3281851.6250334471</v>
          </cell>
        </row>
      </sheetData>
      <sheetData sheetId="1" refreshError="1"/>
      <sheetData sheetId="2">
        <row r="8">
          <cell r="C8">
            <v>0.21127741507672174</v>
          </cell>
        </row>
      </sheetData>
      <sheetData sheetId="3" refreshError="1"/>
      <sheetData sheetId="4"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20T14:03:29.790"/>
    </inkml:context>
    <inkml:brush xml:id="br0">
      <inkml:brushProperty name="width" value="0.05" units="cm"/>
      <inkml:brushProperty name="height" value="0.05" units="cm"/>
      <inkml:brushProperty name="ignorePressure" value="1"/>
    </inkml:brush>
  </inkml:definitions>
  <inkml:trace contextRef="#ctx0" brushRef="#br0">324 218,'0'0,"0"1,0-1,0 0,0 0,0 0,0 0,0 0,0 0,0 1,0-1,0 0,0 0,0 0,0 0,0 0,0 0,-1 1,1-1,0 0,0 0,0 0,0 0,0 0,0 0,0 0,-1 0,1 0,0 0,0 0,0 0,0 1,0-1,-1 0,1 0,0 0,0 0,0 0,0 0,0 0,-1 0,1-1,0 1,0 0,0 0,0 0,0 0,0 0,-1 0,1 0,0 0,0 0,0 0,0 0,0 0,0 0,0-1,0 1,-1 0,1 0,0 0,0 0,0 0,-14-13,-11-16,18 19,0 1,0 0,-1 0,-1 1,0 0,0 0,-16-10,20 15,-1 0,0 0,-1 1,1 0,0 0,-1 1,1-1,-1 1,1 1,-1-1,1 1,-1 0,0 1,1-1,-10 3,12-1,0 0,-1 0,1 0,0 0,0 0,0 1,0 0,1 0,-1 0,1 0,0 1,0-1,0 1,0 0,1 0,-1 0,1 0,0 0,0 1,1-1,-1 0,1 1,0-1,-1 6,-2 11,1 0,0 1,2 38,0-18,0-23,1-1,1 0,0 1,1-1,5 19,-6-34,0 0,0-1,0 1,0-1,0 0,1 1,-1-1,1 0,0 0,-1 0,1 0,0 0,0 0,0 0,1-1,-1 1,0-1,1 1,-1-1,1 0,-1 0,1 0,-1 0,1-1,0 1,-1-1,1 1,0-1,0 0,-1 0,1 0,0-1,-1 1,1-1,0 1,-1-1,4-1,3-1,1 0,-1-1,-1 0,1-1,-1 0,0 0,0-1,0 1,8-10,-10 10,0-2,-1 1,0-1,0 1,-1-1,1-1,-2 1,1 0,-1-1,0 0,0 0,-1 0,0 0,-1 0,0-1,0 1,-1-14,-2 48,-2 43,4-64,0-1,0 0,1 1,-1-1,1 0,0 0,0 0,1 1,-1-1,1-1,0 1,4 7,-5-10,0 0,-1 0,1-1,0 1,0 0,0 0,0-1,-1 1,1-1,0 1,0-1,0 1,0-1,0 0,0 1,0-1,0 0,0 0,1 0,-1 0,0 0,0 0,0 0,0 0,0 0,0 0,0-1,0 1,0 0,0-1,0 1,0-1,0 1,0-1,0 1,-1-1,1 0,0 1,1-2,31-40,-18 21,-13 19,0 0,0-1,0 1,0 0,0 0,0 0,1 1,-1-1,1 1,-1-1,1 1,0 0,-1 0,1 0,0 0,0 0,0 0,0 1,0 0,0-1,0 1,-1 0,1 1,0-1,0 0,0 1,0 0,0-1,0 1,-1 0,1 1,0-1,-1 0,1 1,-1-1,1 1,-1 0,0 0,4 4,5 7,-1 1,0 0,-1 0,0 1,9 23,-10-21,-8-17,0 0,0 0,0 0,0 0,0 0,0 0,0 0,0 0,0 0,0-1,0 1,0 0,1 0,-1 0,0 0,0 0,0 0,0 0,0 0,0 0,0 0,0 0,0 0,0 0,0 0,1 0,-1 0,0 0,0 0,0 0,0 0,0 0,0 0,0 0,0 0,0 0,0 0,1 0,-1 0,0 0,0 0,0 0,0 0,0 0,0 0,0 0,0 0,0 0,0 0,0 0,0 1,1-1,-1 0,0 0,0 0,0 0,0 0,0 0,0 0,0 0,0 0,0 0,0 0,0 1,0-1,0 0,0 0,2-12,1-25,-3 27,0 8,0 0,0-1,0 1,0 0,1-1,-1 1,1 0,-1-1,1 1,0 0,0 0,0 0,0 0,0 0,0 0,1 0,-1 0,0 0,1 0,0 1,-1-1,1 1,0-1,0 1,0 0,0-1,0 1,0 0,0 1,1-1,-1 0,0 0,0 1,1 0,-1-1,0 1,1 0,-1 0,3 0,2 1,1 1,-1 0,0 0,-1 0,1 1,0 0,-1 0,1 0,-1 1,0 0,9 8,73 76,-88-88,1 1,-1-1,1 1,0 0,-1-1,1 1,0-1,-1 0,1 1,0-1,0 0,-1 1,1-1,0 0,0 0,0 0,-1 1,1-1,0 0,0 0,0 0,-1 0,1-1,0 1,0 0,0 0,-1 0,1-1,0 1,0 0,0-1,-1 1,1-1,0 1,-1-1,1 1,-1-1,1 1,0-1,-1 1,1-1,-1 0,1 1,0-2,22-42,-15 27,-1 4,0 0,1 0,0 1,0 1,15-16,-19 23,0 1,1-1,-1 1,1 0,0 1,0-1,0 1,0 0,0 0,0 0,0 1,1 0,-1 0,1 0,6 1,12-1,0 2,0 0,0 2,-1 1,1 1,-1 0,0 2,26 11,-39-13,-10-1,-21-1,-31-4,25-4,0-2,1 0,-26-11,-14-5,64 22,-1 1,1-1,0 1,0-1,-1 1,1-1,0 1,-1 0,1 0,0 0,-1 1,1-1,0 1,-1-1,-3 2,5-1,1-1,-1 1,0 0,0-1,0 1,1 0,-1-1,0 1,1 0,-1 0,1 0,-1 0,1 0,-1-1,1 1,0 0,-1 0,1 0,0 0,0 0,0 0,0 0,0 0,0 2,0 0,1 0,0 0,0 0,0 0,0-1,0 1,0 0,1 0,-1-1,1 1,0-1,0 0,0 1,0-1,0 0,0 0,1 0,-1-1,1 1,-1 0,1-1,3 2,2-1,-1 0,0 0,0-1,1 1,-1-2,1 1,-1-1,1-1,11-1,5 0,-21 3,0-1,1 0,-1 1,0 0,0 0,0 0,1 0,-1 0,0 1,-1 0,1-1,0 1,0 0,-1 0,1 0,-1 1,0-1,1 0,-1 1,0 0,-1-1,1 1,2 5,6 11,-1 0,11 35,-7-16,41 72,-28-62,18 51,-38-84,-1-1,-1 1,-1 0,0 1,-1-1,0 0,-1 1,-2 18,1-32,0 0,0 0,-1 0,1 0,0 0,-1 0,0 0,1 0,-1 0,0 0,0 0,0-1,-3 4,4-4,-1-1,1 1,-1-1,0 0,0 1,1-1,-1 1,0-1,1 0,-1 0,0 1,0-1,0 0,1 0,-1 0,0 0,0 0,0 0,0 0,1 0,-1 0,0 0,-1-1,-1-1,-1 1,1-1,0 0,0 0,0 0,1-1,-1 1,0-1,1 1,0-1,-1 0,1 0,-3-6,-1-5,-1 0,2-1,0 0,0-1,2 1,0-1,-1-20,2 4,1 0,6-52,-4 81,0-1,-1 1,1-1,0 1,0-1,1 1,-1 0,1 0,0 0,0 0,0 0,0 0,0 0,0 1,1-1,0 1,3-3,5-2,-1 0,1 1,21-7,-24 10,1-1,0 0,-1 0,1-1,-1 0,-1 0,11-10,-12 7,-1 0,0-1,0 0,-1 1,0-2,-1 1,0 0,0-1,-1 1,0-1,-1 0,0 0,0 0,-1 1,-1-1,-1-11,2 31,-1 0,0 1,-1-1,-4 13,3-11,0 1,1-1,1 0,-1 1,2 14,0-23,1 0,0 0,0 0,0 1,0-1,0 0,1 0,0 0,0-1,0 1,0 0,1-1,0 1,-1-1,1 0,0 0,0 0,1 0,6 4,10 5,0 0,0-2,43 16,-51-22,-1-1,1 0,1-1,-1 0,0 0,1-1,-1-1,25-2,-32 0,0 0,-1 0,1 0,-1 0,1-1,-1 0,0 1,0-2,0 1,0 0,0-1,-1 0,0 0,0 0,5-8,6-11,19-44,-22 43,-2 4,-2-1,0 1,-2-1,0 0,-1 0,-1-1,0-25,-10-152,7 197,0-11,-2 1,0-1,0 1,-1-1,0 1,-1 0,-1 0,0 0,0 1,-10-16,14 27,1 0,0-1,0 1,0 0,-1-1,1 1,0 0,0-1,-1 1,1 0,0-1,-1 1,1 0,0 0,-1-1,1 1,0 0,-1 0,1 0,-1 0,1-1,0 1,-1 0,1 0,-1 0,1 0,0 0,-1 0,1 0,-1 0,1 0,-1 0,1 0,0 0,-1 1,1-1,-1 0,1 0,0 0,-1 1,1-1,-1 0,-9 22,3 29,2 68,10 146,-1-245,1 0,0 1,1-2,2 1,0-1,11 20,-3-6,-15-30,1 1,0-1,0 0,0-1,0 1,0 0,1-1,-1 1,1-1,0 0,-1 1,1-1,0-1,1 1,-1 0,3 0,1 1,0-1,1 0,-1-1,0 0,1 0,-1-1,11 0,-4-1,1-1,-1 0,1-1,-1 0,0-1,0-1,18-9,-28 11,1 0,-1-1,1 1,-1-1,0 0,-1 0,1 0,-1 0,1-1,-1 1,-1-1,1 0,-1 0,0 0,0 0,0-1,0 1,-1 0,0-1,0 1,-1-1,0 1,0-1,0 0,0 1,-1-1,0 1,0 0,-3-9,4 14,0-1,0 1,-1-1,1 1,0-1,0 1,-1-1,1 1,0-1,-1 1,1 0,0-1,-1 1,1-1,-1 1,1 0,-1-1,1 1,-1 0,1 0,-1-1,1 1,-1 0,1 0,-1 0,1 0,-1-1,1 1,-1 0,0 0,1 0,-1 0,0 1,-19 12,-8 23,27-36,1 1,-1 0,0 0,1-1,-1 1,1 0,-1 0,1 0,0 0,-1 0,1 0,0-1,-1 1,1 0,0 0,0 0,0 0,0 0,0 0,0 2,18-5,5-3,6 3,0 1,0 2,56 8,-56-5,0-1,0-1,51-4,-57-3</inkml:trace>
  <inkml:trace contextRef="#ctx0" brushRef="#br0" timeOffset="1638.4">3526 218,'-1'1,"1"0,0 0,-1 0,1 0,0 0,-1 0,1 0,-1-1,1 1,-1 0,0 0,1 0,-1-1,0 1,1 0,-1-1,0 1,0-1,0 1,0-1,1 1,-1-1,0 0,0 1,0-1,0 0,-2 0,-31 6,31-6,-170 2,4-1,165 0,0 0,1-1,-1 1,1 0,0 1,-1-1,1 1,0-1,0 1,0 0,0 0,0 1,0-1,0 0,1 1,-1 0,1-1,0 1,0 0,0 0,0 1,0-1,1 0,0 0,-1 1,1-1,0 1,1-1,-2 6,-1 12,1 0,0 0,3 40,0-39,-1 4,1 0,1 0,1-1,1 1,10 31,-11-49,0 0,0 0,1-1,0 1,1-1,0 0,0-1,0 1,1-1,0 0,0 0,0-1,1 1,0-1,0-1,0 0,0 0,1 0,0-1,11 4,4-1,0-1,0 0,1-2,45 0,-53-3,-1 0,0-2,0 0,1 0,-1-2,0 0,-1 0,24-12,-13 1</inkml:trace>
  <inkml:trace contextRef="#ctx0" brushRef="#br0" timeOffset="5825.66">4161 191,'3'-1,"1"1,-1 0,1 1,-1-1,1 0,-1 1,1 0,-1 0,0 0,1 0,-1 1,0-1,0 1,0 0,5 4,-5-3,-1 0,1 0,-1 1,0-1,0 1,-1-1,1 1,-1 0,0 0,0-1,0 1,0 0,-1 0,1 5,2 31,-1 0,-4 46,1-74,-1 1,0-1,0 1,-1-1,-1 1,0-1,0-1,-1 1,-1 0,-13 19,19-31,0 0,0 0,-1 0,1 0,0 0,0 0,-1 0,1 0,0 0,0 0,0 0,-1 0,1 0,0 0,0 0,-1 0,1 0,0 0,0 0,-1 0,1 0,0 0,0-1,0 1,-1 0,1 0,0 0,0 0,0 0,0-1,-1 1,1 0,0 0,0 0,0-1,0 1,0 0,0 0,0-1,0 1,-1 0,1 0,0 0,0-1,0 1,0 0,0 0,0-1,0 1,0 0,1 0,-1-1,0 1,0 0,0 0,0 0,0-1,0 1,0 0,1 0,-3-19,1-10,1 0,2 1,6-34,-6 49,1 1,1 0,0 0,1 0,0 1,1-1,0 1,1 0,13-16,-10 15,1-2,0 1,1 0,1 1,26-21,-35 30,1 0,-1 1,1 0,0 0,-1 0,1 0,0 1,0 0,1 0,-1 0,0 0,0 1,0 0,0 0,1 1,-1-1,0 1,0 0,0 1,0-1,6 3,-5-1,0 0,0 1,0-1,0 1,-1 0,1 1,-1-1,-1 1,1 0,0 0,-1 1,0-1,0 1,-1 0,0 0,0 0,0 0,-1 1,0-1,0 1,0 0,-1-1,1 11,-1-6,-1-1,0 1,0 0,-1-1,-1 1,1-1,-2 1,1-1,-1 0,-1 0,0 0,-1-1,1 1,-11 13,-10 6,19-24,1 0,0 0,0 0,0 1,1 0,0 0,0 0,0 1,1-1,0 1,-2 8,5-15,0 1,0 0,0-1,0 1,1-1,-1 1,0 0,1-1,-1 1,0-1,1 1,-1-1,0 1,1-1,-1 0,1 1,-1-1,1 1,-1-1,1 0,-1 0,1 1,0-1,-1 0,1 0,-1 1,1-1,0 0,-1 0,1 0,0 0,-1 0,1 0,-1 0,1 0,0 0,-1-1,1 1,-1 0,2-1,31-6,-28 5,5-1,-1 0,0-1,1-1,-1 1,-1-2,1 1,-1-1,0 0,10-10,-1-2,-1 0,25-37,-39 52,0-1,-1 1,0 0,0 0,0 0,0-1,0 1,0-1,-1 1,0 0,1-1,-1 1,-1-7,1 9,0 1,0-1,-1 1,1-1,0 1,0-1,0 0,0 1,-1-1,1 1,0-1,-1 1,1-1,0 1,-1-1,1 1,0 0,-1-1,1 1,-1 0,1-1,-1 1,1 0,-1-1,1 1,-1 0,1 0,-2-1,0 2,1-1,-1 0,1 1,-1-1,1 1,0 0,-1 0,1-1,0 1,-1 0,1 0,0 0,0 0,0 0,0 1,-2 1,-2 4,0 1,1 0,0 0,0 0,0 0,1 0,0 1,1 0,0-1,1 1,-1 0,2 0,-1 0,1 0,1 0,-1 0,1 0,3 10,-3-18,-1 1,0-1,0 1,1-1,-1 0,1 1,-1-1,1 0,0 1,0-1,-1 0,1 0,0 0,0 0,0 1,0-1,0-1,0 1,1 0,-1 0,0 0,0-1,1 1,-1 0,0-1,1 1,-1-1,1 0,-1 1,0-1,1 0,-1 0,1 0,-1 0,1 0,-1 0,1 0,-1-1,0 1,1-1,-1 1,0-1,1 1,-1-1,0 0,1 1,-1-1,0 0,0 0,2-2,1 0,0-1,0 0,0-1,0 1,-1-1,0 1,0-1,0 0,0 0,-1 0,0-1,2-5,-1-4,-2 6,0 1,0 0,1 0,0 0,1 0,0 0,0 1,0-1,1 1,0 0,7-9,-10 16,-1 0,1 0,-1-1,1 1,-1 0,1 0,-1 0,1 0,-1 0,1 0,0 0,-1 0,1 0,-1 0,1 0,-1 0,1 0,-1 0,1 0,0 1,-1-1,1 0,-1 0,1 1,-1-1,0 0,1 1,-1-1,1 0,-1 1,0-1,1 1,-1-1,0 1,1-1,-1 1,0-1,1 1,-1 0,12 25,-10-23,1 4,1 0,-1 0,2 0,-1-1,1 0,0 0,9 9,-13-14,0 0,0 0,0 0,1 0,-1 0,0 0,0 0,1-1,-1 1,1 0,-1-1,0 0,1 1,-1-1,1 0,-1 1,1-1,-1 0,1 0,-1 0,1-1,-1 1,1 0,-1 0,1-1,-1 1,1-1,-1 1,0-1,1 0,-1 0,0 1,0-1,1 0,-1 0,0 0,0 0,0 0,0-1,0 1,0 0,-1 0,1-1,0 1,-1 0,1-1,0-1,7-16,-4 0</inkml:trace>
  <inkml:trace contextRef="#ctx0" brushRef="#br0" timeOffset="6869.98">5087 271,'2'32,"2"0,2-1,0 1,3-1,0 0,19 40,11 41,-38-107,1 0,0 1,-1-1,2 0,-1 0,1-1,-1 1,1 0,0-1,1 0,3 5,-3-7,0 1,-1-1,1 0,0 0,0 0,1-1,-1 0,0 1,0-1,1-1,-1 1,1 0,6-1,-4 0,7 1,0-1,1 0,18-3,-31 3,0-1,1 1,-1-1,0 0,1 0,-1 0,0 0,0 0,0 0,0 0,0-1,2-1,-3 2,-1 0,1 0,-1 0,1 0,-1 0,1 0,-1 0,1 0,-1 0,0 0,0 0,1 0,-1 0,0-1,0 1,0 0,0 0,0 0,-1 0,1 0,0-1,0 1,-1 0,1 0,-1 0,0-1,-20-28,-8-1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20T14:03:40.595"/>
    </inkml:context>
    <inkml:brush xml:id="br0">
      <inkml:brushProperty name="width" value="0.05" units="cm"/>
      <inkml:brushProperty name="height" value="0.05" units="cm"/>
      <inkml:brushProperty name="ignorePressure" value="1"/>
    </inkml:brush>
  </inkml:definitions>
  <inkml:trace contextRef="#ctx0" brushRef="#br0">1 335,'6'-5,"0"0,1 0,-1 1,1 0,0 1,0 0,0 0,1 0,-1 1,11-2,78-9,82 13,-1 0,-134-10,-24-1,-19 11,1 0,-1-1,0 1,0 0,0-1,1 1,-1-1,0 1,0 0,0-1,0 1,1-1,-1 1,0-1,0 1,0 0,0-1,0 1,0-1,0 1,-1-1,1 1,0-1,0 1,0 0,0-1,0 1,-1-1,1 1,0 0,0-1,-1 1,1 0,0-1,-1 1,0-1,0 1,0-1,1 1,-1-1,0 1,0 0,0 0,0-1,0 1,0 0,0 0,0 0,0 0,0 0,0 0,0 0,0 1,0-1,0 0,0 0,1 1,-1-1,0 1,0-1,0 1,0-1,1 1,-1-1,0 1,0 0,1-1,-1 1,0 1,-25 25,21-19,0 0,0 0,0 1,1-1,0 1,1 0,0 0,1 0,-1 1,0 9,3-16,-1 1,1-1,0 0,0 0,0 0,0 0,1 0,-1 1,1-1,0 0,0 0,0 0,0 0,0 0,1-1,-1 1,1 0,0-1,0 1,0-1,0 1,0-1,0 0,1 0,-1 0,1 0,0 0,-1-1,1 1,0-1,0 0,5 2,20 4,1 0,-1-3,1 0,0-1,0-2,40-3,-66 1,0 1,-1 0,1-1,-1 1,1-1,-1 1,0-1,1 0,-1 0,0-1,1 1,-1 0,0-1,0 1,0-1,0 0,0 1,-1-1,1 0,0 0,-1 0,1 0,-1-1,0 1,0 0,0-1,0 1,0 0,-1-1,1 1,-1-1,1 1,-1-1,0 0,0 1,0-1,0 1,0-1,-1 1,1-1,-2-2,1-2,-1 0,0 1,0-1,-1 1,0-1,0 1,0 0,-1 0,0 0,0 1,0-1,-1 1,0 0,-6-6,4 6,5 4,1-1,-1 1,0-1,1 1,-1 0,0-1,0 1,0 0,0 0,0 0,-1 1,1-1,0 0,0 1,0 0,-1-1,1 1,-4 0,5 1,1-1,0 1,0 0,0-1,-1 1,1-1,0 1,0 0,0-1,0 1,0 0,0-1,0 1,0 0,0-1,1 1,-1-1,0 1,0 0,1-1,-1 1,0-1,0 1,1-1,-1 1,1-1,-1 1,1-1,-1 1,0-1,1 1,0-1,16 18,-9-11,1 0,1-2,-1 1,1-1,0 0,1-1,-1 0,0-1,1 0,0-1,0 0,0-1,15 1,-25-2,1 0,1 0,-1 1,0-1,1 1,-1 0,0-1,0 1,0 0,0 0,0 1,0-1,0 0,0 1,0-1,0 1,-1-1,1 1,-1 0,1 0,-1 0,1 0,-1 0,1 2,1 4,-1 0,0 0,0 1,-1-1,1 10,5 23,-7-41,0 1,0-1,0 0,0 0,0 1,0-1,0 0,0 0,1 0,-1 1,0-1,0 0,0 0,0 0,1 1,-1-1,0 0,0 0,0 0,1 0,-1 0,0 1,0-1,1 0,-1 0,0 0,0 0,1 0,-1 0,0 0,0 0,1 0,-1 0,0 0,0 0,1 0,-1 0,0 0,0 0,1 0,-1 0,0-1,0 1,1 0,15-12,17-28,-27 32,0 0,0 1,1 1,0-1,0 1,1 0,0 1,0 0,0 0,0 1,1 0,-1 0,1 1,11-3,-14 5,0 0,1 0,-1 1,0-1,0 2,1-1,-1 1,0-1,0 2,0-1,0 1,0 0,0 0,0 0,0 1,-1 0,0 0,1 1,-1 0,7 6,53 44,-50-40</inkml:trace>
  <inkml:trace contextRef="#ctx0" brushRef="#br0" timeOffset="1316.97">1615 493,'0'5,"0"10,0 7,-5 4,-1 3,-4-4,-5-6,-4-7,0-5</inkml:trace>
  <inkml:trace contextRef="#ctx0" brushRef="#br0" timeOffset="3254.86">2382 228,'0'-4,"0"0,0 0,0 0,-1 0,0 1,0-1,0 0,0 0,0 0,-1 1,1-1,-1 1,0-1,0 1,-1 0,1 0,-1 0,1 0,-1 0,0 0,0 1,0-1,-1 1,1 0,0 0,-1 0,0 0,1 1,-1 0,0-1,0 1,-7-1,5 1,1 0,-1 0,1 0,-1 1,0-1,1 1,-1 1,0-1,1 1,-1 0,0 0,1 1,0-1,-1 1,1 1,0-1,0 1,0 0,0 0,0 0,1 0,-8 8,6-4,0 0,1 1,0-1,0 1,0 0,1 0,1 0,-1 1,1-1,1 1,0 0,0 0,-1 15,2-10,0 0,1 0,0 0,5 25,-4-34,0-1,1 1,-1-1,1 0,-1 0,1 0,1 0,-1 0,1 0,-1 0,1-1,0 1,0-1,0 0,1 0,-1 0,1 0,6 3,11 3,0-1,1 0,0-2,0 0,0-1,1-2,27 2,-47-5,1 0,-1 0,0 0,0-1,0 1,0-1,0 1,0-1,0 0,0 0,0 0,4-3,6-7</inkml:trace>
  <inkml:trace contextRef="#ctx0" brushRef="#br0" timeOffset="5156.8">2515 123,'-3'121,"6"130,-3-249,0-1,0 1,0-1,0 1,1-1,-1 1,0-1,1 0,-1 1,1-1,-1 1,1-1,0 0,-1 1,1-1,0 0,0 0,0 0,1 2,-1-4,0 1,0-1,0 1,-1-1,1 0,0 1,0-1,-1 0,1 1,-1-1,1 0,0 0,-1 1,0-1,1 0,-1 0,1 0,-1 0,0 0,0 0,1 0,-1 0,0 0,0 1,0-1,0 0,0 0,0 0,0 0,-1-1,4-47,-3-59,1-33,0 136,0-1,1 0,0 0,0 1,0-1,1 1,0 0,0 0,0 0,1 0,0 0,0 1,5-5,-6 5,0 1,1-1,0 1,0 0,0 1,0-1,0 0,1 1,-1 0,1 0,-1 1,1-1,0 1,-1 0,1 0,5 0,-7 2,0 0,0 0,-1 0,1 0,0 0,-1 1,1-1,-1 1,0-1,1 1,-1 0,0 0,0 0,0 1,-1-1,3 4,30 47,-25-36,-2-5,-2 1,1 0,-2 1,1-1,3 24,-5-21,0 0,2-1,0 0,9 19,-12-31,-1 0,1 1,-1-1,1 1,-1-1,0 1,-1-1,1 1,-1-1,1 1,-1 5,0-8,0 0,-1-1,1 1,0 0,0-1,0 1,-1-1,1 1,0 0,-1-1,1 1,-1-1,1 1,0-1,-1 1,1-1,-1 1,0-1,1 1,-1-1,1 0,-1 1,-1-1,0 1,1-1,-1 0,0 0,0 0,0 0,0 0,0 0,0 0,1-1,-1 1,0-1,-3-1,-17-7,1-2,-20-12,41 22,-48-28</inkml:trace>
  <inkml:trace contextRef="#ctx0" brushRef="#br0" timeOffset="6399.8">2356 282,'4'0,"7"0,5 0,4-5,9-1,3 0,1 1,-1 2,-1 1,-2 1,0 0,-2 1,0 0,-1 1,-4-1</inkml:trace>
  <inkml:trace contextRef="#ctx0" brushRef="#br0" timeOffset="8054.36">3070 202,'-1'11,"-1"0,0-1,0 1,-1 0,-1-1,-6 16,-11 34,18-47,1 0,0 1,1-1,0 1,1-1,2 26,-1-35,0 0,0 0,0-1,0 1,1-1,-1 1,1-1,0 0,0 1,0-1,1 0,-1 0,1 0,0-1,-1 1,1-1,0 1,1-1,-1 0,0 0,1 0,-1-1,1 1,-1-1,1 0,0 0,-1 0,7 0,7 2,0-1,0-1,0 0,26-3,-39 2,1-1,-1 0,0 0,1 0,-1 0,0-1,0 1,0-1,0 0,0 0,0-1,0 1,-1-1,0 0,1 0,-1 0,0 0,0 0,0-1,-1 1,1-1,1-4,4-11,-1 1,-1-2,0 1,-2 0,0-1,-1 0,-1 0,-2-38,0 50,-1-1,0 1,0 0,-1-1,0 1,0 0,-1 0,0 0,-1 0,1 1,-2-1,1 1,-1 0,0 0,0 1,-1-1,0 1,0 0,0 1,-1-1,0 1,0 1,-11-6,2 4,0 1,-1 0,1 1,-30-2,23 3,1-1,-26-8,-71-28,54 18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85" zoomScaleNormal="85" workbookViewId="0"/>
  </sheetViews>
  <sheetFormatPr defaultRowHeight="15" x14ac:dyDescent="0.2"/>
  <cols>
    <col min="1" max="1" width="2.42578125" style="25" bestFit="1" customWidth="1"/>
    <col min="2" max="2" width="70.42578125" style="25" bestFit="1" customWidth="1"/>
    <col min="3" max="3" width="31.5703125" style="25" customWidth="1"/>
    <col min="4" max="16384" width="9.140625" style="25"/>
  </cols>
  <sheetData>
    <row r="1" spans="1:3" ht="15.75" x14ac:dyDescent="0.25">
      <c r="A1" s="24"/>
      <c r="B1" s="301" t="s">
        <v>139</v>
      </c>
      <c r="C1" s="302"/>
    </row>
    <row r="2" spans="1:3" ht="15.75" x14ac:dyDescent="0.25">
      <c r="A2" s="24"/>
      <c r="B2" s="301" t="s">
        <v>140</v>
      </c>
      <c r="C2" s="302"/>
    </row>
    <row r="3" spans="1:3" ht="15.75" x14ac:dyDescent="0.25">
      <c r="A3" s="24"/>
      <c r="B3" s="303" t="s">
        <v>144</v>
      </c>
      <c r="C3" s="307"/>
    </row>
    <row r="4" spans="1:3" ht="15.75" thickBot="1" x14ac:dyDescent="0.25">
      <c r="B4" s="24"/>
      <c r="C4" s="24"/>
    </row>
    <row r="5" spans="1:3" x14ac:dyDescent="0.2">
      <c r="A5" s="29"/>
      <c r="B5" s="30"/>
      <c r="C5" s="31"/>
    </row>
    <row r="6" spans="1:3" ht="15.75" x14ac:dyDescent="0.2">
      <c r="A6" s="32" t="s">
        <v>0</v>
      </c>
      <c r="B6" s="33" t="s">
        <v>85</v>
      </c>
      <c r="C6" s="401" t="s">
        <v>178</v>
      </c>
    </row>
    <row r="7" spans="1:3" ht="15.75" x14ac:dyDescent="0.2">
      <c r="A7" s="32" t="s">
        <v>1</v>
      </c>
      <c r="B7" s="33" t="s">
        <v>134</v>
      </c>
      <c r="C7" s="402"/>
    </row>
    <row r="8" spans="1:3" ht="15.75" x14ac:dyDescent="0.2">
      <c r="A8" s="32" t="s">
        <v>2</v>
      </c>
      <c r="B8" s="33" t="s">
        <v>88</v>
      </c>
      <c r="C8" s="401" t="s">
        <v>160</v>
      </c>
    </row>
    <row r="9" spans="1:3" ht="15.75" x14ac:dyDescent="0.2">
      <c r="A9" s="32" t="s">
        <v>3</v>
      </c>
      <c r="B9" s="33" t="s">
        <v>89</v>
      </c>
      <c r="C9" s="401" t="s">
        <v>161</v>
      </c>
    </row>
    <row r="10" spans="1:3" ht="16.5" thickBot="1" x14ac:dyDescent="0.3">
      <c r="A10" s="34" t="s">
        <v>4</v>
      </c>
      <c r="B10" s="35" t="s">
        <v>86</v>
      </c>
      <c r="C10" s="40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headerFooter>
    <oddFooter>&amp;L&amp;1#&amp;"FS Elliot Pro"&amp;9&amp;K737373Classification: Internal Use</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70" zoomScaleNormal="70" workbookViewId="0">
      <selection sqref="A1:B1"/>
    </sheetView>
  </sheetViews>
  <sheetFormatPr defaultColWidth="9.28515625" defaultRowHeight="15" x14ac:dyDescent="0.2"/>
  <cols>
    <col min="1" max="1" width="1.7109375" style="36"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6" customFormat="1" ht="15.75" x14ac:dyDescent="0.25">
      <c r="B2" s="37" t="s">
        <v>142</v>
      </c>
      <c r="C2" s="38"/>
      <c r="D2" s="38"/>
    </row>
    <row r="3" spans="1:16" ht="15.75" x14ac:dyDescent="0.25">
      <c r="A3" s="39"/>
      <c r="B3" s="26" t="s">
        <v>59</v>
      </c>
      <c r="C3" s="24"/>
      <c r="D3" s="24"/>
    </row>
    <row r="4" spans="1:16" x14ac:dyDescent="0.2">
      <c r="B4" s="24"/>
      <c r="C4" s="24"/>
      <c r="D4" s="24"/>
    </row>
    <row r="5" spans="1:16" s="46" customFormat="1" ht="15.75" x14ac:dyDescent="0.25">
      <c r="A5" s="40"/>
      <c r="B5" s="41" t="s">
        <v>87</v>
      </c>
      <c r="C5" s="42"/>
      <c r="D5" s="42"/>
      <c r="E5" s="43"/>
      <c r="F5" s="43"/>
      <c r="G5" s="25"/>
      <c r="H5" s="44" t="s">
        <v>63</v>
      </c>
      <c r="I5" s="25"/>
      <c r="J5" s="25"/>
      <c r="K5" s="43"/>
      <c r="L5" s="43"/>
      <c r="M5" s="25"/>
      <c r="N5" s="45"/>
      <c r="O5" s="25"/>
      <c r="P5" s="25"/>
    </row>
    <row r="6" spans="1:16" s="46" customFormat="1" ht="15" customHeight="1" x14ac:dyDescent="0.2">
      <c r="A6" s="40"/>
      <c r="B6" s="378"/>
      <c r="C6" s="379"/>
      <c r="D6" s="387">
        <f>'Cover Page'!C7</f>
        <v>0</v>
      </c>
      <c r="E6" s="331"/>
      <c r="F6" s="332"/>
      <c r="G6" s="25"/>
      <c r="H6" s="47" t="str">
        <f>'Cover Page'!C10</f>
        <v>No</v>
      </c>
      <c r="I6" s="25"/>
      <c r="J6" s="25"/>
      <c r="K6" s="48"/>
      <c r="L6" s="48"/>
      <c r="M6" s="25"/>
      <c r="N6" s="49"/>
      <c r="O6" s="25"/>
      <c r="P6" s="25"/>
    </row>
    <row r="7" spans="1:16" s="46" customFormat="1" ht="15.75" x14ac:dyDescent="0.25">
      <c r="A7" s="40"/>
      <c r="B7" s="41" t="s">
        <v>88</v>
      </c>
      <c r="C7" s="42"/>
      <c r="D7" s="42"/>
      <c r="E7" s="332"/>
      <c r="F7" s="332"/>
      <c r="G7" s="25"/>
      <c r="H7" s="36"/>
      <c r="K7" s="48"/>
      <c r="L7" s="48"/>
      <c r="M7" s="25"/>
      <c r="N7" s="36"/>
    </row>
    <row r="8" spans="1:16" s="46" customFormat="1" ht="15" customHeight="1" x14ac:dyDescent="0.2">
      <c r="A8" s="40"/>
      <c r="B8" s="380"/>
      <c r="C8" s="379"/>
      <c r="D8" s="194" t="str">
        <f>'Cover Page'!C8</f>
        <v>Principal Life Insurance Company</v>
      </c>
      <c r="E8" s="332"/>
      <c r="F8" s="332"/>
      <c r="G8" s="25"/>
      <c r="H8" s="50"/>
      <c r="K8" s="377"/>
      <c r="L8" s="377"/>
      <c r="M8" s="25"/>
      <c r="N8" s="50"/>
    </row>
    <row r="9" spans="1:16" s="46" customFormat="1" ht="18" customHeight="1" x14ac:dyDescent="0.25">
      <c r="A9" s="40"/>
      <c r="B9" s="51" t="s">
        <v>90</v>
      </c>
      <c r="C9" s="42"/>
      <c r="D9" s="42"/>
      <c r="E9" s="342" t="s">
        <v>105</v>
      </c>
      <c r="F9" s="332"/>
      <c r="H9" s="40"/>
      <c r="I9" s="25"/>
      <c r="J9" s="25"/>
      <c r="K9" s="52"/>
      <c r="L9" s="52"/>
      <c r="N9" s="40"/>
      <c r="O9" s="25"/>
      <c r="P9" s="25"/>
    </row>
    <row r="10" spans="1:16" s="46" customFormat="1" ht="15" customHeight="1" x14ac:dyDescent="0.2">
      <c r="A10" s="40"/>
      <c r="B10" s="381"/>
      <c r="C10" s="379"/>
      <c r="D10" s="194" t="str">
        <f>'Cover Page'!C9</f>
        <v>Principal Financial Group</v>
      </c>
      <c r="E10" s="332"/>
      <c r="F10" s="332"/>
      <c r="G10" s="25"/>
      <c r="H10" s="49"/>
      <c r="K10" s="377"/>
      <c r="L10" s="377"/>
      <c r="M10" s="25"/>
      <c r="N10" s="49"/>
    </row>
    <row r="11" spans="1:16" s="46" customFormat="1" ht="15.75" x14ac:dyDescent="0.25">
      <c r="A11" s="40"/>
      <c r="B11" s="51" t="s">
        <v>85</v>
      </c>
      <c r="C11" s="42"/>
      <c r="D11" s="42"/>
      <c r="E11" s="332"/>
      <c r="F11" s="332"/>
      <c r="H11" s="53"/>
      <c r="I11" s="25"/>
      <c r="J11" s="25"/>
      <c r="K11" s="52"/>
      <c r="L11" s="52"/>
      <c r="N11" s="53"/>
      <c r="O11" s="25"/>
      <c r="P11" s="25"/>
    </row>
    <row r="12" spans="1:16" s="46" customFormat="1" x14ac:dyDescent="0.2">
      <c r="A12" s="40"/>
      <c r="B12" s="381"/>
      <c r="C12" s="379"/>
      <c r="D12" s="194" t="str">
        <f>'Cover Page'!C6</f>
        <v>2020</v>
      </c>
      <c r="E12" s="54"/>
      <c r="F12" s="54"/>
      <c r="G12" s="55"/>
      <c r="H12" s="55"/>
      <c r="I12" s="25"/>
      <c r="J12" s="25"/>
      <c r="K12" s="54"/>
      <c r="L12" s="54"/>
      <c r="M12" s="55"/>
      <c r="N12" s="55"/>
      <c r="O12" s="25"/>
      <c r="P12" s="25"/>
    </row>
    <row r="13" spans="1:16" s="46" customFormat="1" ht="15.75" thickBot="1" x14ac:dyDescent="0.25">
      <c r="A13" s="40"/>
      <c r="B13" s="24"/>
      <c r="C13" s="24"/>
      <c r="D13" s="38"/>
      <c r="G13" s="55"/>
      <c r="H13" s="55"/>
      <c r="I13" s="25"/>
      <c r="J13" s="25"/>
      <c r="M13" s="55"/>
      <c r="N13" s="55"/>
      <c r="O13" s="25"/>
      <c r="P13" s="25"/>
    </row>
    <row r="14" spans="1:16" ht="13.7" customHeight="1" thickBot="1" x14ac:dyDescent="0.3">
      <c r="B14" s="24"/>
      <c r="C14" s="24"/>
      <c r="D14" s="38"/>
      <c r="E14" s="316"/>
      <c r="F14" s="317"/>
      <c r="G14" s="317" t="s">
        <v>33</v>
      </c>
      <c r="H14" s="317"/>
      <c r="I14" s="317"/>
      <c r="J14" s="317"/>
      <c r="K14" s="316"/>
      <c r="L14" s="317"/>
      <c r="M14" s="317" t="s">
        <v>33</v>
      </c>
      <c r="N14" s="317"/>
      <c r="O14" s="317"/>
      <c r="P14" s="329"/>
    </row>
    <row r="15" spans="1:16" ht="13.7" customHeight="1" thickBot="1" x14ac:dyDescent="0.25">
      <c r="B15" s="24"/>
      <c r="C15" s="24"/>
      <c r="D15" s="38"/>
      <c r="E15" s="319"/>
      <c r="F15" s="320"/>
      <c r="G15" s="321" t="s">
        <v>106</v>
      </c>
      <c r="H15" s="320"/>
      <c r="I15" s="320"/>
      <c r="J15" s="322"/>
      <c r="K15" s="319"/>
      <c r="L15" s="320"/>
      <c r="M15" s="321" t="s">
        <v>107</v>
      </c>
      <c r="N15" s="320"/>
      <c r="O15" s="320"/>
      <c r="P15" s="322"/>
    </row>
    <row r="16" spans="1:16" ht="16.5" customHeight="1" thickBot="1" x14ac:dyDescent="0.3">
      <c r="B16" s="24"/>
      <c r="C16" s="24"/>
      <c r="D16" s="38"/>
      <c r="E16" s="324" t="s">
        <v>8</v>
      </c>
      <c r="F16" s="323"/>
      <c r="G16" s="324" t="s">
        <v>9</v>
      </c>
      <c r="H16" s="325"/>
      <c r="I16" s="327" t="s">
        <v>10</v>
      </c>
      <c r="J16" s="328"/>
      <c r="K16" s="324" t="s">
        <v>8</v>
      </c>
      <c r="L16" s="325"/>
      <c r="M16" s="324" t="s">
        <v>9</v>
      </c>
      <c r="N16" s="325"/>
      <c r="O16" s="327" t="s">
        <v>10</v>
      </c>
      <c r="P16" s="328"/>
    </row>
    <row r="17" spans="2:16" ht="13.7" customHeight="1" x14ac:dyDescent="0.2">
      <c r="B17" s="24"/>
      <c r="C17" s="24"/>
      <c r="D17" s="38"/>
      <c r="E17" s="56" t="s">
        <v>148</v>
      </c>
      <c r="F17" s="57" t="s">
        <v>148</v>
      </c>
      <c r="G17" s="56" t="s">
        <v>148</v>
      </c>
      <c r="H17" s="58" t="s">
        <v>148</v>
      </c>
      <c r="I17" s="56" t="s">
        <v>148</v>
      </c>
      <c r="J17" s="58" t="s">
        <v>148</v>
      </c>
      <c r="K17" s="56" t="s">
        <v>148</v>
      </c>
      <c r="L17" s="58" t="s">
        <v>148</v>
      </c>
      <c r="M17" s="56" t="s">
        <v>148</v>
      </c>
      <c r="N17" s="58" t="s">
        <v>148</v>
      </c>
      <c r="O17" s="56" t="s">
        <v>148</v>
      </c>
      <c r="P17" s="58" t="s">
        <v>148</v>
      </c>
    </row>
    <row r="18" spans="2:16" ht="31.5" customHeight="1" thickBot="1" x14ac:dyDescent="0.25">
      <c r="B18" s="313"/>
      <c r="C18" s="310"/>
      <c r="D18" s="315" t="s">
        <v>151</v>
      </c>
      <c r="E18" s="59" t="str">
        <f>"12/31/"&amp;""&amp;'Cover Page'!C$6</f>
        <v>12/31/2020</v>
      </c>
      <c r="F18" s="60">
        <f>DATE(YEAR(E18)+0,MONTH(E18)+3,DAY(E18)+0)</f>
        <v>44286</v>
      </c>
      <c r="G18" s="59" t="str">
        <f>"12/31/"&amp;""&amp;'Cover Page'!C$6</f>
        <v>12/31/2020</v>
      </c>
      <c r="H18" s="61">
        <f>DATE(YEAR(G18)+0,MONTH(G18)+3,DAY(G18)+0)</f>
        <v>44286</v>
      </c>
      <c r="I18" s="59" t="str">
        <f>"12/31/"&amp;""&amp;'Cover Page'!C$6</f>
        <v>12/31/2020</v>
      </c>
      <c r="J18" s="61">
        <f>DATE(YEAR(I18)+0,MONTH(I18)+3,DAY(I18)+0)</f>
        <v>44286</v>
      </c>
      <c r="K18" s="59" t="str">
        <f>"12/31/"&amp;""&amp;'Cover Page'!C$6</f>
        <v>12/31/2020</v>
      </c>
      <c r="L18" s="61">
        <f>DATE(YEAR(K18)+0,MONTH(K18)+3,DAY(K18)+0)</f>
        <v>44286</v>
      </c>
      <c r="M18" s="59" t="str">
        <f>"12/31/"&amp;""&amp;'Cover Page'!C$6</f>
        <v>12/31/2020</v>
      </c>
      <c r="N18" s="61">
        <f>DATE(YEAR(M18)+0,MONTH(M18)+3,DAY(M18)+0)</f>
        <v>44286</v>
      </c>
      <c r="O18" s="59" t="str">
        <f>"12/31/"&amp;""&amp;'Cover Page'!C$6</f>
        <v>12/31/2020</v>
      </c>
      <c r="P18" s="61">
        <f>DATE(YEAR(O18)+0,MONTH(O18)+3,DAY(O18)+0)</f>
        <v>44286</v>
      </c>
    </row>
    <row r="19" spans="2:16" s="36" customFormat="1" ht="16.5" thickBot="1" x14ac:dyDescent="0.25">
      <c r="B19" s="311"/>
      <c r="C19" s="312"/>
      <c r="D19" s="314" t="s">
        <v>150</v>
      </c>
      <c r="E19" s="62">
        <v>1</v>
      </c>
      <c r="F19" s="63">
        <v>2</v>
      </c>
      <c r="G19" s="64">
        <v>3</v>
      </c>
      <c r="H19" s="65">
        <v>4</v>
      </c>
      <c r="I19" s="64">
        <v>5</v>
      </c>
      <c r="J19" s="65">
        <v>6</v>
      </c>
      <c r="K19" s="64">
        <v>7</v>
      </c>
      <c r="L19" s="65">
        <v>8</v>
      </c>
      <c r="M19" s="64">
        <v>9</v>
      </c>
      <c r="N19" s="65">
        <v>10</v>
      </c>
      <c r="O19" s="64">
        <v>11</v>
      </c>
      <c r="P19" s="66">
        <v>12</v>
      </c>
    </row>
    <row r="20" spans="2:16" x14ac:dyDescent="0.2">
      <c r="B20" s="67" t="s">
        <v>0</v>
      </c>
      <c r="C20" s="68" t="s">
        <v>32</v>
      </c>
      <c r="D20" s="69"/>
      <c r="E20" s="70"/>
      <c r="F20" s="71"/>
      <c r="G20" s="72"/>
      <c r="H20" s="73"/>
      <c r="I20" s="74"/>
      <c r="J20" s="72"/>
      <c r="K20" s="70"/>
      <c r="L20" s="71"/>
      <c r="M20" s="74"/>
      <c r="N20" s="73"/>
      <c r="O20" s="74"/>
      <c r="P20" s="75"/>
    </row>
    <row r="21" spans="2:16" x14ac:dyDescent="0.2">
      <c r="B21" s="76"/>
      <c r="C21" s="77">
        <v>1.1000000000000001</v>
      </c>
      <c r="D21" s="78" t="s">
        <v>38</v>
      </c>
      <c r="E21" s="79">
        <f>'Pt 2 Premium and Claims'!E22+'Pt 2 Premium and Claims'!E23-'Pt 2 Premium and Claims'!E24-'Pt 2 Premium and Claims'!E25</f>
        <v>0</v>
      </c>
      <c r="F21" s="80">
        <f>'Pt 2 Premium and Claims'!F22+'Pt 2 Premium and Claims'!F23-'Pt 2 Premium and Claims'!F24-'Pt 2 Premium and Claims'!F25</f>
        <v>0</v>
      </c>
      <c r="G21" s="81">
        <f>'Pt 2 Premium and Claims'!G22+'Pt 2 Premium and Claims'!G23-'Pt 2 Premium and Claims'!G24-'Pt 2 Premium and Claims'!G25</f>
        <v>0</v>
      </c>
      <c r="H21" s="80">
        <f>'Pt 2 Premium and Claims'!H22+'Pt 2 Premium and Claims'!H23-'Pt 2 Premium and Claims'!H24-'Pt 2 Premium and Claims'!H25</f>
        <v>0</v>
      </c>
      <c r="I21" s="79">
        <f>'Pt 2 Premium and Claims'!I22+'Pt 2 Premium and Claims'!I23-'Pt 2 Premium and Claims'!I24-'Pt 2 Premium and Claims'!I25</f>
        <v>0</v>
      </c>
      <c r="J21" s="80">
        <f>'Pt 2 Premium and Claims'!J22+'Pt 2 Premium and Claims'!J23-'Pt 2 Premium and Claims'!J24-'Pt 2 Premium and Claims'!J25</f>
        <v>0</v>
      </c>
      <c r="K21" s="79">
        <f>'Pt 2 Premium and Claims'!K22+'Pt 2 Premium and Claims'!K23-'Pt 2 Premium and Claims'!K24-'Pt 2 Premium and Claims'!K25</f>
        <v>0</v>
      </c>
      <c r="L21" s="80">
        <f>'Pt 2 Premium and Claims'!L22+'Pt 2 Premium and Claims'!L23-'Pt 2 Premium and Claims'!L24-'Pt 2 Premium and Claims'!L25</f>
        <v>0</v>
      </c>
      <c r="M21" s="79">
        <f>'Pt 2 Premium and Claims'!M22+'Pt 2 Premium and Claims'!M23-'Pt 2 Premium and Claims'!M24-'Pt 2 Premium and Claims'!M25</f>
        <v>134620750.67715466</v>
      </c>
      <c r="N21" s="80">
        <f>'Pt 2 Premium and Claims'!N22+'Pt 2 Premium and Claims'!N23-'Pt 2 Premium and Claims'!N24-'Pt 2 Premium and Claims'!N25</f>
        <v>134620750.67715466</v>
      </c>
      <c r="O21" s="79">
        <f>'Pt 2 Premium and Claims'!O22+'Pt 2 Premium and Claims'!O23-'Pt 2 Premium and Claims'!O24-'Pt 2 Premium and Claims'!O25</f>
        <v>55638968.088951431</v>
      </c>
      <c r="P21" s="80">
        <f>'Pt 2 Premium and Claims'!P22+'Pt 2 Premium and Claims'!P23-'Pt 2 Premium and Claims'!P24-'Pt 2 Premium and Claims'!P25</f>
        <v>55638968.088951431</v>
      </c>
    </row>
    <row r="22" spans="2:16" s="36" customFormat="1" x14ac:dyDescent="0.2">
      <c r="B22" s="82"/>
      <c r="C22" s="83"/>
      <c r="D22" s="84"/>
      <c r="E22" s="85"/>
      <c r="F22" s="86"/>
      <c r="G22" s="87"/>
      <c r="H22" s="88"/>
      <c r="I22" s="85"/>
      <c r="J22" s="89"/>
      <c r="K22" s="85"/>
      <c r="L22" s="86"/>
      <c r="M22" s="85"/>
      <c r="N22" s="88"/>
      <c r="O22" s="85"/>
      <c r="P22" s="86"/>
    </row>
    <row r="23" spans="2:16" s="36" customFormat="1" x14ac:dyDescent="0.2">
      <c r="B23" s="67" t="s">
        <v>1</v>
      </c>
      <c r="C23" s="68" t="s">
        <v>6</v>
      </c>
      <c r="D23" s="90"/>
      <c r="E23" s="74"/>
      <c r="F23" s="91"/>
      <c r="G23" s="72"/>
      <c r="H23" s="92"/>
      <c r="I23" s="74"/>
      <c r="J23" s="93"/>
      <c r="K23" s="74"/>
      <c r="L23" s="91"/>
      <c r="M23" s="74"/>
      <c r="N23" s="92"/>
      <c r="O23" s="74"/>
      <c r="P23" s="91"/>
    </row>
    <row r="24" spans="2:16" s="36" customFormat="1" x14ac:dyDescent="0.2">
      <c r="B24" s="94"/>
      <c r="C24" s="95">
        <v>2.1</v>
      </c>
      <c r="D24" s="78" t="s">
        <v>133</v>
      </c>
      <c r="E24" s="79">
        <f>'Pt 2 Premium and Claims'!E51</f>
        <v>0</v>
      </c>
      <c r="F24" s="80">
        <f>'Pt 2 Premium and Claims'!F51</f>
        <v>0</v>
      </c>
      <c r="G24" s="81">
        <f>'Pt 2 Premium and Claims'!G51</f>
        <v>0</v>
      </c>
      <c r="H24" s="80">
        <f>'Pt 2 Premium and Claims'!H51</f>
        <v>0</v>
      </c>
      <c r="I24" s="79">
        <f>'Pt 2 Premium and Claims'!I51</f>
        <v>0</v>
      </c>
      <c r="J24" s="80">
        <f>'Pt 2 Premium and Claims'!J51</f>
        <v>0</v>
      </c>
      <c r="K24" s="79">
        <f>'Pt 2 Premium and Claims'!K51</f>
        <v>0</v>
      </c>
      <c r="L24" s="80">
        <f>'Pt 2 Premium and Claims'!L51</f>
        <v>0</v>
      </c>
      <c r="M24" s="79">
        <f>'Pt 2 Premium and Claims'!M51</f>
        <v>52900384.876635216</v>
      </c>
      <c r="N24" s="80">
        <f>'Pt 2 Premium and Claims'!N51</f>
        <v>58423699.005069785</v>
      </c>
      <c r="O24" s="79">
        <f>'Pt 2 Premium and Claims'!O51</f>
        <v>24115439.521240361</v>
      </c>
      <c r="P24" s="80">
        <f>'Pt 2 Premium and Claims'!P51</f>
        <v>27283510.8374818</v>
      </c>
    </row>
    <row r="25" spans="2:16" s="36" customFormat="1" x14ac:dyDescent="0.2">
      <c r="B25" s="96"/>
      <c r="C25" s="97"/>
      <c r="D25" s="84"/>
      <c r="E25" s="85"/>
      <c r="F25" s="86"/>
      <c r="G25" s="87"/>
      <c r="H25" s="88"/>
      <c r="I25" s="85"/>
      <c r="J25" s="89"/>
      <c r="K25" s="85"/>
      <c r="L25" s="86"/>
      <c r="M25" s="85"/>
      <c r="N25" s="88"/>
      <c r="O25" s="85"/>
      <c r="P25" s="86"/>
    </row>
    <row r="26" spans="2:16" x14ac:dyDescent="0.2">
      <c r="B26" s="67" t="s">
        <v>2</v>
      </c>
      <c r="C26" s="68" t="s">
        <v>46</v>
      </c>
      <c r="D26" s="69"/>
      <c r="E26" s="74"/>
      <c r="F26" s="91"/>
      <c r="G26" s="72"/>
      <c r="H26" s="92"/>
      <c r="I26" s="74"/>
      <c r="J26" s="93"/>
      <c r="K26" s="74"/>
      <c r="L26" s="91"/>
      <c r="M26" s="74"/>
      <c r="N26" s="92"/>
      <c r="O26" s="74"/>
      <c r="P26" s="91"/>
    </row>
    <row r="27" spans="2:16" s="36" customFormat="1" ht="30" x14ac:dyDescent="0.2">
      <c r="B27" s="94"/>
      <c r="C27" s="98">
        <v>3.1</v>
      </c>
      <c r="D27" s="78" t="s">
        <v>135</v>
      </c>
      <c r="E27" s="74"/>
      <c r="F27" s="91"/>
      <c r="G27" s="72"/>
      <c r="H27" s="92"/>
      <c r="I27" s="74"/>
      <c r="J27" s="93"/>
      <c r="K27" s="74"/>
      <c r="L27" s="91"/>
      <c r="M27" s="74"/>
      <c r="N27" s="92"/>
      <c r="O27" s="74"/>
      <c r="P27" s="91"/>
    </row>
    <row r="28" spans="2:16" s="36" customFormat="1" x14ac:dyDescent="0.2">
      <c r="B28" s="94"/>
      <c r="C28" s="98"/>
      <c r="D28" s="78" t="s">
        <v>58</v>
      </c>
      <c r="E28" s="99"/>
      <c r="F28" s="100"/>
      <c r="G28" s="101"/>
      <c r="H28" s="102"/>
      <c r="I28" s="103"/>
      <c r="J28" s="104"/>
      <c r="K28" s="103"/>
      <c r="L28" s="105"/>
      <c r="M28" s="103">
        <f>[1]Sources!$E$8</f>
        <v>2737901.4623788027</v>
      </c>
      <c r="N28" s="102">
        <f>M28</f>
        <v>2737901.4623788027</v>
      </c>
      <c r="O28" s="103">
        <f>[1]Sources!$F$8</f>
        <v>1131729.8749648279</v>
      </c>
      <c r="P28" s="105">
        <f>O28</f>
        <v>1131729.8749648279</v>
      </c>
    </row>
    <row r="29" spans="2:16" s="36" customFormat="1" ht="30" x14ac:dyDescent="0.2">
      <c r="B29" s="94"/>
      <c r="C29" s="98"/>
      <c r="D29" s="78" t="s">
        <v>67</v>
      </c>
      <c r="E29" s="103"/>
      <c r="F29" s="105"/>
      <c r="G29" s="101"/>
      <c r="H29" s="102"/>
      <c r="I29" s="103"/>
      <c r="J29" s="104"/>
      <c r="K29" s="103"/>
      <c r="L29" s="105"/>
      <c r="M29" s="103">
        <f>[2]Sources!$E$9</f>
        <v>0</v>
      </c>
      <c r="N29" s="105">
        <f>M29</f>
        <v>0</v>
      </c>
      <c r="O29" s="103">
        <f>[2]Sources!$F$9</f>
        <v>0</v>
      </c>
      <c r="P29" s="105">
        <f>O29</f>
        <v>0</v>
      </c>
    </row>
    <row r="30" spans="2:16" ht="45" x14ac:dyDescent="0.2">
      <c r="B30" s="76"/>
      <c r="C30" s="98">
        <v>3.2</v>
      </c>
      <c r="D30" s="78" t="s">
        <v>136</v>
      </c>
      <c r="E30" s="74"/>
      <c r="F30" s="91"/>
      <c r="G30" s="72"/>
      <c r="H30" s="92"/>
      <c r="I30" s="74"/>
      <c r="J30" s="93"/>
      <c r="K30" s="74"/>
      <c r="L30" s="91"/>
      <c r="M30" s="74"/>
      <c r="N30" s="92"/>
      <c r="O30" s="74"/>
      <c r="P30" s="91"/>
    </row>
    <row r="31" spans="2:16" x14ac:dyDescent="0.2">
      <c r="B31" s="76"/>
      <c r="C31" s="98"/>
      <c r="D31" s="106" t="s">
        <v>42</v>
      </c>
      <c r="E31" s="107"/>
      <c r="F31" s="105"/>
      <c r="G31" s="101"/>
      <c r="H31" s="102"/>
      <c r="I31" s="103"/>
      <c r="J31" s="104"/>
      <c r="K31" s="107"/>
      <c r="L31" s="105"/>
      <c r="M31" s="103">
        <f>[1]Sources!$E$11</f>
        <v>301881.25324906682</v>
      </c>
      <c r="N31" s="102">
        <f>M31</f>
        <v>301881.25324906682</v>
      </c>
      <c r="O31" s="103">
        <f>[1]Sources!$F$11</f>
        <v>124784.63439548109</v>
      </c>
      <c r="P31" s="105">
        <f>O31</f>
        <v>124784.63439548109</v>
      </c>
    </row>
    <row r="32" spans="2:16" x14ac:dyDescent="0.2">
      <c r="B32" s="76"/>
      <c r="C32" s="98"/>
      <c r="D32" s="106" t="s">
        <v>104</v>
      </c>
      <c r="E32" s="103"/>
      <c r="F32" s="105"/>
      <c r="G32" s="101"/>
      <c r="H32" s="102"/>
      <c r="I32" s="103"/>
      <c r="J32" s="104"/>
      <c r="K32" s="103"/>
      <c r="L32" s="105"/>
      <c r="M32" s="103">
        <f>[1]Sources!$E$26</f>
        <v>3163587.6409131344</v>
      </c>
      <c r="N32" s="102">
        <f>M32</f>
        <v>3163587.6409131344</v>
      </c>
      <c r="O32" s="103">
        <f>[1]Sources!$F$26</f>
        <v>1307515.7500903585</v>
      </c>
      <c r="P32" s="105">
        <f>O32</f>
        <v>1307515.7500903585</v>
      </c>
    </row>
    <row r="33" spans="2:16" x14ac:dyDescent="0.2">
      <c r="B33" s="76"/>
      <c r="C33" s="98"/>
      <c r="D33" s="106" t="s">
        <v>103</v>
      </c>
      <c r="E33" s="103"/>
      <c r="F33" s="105"/>
      <c r="G33" s="101"/>
      <c r="H33" s="102"/>
      <c r="I33" s="103"/>
      <c r="J33" s="104"/>
      <c r="K33" s="103"/>
      <c r="L33" s="105"/>
      <c r="M33" s="103">
        <f>[3]Sources!$E$29</f>
        <v>0</v>
      </c>
      <c r="N33" s="102">
        <v>0</v>
      </c>
      <c r="O33" s="103">
        <f>[3]Sources!$F$29</f>
        <v>0</v>
      </c>
      <c r="P33" s="105">
        <v>0</v>
      </c>
    </row>
    <row r="34" spans="2:16" x14ac:dyDescent="0.2">
      <c r="B34" s="76"/>
      <c r="C34" s="98">
        <v>3.3</v>
      </c>
      <c r="D34" s="106" t="s">
        <v>21</v>
      </c>
      <c r="E34" s="107"/>
      <c r="F34" s="105"/>
      <c r="G34" s="101"/>
      <c r="H34" s="102"/>
      <c r="I34" s="103"/>
      <c r="J34" s="104"/>
      <c r="K34" s="107"/>
      <c r="L34" s="105"/>
      <c r="M34" s="103">
        <f>[1]Sources!$E$37</f>
        <v>20127.979438849416</v>
      </c>
      <c r="N34" s="102">
        <f>M34</f>
        <v>20127.979438849416</v>
      </c>
      <c r="O34" s="103">
        <f>[1]Sources!$F$37</f>
        <v>8320.0348758468281</v>
      </c>
      <c r="P34" s="105">
        <f>O34</f>
        <v>8320.0348758468281</v>
      </c>
    </row>
    <row r="35" spans="2:16" x14ac:dyDescent="0.2">
      <c r="B35" s="76"/>
      <c r="C35" s="98">
        <v>3.4</v>
      </c>
      <c r="D35" s="106" t="s">
        <v>72</v>
      </c>
      <c r="E35" s="108">
        <f t="shared" ref="E35:P35" si="0">SUM(E$28:E$29,E$31,E$34+IF($H$6="No",IF(MAX(E$32:E$33)=0,MIN(E$32:E$33),MAX(E$32:E$33)),SUM(E$32:E$33)))</f>
        <v>0</v>
      </c>
      <c r="F35" s="109">
        <f t="shared" si="0"/>
        <v>0</v>
      </c>
      <c r="G35" s="108">
        <f t="shared" si="0"/>
        <v>0</v>
      </c>
      <c r="H35" s="109">
        <f t="shared" si="0"/>
        <v>0</v>
      </c>
      <c r="I35" s="108">
        <f t="shared" si="0"/>
        <v>0</v>
      </c>
      <c r="J35" s="109">
        <f t="shared" si="0"/>
        <v>0</v>
      </c>
      <c r="K35" s="108">
        <f t="shared" si="0"/>
        <v>0</v>
      </c>
      <c r="L35" s="109">
        <f t="shared" si="0"/>
        <v>0</v>
      </c>
      <c r="M35" s="108">
        <f t="shared" si="0"/>
        <v>6223498.3359798528</v>
      </c>
      <c r="N35" s="109">
        <f t="shared" si="0"/>
        <v>6223498.3359798528</v>
      </c>
      <c r="O35" s="108">
        <f t="shared" si="0"/>
        <v>2572350.2943265145</v>
      </c>
      <c r="P35" s="109">
        <f t="shared" si="0"/>
        <v>2572350.2943265145</v>
      </c>
    </row>
    <row r="36" spans="2:16" s="36" customFormat="1" x14ac:dyDescent="0.2">
      <c r="B36" s="96"/>
      <c r="C36" s="97"/>
      <c r="D36" s="84"/>
      <c r="E36" s="85"/>
      <c r="F36" s="86"/>
      <c r="G36" s="87"/>
      <c r="H36" s="88"/>
      <c r="I36" s="85"/>
      <c r="J36" s="89"/>
      <c r="K36" s="85"/>
      <c r="L36" s="86"/>
      <c r="M36" s="85"/>
      <c r="N36" s="88"/>
      <c r="O36" s="85"/>
      <c r="P36" s="86"/>
    </row>
    <row r="37" spans="2:16" x14ac:dyDescent="0.2">
      <c r="B37" s="110" t="s">
        <v>3</v>
      </c>
      <c r="C37" s="111" t="s">
        <v>47</v>
      </c>
      <c r="D37" s="112"/>
      <c r="E37" s="74"/>
      <c r="F37" s="91"/>
      <c r="G37" s="72"/>
      <c r="H37" s="92"/>
      <c r="I37" s="74"/>
      <c r="J37" s="93"/>
      <c r="K37" s="74"/>
      <c r="L37" s="91"/>
      <c r="M37" s="74"/>
      <c r="N37" s="92"/>
      <c r="O37" s="74"/>
      <c r="P37" s="91"/>
    </row>
    <row r="38" spans="2:16" x14ac:dyDescent="0.2">
      <c r="B38" s="113"/>
      <c r="C38" s="98">
        <v>4.0999999999999996</v>
      </c>
      <c r="D38" s="106" t="s">
        <v>18</v>
      </c>
      <c r="E38" s="103"/>
      <c r="F38" s="105"/>
      <c r="G38" s="103"/>
      <c r="H38" s="105"/>
      <c r="I38" s="103"/>
      <c r="J38" s="105"/>
      <c r="K38" s="103"/>
      <c r="L38" s="105"/>
      <c r="M38" s="103">
        <f>[1]Sources!$E$44</f>
        <v>2803744.2506220448</v>
      </c>
      <c r="N38" s="105">
        <f>M38</f>
        <v>2803744.2506220448</v>
      </c>
      <c r="O38" s="103">
        <f>[1]Sources!$F$44</f>
        <v>1158946.4317072013</v>
      </c>
      <c r="P38" s="105">
        <f>O38</f>
        <v>1158946.4317072013</v>
      </c>
    </row>
    <row r="39" spans="2:16" x14ac:dyDescent="0.2">
      <c r="B39" s="113"/>
      <c r="C39" s="98">
        <v>4.2</v>
      </c>
      <c r="D39" s="106" t="s">
        <v>19</v>
      </c>
      <c r="E39" s="103"/>
      <c r="F39" s="105"/>
      <c r="G39" s="103"/>
      <c r="H39" s="105"/>
      <c r="I39" s="103"/>
      <c r="J39" s="105"/>
      <c r="K39" s="103"/>
      <c r="L39" s="105"/>
      <c r="M39" s="103">
        <f>[1]Sources!$E$45</f>
        <v>13388690.013302231</v>
      </c>
      <c r="N39" s="105">
        <f>M39</f>
        <v>13388690.013302231</v>
      </c>
      <c r="O39" s="103">
        <f>[1]Sources!$F$45</f>
        <v>5534304.5331998011</v>
      </c>
      <c r="P39" s="105">
        <f>O39</f>
        <v>5534304.5331998011</v>
      </c>
    </row>
    <row r="40" spans="2:16" x14ac:dyDescent="0.2">
      <c r="B40" s="113"/>
      <c r="C40" s="98">
        <v>4.3</v>
      </c>
      <c r="D40" s="106" t="s">
        <v>22</v>
      </c>
      <c r="E40" s="74"/>
      <c r="F40" s="91"/>
      <c r="G40" s="74"/>
      <c r="H40" s="91"/>
      <c r="I40" s="74"/>
      <c r="J40" s="91"/>
      <c r="K40" s="74"/>
      <c r="L40" s="91"/>
      <c r="M40" s="74"/>
      <c r="N40" s="91"/>
      <c r="O40" s="74"/>
      <c r="P40" s="91"/>
    </row>
    <row r="41" spans="2:16" ht="17.25" customHeight="1" x14ac:dyDescent="0.2">
      <c r="B41" s="113"/>
      <c r="C41" s="98"/>
      <c r="D41" s="78" t="s">
        <v>122</v>
      </c>
      <c r="E41" s="107"/>
      <c r="F41" s="105"/>
      <c r="G41" s="107"/>
      <c r="H41" s="105"/>
      <c r="I41" s="107"/>
      <c r="J41" s="105"/>
      <c r="K41" s="107"/>
      <c r="L41" s="105"/>
      <c r="M41" s="103">
        <f>[1]Sources!$E$47</f>
        <v>548519.89375144895</v>
      </c>
      <c r="N41" s="105">
        <f>M41</f>
        <v>548519.89375144895</v>
      </c>
      <c r="O41" s="103">
        <f>[1]Sources!$F$47</f>
        <v>226734.36546240479</v>
      </c>
      <c r="P41" s="105">
        <f>O41</f>
        <v>226734.36546240479</v>
      </c>
    </row>
    <row r="42" spans="2:16" ht="30" x14ac:dyDescent="0.2">
      <c r="B42" s="113"/>
      <c r="C42" s="114"/>
      <c r="D42" s="78" t="s">
        <v>123</v>
      </c>
      <c r="E42" s="107"/>
      <c r="F42" s="105"/>
      <c r="G42" s="107"/>
      <c r="H42" s="105"/>
      <c r="I42" s="107"/>
      <c r="J42" s="105"/>
      <c r="K42" s="107"/>
      <c r="L42" s="105"/>
      <c r="M42" s="107">
        <f>[3]Sources!$E$46</f>
        <v>0</v>
      </c>
      <c r="N42" s="105">
        <v>0</v>
      </c>
      <c r="O42" s="107">
        <f>[3]Sources!$F$46</f>
        <v>0</v>
      </c>
      <c r="P42" s="105">
        <v>0</v>
      </c>
    </row>
    <row r="43" spans="2:16" x14ac:dyDescent="0.2">
      <c r="B43" s="113"/>
      <c r="C43" s="98">
        <v>4.4000000000000004</v>
      </c>
      <c r="D43" s="106" t="s">
        <v>20</v>
      </c>
      <c r="E43" s="107"/>
      <c r="F43" s="101"/>
      <c r="G43" s="107"/>
      <c r="H43" s="101"/>
      <c r="I43" s="107"/>
      <c r="J43" s="101"/>
      <c r="K43" s="107"/>
      <c r="L43" s="101"/>
      <c r="M43" s="107">
        <f>[1]Sources!$E$54</f>
        <v>13346883.2832042</v>
      </c>
      <c r="N43" s="101">
        <f>M43</f>
        <v>13346883.2832042</v>
      </c>
      <c r="O43" s="107">
        <f>[1]Sources!$F$54</f>
        <v>5517023.4417957943</v>
      </c>
      <c r="P43" s="105">
        <f>O43</f>
        <v>5517023.4417957943</v>
      </c>
    </row>
    <row r="44" spans="2:16" x14ac:dyDescent="0.2">
      <c r="B44" s="113"/>
      <c r="C44" s="98">
        <v>4.5</v>
      </c>
      <c r="D44" s="106" t="s">
        <v>98</v>
      </c>
      <c r="E44" s="79">
        <f>SUM(SUM(E38:E39)+SUM(E41:E43))</f>
        <v>0</v>
      </c>
      <c r="F44" s="80">
        <f t="shared" ref="F44:P44" si="1">SUM(SUM(F38:F39)+SUM(F41:F43))</f>
        <v>0</v>
      </c>
      <c r="G44" s="81">
        <f t="shared" si="1"/>
        <v>0</v>
      </c>
      <c r="H44" s="115">
        <f t="shared" si="1"/>
        <v>0</v>
      </c>
      <c r="I44" s="79">
        <f t="shared" si="1"/>
        <v>0</v>
      </c>
      <c r="J44" s="116">
        <f t="shared" si="1"/>
        <v>0</v>
      </c>
      <c r="K44" s="79">
        <f t="shared" si="1"/>
        <v>0</v>
      </c>
      <c r="L44" s="80">
        <f t="shared" si="1"/>
        <v>0</v>
      </c>
      <c r="M44" s="79">
        <f t="shared" si="1"/>
        <v>30087837.440879926</v>
      </c>
      <c r="N44" s="115">
        <f t="shared" si="1"/>
        <v>30087837.440879926</v>
      </c>
      <c r="O44" s="79">
        <f t="shared" si="1"/>
        <v>12437008.772165202</v>
      </c>
      <c r="P44" s="80">
        <f t="shared" si="1"/>
        <v>12437008.772165202</v>
      </c>
    </row>
    <row r="45" spans="2:16" s="36" customFormat="1" x14ac:dyDescent="0.2">
      <c r="B45" s="117"/>
      <c r="C45" s="118"/>
      <c r="D45" s="119"/>
      <c r="E45" s="74"/>
      <c r="F45" s="91"/>
      <c r="G45" s="72"/>
      <c r="H45" s="92"/>
      <c r="I45" s="74"/>
      <c r="J45" s="93"/>
      <c r="K45" s="74"/>
      <c r="L45" s="91"/>
      <c r="M45" s="74"/>
      <c r="N45" s="92"/>
      <c r="O45" s="74"/>
      <c r="P45" s="91"/>
    </row>
    <row r="46" spans="2:16" x14ac:dyDescent="0.2">
      <c r="B46" s="110" t="s">
        <v>4</v>
      </c>
      <c r="C46" s="120" t="s">
        <v>48</v>
      </c>
      <c r="D46" s="121"/>
      <c r="E46" s="74"/>
      <c r="F46" s="91"/>
      <c r="G46" s="72"/>
      <c r="H46" s="92"/>
      <c r="I46" s="74"/>
      <c r="J46" s="93"/>
      <c r="K46" s="74"/>
      <c r="L46" s="91"/>
      <c r="M46" s="74"/>
      <c r="N46" s="92"/>
      <c r="O46" s="74"/>
      <c r="P46" s="91"/>
    </row>
    <row r="47" spans="2:16" s="36" customFormat="1" x14ac:dyDescent="0.2">
      <c r="B47" s="94"/>
      <c r="C47" s="98">
        <v>5.0999999999999996</v>
      </c>
      <c r="D47" s="106" t="s">
        <v>5</v>
      </c>
      <c r="E47" s="122"/>
      <c r="F47" s="123"/>
      <c r="G47" s="122"/>
      <c r="H47" s="123"/>
      <c r="I47" s="122"/>
      <c r="J47" s="123"/>
      <c r="K47" s="122"/>
      <c r="L47" s="123"/>
      <c r="M47" s="122">
        <f>[4]FORM!$F$47</f>
        <v>202547.41473684198</v>
      </c>
      <c r="N47" s="123">
        <f>M47</f>
        <v>202547.41473684198</v>
      </c>
      <c r="O47" s="122">
        <f>[4]FORM!$H$47</f>
        <v>98926</v>
      </c>
      <c r="P47" s="100">
        <f>O47</f>
        <v>98926</v>
      </c>
    </row>
    <row r="48" spans="2:16" s="36" customFormat="1" x14ac:dyDescent="0.2">
      <c r="B48" s="94"/>
      <c r="C48" s="98">
        <v>5.2</v>
      </c>
      <c r="D48" s="106" t="s">
        <v>27</v>
      </c>
      <c r="E48" s="122"/>
      <c r="F48" s="123"/>
      <c r="G48" s="122"/>
      <c r="H48" s="123"/>
      <c r="I48" s="122"/>
      <c r="J48" s="123"/>
      <c r="K48" s="122"/>
      <c r="L48" s="123"/>
      <c r="M48" s="122">
        <f>[4]FORM!$F$48</f>
        <v>2373966.5163283213</v>
      </c>
      <c r="N48" s="123">
        <f>M48</f>
        <v>2373966.5163283213</v>
      </c>
      <c r="O48" s="122">
        <f>[4]FORM!$H$48</f>
        <v>1158382.25</v>
      </c>
      <c r="P48" s="407">
        <f>O48</f>
        <v>1158382.25</v>
      </c>
    </row>
    <row r="49" spans="2:16" s="36" customFormat="1" ht="15.75" thickBot="1" x14ac:dyDescent="0.25">
      <c r="B49" s="94"/>
      <c r="C49" s="98">
        <v>5.3</v>
      </c>
      <c r="D49" s="106" t="s">
        <v>23</v>
      </c>
      <c r="E49" s="124">
        <f>E48/12</f>
        <v>0</v>
      </c>
      <c r="F49" s="125">
        <f t="shared" ref="F49:P49" si="2">F48/12</f>
        <v>0</v>
      </c>
      <c r="G49" s="124">
        <f t="shared" si="2"/>
        <v>0</v>
      </c>
      <c r="H49" s="125">
        <f>H48/12</f>
        <v>0</v>
      </c>
      <c r="I49" s="124">
        <f t="shared" si="2"/>
        <v>0</v>
      </c>
      <c r="J49" s="125">
        <f t="shared" si="2"/>
        <v>0</v>
      </c>
      <c r="K49" s="124">
        <f t="shared" si="2"/>
        <v>0</v>
      </c>
      <c r="L49" s="125">
        <f t="shared" si="2"/>
        <v>0</v>
      </c>
      <c r="M49" s="124">
        <f>M48/12</f>
        <v>197830.54302736011</v>
      </c>
      <c r="N49" s="125">
        <f>N48/12</f>
        <v>197830.54302736011</v>
      </c>
      <c r="O49" s="124">
        <f t="shared" si="2"/>
        <v>96531.854166666672</v>
      </c>
      <c r="P49" s="125">
        <f t="shared" si="2"/>
        <v>96531.854166666672</v>
      </c>
    </row>
    <row r="50" spans="2:16" ht="45" customHeight="1" x14ac:dyDescent="0.2">
      <c r="B50" s="126"/>
      <c r="C50" s="127"/>
      <c r="D50" s="128"/>
      <c r="E50" s="330" t="str">
        <f>"Grand Total as of "&amp;""&amp;TEXT(E$18,"MM/DD/YYYY")&amp;" for ALL markets in col. 1-12."</f>
        <v>Grand Total as of 12/31/2020 for ALL markets in col. 1-12.</v>
      </c>
      <c r="F50" s="129"/>
      <c r="G50" s="129"/>
      <c r="H50" s="129"/>
      <c r="I50" s="129"/>
      <c r="J50" s="129"/>
      <c r="K50" s="130"/>
      <c r="L50" s="129"/>
      <c r="M50" s="129"/>
      <c r="N50" s="129"/>
      <c r="O50" s="129"/>
      <c r="P50" s="131"/>
    </row>
    <row r="51" spans="2:16" x14ac:dyDescent="0.2">
      <c r="B51" s="135" t="s">
        <v>56</v>
      </c>
      <c r="C51" s="136" t="s">
        <v>53</v>
      </c>
      <c r="D51" s="137"/>
      <c r="E51" s="388"/>
      <c r="F51" s="138"/>
      <c r="G51" s="138"/>
      <c r="H51" s="138"/>
      <c r="I51" s="138"/>
      <c r="J51" s="138"/>
      <c r="K51" s="134"/>
      <c r="L51" s="138"/>
      <c r="M51" s="138"/>
      <c r="N51" s="138"/>
      <c r="O51" s="138"/>
      <c r="P51" s="139"/>
    </row>
    <row r="52" spans="2:16" ht="15.75" thickBot="1" x14ac:dyDescent="0.25">
      <c r="B52" s="140" t="s">
        <v>57</v>
      </c>
      <c r="C52" s="141" t="s">
        <v>129</v>
      </c>
      <c r="D52" s="142"/>
      <c r="E52" s="143"/>
      <c r="F52" s="144"/>
      <c r="G52" s="144"/>
      <c r="H52" s="144"/>
      <c r="I52" s="144"/>
      <c r="J52" s="144"/>
      <c r="K52" s="145"/>
      <c r="L52" s="144"/>
      <c r="M52" s="144"/>
      <c r="N52" s="144"/>
      <c r="O52" s="144"/>
      <c r="P52" s="146"/>
    </row>
    <row r="53" spans="2:16" x14ac:dyDescent="0.2">
      <c r="B53" s="24"/>
      <c r="C53" s="24"/>
      <c r="D53" s="24"/>
      <c r="E53" s="147"/>
      <c r="F53" s="147"/>
      <c r="G53" s="147"/>
      <c r="H53" s="147"/>
      <c r="I53" s="147"/>
      <c r="J53" s="147"/>
      <c r="K53" s="147"/>
      <c r="L53" s="147"/>
      <c r="M53" s="147"/>
      <c r="N53" s="147"/>
      <c r="O53" s="147"/>
      <c r="P53" s="147"/>
    </row>
    <row r="54" spans="2:16" ht="15.75" x14ac:dyDescent="0.25">
      <c r="B54" s="148" t="s">
        <v>61</v>
      </c>
      <c r="C54" s="148"/>
      <c r="D54" s="148"/>
      <c r="E54" s="147"/>
      <c r="F54" s="147"/>
      <c r="G54" s="147"/>
      <c r="H54" s="147"/>
      <c r="I54" s="147"/>
      <c r="J54" s="147"/>
      <c r="K54" s="147"/>
      <c r="L54" s="147"/>
      <c r="M54" s="147"/>
      <c r="N54" s="147"/>
      <c r="O54" s="147"/>
      <c r="P54" s="147"/>
    </row>
    <row r="55" spans="2:16" ht="17.25" customHeight="1" x14ac:dyDescent="0.25">
      <c r="B55" s="148"/>
      <c r="C55" s="245" t="s">
        <v>138</v>
      </c>
      <c r="D55" s="245"/>
      <c r="E55" s="147"/>
      <c r="F55" s="147"/>
      <c r="G55" s="147"/>
      <c r="H55" s="147"/>
      <c r="I55" s="147"/>
      <c r="J55" s="147"/>
      <c r="K55" s="147"/>
      <c r="L55" s="147"/>
      <c r="M55" s="147"/>
      <c r="N55" s="147"/>
      <c r="O55" s="147"/>
      <c r="P55" s="147"/>
    </row>
    <row r="56" spans="2:16" ht="16.5" customHeight="1" x14ac:dyDescent="0.25">
      <c r="B56" s="148"/>
      <c r="C56" s="148" t="s">
        <v>70</v>
      </c>
      <c r="D56" s="44"/>
      <c r="E56" s="147"/>
      <c r="F56" s="147"/>
      <c r="G56" s="147"/>
      <c r="H56" s="147"/>
      <c r="I56" s="147"/>
      <c r="J56" s="147"/>
      <c r="K56" s="147"/>
      <c r="L56" s="147"/>
      <c r="M56" s="147"/>
      <c r="N56" s="147"/>
      <c r="O56" s="147"/>
      <c r="P56" s="147"/>
    </row>
    <row r="57" spans="2:16" ht="17.25" customHeight="1" x14ac:dyDescent="0.25">
      <c r="B57" s="148"/>
      <c r="C57" s="148" t="s">
        <v>66</v>
      </c>
      <c r="D57" s="44"/>
    </row>
    <row r="58" spans="2:16" ht="17.25" customHeight="1" x14ac:dyDescent="0.2">
      <c r="B58" s="149"/>
      <c r="C58" s="245" t="s">
        <v>101</v>
      </c>
      <c r="D58" s="245"/>
      <c r="E58" s="150"/>
    </row>
    <row r="59" spans="2:16" ht="13.15" customHeight="1" x14ac:dyDescent="0.2">
      <c r="C59" s="151"/>
      <c r="D59" s="151"/>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8" stopIfTrue="1" operator="lessThan">
      <formula>0</formula>
    </cfRule>
  </conditionalFormatting>
  <conditionalFormatting sqref="K28:K29 K31:K34 M31:M34 O44 M44 K44 O28:O29 O31:O34 M28:M29">
    <cfRule type="cellIs" dxfId="46" priority="47" stopIfTrue="1" operator="lessThan">
      <formula>0</formula>
    </cfRule>
  </conditionalFormatting>
  <conditionalFormatting sqref="G35:H35">
    <cfRule type="cellIs" dxfId="45" priority="19" stopIfTrue="1" operator="lessThan">
      <formula>0</formula>
    </cfRule>
  </conditionalFormatting>
  <conditionalFormatting sqref="I35:J35">
    <cfRule type="cellIs" dxfId="44" priority="18" stopIfTrue="1" operator="lessThan">
      <formula>0</formula>
    </cfRule>
  </conditionalFormatting>
  <conditionalFormatting sqref="K35:L35">
    <cfRule type="cellIs" dxfId="43" priority="17" stopIfTrue="1" operator="lessThan">
      <formula>0</formula>
    </cfRule>
  </conditionalFormatting>
  <conditionalFormatting sqref="M35:N35">
    <cfRule type="cellIs" dxfId="42" priority="16" stopIfTrue="1" operator="lessThan">
      <formula>0</formula>
    </cfRule>
  </conditionalFormatting>
  <conditionalFormatting sqref="O35:P35">
    <cfRule type="cellIs" dxfId="41" priority="15" stopIfTrue="1" operator="lessThan">
      <formula>0</formula>
    </cfRule>
  </conditionalFormatting>
  <conditionalFormatting sqref="G38:G39 I38:I39 K38:K39 M38:M39 O38:O39">
    <cfRule type="cellIs" dxfId="40" priority="14" stopIfTrue="1" operator="lessThan">
      <formula>0</formula>
    </cfRule>
  </conditionalFormatting>
  <conditionalFormatting sqref="F43">
    <cfRule type="cellIs" dxfId="39" priority="13" stopIfTrue="1" operator="lessThan">
      <formula>0</formula>
    </cfRule>
  </conditionalFormatting>
  <conditionalFormatting sqref="E43">
    <cfRule type="cellIs" dxfId="38" priority="11" stopIfTrue="1" operator="lessThan">
      <formula>0</formula>
    </cfRule>
  </conditionalFormatting>
  <conditionalFormatting sqref="H43 J43 L43 N43">
    <cfRule type="cellIs" dxfId="37" priority="9" stopIfTrue="1" operator="lessThan">
      <formula>0</formula>
    </cfRule>
  </conditionalFormatting>
  <conditionalFormatting sqref="G43 I43 K43 M43">
    <cfRule type="cellIs" dxfId="36" priority="8" stopIfTrue="1" operator="lessThan">
      <formula>0</formula>
    </cfRule>
  </conditionalFormatting>
  <conditionalFormatting sqref="G41:G42 I41:I42 K41:K42 M42">
    <cfRule type="cellIs" dxfId="35" priority="7" stopIfTrue="1" operator="lessThan">
      <formula>0</formula>
    </cfRule>
  </conditionalFormatting>
  <conditionalFormatting sqref="G47:O48">
    <cfRule type="cellIs" dxfId="34" priority="6" stopIfTrue="1" operator="lessThan">
      <formula>0</formula>
    </cfRule>
  </conditionalFormatting>
  <conditionalFormatting sqref="O43">
    <cfRule type="cellIs" dxfId="33" priority="5" stopIfTrue="1" operator="lessThan">
      <formula>0</formula>
    </cfRule>
  </conditionalFormatting>
  <conditionalFormatting sqref="O42">
    <cfRule type="cellIs" dxfId="32" priority="4" stopIfTrue="1" operator="lessThan">
      <formula>0</formula>
    </cfRule>
  </conditionalFormatting>
  <conditionalFormatting sqref="M41">
    <cfRule type="cellIs" dxfId="31" priority="3" stopIfTrue="1" operator="lessThan">
      <formula>0</formula>
    </cfRule>
  </conditionalFormatting>
  <conditionalFormatting sqref="O41">
    <cfRule type="cellIs" dxfId="30" priority="2"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37" t="s">
        <v>142</v>
      </c>
      <c r="C2" s="38"/>
      <c r="D2" s="38"/>
    </row>
    <row r="3" spans="1:16" ht="15.75" x14ac:dyDescent="0.25">
      <c r="B3" s="26" t="s">
        <v>60</v>
      </c>
      <c r="C3" s="24"/>
      <c r="D3" s="152"/>
    </row>
    <row r="4" spans="1:16" x14ac:dyDescent="0.2">
      <c r="B4" s="24"/>
      <c r="C4" s="24"/>
      <c r="D4" s="24"/>
    </row>
    <row r="5" spans="1:16" s="9" customFormat="1" ht="15.75" x14ac:dyDescent="0.25">
      <c r="A5" s="12"/>
      <c r="B5" s="41" t="s">
        <v>87</v>
      </c>
      <c r="C5" s="42"/>
      <c r="D5" s="42"/>
      <c r="E5" s="11"/>
      <c r="F5" s="11"/>
      <c r="G5" s="11"/>
      <c r="I5" s="11"/>
      <c r="J5" s="11"/>
      <c r="K5" s="11"/>
      <c r="L5" s="11"/>
      <c r="M5" s="11"/>
      <c r="O5" s="11"/>
      <c r="P5" s="11"/>
    </row>
    <row r="6" spans="1:16" s="9" customFormat="1" ht="15" customHeight="1" x14ac:dyDescent="0.2">
      <c r="A6" s="12"/>
      <c r="B6" s="378"/>
      <c r="C6" s="379"/>
      <c r="D6" s="193">
        <f>'Cover Page'!C7</f>
        <v>0</v>
      </c>
      <c r="E6" s="340"/>
      <c r="F6" s="340"/>
      <c r="G6" s="10"/>
      <c r="H6" s="23"/>
      <c r="K6" s="382"/>
      <c r="L6" s="382"/>
      <c r="M6" s="10"/>
      <c r="N6" s="23"/>
    </row>
    <row r="7" spans="1:16" s="9" customFormat="1" ht="15.75" customHeight="1" x14ac:dyDescent="0.25">
      <c r="A7" s="12"/>
      <c r="B7" s="41" t="s">
        <v>88</v>
      </c>
      <c r="C7" s="42"/>
      <c r="D7" s="42"/>
      <c r="E7" s="341"/>
      <c r="F7" s="341"/>
      <c r="G7" s="10"/>
      <c r="H7" s="10"/>
      <c r="K7" s="10"/>
      <c r="L7" s="10"/>
      <c r="M7" s="10"/>
      <c r="N7" s="10"/>
    </row>
    <row r="8" spans="1:16" s="9" customFormat="1" ht="15" customHeight="1" x14ac:dyDescent="0.2">
      <c r="A8" s="12"/>
      <c r="B8" s="380"/>
      <c r="C8" s="379"/>
      <c r="D8" s="194" t="str">
        <f>'Cover Page'!C8</f>
        <v>Principal Life Insurance Company</v>
      </c>
      <c r="E8" s="341"/>
      <c r="F8" s="341"/>
      <c r="G8" s="10"/>
      <c r="H8" s="23"/>
      <c r="I8" s="11"/>
      <c r="J8" s="11"/>
      <c r="K8" s="382"/>
      <c r="L8" s="382"/>
      <c r="M8" s="10"/>
      <c r="N8" s="23"/>
      <c r="O8" s="11"/>
      <c r="P8" s="11"/>
    </row>
    <row r="9" spans="1:16" s="9" customFormat="1" ht="15.75" customHeight="1" x14ac:dyDescent="0.25">
      <c r="A9" s="12"/>
      <c r="B9" s="51" t="s">
        <v>90</v>
      </c>
      <c r="C9" s="42"/>
      <c r="D9" s="42"/>
      <c r="E9" s="342" t="s">
        <v>124</v>
      </c>
      <c r="F9" s="341"/>
      <c r="G9" s="12"/>
      <c r="H9" s="12"/>
      <c r="I9" s="11"/>
      <c r="J9" s="11"/>
      <c r="K9" s="14"/>
      <c r="L9" s="14"/>
      <c r="M9" s="12"/>
      <c r="N9" s="12"/>
      <c r="O9" s="11"/>
      <c r="P9" s="11"/>
    </row>
    <row r="10" spans="1:16" s="9" customFormat="1" ht="15" customHeight="1" x14ac:dyDescent="0.2">
      <c r="A10" s="12"/>
      <c r="B10" s="381"/>
      <c r="C10" s="379"/>
      <c r="D10" s="194" t="str">
        <f>'Cover Page'!C9</f>
        <v>Principal Financial Group</v>
      </c>
      <c r="E10" s="341"/>
      <c r="F10" s="341"/>
      <c r="G10" s="12"/>
      <c r="H10" s="23"/>
      <c r="I10" s="11"/>
      <c r="J10" s="11"/>
      <c r="K10" s="382"/>
      <c r="L10" s="382"/>
      <c r="M10" s="12"/>
      <c r="N10" s="23"/>
      <c r="O10" s="11"/>
      <c r="P10" s="11"/>
    </row>
    <row r="11" spans="1:16" s="9" customFormat="1" ht="15.75" customHeight="1" x14ac:dyDescent="0.25">
      <c r="A11" s="12"/>
      <c r="B11" s="51" t="s">
        <v>85</v>
      </c>
      <c r="C11" s="42"/>
      <c r="D11" s="42"/>
      <c r="E11" s="341"/>
      <c r="F11" s="341"/>
      <c r="G11" s="12"/>
      <c r="H11" s="15"/>
      <c r="I11" s="11"/>
      <c r="J11" s="11"/>
      <c r="K11" s="14"/>
      <c r="L11" s="14"/>
      <c r="M11" s="12"/>
      <c r="N11" s="15"/>
      <c r="O11" s="11"/>
      <c r="P11" s="11"/>
    </row>
    <row r="12" spans="1:16" s="9" customFormat="1" x14ac:dyDescent="0.2">
      <c r="A12" s="12"/>
      <c r="B12" s="381"/>
      <c r="C12" s="379"/>
      <c r="D12" s="194" t="str">
        <f>'Cover Page'!C6</f>
        <v>2020</v>
      </c>
      <c r="E12" s="382"/>
      <c r="F12" s="382"/>
      <c r="G12" s="12"/>
      <c r="H12" s="23"/>
      <c r="I12" s="11"/>
      <c r="J12" s="11"/>
      <c r="K12" s="382"/>
      <c r="L12" s="382"/>
      <c r="M12" s="12"/>
      <c r="N12" s="23"/>
      <c r="O12" s="11"/>
      <c r="P12" s="11"/>
    </row>
    <row r="13" spans="1:16" s="9" customFormat="1" x14ac:dyDescent="0.2">
      <c r="A13" s="12"/>
      <c r="B13" s="25"/>
      <c r="C13" s="25"/>
      <c r="D13" s="36"/>
      <c r="G13" s="16"/>
      <c r="H13" s="16"/>
      <c r="I13" s="11"/>
      <c r="J13" s="11"/>
      <c r="M13" s="16"/>
      <c r="N13" s="16"/>
      <c r="O13" s="11"/>
      <c r="P13" s="11"/>
    </row>
    <row r="14" spans="1:16" s="25" customFormat="1" ht="15.75" thickBot="1" x14ac:dyDescent="0.25">
      <c r="A14" s="36"/>
      <c r="D14" s="154"/>
    </row>
    <row r="15" spans="1:16" s="25" customFormat="1" ht="16.5" thickBot="1" x14ac:dyDescent="0.3">
      <c r="A15" s="36"/>
      <c r="D15" s="36"/>
      <c r="E15" s="316"/>
      <c r="F15" s="317"/>
      <c r="G15" s="317" t="s">
        <v>33</v>
      </c>
      <c r="H15" s="317"/>
      <c r="I15" s="317"/>
      <c r="J15" s="317"/>
      <c r="K15" s="316"/>
      <c r="L15" s="317"/>
      <c r="M15" s="317" t="s">
        <v>33</v>
      </c>
      <c r="N15" s="317"/>
      <c r="O15" s="317"/>
      <c r="P15" s="329"/>
    </row>
    <row r="16" spans="1:16" s="25" customFormat="1" ht="16.5" customHeight="1" thickBot="1" x14ac:dyDescent="0.25">
      <c r="A16" s="36"/>
      <c r="D16" s="36"/>
      <c r="E16" s="318"/>
      <c r="F16" s="333"/>
      <c r="G16" s="335" t="s">
        <v>106</v>
      </c>
      <c r="H16" s="333"/>
      <c r="I16" s="333"/>
      <c r="J16" s="334"/>
      <c r="K16" s="319"/>
      <c r="L16" s="320"/>
      <c r="M16" s="321" t="s">
        <v>107</v>
      </c>
      <c r="N16" s="320"/>
      <c r="O16" s="320"/>
      <c r="P16" s="322"/>
    </row>
    <row r="17" spans="1:16" s="25" customFormat="1" ht="16.5" thickBot="1" x14ac:dyDescent="0.3">
      <c r="A17" s="36"/>
      <c r="D17" s="36"/>
      <c r="E17" s="337" t="s">
        <v>8</v>
      </c>
      <c r="F17" s="336"/>
      <c r="G17" s="337"/>
      <c r="H17" s="339" t="s">
        <v>9</v>
      </c>
      <c r="I17" s="327" t="s">
        <v>10</v>
      </c>
      <c r="J17" s="328"/>
      <c r="K17" s="337" t="s">
        <v>8</v>
      </c>
      <c r="L17" s="338"/>
      <c r="M17" s="337" t="s">
        <v>9</v>
      </c>
      <c r="N17" s="338"/>
      <c r="O17" s="327" t="s">
        <v>10</v>
      </c>
      <c r="P17" s="328"/>
    </row>
    <row r="18" spans="1:16" s="25" customFormat="1" x14ac:dyDescent="0.2">
      <c r="A18" s="36"/>
      <c r="D18" s="36"/>
      <c r="E18" s="56" t="s">
        <v>148</v>
      </c>
      <c r="F18" s="57" t="s">
        <v>148</v>
      </c>
      <c r="G18" s="56" t="s">
        <v>148</v>
      </c>
      <c r="H18" s="58" t="s">
        <v>148</v>
      </c>
      <c r="I18" s="56" t="s">
        <v>148</v>
      </c>
      <c r="J18" s="58" t="s">
        <v>148</v>
      </c>
      <c r="K18" s="56" t="s">
        <v>148</v>
      </c>
      <c r="L18" s="58" t="s">
        <v>148</v>
      </c>
      <c r="M18" s="56" t="s">
        <v>148</v>
      </c>
      <c r="N18" s="58" t="s">
        <v>148</v>
      </c>
      <c r="O18" s="56" t="s">
        <v>148</v>
      </c>
      <c r="P18" s="58" t="s">
        <v>148</v>
      </c>
    </row>
    <row r="19" spans="1:16" s="25" customFormat="1" ht="32.25" thickBot="1" x14ac:dyDescent="0.25">
      <c r="A19" s="36"/>
      <c r="B19" s="313"/>
      <c r="C19" s="310"/>
      <c r="D19" s="315" t="s">
        <v>152</v>
      </c>
      <c r="E19" s="59" t="str">
        <f>"12/31/"&amp;""&amp;'Cover Page'!C$6</f>
        <v>12/31/2020</v>
      </c>
      <c r="F19" s="60">
        <f>DATE(YEAR(E19)+0,MONTH(E19)+3,DAY(E19)+0)</f>
        <v>44286</v>
      </c>
      <c r="G19" s="59" t="str">
        <f>"12/31/"&amp;""&amp;'Cover Page'!C$6</f>
        <v>12/31/2020</v>
      </c>
      <c r="H19" s="61">
        <f>DATE(YEAR(G19)+0,MONTH(G19)+3,DAY(G19)+0)</f>
        <v>44286</v>
      </c>
      <c r="I19" s="59" t="str">
        <f>"12/31/"&amp;""&amp;'Cover Page'!C$6</f>
        <v>12/31/2020</v>
      </c>
      <c r="J19" s="61">
        <f>DATE(YEAR(I19)+0,MONTH(I19)+3,DAY(I19)+0)</f>
        <v>44286</v>
      </c>
      <c r="K19" s="59" t="str">
        <f>"12/31/"&amp;""&amp;'Cover Page'!C$6</f>
        <v>12/31/2020</v>
      </c>
      <c r="L19" s="61">
        <f>DATE(YEAR(K19)+0,MONTH(K19)+3,DAY(K19)+0)</f>
        <v>44286</v>
      </c>
      <c r="M19" s="59" t="str">
        <f>"12/31/"&amp;""&amp;'Cover Page'!C$6</f>
        <v>12/31/2020</v>
      </c>
      <c r="N19" s="61">
        <f>DATE(YEAR(M19)+0,MONTH(M19)+3,DAY(M19)+0)</f>
        <v>44286</v>
      </c>
      <c r="O19" s="59" t="str">
        <f>"12/31/"&amp;""&amp;'Cover Page'!C$6</f>
        <v>12/31/2020</v>
      </c>
      <c r="P19" s="61">
        <f>DATE(YEAR(O19)+0,MONTH(O19)+3,DAY(O19)+0)</f>
        <v>44286</v>
      </c>
    </row>
    <row r="20" spans="1:16" s="36" customFormat="1" ht="21" customHeight="1" x14ac:dyDescent="0.2">
      <c r="B20" s="311"/>
      <c r="C20" s="312"/>
      <c r="D20" s="314" t="s">
        <v>150</v>
      </c>
      <c r="E20" s="155">
        <v>1</v>
      </c>
      <c r="F20" s="156">
        <v>2</v>
      </c>
      <c r="G20" s="155">
        <v>3</v>
      </c>
      <c r="H20" s="156">
        <v>4</v>
      </c>
      <c r="I20" s="155">
        <v>5</v>
      </c>
      <c r="J20" s="156">
        <v>6</v>
      </c>
      <c r="K20" s="155">
        <v>7</v>
      </c>
      <c r="L20" s="156">
        <v>8</v>
      </c>
      <c r="M20" s="155">
        <v>9</v>
      </c>
      <c r="N20" s="156">
        <v>10</v>
      </c>
      <c r="O20" s="155">
        <v>11</v>
      </c>
      <c r="P20" s="156">
        <v>12</v>
      </c>
    </row>
    <row r="21" spans="1:16" s="25" customFormat="1" x14ac:dyDescent="0.2">
      <c r="A21" s="36"/>
      <c r="B21" s="67" t="s">
        <v>0</v>
      </c>
      <c r="C21" s="111" t="s">
        <v>64</v>
      </c>
      <c r="D21" s="157"/>
      <c r="E21" s="158"/>
      <c r="F21" s="159"/>
      <c r="G21" s="158"/>
      <c r="H21" s="160"/>
      <c r="I21" s="158"/>
      <c r="J21" s="159"/>
      <c r="K21" s="158"/>
      <c r="L21" s="159"/>
      <c r="M21" s="158"/>
      <c r="N21" s="160"/>
      <c r="O21" s="158"/>
      <c r="P21" s="159"/>
    </row>
    <row r="22" spans="1:16" s="25" customFormat="1" x14ac:dyDescent="0.2">
      <c r="A22" s="36"/>
      <c r="B22" s="76"/>
      <c r="C22" s="77">
        <v>1.1000000000000001</v>
      </c>
      <c r="D22" s="106" t="s">
        <v>15</v>
      </c>
      <c r="E22" s="161"/>
      <c r="F22" s="162"/>
      <c r="G22" s="161"/>
      <c r="H22" s="162"/>
      <c r="I22" s="161"/>
      <c r="J22" s="162"/>
      <c r="K22" s="161"/>
      <c r="L22" s="162"/>
      <c r="M22" s="161">
        <f>[4]FORM!$F$11</f>
        <v>134600174.10161141</v>
      </c>
      <c r="N22" s="162">
        <f>M22</f>
        <v>134600174.10161141</v>
      </c>
      <c r="O22" s="161">
        <f>[4]FORM!$H$11</f>
        <v>55637881.895833164</v>
      </c>
      <c r="P22" s="162">
        <f>O22</f>
        <v>55637881.895833164</v>
      </c>
    </row>
    <row r="23" spans="1:16" s="25" customFormat="1" x14ac:dyDescent="0.2">
      <c r="A23" s="36"/>
      <c r="B23" s="76"/>
      <c r="C23" s="77">
        <v>1.2</v>
      </c>
      <c r="D23" s="106" t="s">
        <v>16</v>
      </c>
      <c r="E23" s="161"/>
      <c r="F23" s="162"/>
      <c r="G23" s="161"/>
      <c r="H23" s="162"/>
      <c r="I23" s="161"/>
      <c r="J23" s="162"/>
      <c r="K23" s="161"/>
      <c r="L23" s="162"/>
      <c r="M23" s="161">
        <f>[4]FORM!$F$12</f>
        <v>121292.92368840298</v>
      </c>
      <c r="N23" s="162">
        <f>M23</f>
        <v>121292.92368840298</v>
      </c>
      <c r="O23" s="161">
        <f>[4]FORM!$H$12</f>
        <v>15540.522749609998</v>
      </c>
      <c r="P23" s="162">
        <f>O23</f>
        <v>15540.522749609998</v>
      </c>
    </row>
    <row r="24" spans="1:16" s="25" customFormat="1" x14ac:dyDescent="0.2">
      <c r="A24" s="36"/>
      <c r="B24" s="76"/>
      <c r="C24" s="77">
        <v>1.3</v>
      </c>
      <c r="D24" s="106" t="s">
        <v>34</v>
      </c>
      <c r="E24" s="161"/>
      <c r="F24" s="162"/>
      <c r="G24" s="161"/>
      <c r="H24" s="162"/>
      <c r="I24" s="161"/>
      <c r="J24" s="162"/>
      <c r="K24" s="161"/>
      <c r="L24" s="162"/>
      <c r="M24" s="161">
        <f>[4]FORM!$F$13</f>
        <v>100716.34814514505</v>
      </c>
      <c r="N24" s="162">
        <f>M24</f>
        <v>100716.34814514505</v>
      </c>
      <c r="O24" s="161">
        <f>[4]FORM!$H$13</f>
        <v>14454.329631340001</v>
      </c>
      <c r="P24" s="162">
        <f>O24</f>
        <v>14454.329631340001</v>
      </c>
    </row>
    <row r="25" spans="1:16" s="25" customFormat="1" x14ac:dyDescent="0.2">
      <c r="A25" s="36"/>
      <c r="B25" s="76"/>
      <c r="C25" s="77">
        <v>1.4</v>
      </c>
      <c r="D25" s="106" t="s">
        <v>17</v>
      </c>
      <c r="E25" s="161"/>
      <c r="F25" s="162"/>
      <c r="G25" s="161"/>
      <c r="H25" s="162"/>
      <c r="I25" s="161"/>
      <c r="J25" s="162"/>
      <c r="K25" s="161"/>
      <c r="L25" s="162"/>
      <c r="M25" s="161"/>
      <c r="N25" s="162"/>
      <c r="O25" s="161"/>
      <c r="P25" s="162"/>
    </row>
    <row r="26" spans="1:16" s="25" customFormat="1" x14ac:dyDescent="0.2">
      <c r="A26" s="36"/>
      <c r="B26" s="163"/>
      <c r="C26" s="164"/>
      <c r="D26" s="133"/>
      <c r="E26" s="165"/>
      <c r="F26" s="166"/>
      <c r="G26" s="165"/>
      <c r="H26" s="167"/>
      <c r="I26" s="165"/>
      <c r="J26" s="166"/>
      <c r="K26" s="165"/>
      <c r="L26" s="166"/>
      <c r="M26" s="165"/>
      <c r="N26" s="167"/>
      <c r="O26" s="165"/>
      <c r="P26" s="166"/>
    </row>
    <row r="27" spans="1:16" s="25" customFormat="1" x14ac:dyDescent="0.2">
      <c r="A27" s="36"/>
      <c r="B27" s="76" t="s">
        <v>1</v>
      </c>
      <c r="C27" s="120" t="s">
        <v>65</v>
      </c>
      <c r="D27" s="168"/>
      <c r="E27" s="169"/>
      <c r="F27" s="170"/>
      <c r="G27" s="169"/>
      <c r="H27" s="171"/>
      <c r="I27" s="169"/>
      <c r="J27" s="170"/>
      <c r="K27" s="169"/>
      <c r="L27" s="170"/>
      <c r="M27" s="169"/>
      <c r="N27" s="171"/>
      <c r="O27" s="169"/>
      <c r="P27" s="170"/>
    </row>
    <row r="28" spans="1:16" s="25" customFormat="1" x14ac:dyDescent="0.2">
      <c r="A28" s="36"/>
      <c r="B28" s="76"/>
      <c r="C28" s="77">
        <v>2.1</v>
      </c>
      <c r="D28" s="106" t="s">
        <v>39</v>
      </c>
      <c r="E28" s="169"/>
      <c r="F28" s="170"/>
      <c r="G28" s="169"/>
      <c r="H28" s="171"/>
      <c r="I28" s="169"/>
      <c r="J28" s="170"/>
      <c r="K28" s="169"/>
      <c r="L28" s="170"/>
      <c r="M28" s="169"/>
      <c r="N28" s="171"/>
      <c r="O28" s="169"/>
      <c r="P28" s="170"/>
    </row>
    <row r="29" spans="1:16" s="25" customFormat="1" x14ac:dyDescent="0.2">
      <c r="A29" s="36"/>
      <c r="B29" s="76"/>
      <c r="C29" s="77"/>
      <c r="D29" s="106" t="s">
        <v>55</v>
      </c>
      <c r="E29" s="161"/>
      <c r="F29" s="172"/>
      <c r="G29" s="161"/>
      <c r="H29" s="172"/>
      <c r="I29" s="161"/>
      <c r="J29" s="172"/>
      <c r="K29" s="161"/>
      <c r="L29" s="172"/>
      <c r="M29" s="161">
        <f>[4]FORM!$F$20</f>
        <v>52854249.429999955</v>
      </c>
      <c r="N29" s="172"/>
      <c r="O29" s="161">
        <f>[4]FORM!$H$20</f>
        <v>24680557.179999955</v>
      </c>
      <c r="P29" s="172"/>
    </row>
    <row r="30" spans="1:16" s="25" customFormat="1" ht="28.5" customHeight="1" x14ac:dyDescent="0.2">
      <c r="A30" s="36"/>
      <c r="B30" s="76"/>
      <c r="C30" s="77"/>
      <c r="D30" s="78" t="s">
        <v>54</v>
      </c>
      <c r="E30" s="173"/>
      <c r="F30" s="162"/>
      <c r="G30" s="173"/>
      <c r="H30" s="162"/>
      <c r="I30" s="173"/>
      <c r="J30" s="162"/>
      <c r="K30" s="173"/>
      <c r="L30" s="162"/>
      <c r="M30" s="173"/>
      <c r="N30" s="162">
        <f>[4]FORM!$F$20+[4]FORM!$G$21</f>
        <v>57098061.229999952</v>
      </c>
      <c r="O30" s="173"/>
      <c r="P30" s="162">
        <f>[4]FORM!$H$20+[4]FORM!$I$21</f>
        <v>26735549.599999957</v>
      </c>
    </row>
    <row r="31" spans="1:16" s="36" customFormat="1" x14ac:dyDescent="0.2">
      <c r="B31" s="94"/>
      <c r="C31" s="77">
        <v>2.2000000000000002</v>
      </c>
      <c r="D31" s="106" t="s">
        <v>35</v>
      </c>
      <c r="E31" s="169"/>
      <c r="F31" s="170"/>
      <c r="G31" s="169"/>
      <c r="H31" s="171"/>
      <c r="I31" s="169"/>
      <c r="J31" s="170"/>
      <c r="K31" s="169"/>
      <c r="L31" s="170"/>
      <c r="M31" s="169"/>
      <c r="N31" s="171"/>
      <c r="O31" s="169"/>
      <c r="P31" s="170"/>
    </row>
    <row r="32" spans="1:16" s="36" customFormat="1" ht="30" x14ac:dyDescent="0.2">
      <c r="B32" s="94"/>
      <c r="C32" s="77"/>
      <c r="D32" s="78" t="s">
        <v>51</v>
      </c>
      <c r="E32" s="161"/>
      <c r="F32" s="172"/>
      <c r="G32" s="161"/>
      <c r="H32" s="174"/>
      <c r="I32" s="161"/>
      <c r="J32" s="172"/>
      <c r="K32" s="161"/>
      <c r="L32" s="172"/>
      <c r="M32" s="161">
        <f>[4]FORM!$F$23</f>
        <v>6572372.1390552772</v>
      </c>
      <c r="N32" s="174"/>
      <c r="O32" s="161">
        <f>[4]FORM!$H$23</f>
        <v>2716733.9662738526</v>
      </c>
      <c r="P32" s="172"/>
    </row>
    <row r="33" spans="1:16" s="36" customFormat="1" ht="30" x14ac:dyDescent="0.2">
      <c r="B33" s="94"/>
      <c r="C33" s="77"/>
      <c r="D33" s="78" t="s">
        <v>44</v>
      </c>
      <c r="E33" s="173"/>
      <c r="F33" s="162"/>
      <c r="G33" s="173"/>
      <c r="H33" s="175"/>
      <c r="I33" s="173"/>
      <c r="J33" s="162"/>
      <c r="K33" s="173"/>
      <c r="L33" s="162"/>
      <c r="M33" s="173"/>
      <c r="N33" s="175">
        <f>[4]FORM!$G$24</f>
        <v>1325637.7750698347</v>
      </c>
      <c r="O33" s="173"/>
      <c r="P33" s="162">
        <f>[4]FORM!$I$24</f>
        <v>547961.2374818431</v>
      </c>
    </row>
    <row r="34" spans="1:16" s="25" customFormat="1" x14ac:dyDescent="0.2">
      <c r="A34" s="36"/>
      <c r="B34" s="76"/>
      <c r="C34" s="77">
        <v>2.2999999999999998</v>
      </c>
      <c r="D34" s="106" t="s">
        <v>28</v>
      </c>
      <c r="E34" s="161"/>
      <c r="F34" s="172"/>
      <c r="G34" s="161"/>
      <c r="H34" s="174"/>
      <c r="I34" s="161"/>
      <c r="J34" s="172"/>
      <c r="K34" s="161"/>
      <c r="L34" s="172"/>
      <c r="M34" s="161">
        <f>[4]FORM!$F$25</f>
        <v>6526236.6924200142</v>
      </c>
      <c r="N34" s="174"/>
      <c r="O34" s="161">
        <f>[5]FORM!$H$25</f>
        <v>3281851.6250334471</v>
      </c>
      <c r="P34" s="172"/>
    </row>
    <row r="35" spans="1:16" s="36" customFormat="1" x14ac:dyDescent="0.2">
      <c r="B35" s="94"/>
      <c r="C35" s="77">
        <v>2.4</v>
      </c>
      <c r="D35" s="106" t="s">
        <v>36</v>
      </c>
      <c r="E35" s="169"/>
      <c r="F35" s="170"/>
      <c r="G35" s="169"/>
      <c r="H35" s="171"/>
      <c r="I35" s="169"/>
      <c r="J35" s="170"/>
      <c r="K35" s="169"/>
      <c r="L35" s="170"/>
      <c r="M35" s="169"/>
      <c r="N35" s="171"/>
      <c r="O35" s="169"/>
      <c r="P35" s="170"/>
    </row>
    <row r="36" spans="1:16" s="36" customFormat="1" ht="30" x14ac:dyDescent="0.2">
      <c r="B36" s="94"/>
      <c r="C36" s="77"/>
      <c r="D36" s="78" t="s">
        <v>52</v>
      </c>
      <c r="E36" s="161"/>
      <c r="F36" s="172"/>
      <c r="G36" s="161"/>
      <c r="H36" s="174"/>
      <c r="I36" s="161"/>
      <c r="J36" s="172"/>
      <c r="K36" s="161"/>
      <c r="L36" s="172"/>
      <c r="M36" s="161"/>
      <c r="N36" s="174"/>
      <c r="O36" s="161"/>
      <c r="P36" s="172"/>
    </row>
    <row r="37" spans="1:16" s="36" customFormat="1" ht="30" x14ac:dyDescent="0.2">
      <c r="B37" s="94"/>
      <c r="C37" s="77"/>
      <c r="D37" s="78" t="s">
        <v>43</v>
      </c>
      <c r="E37" s="173"/>
      <c r="F37" s="162"/>
      <c r="G37" s="173"/>
      <c r="H37" s="175"/>
      <c r="I37" s="173"/>
      <c r="J37" s="162"/>
      <c r="K37" s="173"/>
      <c r="L37" s="162"/>
      <c r="M37" s="173"/>
      <c r="N37" s="175"/>
      <c r="O37" s="173"/>
      <c r="P37" s="162"/>
    </row>
    <row r="38" spans="1:16" s="25" customFormat="1" x14ac:dyDescent="0.2">
      <c r="A38" s="36"/>
      <c r="B38" s="76"/>
      <c r="C38" s="77">
        <v>2.5</v>
      </c>
      <c r="D38" s="106" t="s">
        <v>29</v>
      </c>
      <c r="E38" s="161"/>
      <c r="F38" s="172"/>
      <c r="G38" s="161"/>
      <c r="H38" s="174"/>
      <c r="I38" s="161"/>
      <c r="J38" s="172"/>
      <c r="K38" s="161"/>
      <c r="L38" s="172"/>
      <c r="M38" s="161"/>
      <c r="N38" s="174"/>
      <c r="O38" s="161"/>
      <c r="P38" s="172"/>
    </row>
    <row r="39" spans="1:16" s="25" customFormat="1" x14ac:dyDescent="0.2">
      <c r="A39" s="36"/>
      <c r="B39" s="76"/>
      <c r="C39" s="77">
        <v>2.6</v>
      </c>
      <c r="D39" s="106" t="s">
        <v>31</v>
      </c>
      <c r="E39" s="169"/>
      <c r="F39" s="170"/>
      <c r="G39" s="169"/>
      <c r="H39" s="171"/>
      <c r="I39" s="169"/>
      <c r="J39" s="170"/>
      <c r="K39" s="169"/>
      <c r="L39" s="170"/>
      <c r="M39" s="169"/>
      <c r="N39" s="171"/>
      <c r="O39" s="169"/>
      <c r="P39" s="170"/>
    </row>
    <row r="40" spans="1:16" s="25" customFormat="1" ht="28.5" customHeight="1" x14ac:dyDescent="0.2">
      <c r="A40" s="36"/>
      <c r="B40" s="76"/>
      <c r="C40" s="77"/>
      <c r="D40" s="78" t="s">
        <v>112</v>
      </c>
      <c r="E40" s="161"/>
      <c r="F40" s="172"/>
      <c r="G40" s="161"/>
      <c r="H40" s="174"/>
      <c r="I40" s="161"/>
      <c r="J40" s="172"/>
      <c r="K40" s="161"/>
      <c r="L40" s="172"/>
      <c r="M40" s="161"/>
      <c r="N40" s="174"/>
      <c r="O40" s="161"/>
      <c r="P40" s="172"/>
    </row>
    <row r="41" spans="1:16" s="25" customFormat="1" ht="27.95" customHeight="1" x14ac:dyDescent="0.2">
      <c r="A41" s="36"/>
      <c r="B41" s="76"/>
      <c r="C41" s="77"/>
      <c r="D41" s="78" t="s">
        <v>113</v>
      </c>
      <c r="E41" s="173"/>
      <c r="F41" s="162"/>
      <c r="G41" s="173"/>
      <c r="H41" s="175"/>
      <c r="I41" s="173"/>
      <c r="J41" s="162"/>
      <c r="K41" s="173"/>
      <c r="L41" s="162"/>
      <c r="M41" s="173"/>
      <c r="N41" s="175"/>
      <c r="O41" s="173"/>
      <c r="P41" s="162"/>
    </row>
    <row r="42" spans="1:16" s="25" customFormat="1" x14ac:dyDescent="0.2">
      <c r="A42" s="36"/>
      <c r="B42" s="76"/>
      <c r="C42" s="77">
        <v>2.7</v>
      </c>
      <c r="D42" s="106" t="s">
        <v>37</v>
      </c>
      <c r="E42" s="169"/>
      <c r="F42" s="170"/>
      <c r="G42" s="169"/>
      <c r="H42" s="171"/>
      <c r="I42" s="169"/>
      <c r="J42" s="170"/>
      <c r="K42" s="169"/>
      <c r="L42" s="170"/>
      <c r="M42" s="169"/>
      <c r="N42" s="171"/>
      <c r="O42" s="169"/>
      <c r="P42" s="170"/>
    </row>
    <row r="43" spans="1:16" s="25" customFormat="1" x14ac:dyDescent="0.2">
      <c r="A43" s="36"/>
      <c r="B43" s="76"/>
      <c r="C43" s="77"/>
      <c r="D43" s="78" t="s">
        <v>114</v>
      </c>
      <c r="E43" s="161"/>
      <c r="F43" s="172"/>
      <c r="G43" s="161"/>
      <c r="H43" s="174"/>
      <c r="I43" s="161"/>
      <c r="J43" s="172"/>
      <c r="K43" s="161"/>
      <c r="L43" s="172"/>
      <c r="M43" s="161"/>
      <c r="N43" s="174"/>
      <c r="O43" s="161"/>
      <c r="P43" s="172"/>
    </row>
    <row r="44" spans="1:16" s="36" customFormat="1" ht="30" x14ac:dyDescent="0.2">
      <c r="B44" s="94"/>
      <c r="C44" s="77"/>
      <c r="D44" s="78" t="s">
        <v>115</v>
      </c>
      <c r="E44" s="173"/>
      <c r="F44" s="162"/>
      <c r="G44" s="173"/>
      <c r="H44" s="175"/>
      <c r="I44" s="173"/>
      <c r="J44" s="162"/>
      <c r="K44" s="173"/>
      <c r="L44" s="162"/>
      <c r="M44" s="173"/>
      <c r="N44" s="175"/>
      <c r="O44" s="173"/>
      <c r="P44" s="162"/>
    </row>
    <row r="45" spans="1:16" s="25" customFormat="1" x14ac:dyDescent="0.2">
      <c r="A45" s="36"/>
      <c r="B45" s="76"/>
      <c r="C45" s="176" t="s">
        <v>116</v>
      </c>
      <c r="D45" s="106" t="s">
        <v>30</v>
      </c>
      <c r="E45" s="161"/>
      <c r="F45" s="177"/>
      <c r="G45" s="161"/>
      <c r="H45" s="178"/>
      <c r="I45" s="161"/>
      <c r="J45" s="177"/>
      <c r="K45" s="161"/>
      <c r="L45" s="177"/>
      <c r="M45" s="161"/>
      <c r="N45" s="178"/>
      <c r="O45" s="161"/>
      <c r="P45" s="177"/>
    </row>
    <row r="46" spans="1:16" s="25" customFormat="1" x14ac:dyDescent="0.2">
      <c r="A46" s="36"/>
      <c r="B46" s="76"/>
      <c r="C46" s="77">
        <v>2.9</v>
      </c>
      <c r="D46" s="106" t="s">
        <v>100</v>
      </c>
      <c r="E46" s="169"/>
      <c r="F46" s="179"/>
      <c r="G46" s="169"/>
      <c r="H46" s="180"/>
      <c r="I46" s="169"/>
      <c r="J46" s="179"/>
      <c r="K46" s="169"/>
      <c r="L46" s="179"/>
      <c r="M46" s="169"/>
      <c r="N46" s="180"/>
      <c r="O46" s="169"/>
      <c r="P46" s="179"/>
    </row>
    <row r="47" spans="1:16" s="25" customFormat="1" x14ac:dyDescent="0.2">
      <c r="A47" s="36"/>
      <c r="B47" s="76"/>
      <c r="C47" s="77"/>
      <c r="D47" s="78" t="s">
        <v>117</v>
      </c>
      <c r="E47" s="161"/>
      <c r="F47" s="181"/>
      <c r="G47" s="161"/>
      <c r="H47" s="182"/>
      <c r="I47" s="161"/>
      <c r="J47" s="181"/>
      <c r="K47" s="161"/>
      <c r="L47" s="181"/>
      <c r="M47" s="161"/>
      <c r="N47" s="182"/>
      <c r="O47" s="161"/>
      <c r="P47" s="181"/>
    </row>
    <row r="48" spans="1:16" s="25" customFormat="1" x14ac:dyDescent="0.2">
      <c r="A48" s="36"/>
      <c r="B48" s="76"/>
      <c r="C48" s="77"/>
      <c r="D48" s="106" t="s">
        <v>118</v>
      </c>
      <c r="E48" s="161"/>
      <c r="F48" s="181"/>
      <c r="G48" s="161"/>
      <c r="H48" s="182"/>
      <c r="I48" s="161"/>
      <c r="J48" s="181"/>
      <c r="K48" s="161"/>
      <c r="L48" s="181"/>
      <c r="M48" s="161"/>
      <c r="N48" s="182"/>
      <c r="O48" s="161"/>
      <c r="P48" s="181"/>
    </row>
    <row r="49" spans="1:16" s="25" customFormat="1" x14ac:dyDescent="0.2">
      <c r="A49" s="36"/>
      <c r="B49" s="76"/>
      <c r="C49" s="77"/>
      <c r="D49" s="106" t="s">
        <v>119</v>
      </c>
      <c r="E49" s="161"/>
      <c r="F49" s="177"/>
      <c r="G49" s="161"/>
      <c r="H49" s="178"/>
      <c r="I49" s="161"/>
      <c r="J49" s="177"/>
      <c r="K49" s="161"/>
      <c r="L49" s="177"/>
      <c r="M49" s="161"/>
      <c r="N49" s="178"/>
      <c r="O49" s="161"/>
      <c r="P49" s="177"/>
    </row>
    <row r="50" spans="1:16" s="36" customFormat="1" x14ac:dyDescent="0.2">
      <c r="B50" s="94"/>
      <c r="C50" s="183" t="s">
        <v>14</v>
      </c>
      <c r="D50" s="106" t="s">
        <v>26</v>
      </c>
      <c r="E50" s="161"/>
      <c r="F50" s="162"/>
      <c r="G50" s="161"/>
      <c r="H50" s="175"/>
      <c r="I50" s="161"/>
      <c r="J50" s="162"/>
      <c r="K50" s="161"/>
      <c r="L50" s="162"/>
      <c r="M50" s="161"/>
      <c r="N50" s="175"/>
      <c r="O50" s="161"/>
      <c r="P50" s="162"/>
    </row>
    <row r="51" spans="1:16" s="36" customFormat="1" x14ac:dyDescent="0.2">
      <c r="A51" s="184"/>
      <c r="B51" s="94"/>
      <c r="C51" s="183" t="s">
        <v>120</v>
      </c>
      <c r="D51" s="78" t="s">
        <v>49</v>
      </c>
      <c r="E51" s="185">
        <f>E29+E32-E34+E36-E38+E40+E43-E45+E47+E48-E49+E50</f>
        <v>0</v>
      </c>
      <c r="F51" s="186">
        <f>F30+F33+F37+F41+F44+F47+F48+F50</f>
        <v>0</v>
      </c>
      <c r="G51" s="185">
        <f>G29+G32-G34+G36-G38+G40+G43-G45+G47+G48-G49+G50</f>
        <v>0</v>
      </c>
      <c r="H51" s="186">
        <f>H30+H33+H37+H41+H44+H47+H48+H50</f>
        <v>0</v>
      </c>
      <c r="I51" s="185">
        <f>I29+I32-I34+I36-I38+I40+I43-I45+I47+I48-I49+I50</f>
        <v>0</v>
      </c>
      <c r="J51" s="186">
        <f>J30+J33+J37+J41+J44+J47+J48+J50</f>
        <v>0</v>
      </c>
      <c r="K51" s="185">
        <f>K29+K32-K34+K36-K38+K40+K43-K45+K47+K48-K49+K50</f>
        <v>0</v>
      </c>
      <c r="L51" s="186">
        <f>L30+L33+L37+L41+L44+L47+L48+L50</f>
        <v>0</v>
      </c>
      <c r="M51" s="185">
        <f>M29+M32-M34+M36-M38+M40+M43-M45+M47+M48-M49+M50</f>
        <v>52900384.876635216</v>
      </c>
      <c r="N51" s="186">
        <f>N30+N33+N37+N41+N44+N47+N48+N50</f>
        <v>58423699.005069785</v>
      </c>
      <c r="O51" s="185">
        <f>O29+O32-O34+O36-O38+O40+O43-O45+O47+O48-O49+O50</f>
        <v>24115439.521240361</v>
      </c>
      <c r="P51" s="186">
        <f>P30+P33+P37+P41+P44+P47+P48+P50</f>
        <v>27283510.8374818</v>
      </c>
    </row>
    <row r="52" spans="1:16" s="25" customFormat="1" ht="15.75" thickBot="1" x14ac:dyDescent="0.25">
      <c r="A52" s="36"/>
      <c r="B52" s="163"/>
      <c r="C52" s="132"/>
      <c r="D52" s="187"/>
      <c r="E52" s="188"/>
      <c r="F52" s="189"/>
      <c r="G52" s="188"/>
      <c r="H52" s="190"/>
      <c r="I52" s="188"/>
      <c r="J52" s="189"/>
      <c r="K52" s="188"/>
      <c r="L52" s="189"/>
      <c r="M52" s="188"/>
      <c r="N52" s="190"/>
      <c r="O52" s="188"/>
      <c r="P52" s="189"/>
    </row>
    <row r="53" spans="1:16" s="25" customFormat="1" x14ac:dyDescent="0.2">
      <c r="A53" s="36"/>
      <c r="B53" s="24"/>
      <c r="C53" s="24"/>
      <c r="D53" s="24"/>
    </row>
    <row r="54" spans="1:16" s="25" customFormat="1" ht="15.75" x14ac:dyDescent="0.25">
      <c r="A54" s="36"/>
      <c r="B54" s="148"/>
      <c r="C54" s="148" t="s">
        <v>61</v>
      </c>
      <c r="D54" s="148"/>
    </row>
    <row r="55" spans="1:16" s="25" customFormat="1" ht="13.15" customHeight="1" x14ac:dyDescent="0.25">
      <c r="A55" s="36"/>
      <c r="B55" s="148"/>
      <c r="C55" s="148"/>
      <c r="D55" s="191" t="s">
        <v>138</v>
      </c>
    </row>
    <row r="56" spans="1:16" s="25" customFormat="1" ht="15.75" x14ac:dyDescent="0.25">
      <c r="A56" s="36"/>
      <c r="B56" s="148"/>
      <c r="C56" s="148"/>
      <c r="D56" s="148" t="s">
        <v>71</v>
      </c>
    </row>
    <row r="57" spans="1:16" s="25" customFormat="1" ht="13.15" customHeight="1" x14ac:dyDescent="0.25">
      <c r="A57" s="36"/>
      <c r="B57" s="148"/>
      <c r="C57" s="148"/>
      <c r="D57" s="148" t="s">
        <v>66</v>
      </c>
      <c r="E57" s="192"/>
    </row>
    <row r="58" spans="1:16" s="25" customFormat="1" ht="13.15" customHeight="1" x14ac:dyDescent="0.2">
      <c r="A58" s="36"/>
      <c r="B58" s="24"/>
      <c r="C58" s="149"/>
      <c r="D58" s="191" t="s">
        <v>101</v>
      </c>
    </row>
    <row r="59" spans="1:16" s="25" customFormat="1" ht="13.15" customHeight="1" x14ac:dyDescent="0.2">
      <c r="A59" s="36"/>
      <c r="C59" s="151"/>
      <c r="D59" s="151"/>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3" zoomScale="70" zoomScaleNormal="70" workbookViewId="0"/>
  </sheetViews>
  <sheetFormatPr defaultRowHeight="15" x14ac:dyDescent="0.2"/>
  <cols>
    <col min="1" max="1" width="1.85546875" style="2" customWidth="1"/>
    <col min="2" max="2" width="69.85546875" style="195" customWidth="1"/>
    <col min="3" max="3" width="18.5703125" customWidth="1"/>
    <col min="4" max="4" width="67.85546875" customWidth="1"/>
  </cols>
  <sheetData>
    <row r="1" spans="2:5" s="2" customFormat="1" ht="15.75" x14ac:dyDescent="0.25">
      <c r="B1" s="26" t="s">
        <v>139</v>
      </c>
    </row>
    <row r="2" spans="2:5" s="5" customFormat="1" ht="15.75" x14ac:dyDescent="0.25">
      <c r="B2" s="37" t="s">
        <v>143</v>
      </c>
    </row>
    <row r="3" spans="2:5" s="2" customFormat="1" ht="15.75" x14ac:dyDescent="0.25">
      <c r="B3" s="26" t="s">
        <v>99</v>
      </c>
    </row>
    <row r="4" spans="2:5" s="2" customFormat="1" x14ac:dyDescent="0.2">
      <c r="B4" s="24"/>
    </row>
    <row r="5" spans="2:5" s="2" customFormat="1" ht="15.75" x14ac:dyDescent="0.25">
      <c r="B5" s="41" t="s">
        <v>87</v>
      </c>
    </row>
    <row r="6" spans="2:5" s="2" customFormat="1" ht="18.75" customHeight="1" x14ac:dyDescent="0.2">
      <c r="B6" s="193">
        <f>'Cover Page'!C7</f>
        <v>0</v>
      </c>
      <c r="D6" s="343" t="s">
        <v>125</v>
      </c>
    </row>
    <row r="7" spans="2:5" s="2" customFormat="1" ht="15.75" customHeight="1" x14ac:dyDescent="0.25">
      <c r="B7" s="41" t="s">
        <v>88</v>
      </c>
    </row>
    <row r="8" spans="2:5" s="2" customFormat="1" ht="15" customHeight="1" x14ac:dyDescent="0.2">
      <c r="B8" s="194" t="str">
        <f>'Cover Page'!C8</f>
        <v>Principal Life Insurance Company</v>
      </c>
    </row>
    <row r="9" spans="2:5" s="2" customFormat="1" ht="15.75" customHeight="1" x14ac:dyDescent="0.25">
      <c r="B9" s="51" t="s">
        <v>90</v>
      </c>
    </row>
    <row r="10" spans="2:5" s="2" customFormat="1" ht="15" customHeight="1" x14ac:dyDescent="0.2">
      <c r="B10" s="194" t="str">
        <f>'Cover Page'!C9</f>
        <v>Principal Financial Group</v>
      </c>
    </row>
    <row r="11" spans="2:5" s="2" customFormat="1" ht="15.75" x14ac:dyDescent="0.25">
      <c r="B11" s="51" t="s">
        <v>85</v>
      </c>
    </row>
    <row r="12" spans="2:5" s="2" customFormat="1" x14ac:dyDescent="0.2">
      <c r="B12" s="194" t="str">
        <f>'Cover Page'!C6</f>
        <v>2020</v>
      </c>
    </row>
    <row r="13" spans="2:5" s="2" customFormat="1" x14ac:dyDescent="0.2">
      <c r="B13" s="195"/>
    </row>
    <row r="14" spans="2:5" s="2" customFormat="1" ht="15.75" thickBot="1" x14ac:dyDescent="0.25">
      <c r="B14" s="195"/>
    </row>
    <row r="15" spans="2:5" s="195" customFormat="1" ht="16.5" thickBot="1" x14ac:dyDescent="0.3">
      <c r="B15" s="196" t="s">
        <v>74</v>
      </c>
      <c r="C15" s="203" t="s">
        <v>75</v>
      </c>
      <c r="D15" s="392" t="s">
        <v>76</v>
      </c>
      <c r="E15" s="204"/>
    </row>
    <row r="16" spans="2:5" s="206" customFormat="1" ht="15.75" thickBot="1" x14ac:dyDescent="0.25">
      <c r="B16" s="197">
        <v>1</v>
      </c>
      <c r="C16" s="205">
        <v>2</v>
      </c>
      <c r="D16" s="389">
        <v>3</v>
      </c>
    </row>
    <row r="17" spans="2:5" s="195" customFormat="1" ht="15.75" x14ac:dyDescent="0.25">
      <c r="B17" s="198" t="s">
        <v>77</v>
      </c>
      <c r="C17" s="207"/>
      <c r="D17" s="345"/>
      <c r="E17" s="204"/>
    </row>
    <row r="18" spans="2:5" s="195" customFormat="1" ht="60" x14ac:dyDescent="0.2">
      <c r="B18" s="404" t="s">
        <v>163</v>
      </c>
      <c r="C18" s="208"/>
      <c r="D18" s="346" t="s">
        <v>164</v>
      </c>
      <c r="E18" s="204"/>
    </row>
    <row r="19" spans="2:5" s="195" customFormat="1" ht="35.25" customHeight="1" x14ac:dyDescent="0.2">
      <c r="B19" s="199"/>
      <c r="C19" s="208"/>
      <c r="D19" s="346"/>
      <c r="E19" s="204"/>
    </row>
    <row r="20" spans="2:5" s="195" customFormat="1" ht="35.25" customHeight="1" x14ac:dyDescent="0.2">
      <c r="B20" s="199"/>
      <c r="C20" s="208"/>
      <c r="D20" s="346"/>
      <c r="E20" s="204"/>
    </row>
    <row r="21" spans="2:5" s="195" customFormat="1" ht="35.25" customHeight="1" x14ac:dyDescent="0.2">
      <c r="B21" s="199"/>
      <c r="C21" s="208"/>
      <c r="D21" s="346"/>
      <c r="E21" s="204"/>
    </row>
    <row r="22" spans="2:5" s="195" customFormat="1" ht="35.25" customHeight="1" x14ac:dyDescent="0.2">
      <c r="B22" s="199"/>
      <c r="C22" s="208"/>
      <c r="D22" s="346"/>
      <c r="E22" s="204"/>
    </row>
    <row r="23" spans="2:5" s="195" customFormat="1" ht="35.25" customHeight="1" thickBot="1" x14ac:dyDescent="0.25">
      <c r="B23" s="199"/>
      <c r="C23" s="208"/>
      <c r="D23" s="346"/>
      <c r="E23" s="204"/>
    </row>
    <row r="24" spans="2:5" s="195" customFormat="1" ht="15.75" x14ac:dyDescent="0.25">
      <c r="B24" s="198" t="s">
        <v>78</v>
      </c>
      <c r="C24" s="207"/>
      <c r="D24" s="345"/>
      <c r="E24" s="204"/>
    </row>
    <row r="25" spans="2:5" s="195" customFormat="1" x14ac:dyDescent="0.2">
      <c r="B25" s="200" t="s">
        <v>79</v>
      </c>
      <c r="C25" s="209"/>
      <c r="D25" s="344"/>
      <c r="E25" s="204"/>
    </row>
    <row r="26" spans="2:5" s="195" customFormat="1" ht="50.25" customHeight="1" x14ac:dyDescent="0.2">
      <c r="B26" s="404" t="s">
        <v>165</v>
      </c>
      <c r="C26" s="208"/>
      <c r="D26" s="346" t="s">
        <v>168</v>
      </c>
      <c r="E26" s="204"/>
    </row>
    <row r="27" spans="2:5" s="195" customFormat="1" ht="35.25" customHeight="1" x14ac:dyDescent="0.2">
      <c r="B27" s="199"/>
      <c r="C27" s="208"/>
      <c r="D27" s="346"/>
      <c r="E27" s="204"/>
    </row>
    <row r="28" spans="2:5" s="195" customFormat="1" ht="35.25" customHeight="1" x14ac:dyDescent="0.2">
      <c r="B28" s="199"/>
      <c r="C28" s="208"/>
      <c r="D28" s="346"/>
      <c r="E28" s="204"/>
    </row>
    <row r="29" spans="2:5" s="195" customFormat="1" ht="35.25" customHeight="1" x14ac:dyDescent="0.2">
      <c r="B29" s="199"/>
      <c r="C29" s="210"/>
      <c r="D29" s="346"/>
      <c r="E29" s="204"/>
    </row>
    <row r="30" spans="2:5" s="195" customFormat="1" ht="35.25" customHeight="1" x14ac:dyDescent="0.2">
      <c r="B30" s="199"/>
      <c r="C30" s="210"/>
      <c r="D30" s="346"/>
      <c r="E30" s="204"/>
    </row>
    <row r="31" spans="2:5" s="195" customFormat="1" ht="35.25" customHeight="1" x14ac:dyDescent="0.2">
      <c r="B31" s="199"/>
      <c r="C31" s="211"/>
      <c r="D31" s="346"/>
      <c r="E31" s="204"/>
    </row>
    <row r="32" spans="2:5" s="195" customFormat="1" x14ac:dyDescent="0.2">
      <c r="B32" s="201" t="s">
        <v>80</v>
      </c>
      <c r="C32" s="212"/>
      <c r="D32" s="344"/>
      <c r="E32" s="204"/>
    </row>
    <row r="33" spans="2:5" s="195" customFormat="1" ht="45" x14ac:dyDescent="0.2">
      <c r="B33" s="404" t="s">
        <v>166</v>
      </c>
      <c r="C33" s="208"/>
      <c r="D33" s="346" t="s">
        <v>168</v>
      </c>
      <c r="E33" s="204"/>
    </row>
    <row r="34" spans="2:5" s="195" customFormat="1" ht="60" x14ac:dyDescent="0.2">
      <c r="B34" s="404" t="s">
        <v>167</v>
      </c>
      <c r="C34" s="208"/>
      <c r="D34" s="346" t="s">
        <v>169</v>
      </c>
      <c r="E34" s="204"/>
    </row>
    <row r="35" spans="2:5" s="195" customFormat="1" ht="35.25" customHeight="1" x14ac:dyDescent="0.2">
      <c r="B35" s="199"/>
      <c r="C35" s="208"/>
      <c r="D35" s="346"/>
      <c r="E35" s="204"/>
    </row>
    <row r="36" spans="2:5" s="195" customFormat="1" ht="35.25" customHeight="1" x14ac:dyDescent="0.2">
      <c r="B36" s="199"/>
      <c r="C36" s="210"/>
      <c r="D36" s="346"/>
      <c r="E36" s="204"/>
    </row>
    <row r="37" spans="2:5" s="195" customFormat="1" ht="35.25" customHeight="1" x14ac:dyDescent="0.2">
      <c r="B37" s="199"/>
      <c r="C37" s="210"/>
      <c r="D37" s="346"/>
      <c r="E37" s="204"/>
    </row>
    <row r="38" spans="2:5" s="195" customFormat="1" ht="35.25" customHeight="1" x14ac:dyDescent="0.2">
      <c r="B38" s="199"/>
      <c r="C38" s="211"/>
      <c r="D38" s="346"/>
      <c r="E38" s="204"/>
    </row>
    <row r="39" spans="2:5" s="195" customFormat="1" x14ac:dyDescent="0.2">
      <c r="B39" s="201" t="s">
        <v>81</v>
      </c>
      <c r="C39" s="212"/>
      <c r="D39" s="344"/>
      <c r="E39" s="204"/>
    </row>
    <row r="40" spans="2:5" s="195" customFormat="1" ht="35.25" customHeight="1" x14ac:dyDescent="0.2">
      <c r="B40" s="404" t="s">
        <v>171</v>
      </c>
      <c r="C40" s="208"/>
      <c r="D40" s="346" t="s">
        <v>170</v>
      </c>
      <c r="E40" s="204"/>
    </row>
    <row r="41" spans="2:5" s="195" customFormat="1" ht="35.25" customHeight="1" x14ac:dyDescent="0.2">
      <c r="B41" s="199"/>
      <c r="C41" s="208"/>
      <c r="D41" s="346"/>
      <c r="E41" s="204"/>
    </row>
    <row r="42" spans="2:5" s="195" customFormat="1" ht="35.25" customHeight="1" x14ac:dyDescent="0.2">
      <c r="B42" s="199"/>
      <c r="C42" s="208"/>
      <c r="D42" s="346"/>
      <c r="E42" s="204"/>
    </row>
    <row r="43" spans="2:5" s="195" customFormat="1" ht="35.25" customHeight="1" x14ac:dyDescent="0.2">
      <c r="B43" s="199"/>
      <c r="C43" s="210"/>
      <c r="D43" s="346"/>
      <c r="E43" s="204"/>
    </row>
    <row r="44" spans="2:5" s="195" customFormat="1" ht="35.25" customHeight="1" x14ac:dyDescent="0.2">
      <c r="B44" s="199"/>
      <c r="C44" s="210"/>
      <c r="D44" s="346"/>
      <c r="E44" s="204"/>
    </row>
    <row r="45" spans="2:5" s="195" customFormat="1" ht="35.25" customHeight="1" x14ac:dyDescent="0.2">
      <c r="B45" s="199"/>
      <c r="C45" s="211"/>
      <c r="D45" s="346"/>
      <c r="E45" s="204"/>
    </row>
    <row r="46" spans="2:5" s="195" customFormat="1" x14ac:dyDescent="0.2">
      <c r="B46" s="201" t="s">
        <v>82</v>
      </c>
      <c r="C46" s="212"/>
      <c r="D46" s="344"/>
      <c r="E46" s="204"/>
    </row>
    <row r="47" spans="2:5" s="195" customFormat="1" ht="45" x14ac:dyDescent="0.2">
      <c r="B47" s="404" t="s">
        <v>172</v>
      </c>
      <c r="C47" s="208"/>
      <c r="D47" s="346" t="s">
        <v>168</v>
      </c>
      <c r="E47" s="204"/>
    </row>
    <row r="48" spans="2:5" s="195" customFormat="1" ht="35.25" customHeight="1" x14ac:dyDescent="0.2">
      <c r="B48" s="199"/>
      <c r="C48" s="208"/>
      <c r="D48" s="346"/>
      <c r="E48" s="204"/>
    </row>
    <row r="49" spans="2:5" s="195" customFormat="1" ht="35.25" customHeight="1" x14ac:dyDescent="0.2">
      <c r="B49" s="199"/>
      <c r="C49" s="208"/>
      <c r="D49" s="346"/>
      <c r="E49" s="204"/>
    </row>
    <row r="50" spans="2:5" s="195" customFormat="1" ht="35.25" customHeight="1" x14ac:dyDescent="0.2">
      <c r="B50" s="199"/>
      <c r="C50" s="210"/>
      <c r="D50" s="346"/>
      <c r="E50" s="204"/>
    </row>
    <row r="51" spans="2:5" s="195" customFormat="1" ht="35.25" customHeight="1" x14ac:dyDescent="0.2">
      <c r="B51" s="199"/>
      <c r="C51" s="210"/>
      <c r="D51" s="346"/>
      <c r="E51" s="204"/>
    </row>
    <row r="52" spans="2:5" s="195" customFormat="1" ht="35.25" customHeight="1" thickBot="1" x14ac:dyDescent="0.25">
      <c r="B52" s="199"/>
      <c r="C52" s="211"/>
      <c r="D52" s="346"/>
      <c r="E52" s="204"/>
    </row>
    <row r="53" spans="2:5" s="195" customFormat="1" ht="15.75" x14ac:dyDescent="0.25">
      <c r="B53" s="198" t="s">
        <v>108</v>
      </c>
      <c r="C53" s="207"/>
      <c r="D53" s="345"/>
      <c r="E53" s="204"/>
    </row>
    <row r="54" spans="2:5" s="195" customFormat="1" x14ac:dyDescent="0.2">
      <c r="B54" s="202" t="s">
        <v>109</v>
      </c>
      <c r="C54" s="209"/>
      <c r="D54" s="344"/>
      <c r="E54" s="204"/>
    </row>
    <row r="55" spans="2:5" s="215" customFormat="1" ht="60" x14ac:dyDescent="0.2">
      <c r="B55" s="405" t="s">
        <v>173</v>
      </c>
      <c r="C55" s="213"/>
      <c r="D55" s="346" t="s">
        <v>175</v>
      </c>
      <c r="E55" s="214"/>
    </row>
    <row r="56" spans="2:5" s="215" customFormat="1" ht="35.25" customHeight="1" x14ac:dyDescent="0.2">
      <c r="B56" s="199"/>
      <c r="C56" s="210"/>
      <c r="D56" s="346"/>
      <c r="E56" s="214"/>
    </row>
    <row r="57" spans="2:5" s="215" customFormat="1" ht="35.25" customHeight="1" x14ac:dyDescent="0.2">
      <c r="B57" s="199"/>
      <c r="C57" s="210"/>
      <c r="D57" s="346"/>
      <c r="E57" s="214"/>
    </row>
    <row r="58" spans="2:5" s="215" customFormat="1" ht="35.25" customHeight="1" x14ac:dyDescent="0.2">
      <c r="B58" s="199"/>
      <c r="C58" s="210"/>
      <c r="D58" s="346"/>
      <c r="E58" s="214"/>
    </row>
    <row r="59" spans="2:5" s="215" customFormat="1" ht="35.25" customHeight="1" x14ac:dyDescent="0.2">
      <c r="B59" s="199"/>
      <c r="C59" s="210"/>
      <c r="D59" s="346"/>
      <c r="E59" s="214"/>
    </row>
    <row r="60" spans="2:5" s="215" customFormat="1" ht="35.25" customHeight="1" x14ac:dyDescent="0.2">
      <c r="B60" s="199"/>
      <c r="C60" s="216"/>
      <c r="D60" s="346"/>
      <c r="E60" s="214"/>
    </row>
    <row r="61" spans="2:5" s="195" customFormat="1" x14ac:dyDescent="0.2">
      <c r="B61" s="202" t="s">
        <v>110</v>
      </c>
      <c r="C61" s="209"/>
      <c r="D61" s="344"/>
      <c r="E61" s="204"/>
    </row>
    <row r="62" spans="2:5" s="215" customFormat="1" ht="45" x14ac:dyDescent="0.2">
      <c r="B62" s="405" t="s">
        <v>174</v>
      </c>
      <c r="C62" s="213"/>
      <c r="D62" s="346" t="s">
        <v>168</v>
      </c>
      <c r="E62" s="214"/>
    </row>
    <row r="63" spans="2:5" s="215" customFormat="1" ht="35.25" customHeight="1" x14ac:dyDescent="0.2">
      <c r="B63" s="199"/>
      <c r="C63" s="208"/>
      <c r="D63" s="346"/>
      <c r="E63" s="214"/>
    </row>
    <row r="64" spans="2:5" s="215" customFormat="1" ht="35.25" customHeight="1" x14ac:dyDescent="0.2">
      <c r="B64" s="199"/>
      <c r="C64" s="210"/>
      <c r="D64" s="346"/>
      <c r="E64" s="214"/>
    </row>
    <row r="65" spans="2:5" s="215" customFormat="1" ht="35.25" customHeight="1" x14ac:dyDescent="0.2">
      <c r="B65" s="199"/>
      <c r="C65" s="210"/>
      <c r="D65" s="346"/>
      <c r="E65" s="214"/>
    </row>
    <row r="66" spans="2:5" s="215" customFormat="1" ht="35.25" customHeight="1" x14ac:dyDescent="0.2">
      <c r="B66" s="199"/>
      <c r="C66" s="210"/>
      <c r="D66" s="346"/>
      <c r="E66" s="214"/>
    </row>
    <row r="67" spans="2:5" s="215" customFormat="1" ht="35.25" customHeight="1" x14ac:dyDescent="0.2">
      <c r="B67" s="199"/>
      <c r="C67" s="216"/>
      <c r="D67" s="346"/>
      <c r="E67" s="214"/>
    </row>
    <row r="68" spans="2:5" s="195" customFormat="1" x14ac:dyDescent="0.2">
      <c r="B68" s="202" t="s">
        <v>111</v>
      </c>
      <c r="C68" s="209"/>
      <c r="D68" s="344"/>
      <c r="E68" s="204"/>
    </row>
    <row r="69" spans="2:5" s="215" customFormat="1" ht="45" x14ac:dyDescent="0.2">
      <c r="B69" s="405" t="s">
        <v>176</v>
      </c>
      <c r="C69" s="213"/>
      <c r="D69" s="346" t="s">
        <v>168</v>
      </c>
      <c r="E69" s="214"/>
    </row>
    <row r="70" spans="2:5" s="215" customFormat="1" ht="35.25" customHeight="1" x14ac:dyDescent="0.2">
      <c r="B70" s="199"/>
      <c r="C70" s="208"/>
      <c r="D70" s="346"/>
      <c r="E70" s="214"/>
    </row>
    <row r="71" spans="2:5" s="215" customFormat="1" ht="35.25" customHeight="1" x14ac:dyDescent="0.2">
      <c r="B71" s="199"/>
      <c r="C71" s="210"/>
      <c r="D71" s="346"/>
      <c r="E71" s="214"/>
    </row>
    <row r="72" spans="2:5" s="215" customFormat="1" ht="35.25" customHeight="1" x14ac:dyDescent="0.2">
      <c r="B72" s="199"/>
      <c r="C72" s="210"/>
      <c r="D72" s="346"/>
      <c r="E72" s="214"/>
    </row>
    <row r="73" spans="2:5" s="215" customFormat="1" ht="35.25" customHeight="1" x14ac:dyDescent="0.2">
      <c r="B73" s="199"/>
      <c r="C73" s="210"/>
      <c r="D73" s="346"/>
      <c r="E73" s="214"/>
    </row>
    <row r="74" spans="2:5" s="215" customFormat="1" ht="35.25" customHeight="1" x14ac:dyDescent="0.2">
      <c r="B74" s="199"/>
      <c r="C74" s="216"/>
      <c r="D74" s="346"/>
      <c r="E74" s="214"/>
    </row>
    <row r="75" spans="2:5" s="195" customFormat="1" x14ac:dyDescent="0.2">
      <c r="B75" s="202" t="s">
        <v>128</v>
      </c>
      <c r="C75" s="209"/>
      <c r="D75" s="344"/>
      <c r="E75" s="204"/>
    </row>
    <row r="76" spans="2:5" s="215" customFormat="1" ht="45" x14ac:dyDescent="0.2">
      <c r="B76" s="405" t="s">
        <v>177</v>
      </c>
      <c r="C76" s="213"/>
      <c r="D76" s="346" t="s">
        <v>168</v>
      </c>
      <c r="E76" s="214"/>
    </row>
    <row r="77" spans="2:5" s="215" customFormat="1" ht="35.25" customHeight="1" x14ac:dyDescent="0.2">
      <c r="B77" s="199"/>
      <c r="C77" s="208"/>
      <c r="D77" s="346"/>
      <c r="E77" s="214"/>
    </row>
    <row r="78" spans="2:5" s="215" customFormat="1" ht="35.25" customHeight="1" x14ac:dyDescent="0.2">
      <c r="B78" s="199"/>
      <c r="C78" s="210"/>
      <c r="D78" s="346"/>
      <c r="E78" s="214"/>
    </row>
    <row r="79" spans="2:5" s="215" customFormat="1" ht="35.25" customHeight="1" x14ac:dyDescent="0.2">
      <c r="B79" s="199"/>
      <c r="C79" s="210"/>
      <c r="D79" s="346"/>
      <c r="E79" s="214"/>
    </row>
    <row r="80" spans="2:5" s="215" customFormat="1" ht="35.25" customHeight="1" x14ac:dyDescent="0.2">
      <c r="B80" s="199"/>
      <c r="C80" s="210"/>
      <c r="D80" s="346"/>
      <c r="E80" s="214"/>
    </row>
    <row r="81" spans="2:5" s="215" customFormat="1" ht="35.25" customHeight="1" thickBot="1" x14ac:dyDescent="0.25">
      <c r="B81" s="390"/>
      <c r="C81" s="217"/>
      <c r="D81" s="391"/>
      <c r="E81" s="214"/>
    </row>
    <row r="82" spans="2:5" s="195" customFormat="1" x14ac:dyDescent="0.2"/>
    <row r="83" spans="2:5" s="195" customFormat="1" ht="15.75" x14ac:dyDescent="0.25">
      <c r="B83" s="148" t="s">
        <v>61</v>
      </c>
      <c r="C83" s="148"/>
    </row>
    <row r="84" spans="2:5" s="195" customFormat="1" ht="15.75" x14ac:dyDescent="0.2">
      <c r="B84" s="308" t="s">
        <v>138</v>
      </c>
      <c r="C84" s="308"/>
    </row>
    <row r="85" spans="2:5" s="195" customFormat="1" ht="15.75" x14ac:dyDescent="0.25">
      <c r="B85" s="148" t="s">
        <v>70</v>
      </c>
      <c r="C85" s="44"/>
    </row>
    <row r="86" spans="2:5" s="195" customFormat="1" ht="15.75" x14ac:dyDescent="0.25">
      <c r="B86" s="148" t="s">
        <v>66</v>
      </c>
      <c r="C86" s="44"/>
    </row>
    <row r="87" spans="2:5" s="195" customFormat="1" ht="15.75" x14ac:dyDescent="0.2">
      <c r="B87" s="308" t="s">
        <v>101</v>
      </c>
      <c r="C87" s="308"/>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&amp;R[&amp;A]&amp;L&amp;"Calibri"&amp;11&amp;K000000Medical Loss Ratio Reporting Form_x000D_&amp;1#&amp;"FS Elliot Pro"&amp;9&amp;K737373Classification: 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7" zoomScale="70" zoomScaleNormal="70" workbookViewId="0">
      <pane xSplit="4" ySplit="13" topLeftCell="P20" activePane="bottomRight" state="frozen"/>
      <selection activeCell="A7" sqref="A7"/>
      <selection pane="topRight" activeCell="E7" sqref="E7"/>
      <selection pane="bottomLeft" activeCell="A20" sqref="A20"/>
      <selection pane="bottomRight" activeCell="U28" sqref="U28"/>
    </sheetView>
  </sheetViews>
  <sheetFormatPr defaultColWidth="9.28515625" defaultRowHeight="15" x14ac:dyDescent="0.2"/>
  <cols>
    <col min="1" max="1" width="1.7109375" style="12" customWidth="1"/>
    <col min="2" max="2" width="6" style="46" customWidth="1"/>
    <col min="3" max="3" width="5.28515625" style="46" customWidth="1"/>
    <col min="4" max="4" width="74.5703125" style="46"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1" width="16.5703125" style="9" bestFit="1" customWidth="1"/>
    <col min="22" max="22" width="16.7109375" style="9" customWidth="1"/>
    <col min="23" max="23" width="16.28515625" style="9" bestFit="1" customWidth="1"/>
    <col min="24" max="24" width="18.42578125" style="9" customWidth="1"/>
    <col min="25" max="25" width="16.28515625" style="9" bestFit="1" customWidth="1"/>
    <col min="26" max="26" width="16.28515625" style="11" bestFit="1" customWidth="1"/>
    <col min="27" max="27" width="16.28515625" style="9" bestFit="1" customWidth="1"/>
    <col min="28" max="28" width="18.140625" style="9" customWidth="1"/>
    <col min="29" max="16384" width="9.28515625" style="9"/>
  </cols>
  <sheetData>
    <row r="1" spans="1:28" ht="15.75" x14ac:dyDescent="0.25">
      <c r="B1" s="26" t="s">
        <v>139</v>
      </c>
      <c r="C1" s="44"/>
      <c r="D1" s="44"/>
      <c r="E1" s="22"/>
      <c r="F1" s="1"/>
      <c r="G1" s="1"/>
      <c r="H1" s="11"/>
      <c r="I1" s="11"/>
      <c r="J1" s="6"/>
      <c r="K1" s="7"/>
      <c r="L1" s="7"/>
      <c r="M1" s="7"/>
      <c r="N1" s="9"/>
      <c r="Q1" s="19"/>
      <c r="R1" s="11"/>
      <c r="S1" s="11"/>
      <c r="T1" s="11"/>
      <c r="U1" s="11"/>
      <c r="V1" s="6"/>
      <c r="W1" s="7"/>
      <c r="X1" s="7"/>
      <c r="Y1" s="7"/>
      <c r="Z1" s="9"/>
    </row>
    <row r="2" spans="1:28" s="12" customFormat="1" ht="15.75" x14ac:dyDescent="0.25">
      <c r="B2" s="37" t="s">
        <v>143</v>
      </c>
      <c r="C2" s="218"/>
      <c r="D2" s="218"/>
      <c r="E2" s="4"/>
      <c r="F2" s="383" t="s">
        <v>62</v>
      </c>
      <c r="G2" s="383"/>
      <c r="H2" s="13"/>
      <c r="I2" s="382" t="s">
        <v>62</v>
      </c>
      <c r="J2" s="382"/>
      <c r="K2" s="382" t="s">
        <v>62</v>
      </c>
      <c r="L2" s="382"/>
      <c r="M2" s="382"/>
      <c r="N2" s="382"/>
      <c r="Q2" s="17"/>
      <c r="R2" s="382" t="s">
        <v>62</v>
      </c>
      <c r="S2" s="382"/>
      <c r="T2" s="13"/>
      <c r="U2" s="382" t="s">
        <v>62</v>
      </c>
      <c r="V2" s="382"/>
      <c r="W2" s="382" t="s">
        <v>62</v>
      </c>
      <c r="X2" s="382"/>
      <c r="Y2" s="382"/>
      <c r="Z2" s="382"/>
    </row>
    <row r="3" spans="1:28" ht="15.75" x14ac:dyDescent="0.25">
      <c r="B3" s="26" t="s">
        <v>69</v>
      </c>
      <c r="C3" s="44"/>
      <c r="D3" s="44"/>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4"/>
      <c r="D4" s="44"/>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1" t="s">
        <v>87</v>
      </c>
      <c r="C5" s="44"/>
      <c r="D5" s="42"/>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79"/>
      <c r="C6" s="379"/>
      <c r="D6" s="193">
        <f>'Cover Page'!C7</f>
        <v>0</v>
      </c>
      <c r="E6" s="22"/>
      <c r="F6" s="347" t="s">
        <v>126</v>
      </c>
      <c r="G6" s="348"/>
      <c r="H6" s="10"/>
      <c r="I6" s="10"/>
      <c r="J6" s="10"/>
      <c r="K6" s="8"/>
      <c r="L6" s="8"/>
      <c r="M6" s="8"/>
      <c r="N6" s="10"/>
      <c r="O6" s="12"/>
      <c r="P6" s="10"/>
      <c r="Q6" s="19"/>
      <c r="R6" s="10"/>
      <c r="S6" s="10"/>
      <c r="T6" s="10"/>
      <c r="U6" s="10"/>
      <c r="V6" s="10"/>
      <c r="W6" s="8"/>
      <c r="X6" s="8"/>
      <c r="Y6" s="8"/>
      <c r="Z6" s="10"/>
      <c r="AA6" s="12"/>
      <c r="AB6" s="10"/>
    </row>
    <row r="7" spans="1:28" ht="15.75" customHeight="1" x14ac:dyDescent="0.25">
      <c r="B7" s="41" t="s">
        <v>88</v>
      </c>
      <c r="C7" s="44"/>
      <c r="D7" s="42"/>
      <c r="E7" s="22"/>
      <c r="F7" s="348"/>
      <c r="G7" s="348"/>
      <c r="H7" s="10"/>
      <c r="I7" s="10"/>
      <c r="J7" s="10"/>
      <c r="K7" s="8"/>
      <c r="L7" s="8"/>
      <c r="M7" s="8"/>
      <c r="N7" s="10"/>
      <c r="O7" s="12"/>
      <c r="P7" s="10"/>
      <c r="Q7" s="19"/>
      <c r="R7" s="10"/>
      <c r="S7" s="10"/>
      <c r="T7" s="10"/>
      <c r="U7" s="3"/>
      <c r="V7" s="10"/>
      <c r="W7" s="8"/>
      <c r="X7" s="8"/>
      <c r="Y7" s="8"/>
      <c r="Z7" s="10"/>
      <c r="AA7" s="12"/>
      <c r="AB7" s="10"/>
    </row>
    <row r="8" spans="1:28" ht="15" customHeight="1" x14ac:dyDescent="0.2">
      <c r="B8" s="380"/>
      <c r="C8" s="379"/>
      <c r="D8" s="381" t="str">
        <f>'Cover Page'!C8</f>
        <v>Principal Life Insurance Company</v>
      </c>
      <c r="E8" s="22"/>
      <c r="F8" s="348"/>
      <c r="G8" s="348"/>
      <c r="H8" s="10"/>
      <c r="I8" s="10"/>
      <c r="J8" s="10"/>
      <c r="K8" s="8"/>
      <c r="L8" s="8"/>
      <c r="M8" s="8"/>
      <c r="N8" s="10"/>
      <c r="O8" s="12"/>
      <c r="P8" s="10"/>
      <c r="Q8" s="19"/>
      <c r="R8" s="10"/>
      <c r="S8" s="10"/>
      <c r="T8" s="10"/>
      <c r="U8" s="10"/>
      <c r="V8" s="10"/>
      <c r="W8" s="8"/>
      <c r="X8" s="8"/>
      <c r="Y8" s="8"/>
      <c r="Z8" s="10"/>
      <c r="AA8" s="12"/>
      <c r="AB8" s="10"/>
    </row>
    <row r="9" spans="1:28" ht="15.75" customHeight="1" x14ac:dyDescent="0.25">
      <c r="B9" s="51" t="s">
        <v>90</v>
      </c>
      <c r="C9" s="44"/>
      <c r="D9" s="42"/>
      <c r="E9" s="22"/>
      <c r="F9" s="348"/>
      <c r="G9" s="348"/>
      <c r="H9" s="10"/>
      <c r="I9" s="10"/>
      <c r="J9" s="10"/>
      <c r="K9" s="8"/>
      <c r="L9" s="8"/>
      <c r="M9" s="8"/>
      <c r="N9" s="10"/>
      <c r="O9" s="12"/>
      <c r="P9" s="10"/>
      <c r="Q9" s="19"/>
      <c r="R9" s="10"/>
      <c r="S9" s="10"/>
      <c r="T9" s="10"/>
      <c r="U9" s="10"/>
      <c r="V9" s="10"/>
      <c r="W9" s="8"/>
      <c r="X9" s="8"/>
      <c r="Y9" s="8"/>
      <c r="Z9" s="10"/>
      <c r="AA9" s="12"/>
      <c r="AB9" s="10"/>
    </row>
    <row r="10" spans="1:28" ht="15" customHeight="1" x14ac:dyDescent="0.2">
      <c r="B10" s="380"/>
      <c r="C10" s="379"/>
      <c r="D10" s="381" t="str">
        <f>'Cover Page'!C9</f>
        <v>Principal Financial Group</v>
      </c>
      <c r="E10" s="22"/>
      <c r="F10" s="348"/>
      <c r="G10" s="348"/>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1" t="s">
        <v>85</v>
      </c>
      <c r="C11" s="44"/>
      <c r="D11" s="42"/>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0"/>
      <c r="C12" s="379"/>
      <c r="D12" s="381"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19"/>
      <c r="C13" s="44"/>
      <c r="D13" s="44"/>
      <c r="E13" s="7"/>
      <c r="F13" s="20"/>
      <c r="G13" s="20"/>
      <c r="H13" s="20"/>
      <c r="I13" s="7"/>
      <c r="J13" s="20"/>
      <c r="K13" s="7"/>
      <c r="L13" s="7"/>
      <c r="M13" s="7"/>
      <c r="N13" s="9"/>
      <c r="Q13" s="7"/>
      <c r="R13" s="20"/>
      <c r="S13" s="20"/>
      <c r="T13" s="20"/>
      <c r="U13" s="7"/>
      <c r="V13" s="20"/>
      <c r="W13" s="7"/>
      <c r="X13" s="7"/>
      <c r="Y13" s="7"/>
      <c r="Z13" s="9"/>
    </row>
    <row r="14" spans="1:28" s="40" customFormat="1" ht="15.75" thickBot="1" x14ac:dyDescent="0.25">
      <c r="B14" s="220"/>
      <c r="C14" s="220"/>
      <c r="D14" s="220"/>
    </row>
    <row r="15" spans="1:28" s="46" customFormat="1" ht="16.5" thickBot="1" x14ac:dyDescent="0.3">
      <c r="A15" s="40"/>
      <c r="B15" s="42"/>
      <c r="C15" s="42"/>
      <c r="D15" s="42"/>
      <c r="E15" s="355"/>
      <c r="F15" s="356"/>
      <c r="G15" s="356"/>
      <c r="H15" s="356"/>
      <c r="I15" s="356"/>
      <c r="J15" s="304" t="s">
        <v>33</v>
      </c>
      <c r="K15" s="356"/>
      <c r="L15" s="356"/>
      <c r="M15" s="356"/>
      <c r="N15" s="356"/>
      <c r="O15" s="356"/>
      <c r="P15" s="357"/>
      <c r="Q15" s="355"/>
      <c r="R15" s="356"/>
      <c r="S15" s="356"/>
      <c r="T15" s="356"/>
      <c r="U15" s="356"/>
      <c r="V15" s="317" t="s">
        <v>33</v>
      </c>
      <c r="W15" s="356"/>
      <c r="X15" s="356"/>
      <c r="Y15" s="356"/>
      <c r="Z15" s="356"/>
      <c r="AA15" s="356"/>
      <c r="AB15" s="357"/>
    </row>
    <row r="16" spans="1:28" s="46" customFormat="1" ht="15.75" customHeight="1" thickBot="1" x14ac:dyDescent="0.25">
      <c r="A16" s="40"/>
      <c r="B16" s="42"/>
      <c r="C16" s="42"/>
      <c r="D16" s="42"/>
      <c r="E16" s="354"/>
      <c r="F16" s="320"/>
      <c r="G16" s="320"/>
      <c r="H16" s="320"/>
      <c r="I16" s="320"/>
      <c r="J16" s="321" t="s">
        <v>106</v>
      </c>
      <c r="K16" s="320"/>
      <c r="L16" s="320"/>
      <c r="M16" s="320"/>
      <c r="N16" s="320"/>
      <c r="O16" s="320"/>
      <c r="P16" s="322"/>
      <c r="Q16" s="354"/>
      <c r="R16" s="320"/>
      <c r="S16" s="320"/>
      <c r="T16" s="320"/>
      <c r="U16" s="320"/>
      <c r="V16" s="335" t="s">
        <v>107</v>
      </c>
      <c r="W16" s="320"/>
      <c r="X16" s="320"/>
      <c r="Y16" s="320"/>
      <c r="Z16" s="320"/>
      <c r="AA16" s="320"/>
      <c r="AB16" s="322"/>
    </row>
    <row r="17" spans="1:28" s="46" customFormat="1" ht="16.5" customHeight="1" thickBot="1" x14ac:dyDescent="0.3">
      <c r="A17" s="40"/>
      <c r="B17" s="42"/>
      <c r="C17" s="42"/>
      <c r="D17" s="42"/>
      <c r="E17" s="353"/>
      <c r="F17" s="338" t="s">
        <v>8</v>
      </c>
      <c r="G17" s="336"/>
      <c r="H17" s="336"/>
      <c r="I17" s="353"/>
      <c r="J17" s="339" t="s">
        <v>9</v>
      </c>
      <c r="K17" s="336"/>
      <c r="L17" s="336"/>
      <c r="M17" s="358"/>
      <c r="N17" s="384" t="s">
        <v>10</v>
      </c>
      <c r="O17" s="385"/>
      <c r="P17" s="326"/>
      <c r="Q17" s="353"/>
      <c r="R17" s="338" t="s">
        <v>8</v>
      </c>
      <c r="S17" s="336"/>
      <c r="T17" s="336"/>
      <c r="U17" s="353"/>
      <c r="V17" s="338" t="s">
        <v>9</v>
      </c>
      <c r="W17" s="336"/>
      <c r="X17" s="336"/>
      <c r="Y17" s="359"/>
      <c r="Z17" s="362" t="s">
        <v>10</v>
      </c>
      <c r="AA17" s="360"/>
      <c r="AB17" s="361"/>
    </row>
    <row r="18" spans="1:28" s="46" customFormat="1" ht="36" customHeight="1" thickBot="1" x14ac:dyDescent="0.25">
      <c r="A18" s="153"/>
      <c r="B18" s="309"/>
      <c r="C18" s="310"/>
      <c r="D18" s="351" t="s">
        <v>153</v>
      </c>
      <c r="E18" s="246" t="s">
        <v>11</v>
      </c>
      <c r="F18" s="247" t="s">
        <v>12</v>
      </c>
      <c r="G18" s="247" t="s">
        <v>7</v>
      </c>
      <c r="H18" s="248" t="s">
        <v>40</v>
      </c>
      <c r="I18" s="249" t="s">
        <v>11</v>
      </c>
      <c r="J18" s="250" t="s">
        <v>12</v>
      </c>
      <c r="K18" s="250" t="s">
        <v>7</v>
      </c>
      <c r="L18" s="248" t="s">
        <v>41</v>
      </c>
      <c r="M18" s="246" t="s">
        <v>11</v>
      </c>
      <c r="N18" s="247" t="s">
        <v>12</v>
      </c>
      <c r="O18" s="247" t="s">
        <v>7</v>
      </c>
      <c r="P18" s="248" t="s">
        <v>41</v>
      </c>
      <c r="Q18" s="246" t="s">
        <v>11</v>
      </c>
      <c r="R18" s="247" t="s">
        <v>12</v>
      </c>
      <c r="S18" s="247" t="s">
        <v>7</v>
      </c>
      <c r="T18" s="248" t="s">
        <v>40</v>
      </c>
      <c r="U18" s="249" t="s">
        <v>11</v>
      </c>
      <c r="V18" s="250" t="s">
        <v>12</v>
      </c>
      <c r="W18" s="250" t="s">
        <v>7</v>
      </c>
      <c r="X18" s="248" t="s">
        <v>41</v>
      </c>
      <c r="Y18" s="246" t="s">
        <v>11</v>
      </c>
      <c r="Z18" s="247" t="s">
        <v>12</v>
      </c>
      <c r="AA18" s="247" t="s">
        <v>7</v>
      </c>
      <c r="AB18" s="248" t="s">
        <v>41</v>
      </c>
    </row>
    <row r="19" spans="1:28" s="40" customFormat="1" ht="15.75" customHeight="1" thickBot="1" x14ac:dyDescent="0.25">
      <c r="B19" s="349"/>
      <c r="C19" s="350"/>
      <c r="D19" s="352" t="s">
        <v>150</v>
      </c>
      <c r="E19" s="251">
        <v>1</v>
      </c>
      <c r="F19" s="252">
        <v>2</v>
      </c>
      <c r="G19" s="252">
        <v>3</v>
      </c>
      <c r="H19" s="253">
        <v>4</v>
      </c>
      <c r="I19" s="251">
        <v>5</v>
      </c>
      <c r="J19" s="252">
        <v>6</v>
      </c>
      <c r="K19" s="252">
        <v>7</v>
      </c>
      <c r="L19" s="253">
        <v>8</v>
      </c>
      <c r="M19" s="251">
        <v>9</v>
      </c>
      <c r="N19" s="252">
        <v>10</v>
      </c>
      <c r="O19" s="252">
        <v>11</v>
      </c>
      <c r="P19" s="253">
        <v>12</v>
      </c>
      <c r="Q19" s="251">
        <v>13</v>
      </c>
      <c r="R19" s="252">
        <v>14</v>
      </c>
      <c r="S19" s="252">
        <v>15</v>
      </c>
      <c r="T19" s="253">
        <v>16</v>
      </c>
      <c r="U19" s="251">
        <v>17</v>
      </c>
      <c r="V19" s="252">
        <v>18</v>
      </c>
      <c r="W19" s="252">
        <v>19</v>
      </c>
      <c r="X19" s="253">
        <v>20</v>
      </c>
      <c r="Y19" s="251">
        <v>21</v>
      </c>
      <c r="Z19" s="252">
        <v>22</v>
      </c>
      <c r="AA19" s="252">
        <v>23</v>
      </c>
      <c r="AB19" s="253">
        <v>24</v>
      </c>
    </row>
    <row r="20" spans="1:28" s="46" customFormat="1" x14ac:dyDescent="0.2">
      <c r="A20" s="40"/>
      <c r="B20" s="221" t="s">
        <v>0</v>
      </c>
      <c r="C20" s="222" t="s">
        <v>24</v>
      </c>
      <c r="D20" s="223"/>
      <c r="E20" s="254"/>
      <c r="F20" s="255"/>
      <c r="G20" s="255"/>
      <c r="H20" s="256"/>
      <c r="I20" s="254"/>
      <c r="J20" s="255"/>
      <c r="K20" s="255"/>
      <c r="L20" s="256"/>
      <c r="M20" s="254"/>
      <c r="N20" s="255"/>
      <c r="O20" s="255"/>
      <c r="P20" s="256"/>
      <c r="Q20" s="254"/>
      <c r="R20" s="255"/>
      <c r="S20" s="255"/>
      <c r="T20" s="256"/>
      <c r="U20" s="254"/>
      <c r="V20" s="255"/>
      <c r="W20" s="255"/>
      <c r="X20" s="256"/>
      <c r="Y20" s="254"/>
      <c r="Z20" s="255"/>
      <c r="AA20" s="255"/>
      <c r="AB20" s="256"/>
    </row>
    <row r="21" spans="1:28" s="40" customFormat="1" x14ac:dyDescent="0.2">
      <c r="B21" s="224"/>
      <c r="C21" s="77">
        <v>1.1000000000000001</v>
      </c>
      <c r="D21" s="225" t="s">
        <v>45</v>
      </c>
      <c r="E21" s="257"/>
      <c r="F21" s="258"/>
      <c r="G21" s="174"/>
      <c r="H21" s="172"/>
      <c r="I21" s="257"/>
      <c r="J21" s="258"/>
      <c r="K21" s="174"/>
      <c r="L21" s="172"/>
      <c r="M21" s="257"/>
      <c r="N21" s="258"/>
      <c r="O21" s="174"/>
      <c r="P21" s="172"/>
      <c r="Q21" s="257"/>
      <c r="R21" s="258"/>
      <c r="S21" s="174"/>
      <c r="T21" s="172"/>
      <c r="U21" s="257"/>
      <c r="V21" s="258"/>
      <c r="W21" s="174"/>
      <c r="X21" s="172"/>
      <c r="Y21" s="257"/>
      <c r="Z21" s="258"/>
      <c r="AA21" s="174"/>
      <c r="AB21" s="172"/>
    </row>
    <row r="22" spans="1:28" s="40" customFormat="1" ht="30" x14ac:dyDescent="0.2">
      <c r="B22" s="224"/>
      <c r="C22" s="77">
        <v>1.2</v>
      </c>
      <c r="D22" s="226" t="s">
        <v>132</v>
      </c>
      <c r="E22" s="259"/>
      <c r="F22" s="260"/>
      <c r="G22" s="261">
        <f>'Pt 1 Summary of Data'!F24</f>
        <v>0</v>
      </c>
      <c r="H22" s="262">
        <f>SUM(E22:G22)</f>
        <v>0</v>
      </c>
      <c r="I22" s="259"/>
      <c r="J22" s="260"/>
      <c r="K22" s="261">
        <f>'Pt 1 Summary of Data'!H24</f>
        <v>0</v>
      </c>
      <c r="L22" s="262">
        <f>SUM(I22:K22)</f>
        <v>0</v>
      </c>
      <c r="M22" s="259"/>
      <c r="N22" s="260"/>
      <c r="O22" s="261">
        <f>'Pt 1 Summary of Data'!J24</f>
        <v>0</v>
      </c>
      <c r="P22" s="262">
        <f>SUM(M22:O22)</f>
        <v>0</v>
      </c>
      <c r="Q22" s="259"/>
      <c r="R22" s="260"/>
      <c r="S22" s="261">
        <f>'Pt 1 Summary of Data'!L24</f>
        <v>0</v>
      </c>
      <c r="T22" s="262">
        <f>SUM(Q22:S22)</f>
        <v>0</v>
      </c>
      <c r="U22" s="259">
        <v>50545308.52203422</v>
      </c>
      <c r="V22" s="260">
        <v>78477653.086188763</v>
      </c>
      <c r="W22" s="261">
        <f>'Pt 1 Summary of Data'!N24</f>
        <v>58423699.005069785</v>
      </c>
      <c r="X22" s="262">
        <f>SUM(U22:W22)</f>
        <v>187446660.61329278</v>
      </c>
      <c r="Y22" s="259">
        <v>59780734.782754242</v>
      </c>
      <c r="Z22" s="260">
        <v>37227586.091026798</v>
      </c>
      <c r="AA22" s="261">
        <f>'Pt 1 Summary of Data'!P24</f>
        <v>27283510.8374818</v>
      </c>
      <c r="AB22" s="262">
        <f>SUM(Y22:AA22)</f>
        <v>124291831.71126284</v>
      </c>
    </row>
    <row r="23" spans="1:28" s="46" customFormat="1" x14ac:dyDescent="0.2">
      <c r="A23" s="40"/>
      <c r="B23" s="227"/>
      <c r="C23" s="77">
        <v>1.3</v>
      </c>
      <c r="D23" s="226" t="s">
        <v>121</v>
      </c>
      <c r="E23" s="263">
        <f>SUM(E$22)</f>
        <v>0</v>
      </c>
      <c r="F23" s="263">
        <f>SUM(F$22)</f>
        <v>0</v>
      </c>
      <c r="G23" s="263">
        <f>SUM(G$22:G$22)</f>
        <v>0</v>
      </c>
      <c r="H23" s="262">
        <f>SUM(E23:G23)</f>
        <v>0</v>
      </c>
      <c r="I23" s="263">
        <f>SUM(I$22:I$22)</f>
        <v>0</v>
      </c>
      <c r="J23" s="263">
        <f>SUM(J$22:J$22)</f>
        <v>0</v>
      </c>
      <c r="K23" s="263">
        <f>SUM(K$22:K$22)</f>
        <v>0</v>
      </c>
      <c r="L23" s="262">
        <f>SUM(I23:K23)</f>
        <v>0</v>
      </c>
      <c r="M23" s="263">
        <f>SUM(M$22:M$22)</f>
        <v>0</v>
      </c>
      <c r="N23" s="263">
        <f>SUM(N$22:N$22)</f>
        <v>0</v>
      </c>
      <c r="O23" s="263">
        <f>SUM(O$22:O$22)</f>
        <v>0</v>
      </c>
      <c r="P23" s="262">
        <f>SUM(M23:O23)</f>
        <v>0</v>
      </c>
      <c r="Q23" s="263">
        <f>SUM(Q$22:Q$22)</f>
        <v>0</v>
      </c>
      <c r="R23" s="263">
        <f>SUM(R$22:R$22)</f>
        <v>0</v>
      </c>
      <c r="S23" s="263">
        <f>SUM(S$22:S$22)</f>
        <v>0</v>
      </c>
      <c r="T23" s="262">
        <f>SUM(Q23:S23)</f>
        <v>0</v>
      </c>
      <c r="U23" s="263">
        <f>SUM(U$22:U$22)</f>
        <v>50545308.52203422</v>
      </c>
      <c r="V23" s="263">
        <f>SUM(V$22:V$22)</f>
        <v>78477653.086188763</v>
      </c>
      <c r="W23" s="263">
        <f>SUM(W$22:W$22)</f>
        <v>58423699.005069785</v>
      </c>
      <c r="X23" s="262">
        <f>SUM(U23:W23)</f>
        <v>187446660.61329278</v>
      </c>
      <c r="Y23" s="263">
        <f>SUM(Y$22:Y$22)</f>
        <v>59780734.782754242</v>
      </c>
      <c r="Z23" s="263">
        <f>SUM(Z$22:Z$22)</f>
        <v>37227586.091026798</v>
      </c>
      <c r="AA23" s="263">
        <f>SUM(AA$22:AA$22)</f>
        <v>27283510.8374818</v>
      </c>
      <c r="AB23" s="262">
        <f>SUM(Y23:AA23)</f>
        <v>124291831.71126284</v>
      </c>
    </row>
    <row r="24" spans="1:28" s="46" customFormat="1" x14ac:dyDescent="0.2">
      <c r="A24" s="40"/>
      <c r="B24" s="228"/>
      <c r="C24" s="117"/>
      <c r="D24" s="229" t="s">
        <v>13</v>
      </c>
      <c r="E24" s="264"/>
      <c r="F24" s="265"/>
      <c r="G24" s="265"/>
      <c r="H24" s="266"/>
      <c r="I24" s="264"/>
      <c r="J24" s="265"/>
      <c r="K24" s="265"/>
      <c r="L24" s="266"/>
      <c r="M24" s="264"/>
      <c r="N24" s="265"/>
      <c r="O24" s="265"/>
      <c r="P24" s="266"/>
      <c r="Q24" s="264"/>
      <c r="R24" s="265"/>
      <c r="S24" s="265"/>
      <c r="T24" s="266"/>
      <c r="U24" s="264"/>
      <c r="V24" s="265"/>
      <c r="W24" s="265"/>
      <c r="X24" s="266"/>
      <c r="Y24" s="264"/>
      <c r="Z24" s="265"/>
      <c r="AA24" s="265"/>
      <c r="AB24" s="266"/>
    </row>
    <row r="25" spans="1:28" s="46" customFormat="1" x14ac:dyDescent="0.2">
      <c r="A25" s="40"/>
      <c r="B25" s="230" t="s">
        <v>1</v>
      </c>
      <c r="C25" s="68" t="s">
        <v>25</v>
      </c>
      <c r="D25" s="225"/>
      <c r="E25" s="267"/>
      <c r="F25" s="255"/>
      <c r="G25" s="255"/>
      <c r="H25" s="268"/>
      <c r="I25" s="267"/>
      <c r="J25" s="255"/>
      <c r="K25" s="255"/>
      <c r="L25" s="268"/>
      <c r="M25" s="267"/>
      <c r="N25" s="255"/>
      <c r="O25" s="255"/>
      <c r="P25" s="268"/>
      <c r="Q25" s="267"/>
      <c r="R25" s="255"/>
      <c r="S25" s="255"/>
      <c r="T25" s="268"/>
      <c r="U25" s="267"/>
      <c r="V25" s="255"/>
      <c r="W25" s="255"/>
      <c r="X25" s="268"/>
      <c r="Y25" s="267"/>
      <c r="Z25" s="255"/>
      <c r="AA25" s="255"/>
      <c r="AB25" s="268"/>
    </row>
    <row r="26" spans="1:28" s="46" customFormat="1" x14ac:dyDescent="0.2">
      <c r="A26" s="40"/>
      <c r="B26" s="227"/>
      <c r="C26" s="77">
        <v>2.1</v>
      </c>
      <c r="D26" s="226" t="s">
        <v>83</v>
      </c>
      <c r="E26" s="269"/>
      <c r="F26" s="260"/>
      <c r="G26" s="270">
        <f>'Pt 1 Summary of Data'!F21</f>
        <v>0</v>
      </c>
      <c r="H26" s="262">
        <f>SUM(E26:G26)</f>
        <v>0</v>
      </c>
      <c r="I26" s="269"/>
      <c r="J26" s="260"/>
      <c r="K26" s="270">
        <f>'Pt 1 Summary of Data'!H21</f>
        <v>0</v>
      </c>
      <c r="L26" s="262">
        <f>SUM(I26:K26)</f>
        <v>0</v>
      </c>
      <c r="M26" s="269"/>
      <c r="N26" s="260"/>
      <c r="O26" s="270">
        <f>'Pt 1 Summary of Data'!J21</f>
        <v>0</v>
      </c>
      <c r="P26" s="262">
        <f>SUM(M26:O26)</f>
        <v>0</v>
      </c>
      <c r="Q26" s="269"/>
      <c r="R26" s="260"/>
      <c r="S26" s="270">
        <f>'Pt 1 Summary of Data'!L21</f>
        <v>0</v>
      </c>
      <c r="T26" s="262">
        <f>SUM(Q26:S26)</f>
        <v>0</v>
      </c>
      <c r="U26" s="269">
        <v>84997299.683725387</v>
      </c>
      <c r="V26" s="260">
        <v>126767918.33312063</v>
      </c>
      <c r="W26" s="270">
        <f>'Pt 1 Summary of Data'!N21</f>
        <v>134620750.67715466</v>
      </c>
      <c r="X26" s="262">
        <f>SUM(U26:W26)</f>
        <v>346385968.69400066</v>
      </c>
      <c r="Y26" s="269">
        <v>86295335.712761864</v>
      </c>
      <c r="Z26" s="260">
        <v>54469410.196246691</v>
      </c>
      <c r="AA26" s="270">
        <f>'Pt 1 Summary of Data'!P21</f>
        <v>55638968.088951431</v>
      </c>
      <c r="AB26" s="262">
        <f>SUM(Y26:AA26)</f>
        <v>196403713.99796</v>
      </c>
    </row>
    <row r="27" spans="1:28" s="40" customFormat="1" ht="30" x14ac:dyDescent="0.2">
      <c r="B27" s="224"/>
      <c r="C27" s="77">
        <v>2.2000000000000002</v>
      </c>
      <c r="D27" s="226" t="s">
        <v>84</v>
      </c>
      <c r="E27" s="269"/>
      <c r="F27" s="260"/>
      <c r="G27" s="270">
        <f>'Pt 1 Summary of Data'!F35</f>
        <v>0</v>
      </c>
      <c r="H27" s="262">
        <f>SUM(E27:G27)</f>
        <v>0</v>
      </c>
      <c r="I27" s="269"/>
      <c r="J27" s="260"/>
      <c r="K27" s="270">
        <f>'Pt 1 Summary of Data'!H35</f>
        <v>0</v>
      </c>
      <c r="L27" s="262">
        <f>SUM(I27:K27)</f>
        <v>0</v>
      </c>
      <c r="M27" s="269"/>
      <c r="N27" s="260"/>
      <c r="O27" s="270">
        <f>'Pt 1 Summary of Data'!J35</f>
        <v>0</v>
      </c>
      <c r="P27" s="262">
        <f>SUM(M27:O27)</f>
        <v>0</v>
      </c>
      <c r="Q27" s="269"/>
      <c r="R27" s="260"/>
      <c r="S27" s="270">
        <f>'Pt 1 Summary of Data'!L35</f>
        <v>0</v>
      </c>
      <c r="T27" s="262">
        <f>SUM(Q27:S27)</f>
        <v>0</v>
      </c>
      <c r="U27" s="269">
        <v>4879988.5699691903</v>
      </c>
      <c r="V27" s="260">
        <v>4925041.8299841275</v>
      </c>
      <c r="W27" s="270">
        <f>'Pt 1 Summary of Data'!N35</f>
        <v>6223498.3359798528</v>
      </c>
      <c r="X27" s="262">
        <f>SUM(U27:W27)</f>
        <v>16028528.73593317</v>
      </c>
      <c r="Y27" s="269">
        <v>4954799.6873790119</v>
      </c>
      <c r="Z27" s="260">
        <v>2116322.5385265439</v>
      </c>
      <c r="AA27" s="270">
        <f>'Pt 1 Summary of Data'!P35</f>
        <v>2572350.2943265145</v>
      </c>
      <c r="AB27" s="262">
        <f>SUM(Y27:AA27)</f>
        <v>9643472.5202320702</v>
      </c>
    </row>
    <row r="28" spans="1:28" s="46" customFormat="1" x14ac:dyDescent="0.2">
      <c r="A28" s="40"/>
      <c r="B28" s="227"/>
      <c r="C28" s="77">
        <v>2.2999999999999998</v>
      </c>
      <c r="D28" s="226" t="s">
        <v>50</v>
      </c>
      <c r="E28" s="270">
        <f t="shared" ref="E28:AA28" si="0">E$26-E$27</f>
        <v>0</v>
      </c>
      <c r="F28" s="270">
        <f t="shared" si="0"/>
        <v>0</v>
      </c>
      <c r="G28" s="270">
        <f t="shared" si="0"/>
        <v>0</v>
      </c>
      <c r="H28" s="109">
        <f>H$26-H$27</f>
        <v>0</v>
      </c>
      <c r="I28" s="270">
        <f>I$26-I$27</f>
        <v>0</v>
      </c>
      <c r="J28" s="270">
        <f>J$26-J$27</f>
        <v>0</v>
      </c>
      <c r="K28" s="270">
        <f t="shared" si="0"/>
        <v>0</v>
      </c>
      <c r="L28" s="109">
        <f>L$26-L$27</f>
        <v>0</v>
      </c>
      <c r="M28" s="270">
        <f t="shared" si="0"/>
        <v>0</v>
      </c>
      <c r="N28" s="270">
        <f t="shared" si="0"/>
        <v>0</v>
      </c>
      <c r="O28" s="270">
        <f t="shared" si="0"/>
        <v>0</v>
      </c>
      <c r="P28" s="109">
        <f>P$26-P$27</f>
        <v>0</v>
      </c>
      <c r="Q28" s="270">
        <f t="shared" si="0"/>
        <v>0</v>
      </c>
      <c r="R28" s="270">
        <f t="shared" si="0"/>
        <v>0</v>
      </c>
      <c r="S28" s="270">
        <f t="shared" si="0"/>
        <v>0</v>
      </c>
      <c r="T28" s="109">
        <f>T$26-T$27</f>
        <v>0</v>
      </c>
      <c r="U28" s="270">
        <f t="shared" si="0"/>
        <v>80117311.113756195</v>
      </c>
      <c r="V28" s="270">
        <f t="shared" si="0"/>
        <v>121842876.5031365</v>
      </c>
      <c r="W28" s="270">
        <f t="shared" si="0"/>
        <v>128397252.34117481</v>
      </c>
      <c r="X28" s="109">
        <f>X$26-X$27</f>
        <v>330357439.95806748</v>
      </c>
      <c r="Y28" s="270">
        <f t="shared" si="0"/>
        <v>81340536.025382847</v>
      </c>
      <c r="Z28" s="270">
        <f t="shared" si="0"/>
        <v>52353087.657720149</v>
      </c>
      <c r="AA28" s="270">
        <f t="shared" si="0"/>
        <v>53066617.794624917</v>
      </c>
      <c r="AB28" s="109">
        <f>AB$26-AB$27</f>
        <v>186760241.47772792</v>
      </c>
    </row>
    <row r="29" spans="1:28" s="46" customFormat="1" x14ac:dyDescent="0.2">
      <c r="A29" s="40"/>
      <c r="B29" s="228"/>
      <c r="C29" s="118"/>
      <c r="D29" s="231"/>
      <c r="E29" s="271"/>
      <c r="F29" s="272"/>
      <c r="G29" s="272"/>
      <c r="H29" s="273"/>
      <c r="I29" s="271"/>
      <c r="J29" s="272"/>
      <c r="K29" s="272"/>
      <c r="L29" s="273"/>
      <c r="M29" s="271"/>
      <c r="N29" s="272"/>
      <c r="O29" s="272"/>
      <c r="P29" s="273"/>
      <c r="Q29" s="271"/>
      <c r="R29" s="272"/>
      <c r="S29" s="272"/>
      <c r="T29" s="273"/>
      <c r="U29" s="271"/>
      <c r="V29" s="272"/>
      <c r="W29" s="272"/>
      <c r="X29" s="273"/>
      <c r="Y29" s="271"/>
      <c r="Z29" s="272"/>
      <c r="AA29" s="272"/>
      <c r="AB29" s="273"/>
    </row>
    <row r="30" spans="1:28" s="40" customFormat="1" x14ac:dyDescent="0.2">
      <c r="B30" s="232" t="s">
        <v>2</v>
      </c>
      <c r="C30" s="233">
        <v>3.1</v>
      </c>
      <c r="D30" s="234" t="s">
        <v>141</v>
      </c>
      <c r="E30" s="274"/>
      <c r="F30" s="275"/>
      <c r="G30" s="276">
        <f>'Pt 1 Summary of Data'!F49</f>
        <v>0</v>
      </c>
      <c r="H30" s="277">
        <f>SUM(E30:G30)</f>
        <v>0</v>
      </c>
      <c r="I30" s="278"/>
      <c r="J30" s="275"/>
      <c r="K30" s="279">
        <f>'Pt 1 Summary of Data'!H49</f>
        <v>0</v>
      </c>
      <c r="L30" s="277">
        <f>SUM(I30:K30)</f>
        <v>0</v>
      </c>
      <c r="M30" s="278"/>
      <c r="N30" s="275"/>
      <c r="O30" s="279">
        <f>'Pt 1 Summary of Data'!J49</f>
        <v>0</v>
      </c>
      <c r="P30" s="277">
        <f>SUM(M30:O30)</f>
        <v>0</v>
      </c>
      <c r="Q30" s="274"/>
      <c r="R30" s="275"/>
      <c r="S30" s="276">
        <f>'Pt 1 Summary of Data'!L49</f>
        <v>0</v>
      </c>
      <c r="T30" s="277">
        <f>SUM(Q30:S30)</f>
        <v>0</v>
      </c>
      <c r="U30" s="278">
        <v>115872.28276650746</v>
      </c>
      <c r="V30" s="275">
        <v>183175.88721256921</v>
      </c>
      <c r="W30" s="279">
        <f>'Pt 1 Summary of Data'!N49</f>
        <v>197830.54302736011</v>
      </c>
      <c r="X30" s="277">
        <f>SUM(U30:W30)</f>
        <v>496878.71300643677</v>
      </c>
      <c r="Y30" s="278">
        <v>141233.01764443461</v>
      </c>
      <c r="Z30" s="275">
        <v>95697.192855118192</v>
      </c>
      <c r="AA30" s="279">
        <f>'Pt 1 Summary of Data'!P49</f>
        <v>96531.854166666672</v>
      </c>
      <c r="AB30" s="277">
        <f>SUM(Y30:AA30)</f>
        <v>333462.06466621946</v>
      </c>
    </row>
    <row r="31" spans="1:28" s="46" customFormat="1" x14ac:dyDescent="0.2">
      <c r="A31" s="40"/>
      <c r="B31" s="235"/>
      <c r="C31" s="236"/>
      <c r="D31" s="237"/>
      <c r="E31" s="271"/>
      <c r="F31" s="272"/>
      <c r="G31" s="272"/>
      <c r="H31" s="273"/>
      <c r="I31" s="280"/>
      <c r="J31" s="281"/>
      <c r="K31" s="281"/>
      <c r="L31" s="282"/>
      <c r="M31" s="280"/>
      <c r="N31" s="281"/>
      <c r="O31" s="281"/>
      <c r="P31" s="282"/>
      <c r="Q31" s="271"/>
      <c r="R31" s="272"/>
      <c r="S31" s="272"/>
      <c r="T31" s="273"/>
      <c r="U31" s="280"/>
      <c r="V31" s="281"/>
      <c r="W31" s="281"/>
      <c r="X31" s="282"/>
      <c r="Y31" s="280"/>
      <c r="Z31" s="281"/>
      <c r="AA31" s="281"/>
      <c r="AB31" s="282"/>
    </row>
    <row r="32" spans="1:28" s="46" customFormat="1" ht="30" customHeight="1" x14ac:dyDescent="0.2">
      <c r="A32" s="40"/>
      <c r="B32" s="386" t="s">
        <v>3</v>
      </c>
      <c r="C32" s="305"/>
      <c r="D32" s="306" t="s">
        <v>137</v>
      </c>
      <c r="E32" s="283"/>
      <c r="F32" s="284"/>
      <c r="G32" s="284"/>
      <c r="H32" s="285"/>
      <c r="I32" s="283"/>
      <c r="J32" s="286"/>
      <c r="K32" s="284"/>
      <c r="L32" s="285"/>
      <c r="M32" s="283"/>
      <c r="N32" s="287"/>
      <c r="O32" s="284"/>
      <c r="P32" s="285"/>
      <c r="Q32" s="283"/>
      <c r="R32" s="284"/>
      <c r="S32" s="284"/>
      <c r="T32" s="285"/>
      <c r="U32" s="283"/>
      <c r="V32" s="286"/>
      <c r="W32" s="284"/>
      <c r="X32" s="285"/>
      <c r="Y32" s="283"/>
      <c r="Z32" s="287"/>
      <c r="AA32" s="284"/>
      <c r="AB32" s="285"/>
    </row>
    <row r="33" spans="1:28" s="46" customFormat="1" ht="15.75" x14ac:dyDescent="0.25">
      <c r="A33" s="40"/>
      <c r="B33" s="238"/>
      <c r="C33" s="239">
        <v>4.0999999999999996</v>
      </c>
      <c r="D33" s="240" t="s">
        <v>73</v>
      </c>
      <c r="E33" s="288"/>
      <c r="F33" s="289"/>
      <c r="G33" s="289"/>
      <c r="H33" s="290" t="str">
        <f>IF(H30&lt;1000,"Not Required to Calculate",H23/H28)</f>
        <v>Not Required to Calculate</v>
      </c>
      <c r="I33" s="288"/>
      <c r="J33" s="289"/>
      <c r="K33" s="289"/>
      <c r="L33" s="290" t="str">
        <f>IF(L30&lt;1000,"Not Required to Calculate",L23/L28)</f>
        <v>Not Required to Calculate</v>
      </c>
      <c r="M33" s="288"/>
      <c r="N33" s="289"/>
      <c r="O33" s="289"/>
      <c r="P33" s="290" t="str">
        <f>IF(P30&lt;1000,"Not Required to Calculate",P23/P28)</f>
        <v>Not Required to Calculate</v>
      </c>
      <c r="Q33" s="288"/>
      <c r="R33" s="289"/>
      <c r="S33" s="289"/>
      <c r="T33" s="290" t="str">
        <f>IF(T30&lt;1000,"Not Required to Calculate",T23/T28)</f>
        <v>Not Required to Calculate</v>
      </c>
      <c r="U33" s="288"/>
      <c r="V33" s="289"/>
      <c r="W33" s="289"/>
      <c r="X33" s="290">
        <f>IF(X30&lt;1000,"Not Required to Calculate",X23/X28)</f>
        <v>0.56740559751608899</v>
      </c>
      <c r="Y33" s="288"/>
      <c r="Z33" s="289"/>
      <c r="AA33" s="289"/>
      <c r="AB33" s="290">
        <f>IF(AB30&lt;1000,"Not Required to Calculate",AB23/AB28)</f>
        <v>0.66551547978205661</v>
      </c>
    </row>
    <row r="34" spans="1:28" s="46" customFormat="1" ht="15.75" thickBot="1" x14ac:dyDescent="0.25">
      <c r="A34" s="40"/>
      <c r="B34" s="241"/>
      <c r="C34" s="242"/>
      <c r="D34" s="243"/>
      <c r="E34" s="291"/>
      <c r="F34" s="292"/>
      <c r="G34" s="292"/>
      <c r="H34" s="293"/>
      <c r="I34" s="291"/>
      <c r="J34" s="292"/>
      <c r="K34" s="292"/>
      <c r="L34" s="293"/>
      <c r="M34" s="291"/>
      <c r="N34" s="292"/>
      <c r="O34" s="292"/>
      <c r="P34" s="293"/>
      <c r="Q34" s="291"/>
      <c r="R34" s="292"/>
      <c r="S34" s="292"/>
      <c r="T34" s="293"/>
      <c r="U34" s="291"/>
      <c r="V34" s="292"/>
      <c r="W34" s="292"/>
      <c r="X34" s="293"/>
      <c r="Y34" s="291"/>
      <c r="Z34" s="292"/>
      <c r="AA34" s="292"/>
      <c r="AB34" s="293"/>
    </row>
    <row r="35" spans="1:28" s="46" customFormat="1" ht="15.75" x14ac:dyDescent="0.25">
      <c r="A35" s="40"/>
      <c r="B35" s="244"/>
      <c r="N35" s="25"/>
      <c r="Z35" s="25"/>
    </row>
    <row r="36" spans="1:28" s="46" customFormat="1" x14ac:dyDescent="0.2">
      <c r="A36" s="40"/>
      <c r="B36" s="25"/>
      <c r="N36" s="25"/>
      <c r="Z36" s="25"/>
    </row>
    <row r="37" spans="1:28" s="46" customFormat="1" ht="15.75" x14ac:dyDescent="0.25">
      <c r="A37" s="40"/>
      <c r="C37" s="148" t="s">
        <v>61</v>
      </c>
      <c r="D37" s="148"/>
      <c r="E37" s="148"/>
      <c r="N37" s="25"/>
      <c r="Q37" s="244"/>
      <c r="Z37" s="25"/>
    </row>
    <row r="38" spans="1:28" s="46" customFormat="1" ht="15.75" x14ac:dyDescent="0.25">
      <c r="A38" s="40"/>
      <c r="C38" s="148"/>
      <c r="D38" s="308" t="s">
        <v>138</v>
      </c>
      <c r="E38" s="308"/>
      <c r="N38" s="25"/>
      <c r="Z38" s="25"/>
    </row>
    <row r="39" spans="1:28" s="46" customFormat="1" ht="15.75" x14ac:dyDescent="0.25">
      <c r="A39" s="40"/>
      <c r="C39" s="148"/>
      <c r="D39" s="148" t="s">
        <v>70</v>
      </c>
      <c r="E39" s="44"/>
      <c r="N39" s="25"/>
      <c r="Q39" s="49"/>
      <c r="Z39" s="25"/>
    </row>
    <row r="40" spans="1:28" s="46" customFormat="1" ht="15.75" x14ac:dyDescent="0.25">
      <c r="A40" s="40"/>
      <c r="C40" s="148"/>
      <c r="D40" s="148" t="s">
        <v>66</v>
      </c>
      <c r="E40" s="44"/>
      <c r="G40" s="42"/>
      <c r="N40" s="25"/>
      <c r="Q40" s="45"/>
      <c r="Z40" s="25"/>
    </row>
    <row r="41" spans="1:28" s="46" customFormat="1" ht="15.75" x14ac:dyDescent="0.2">
      <c r="A41" s="40"/>
      <c r="C41" s="149"/>
      <c r="D41" s="245" t="s">
        <v>101</v>
      </c>
      <c r="E41" s="245"/>
      <c r="N41" s="25"/>
      <c r="Z41" s="25"/>
    </row>
    <row r="42" spans="1:28" s="46" customFormat="1" ht="15.75" x14ac:dyDescent="0.2">
      <c r="A42" s="40"/>
      <c r="C42" s="245"/>
      <c r="D42" s="245"/>
      <c r="E42" s="42"/>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fitToWidth="0" orientation="landscape" r:id="rId1"/>
  <headerFooter alignWithMargins="0">
    <oddFooter>&amp;C Page &amp;P of &amp;N&amp;R[&amp;A]&amp;L&amp;"Calibri"&amp;11&amp;K000000Medical Loss Ratio Reporting Form_x000D_&amp;1#&amp;"FS Elliot Pro"&amp;9&amp;K737373Classification: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6" zoomScaleNormal="100" workbookViewId="0"/>
  </sheetViews>
  <sheetFormatPr defaultRowHeight="15" x14ac:dyDescent="0.2"/>
  <cols>
    <col min="1" max="1" width="1.85546875" style="2" customWidth="1"/>
    <col min="2" max="2" width="92.42578125" style="195" bestFit="1" customWidth="1"/>
    <col min="3" max="3" width="33.28515625" bestFit="1" customWidth="1"/>
  </cols>
  <sheetData>
    <row r="1" spans="2:3" s="2" customFormat="1" ht="15.75" x14ac:dyDescent="0.25">
      <c r="B1" s="26" t="s">
        <v>139</v>
      </c>
    </row>
    <row r="2" spans="2:3" s="5" customFormat="1" ht="15.75" x14ac:dyDescent="0.25">
      <c r="B2" s="37" t="s">
        <v>143</v>
      </c>
    </row>
    <row r="3" spans="2:3" s="2" customFormat="1" ht="15.75" x14ac:dyDescent="0.25">
      <c r="B3" s="26" t="s">
        <v>131</v>
      </c>
    </row>
    <row r="4" spans="2:3" s="2" customFormat="1" ht="15.75" x14ac:dyDescent="0.25">
      <c r="B4" s="26"/>
    </row>
    <row r="5" spans="2:3" s="2" customFormat="1" ht="15.75" x14ac:dyDescent="0.25">
      <c r="B5" s="41" t="s">
        <v>87</v>
      </c>
    </row>
    <row r="6" spans="2:3" s="2" customFormat="1" x14ac:dyDescent="0.2">
      <c r="B6" s="193">
        <f>'Cover Page'!C7</f>
        <v>0</v>
      </c>
    </row>
    <row r="7" spans="2:3" s="2" customFormat="1" ht="15.75" customHeight="1" x14ac:dyDescent="0.25">
      <c r="B7" s="41" t="s">
        <v>88</v>
      </c>
      <c r="C7" s="399" t="s">
        <v>127</v>
      </c>
    </row>
    <row r="8" spans="2:3" s="2" customFormat="1" ht="15.75" customHeight="1" x14ac:dyDescent="0.25">
      <c r="B8" s="294" t="str">
        <f>'Cover Page'!C8</f>
        <v>Principal Life Insurance Company</v>
      </c>
    </row>
    <row r="9" spans="2:3" s="2" customFormat="1" ht="15.75" customHeight="1" x14ac:dyDescent="0.25">
      <c r="B9" s="51" t="s">
        <v>90</v>
      </c>
    </row>
    <row r="10" spans="2:3" s="2" customFormat="1" ht="15.75" customHeight="1" x14ac:dyDescent="0.25">
      <c r="B10" s="294" t="str">
        <f>'Cover Page'!C9</f>
        <v>Principal Financial Group</v>
      </c>
    </row>
    <row r="11" spans="2:3" s="2" customFormat="1" ht="15.75" x14ac:dyDescent="0.25">
      <c r="B11" s="51" t="s">
        <v>85</v>
      </c>
    </row>
    <row r="12" spans="2:3" s="2" customFormat="1" x14ac:dyDescent="0.2">
      <c r="B12" s="194" t="str">
        <f>'Cover Page'!C6</f>
        <v>2020</v>
      </c>
    </row>
    <row r="13" spans="2:3" s="2" customFormat="1" ht="15.75" x14ac:dyDescent="0.25">
      <c r="B13" s="51"/>
    </row>
    <row r="14" spans="2:3" s="2" customFormat="1" ht="15.75" x14ac:dyDescent="0.25">
      <c r="B14" s="51"/>
    </row>
    <row r="15" spans="2:3" s="195" customFormat="1" ht="15.75" x14ac:dyDescent="0.25">
      <c r="B15" s="51"/>
    </row>
    <row r="16" spans="2:3" s="195" customFormat="1" ht="16.5" thickBot="1" x14ac:dyDescent="0.3">
      <c r="B16" s="295"/>
      <c r="C16" s="393" t="s">
        <v>130</v>
      </c>
    </row>
    <row r="17" spans="2:3" s="195" customFormat="1" ht="48" thickBot="1" x14ac:dyDescent="0.25">
      <c r="B17" s="394" t="s">
        <v>155</v>
      </c>
      <c r="C17" s="373"/>
    </row>
    <row r="18" spans="2:3" s="195" customFormat="1" ht="47.25" x14ac:dyDescent="0.25">
      <c r="B18" s="395" t="s">
        <v>156</v>
      </c>
      <c r="C18" s="400"/>
    </row>
    <row r="19" spans="2:3" s="195" customFormat="1" x14ac:dyDescent="0.2">
      <c r="B19" s="371" t="s">
        <v>96</v>
      </c>
      <c r="C19" s="365"/>
    </row>
    <row r="20" spans="2:3" s="195" customFormat="1" x14ac:dyDescent="0.2">
      <c r="B20" s="369" t="s">
        <v>97</v>
      </c>
      <c r="C20" s="370"/>
    </row>
    <row r="21" spans="2:3" s="195" customFormat="1" x14ac:dyDescent="0.2">
      <c r="B21" s="372"/>
      <c r="C21" s="373"/>
    </row>
    <row r="22" spans="2:3" s="195" customFormat="1" x14ac:dyDescent="0.2">
      <c r="B22" s="372"/>
      <c r="C22" s="373"/>
    </row>
    <row r="23" spans="2:3" s="195" customFormat="1" x14ac:dyDescent="0.2">
      <c r="B23" s="372"/>
      <c r="C23" s="373"/>
    </row>
    <row r="24" spans="2:3" s="195" customFormat="1" x14ac:dyDescent="0.2">
      <c r="B24" s="372"/>
      <c r="C24" s="373"/>
    </row>
    <row r="25" spans="2:3" s="195" customFormat="1" x14ac:dyDescent="0.2">
      <c r="B25" s="372"/>
      <c r="C25" s="373"/>
    </row>
    <row r="26" spans="2:3" s="195" customFormat="1" x14ac:dyDescent="0.2">
      <c r="B26" s="372"/>
      <c r="C26" s="373"/>
    </row>
    <row r="27" spans="2:3" s="195" customFormat="1" x14ac:dyDescent="0.2">
      <c r="B27" s="372"/>
      <c r="C27" s="373"/>
    </row>
    <row r="28" spans="2:3" s="195" customFormat="1" x14ac:dyDescent="0.2">
      <c r="B28" s="372"/>
      <c r="C28" s="373"/>
    </row>
    <row r="29" spans="2:3" s="195" customFormat="1" x14ac:dyDescent="0.2">
      <c r="B29" s="372"/>
      <c r="C29" s="373"/>
    </row>
    <row r="30" spans="2:3" s="195" customFormat="1" x14ac:dyDescent="0.2">
      <c r="B30" s="372"/>
      <c r="C30" s="373"/>
    </row>
    <row r="31" spans="2:3" s="195" customFormat="1" x14ac:dyDescent="0.2">
      <c r="B31" s="374"/>
      <c r="C31" s="375"/>
    </row>
    <row r="32" spans="2:3" s="195" customFormat="1" ht="47.25" x14ac:dyDescent="0.25">
      <c r="B32" s="396" t="s">
        <v>157</v>
      </c>
      <c r="C32" s="376"/>
    </row>
    <row r="33" spans="2:3" s="195" customFormat="1" x14ac:dyDescent="0.2">
      <c r="B33" s="367" t="s">
        <v>95</v>
      </c>
      <c r="C33" s="368" t="s">
        <v>154</v>
      </c>
    </row>
    <row r="34" spans="2:3" s="195" customFormat="1" x14ac:dyDescent="0.2">
      <c r="B34" s="397"/>
      <c r="C34" s="366"/>
    </row>
    <row r="35" spans="2:3" s="195" customFormat="1" x14ac:dyDescent="0.2">
      <c r="B35" s="397"/>
      <c r="C35" s="366"/>
    </row>
    <row r="36" spans="2:3" s="195" customFormat="1" x14ac:dyDescent="0.2">
      <c r="B36" s="397"/>
      <c r="C36" s="366"/>
    </row>
    <row r="37" spans="2:3" s="195" customFormat="1" x14ac:dyDescent="0.2">
      <c r="B37" s="397"/>
      <c r="C37" s="366"/>
    </row>
    <row r="38" spans="2:3" s="195" customFormat="1" x14ac:dyDescent="0.2">
      <c r="B38" s="397"/>
      <c r="C38" s="366"/>
    </row>
    <row r="39" spans="2:3" s="195" customFormat="1" x14ac:dyDescent="0.2">
      <c r="B39" s="397"/>
      <c r="C39" s="366"/>
    </row>
    <row r="40" spans="2:3" s="195" customFormat="1" x14ac:dyDescent="0.2">
      <c r="B40" s="397"/>
      <c r="C40" s="366"/>
    </row>
    <row r="41" spans="2:3" s="195" customFormat="1" x14ac:dyDescent="0.2">
      <c r="B41" s="397"/>
      <c r="C41" s="366"/>
    </row>
    <row r="42" spans="2:3" s="195" customFormat="1" x14ac:dyDescent="0.2">
      <c r="B42" s="397"/>
      <c r="C42" s="366"/>
    </row>
    <row r="43" spans="2:3" s="195" customFormat="1" ht="15.75" thickBot="1" x14ac:dyDescent="0.25">
      <c r="B43" s="363"/>
      <c r="C43" s="364"/>
    </row>
    <row r="44" spans="2:3" s="195" customFormat="1" x14ac:dyDescent="0.2">
      <c r="B44" s="204"/>
    </row>
    <row r="45" spans="2:3" s="195" customFormat="1" ht="15.75" x14ac:dyDescent="0.25">
      <c r="B45" s="148" t="s">
        <v>61</v>
      </c>
      <c r="C45" s="297"/>
    </row>
    <row r="46" spans="2:3" s="195" customFormat="1" ht="15.75" x14ac:dyDescent="0.25">
      <c r="B46" s="148" t="s">
        <v>138</v>
      </c>
      <c r="C46" s="148"/>
    </row>
    <row r="47" spans="2:3" s="195" customFormat="1" ht="15.75" x14ac:dyDescent="0.25">
      <c r="B47" s="148" t="s">
        <v>70</v>
      </c>
      <c r="C47" s="148"/>
    </row>
    <row r="48" spans="2:3" s="195" customFormat="1" ht="15.75" x14ac:dyDescent="0.25">
      <c r="B48" s="148" t="s">
        <v>66</v>
      </c>
      <c r="C48" s="148"/>
    </row>
    <row r="49" spans="2:3" s="195" customFormat="1" ht="15.75" x14ac:dyDescent="0.25">
      <c r="B49" s="296" t="s">
        <v>101</v>
      </c>
      <c r="C49" s="298"/>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&amp;R[&amp;A]&amp;L&amp;"Calibri"&amp;11&amp;K000000Medical Loss Ratio Reporting Form_x000D_&amp;1#&amp;"FS Elliot Pro"&amp;9&amp;K737373Classification: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9"/>
  <sheetViews>
    <sheetView tabSelected="1" topLeftCell="A10" zoomScaleNormal="100" workbookViewId="0">
      <selection activeCell="B28" sqref="B28"/>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7" t="s">
        <v>143</v>
      </c>
    </row>
    <row r="3" spans="2:4" ht="15.75" x14ac:dyDescent="0.25">
      <c r="B3" s="26" t="s">
        <v>91</v>
      </c>
    </row>
    <row r="4" spans="2:4" ht="15.75" x14ac:dyDescent="0.25">
      <c r="B4" s="26"/>
    </row>
    <row r="5" spans="2:4" ht="15.75" x14ac:dyDescent="0.25">
      <c r="B5" s="41" t="s">
        <v>87</v>
      </c>
    </row>
    <row r="6" spans="2:4" ht="16.5" customHeight="1" x14ac:dyDescent="0.2">
      <c r="B6" s="193">
        <f>'Cover Page'!C7</f>
        <v>0</v>
      </c>
    </row>
    <row r="7" spans="2:4" ht="15.75" customHeight="1" x14ac:dyDescent="0.25">
      <c r="B7" s="41" t="s">
        <v>88</v>
      </c>
    </row>
    <row r="8" spans="2:4" ht="15.75" customHeight="1" x14ac:dyDescent="0.25">
      <c r="B8" s="294" t="str">
        <f>'Cover Page'!C8</f>
        <v>Principal Life Insurance Company</v>
      </c>
      <c r="D8" s="343" t="s">
        <v>91</v>
      </c>
    </row>
    <row r="9" spans="2:4" ht="15.75" customHeight="1" x14ac:dyDescent="0.25">
      <c r="B9" s="51" t="s">
        <v>90</v>
      </c>
    </row>
    <row r="10" spans="2:4" ht="15.75" customHeight="1" x14ac:dyDescent="0.25">
      <c r="B10" s="294" t="str">
        <f>'Cover Page'!C9</f>
        <v>Principal Financial Group</v>
      </c>
    </row>
    <row r="11" spans="2:4" ht="15.75" x14ac:dyDescent="0.25">
      <c r="B11" s="51" t="s">
        <v>85</v>
      </c>
    </row>
    <row r="12" spans="2:4" x14ac:dyDescent="0.2">
      <c r="B12" s="194" t="str">
        <f>'Cover Page'!C6</f>
        <v>2020</v>
      </c>
    </row>
    <row r="13" spans="2:4" ht="15.75" x14ac:dyDescent="0.25">
      <c r="B13" s="299"/>
    </row>
    <row r="17" spans="2:2" s="25" customFormat="1" ht="15.75" thickBot="1" x14ac:dyDescent="0.25">
      <c r="B17" s="300" t="s">
        <v>92</v>
      </c>
    </row>
    <row r="18" spans="2:2" s="25" customFormat="1" ht="150.75" thickBot="1" x14ac:dyDescent="0.25">
      <c r="B18" s="398"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c r="B25" s="406"/>
    </row>
    <row r="26" spans="2:2" s="25" customFormat="1" x14ac:dyDescent="0.2"/>
    <row r="27" spans="2:2" s="25" customFormat="1" x14ac:dyDescent="0.2">
      <c r="B27" s="24" t="s">
        <v>94</v>
      </c>
    </row>
    <row r="29" spans="2:2" x14ac:dyDescent="0.2">
      <c r="B29" s="406"/>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&amp;R[&amp;A]&amp;L&amp;"Calibri"&amp;11&amp;K000000Medical Loss Ratio Reporting Form_x000D_&amp;1#&amp;"FS Elliot Pro"&amp;9&amp;K737373Classification: 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2021-08-20T14:04:48Z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MSIP_Label_f1a85edf-1344-4c6a-a94e-0a9833d749f3_Enabled">
    <vt:lpwstr>true</vt:lpwstr>
  </property>
  <property fmtid="{D5CDD505-2E9C-101B-9397-08002B2CF9AE}" pid="5" name="MSIP_Label_f1a85edf-1344-4c6a-a94e-0a9833d749f3_SetDate">
    <vt:lpwstr>2021-08-20T14:03:57Z</vt:lpwstr>
  </property>
  <property fmtid="{D5CDD505-2E9C-101B-9397-08002B2CF9AE}" pid="6" name="MSIP_Label_f1a85edf-1344-4c6a-a94e-0a9833d749f3_Method">
    <vt:lpwstr>Privileged</vt:lpwstr>
  </property>
  <property fmtid="{D5CDD505-2E9C-101B-9397-08002B2CF9AE}" pid="7" name="MSIP_Label_f1a85edf-1344-4c6a-a94e-0a9833d749f3_Name">
    <vt:lpwstr>Personal</vt:lpwstr>
  </property>
  <property fmtid="{D5CDD505-2E9C-101B-9397-08002B2CF9AE}" pid="8" name="MSIP_Label_f1a85edf-1344-4c6a-a94e-0a9833d749f3_SiteId">
    <vt:lpwstr>3bea478c-1684-4a8c-8e85-045ec54ba430</vt:lpwstr>
  </property>
  <property fmtid="{D5CDD505-2E9C-101B-9397-08002B2CF9AE}" pid="9" name="MSIP_Label_f1a85edf-1344-4c6a-a94e-0a9833d749f3_ActionId">
    <vt:lpwstr/>
  </property>
  <property fmtid="{D5CDD505-2E9C-101B-9397-08002B2CF9AE}" pid="10" name="MSIP_Label_f1a85edf-1344-4c6a-a94e-0a9833d749f3_ContentBits">
    <vt:lpwstr>2</vt:lpwstr>
  </property>
</Properties>
</file>