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codeName="ThisWorkbook" defaultThemeVersion="124226"/>
  <xr:revisionPtr revIDLastSave="0" documentId="8_{946A2FA1-FE33-4DFB-9DD0-8F631224F50E}" xr6:coauthVersionLast="36" xr6:coauthVersionMax="36" xr10:uidLastSave="{00000000-0000-0000-0000-000000000000}"/>
  <bookViews>
    <workbookView xWindow="0" yWindow="0" windowWidth="20490" windowHeight="6945"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<sst xmlns="http://schemas.openxmlformats.org/spreadsheetml/2006/main" count="317" uniqueCount="176">
  <si>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</si>
  <si>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</si>
  <si>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</si>
  <si>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</si>
  <si>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</si>
  <si>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</si>
  <si>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</si>
  <si>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</si>
  <si>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</si>
  <si>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</si>
  <si>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</si>
  <si>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</si>
  <si>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</si>
  <si>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</si>
  <si>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</si>
  <si>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</si>
  <si>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</si>
  <si>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</si>
  <si>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</si>
  <si>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</si>
  <si>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</si>
  <si>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</si>
  <si>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</si>
  <si>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</si>
  <si>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</si>
  <si>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</si>
  <si>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</si>
  <si>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</si>
  <si>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</si>
  <si>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</si>
  <si>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</si>
  <si>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</si>
  <si>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</si>
  <si>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</si>
  <si>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</si>
  <si>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</si>
  <si>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</si>
  <si>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</si>
  <si>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</si>
  <si>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</si>
  <si>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</si>
  <si>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</si>
  <si>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</si>
  <si>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</si>
  <si>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</si>
  <si>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</si>
  <si>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</si>
  <si>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</si>
  <si>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</si>
  <si>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</si>
  <si>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</si>
  <si>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</si>
  <si>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</si>
  <si>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</si>
  <si>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</si>
  <si>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</si>
  <si>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</si>
  <si>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</si>
  <si>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</si>
  <si>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</si>
  <si>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</si>
  <si>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</si>
  <si>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</si>
  <si>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</si>
  <si>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</si>
  <si>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</si>
  <si>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</si>
  <si>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</si>
  <si>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</si>
  <si>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</si>
  <si>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</si>
  <si>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</si>
  <si>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</si>
  <si>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</si>
  <si>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</si>
  <si>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</si>
  <si>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</si>
  <si>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</si>
  <si>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</si>
  <si>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</si>
  <si>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</si>
  <si>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</si>
  <si>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</si>
  <si>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</si>
  <si>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</si>
  <si>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</si>
  <si>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</si>
  <si>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</si>
  <si>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</si>
  <si>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</si>
  <si>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</si>
  <si>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</si>
  <si>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</si>
  <si>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</si>
  <si>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</si>
  <si>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</si>
  <si>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</si>
  <si>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</si>
  <si>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</si>
  <si>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</si>
  <si>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</si>
  <si>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</si>
  <si>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</si>
  <si>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</si>
  <si>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</si>
  <si>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</si>
  <si>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</si>
  <si>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</si>
  <si>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</si>
  <si>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</si>
  <si>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</si>
  <si>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</si>
  <si>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</si>
  <si>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</si>
  <si>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</si>
  <si>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</si>
  <si>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</si>
  <si>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</si>
  <si>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</si>
  <si>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</si>
  <si>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</si>
  <si>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</si>
  <si>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</si>
  <si>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</si>
  <si>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</si>
  <si>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</si>
  <si>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</si>
  <si>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</si>
  <si>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</si>
  <si>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</si>
  <si>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</si>
  <si>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</si>
  <si>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</si>
  <si>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</si>
  <si>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</si>
  <si>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</si>
  <si>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</si>
  <si>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</si>
  <si>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</si>
  <si>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</si>
  <si>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</si>
  <si>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</si>
  <si>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</si>
  <si>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</si>
  <si>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</si>
  <si>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</si>
  <si>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</si>
  <si>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</si>
  <si>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</si>
  <si>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</si>
  <si>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</si>
  <si>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</si>
  <si>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</si>
  <si>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</si>
  <si>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</si>
  <si>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</si>
  <si>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</si>
  <si>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</si>
  <si>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</si>
  <si>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</si>
  <si>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</si>
  <si>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Physicians Mutual Insurance Company</t>
  </si>
  <si>
    <t>No</t>
  </si>
  <si>
    <t>same</t>
  </si>
  <si>
    <t>Claim Liability</t>
  </si>
  <si>
    <t>2020 Earned Premium</t>
  </si>
  <si>
    <t>Income Tax</t>
  </si>
  <si>
    <t>Other--ACA</t>
  </si>
  <si>
    <t>2020 Pre-Tax Operating Gain/Loss</t>
  </si>
  <si>
    <t>2020 Written Premium</t>
  </si>
  <si>
    <t>2020 Issues</t>
  </si>
  <si>
    <t>Claims Expense</t>
  </si>
  <si>
    <t>Service Expense</t>
  </si>
  <si>
    <t>Overhead</t>
  </si>
  <si>
    <t>Advertising</t>
  </si>
  <si>
    <t>12/31/2020 Policies in 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</si>
</sst>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10" sqref="C10"/>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163</v>
      </c>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Normal="100" workbookViewId="0">
      <pane xSplit="4" ySplit="19" topLeftCell="E20" activePane="bottomRight" state="frozen"/>
      <selection pane="topRight" activeCell="E1" sqref="E1"/>
      <selection pane="bottomLeft" activeCell="A20" sqref="A20"/>
      <selection pane="bottomRight" activeCell="E6" sqref="E6"/>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hidden="1" customWidth="1"/>
    <col min="7" max="10" width="19.42578125" style="25" hidden="1" customWidth="1"/>
    <col min="11" max="12" width="19.42578125" style="25" customWidth="1"/>
    <col min="13" max="15" width="19.42578125" style="25" hidden="1" customWidth="1"/>
    <col min="16" max="16" width="21.140625" style="25" hidden="1"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Physicians Mutual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same</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12551695.68</v>
      </c>
      <c r="L21" s="83">
        <f>'Pt 2 Premium and Claims'!L22+'Pt 2 Premium and Claims'!L23-'Pt 2 Premium and Claims'!L24-'Pt 2 Premium and Claims'!L25</f>
        <v>12551695</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7328012</v>
      </c>
      <c r="L24" s="83">
        <f>'Pt 2 Premium and Claims'!L51</f>
        <v>7358103</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42863</v>
      </c>
      <c r="L28" s="106">
        <v>42863</v>
      </c>
      <c r="M28" s="106"/>
      <c r="N28" s="105"/>
      <c r="O28" s="106"/>
      <c r="P28" s="108"/>
    </row>
    <row r="29" spans="2:16" s="39" customFormat="1" ht="30" x14ac:dyDescent="0.2">
      <c r="B29" s="97"/>
      <c r="C29" s="101"/>
      <c r="D29" s="81" t="s">
        <v>67</v>
      </c>
      <c r="E29" s="106"/>
      <c r="F29" s="108"/>
      <c r="G29" s="104"/>
      <c r="H29" s="105"/>
      <c r="I29" s="106"/>
      <c r="J29" s="107"/>
      <c r="K29" s="106">
        <v>128066</v>
      </c>
      <c r="L29" s="106">
        <v>128066</v>
      </c>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24842</v>
      </c>
      <c r="L31" s="110">
        <v>24842</v>
      </c>
      <c r="M31" s="106"/>
      <c r="N31" s="105"/>
      <c r="O31" s="106"/>
      <c r="P31" s="108"/>
    </row>
    <row r="32" spans="2:16" x14ac:dyDescent="0.2">
      <c r="B32" s="79"/>
      <c r="C32" s="101"/>
      <c r="D32" s="109" t="s">
        <v>104</v>
      </c>
      <c r="E32" s="106"/>
      <c r="F32" s="108"/>
      <c r="G32" s="104"/>
      <c r="H32" s="105"/>
      <c r="I32" s="106"/>
      <c r="J32" s="107"/>
      <c r="K32" s="106">
        <v>209780</v>
      </c>
      <c r="L32" s="106">
        <v>209780</v>
      </c>
      <c r="M32" s="106"/>
      <c r="N32" s="105"/>
      <c r="O32" s="106"/>
      <c r="P32" s="108"/>
    </row>
    <row r="33" spans="2:16" x14ac:dyDescent="0.2">
      <c r="B33" s="79"/>
      <c r="C33" s="101"/>
      <c r="D33" s="109" t="s">
        <v>103</v>
      </c>
      <c r="E33" s="106"/>
      <c r="F33" s="108"/>
      <c r="G33" s="104"/>
      <c r="H33" s="105"/>
      <c r="I33" s="106"/>
      <c r="J33" s="107"/>
      <c r="K33" s="106"/>
      <c r="L33" s="106"/>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405551</v>
      </c>
      <c r="L35" s="112">
        <f t="shared" si="0"/>
        <v>405551</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477463</v>
      </c>
      <c r="L38" s="106">
        <v>477463</v>
      </c>
      <c r="M38" s="106"/>
      <c r="N38" s="108"/>
      <c r="O38" s="106"/>
      <c r="P38" s="108"/>
    </row>
    <row r="39" spans="2:16" x14ac:dyDescent="0.2">
      <c r="B39" s="116"/>
      <c r="C39" s="101">
        <v>4.2</v>
      </c>
      <c r="D39" s="109" t="s">
        <v>19</v>
      </c>
      <c r="E39" s="106"/>
      <c r="F39" s="108"/>
      <c r="G39" s="106"/>
      <c r="H39" s="108"/>
      <c r="I39" s="106"/>
      <c r="J39" s="108"/>
      <c r="K39" s="106">
        <v>90078</v>
      </c>
      <c r="L39" s="106">
        <v>90078</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3397270</v>
      </c>
      <c r="L43" s="110">
        <v>3397270</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3964811</v>
      </c>
      <c r="L44" s="83">
        <f t="shared" si="1"/>
        <v>3964811</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24273</v>
      </c>
      <c r="L47" s="125">
        <v>24273</v>
      </c>
      <c r="M47" s="125"/>
      <c r="N47" s="126"/>
      <c r="O47" s="125"/>
      <c r="P47" s="103"/>
    </row>
    <row r="48" spans="2:16" s="39" customFormat="1" x14ac:dyDescent="0.2">
      <c r="B48" s="97"/>
      <c r="C48" s="101">
        <v>5.2</v>
      </c>
      <c r="D48" s="109" t="s">
        <v>27</v>
      </c>
      <c r="E48" s="125"/>
      <c r="F48" s="126"/>
      <c r="G48" s="125"/>
      <c r="H48" s="126"/>
      <c r="I48" s="125"/>
      <c r="J48" s="126"/>
      <c r="K48" s="125">
        <v>296241</v>
      </c>
      <c r="L48" s="125">
        <v>296241</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24686.75</v>
      </c>
      <c r="L49" s="129">
        <f t="shared" si="2"/>
        <v>24686.75</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v>933634</v>
      </c>
      <c r="F51" s="142"/>
      <c r="G51" s="142"/>
      <c r="H51" s="142"/>
      <c r="I51" s="142"/>
      <c r="J51" s="142"/>
      <c r="K51" s="138"/>
      <c r="L51" s="142"/>
      <c r="M51" s="142"/>
      <c r="N51" s="142"/>
      <c r="O51" s="142"/>
      <c r="P51" s="143"/>
    </row>
    <row r="52" spans="2:16" ht="15.75" thickBot="1" x14ac:dyDescent="0.25">
      <c r="B52" s="144" t="s">
        <v>57</v>
      </c>
      <c r="C52" s="145" t="s">
        <v>129</v>
      </c>
      <c r="D52" s="146"/>
      <c r="E52" s="147">
        <v>165960</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9" priority="78" stopIfTrue="1" operator="lessThan">
      <formula>0</formula>
    </cfRule>
  </conditionalFormatting>
  <conditionalFormatting sqref="K28:K29 K31:K34 M28:M29 M31:M34 O28:O29 O31:O34 O44 M44 K44">
    <cfRule type="cellIs" dxfId="48" priority="47" stopIfTrue="1" operator="lessThan">
      <formula>0</formula>
    </cfRule>
  </conditionalFormatting>
  <conditionalFormatting sqref="G35:H35">
    <cfRule type="cellIs" dxfId="47" priority="19" stopIfTrue="1" operator="lessThan">
      <formula>0</formula>
    </cfRule>
  </conditionalFormatting>
  <conditionalFormatting sqref="I35:J35">
    <cfRule type="cellIs" dxfId="46" priority="18" stopIfTrue="1" operator="lessThan">
      <formula>0</formula>
    </cfRule>
  </conditionalFormatting>
  <conditionalFormatting sqref="K35:L35">
    <cfRule type="cellIs" dxfId="45" priority="17" stopIfTrue="1" operator="lessThan">
      <formula>0</formula>
    </cfRule>
  </conditionalFormatting>
  <conditionalFormatting sqref="M35:N35">
    <cfRule type="cellIs" dxfId="44" priority="16" stopIfTrue="1" operator="lessThan">
      <formula>0</formula>
    </cfRule>
  </conditionalFormatting>
  <conditionalFormatting sqref="O35:P35">
    <cfRule type="cellIs" dxfId="43" priority="15" stopIfTrue="1" operator="lessThan">
      <formula>0</formula>
    </cfRule>
  </conditionalFormatting>
  <conditionalFormatting sqref="G38:G39 I38:I39 K38:K39 M38:M39 O38:O39">
    <cfRule type="cellIs" dxfId="42" priority="14" stopIfTrue="1" operator="lessThan">
      <formula>0</formula>
    </cfRule>
  </conditionalFormatting>
  <conditionalFormatting sqref="F43">
    <cfRule type="cellIs" dxfId="41" priority="13" stopIfTrue="1" operator="lessThan">
      <formula>0</formula>
    </cfRule>
  </conditionalFormatting>
  <conditionalFormatting sqref="E43">
    <cfRule type="cellIs" dxfId="40" priority="11" stopIfTrue="1" operator="lessThan">
      <formula>0</formula>
    </cfRule>
  </conditionalFormatting>
  <conditionalFormatting sqref="H43 J43 N43">
    <cfRule type="cellIs" dxfId="39" priority="9" stopIfTrue="1" operator="lessThan">
      <formula>0</formula>
    </cfRule>
  </conditionalFormatting>
  <conditionalFormatting sqref="G43 I43 K43 M43 O43">
    <cfRule type="cellIs" dxfId="38" priority="8" stopIfTrue="1" operator="lessThan">
      <formula>0</formula>
    </cfRule>
  </conditionalFormatting>
  <conditionalFormatting sqref="G41:G42 I41:I42 K41:K42 M41:M42 O41:O42">
    <cfRule type="cellIs" dxfId="37" priority="7" stopIfTrue="1" operator="lessThan">
      <formula>0</formula>
    </cfRule>
  </conditionalFormatting>
  <conditionalFormatting sqref="G47:O48">
    <cfRule type="cellIs" dxfId="36" priority="6" stopIfTrue="1" operator="lessThan">
      <formula>0</formula>
    </cfRule>
  </conditionalFormatting>
  <conditionalFormatting sqref="L29">
    <cfRule type="cellIs" dxfId="35" priority="5" stopIfTrue="1" operator="lessThan">
      <formula>0</formula>
    </cfRule>
  </conditionalFormatting>
  <conditionalFormatting sqref="L31:L33">
    <cfRule type="cellIs" dxfId="34" priority="4" stopIfTrue="1" operator="lessThan">
      <formula>0</formula>
    </cfRule>
  </conditionalFormatting>
  <conditionalFormatting sqref="L38:L39">
    <cfRule type="cellIs" dxfId="33" priority="3" stopIfTrue="1" operator="lessThan">
      <formula>0</formula>
    </cfRule>
  </conditionalFormatting>
  <conditionalFormatting sqref="L43">
    <cfRule type="cellIs" dxfId="32" priority="2" stopIfTrue="1" operator="lessThan">
      <formula>0</formula>
    </cfRule>
  </conditionalFormatting>
  <conditionalFormatting sqref="L28">
    <cfRule type="cellIs" dxfId="31" priority="1" stopIfTrue="1" operator="lessThan">
      <formula>0</formula>
    </cfRule>
  </conditionalFormatting>
  <pageMargins left="0.2" right="0.2" top="0.35" bottom="0.25" header="0.2" footer="0.2"/>
  <pageSetup scale="57" fitToWidth="0" pageOrder="overThenDown" orientation="portrait"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pane xSplit="4" ySplit="20" topLeftCell="E21" activePane="bottomRight" state="frozen"/>
      <selection pane="topRight" activeCell="E1" sqref="E1"/>
      <selection pane="bottomLeft" activeCell="A21" sqref="A21"/>
      <selection pane="bottomRight" activeCell="K1" sqref="K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2" width="19.42578125" style="11" customWidth="1"/>
    <col min="13" max="16" width="19.42578125" style="11" hidden="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Physicians Mutual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same</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12571413.4</v>
      </c>
      <c r="L22" s="165">
        <v>12571413</v>
      </c>
      <c r="M22" s="165"/>
      <c r="N22" s="166"/>
      <c r="O22" s="165"/>
      <c r="P22" s="166"/>
    </row>
    <row r="23" spans="1:16" s="25" customFormat="1" x14ac:dyDescent="0.2">
      <c r="A23" s="39"/>
      <c r="B23" s="79"/>
      <c r="C23" s="80">
        <v>1.2</v>
      </c>
      <c r="D23" s="109" t="s">
        <v>16</v>
      </c>
      <c r="E23" s="165"/>
      <c r="F23" s="166"/>
      <c r="G23" s="165"/>
      <c r="H23" s="166"/>
      <c r="I23" s="165"/>
      <c r="J23" s="166"/>
      <c r="K23" s="165">
        <v>559502.17000000004</v>
      </c>
      <c r="L23" s="165">
        <v>559502</v>
      </c>
      <c r="M23" s="165"/>
      <c r="N23" s="166"/>
      <c r="O23" s="165"/>
      <c r="P23" s="166"/>
    </row>
    <row r="24" spans="1:16" s="25" customFormat="1" x14ac:dyDescent="0.2">
      <c r="A24" s="39"/>
      <c r="B24" s="79"/>
      <c r="C24" s="80">
        <v>1.3</v>
      </c>
      <c r="D24" s="109" t="s">
        <v>34</v>
      </c>
      <c r="E24" s="165"/>
      <c r="F24" s="166"/>
      <c r="G24" s="165"/>
      <c r="H24" s="166"/>
      <c r="I24" s="165"/>
      <c r="J24" s="166"/>
      <c r="K24" s="165">
        <v>579219.89</v>
      </c>
      <c r="L24" s="165">
        <v>579220</v>
      </c>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7130844</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7036972</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713016</v>
      </c>
      <c r="L32" s="176"/>
      <c r="M32" s="165"/>
      <c r="N32" s="178"/>
      <c r="O32" s="165"/>
      <c r="P32" s="176"/>
    </row>
    <row r="33" spans="1:16" s="39" customFormat="1" ht="30" x14ac:dyDescent="0.2">
      <c r="B33" s="97"/>
      <c r="C33" s="80"/>
      <c r="D33" s="81" t="s">
        <v>44</v>
      </c>
      <c r="E33" s="177"/>
      <c r="F33" s="166"/>
      <c r="G33" s="177"/>
      <c r="H33" s="179"/>
      <c r="I33" s="177"/>
      <c r="J33" s="166"/>
      <c r="K33" s="177"/>
      <c r="L33" s="166">
        <v>195310</v>
      </c>
      <c r="M33" s="177"/>
      <c r="N33" s="179"/>
      <c r="O33" s="177"/>
      <c r="P33" s="166"/>
    </row>
    <row r="34" spans="1:16" s="25" customFormat="1" x14ac:dyDescent="0.2">
      <c r="A34" s="39"/>
      <c r="B34" s="79"/>
      <c r="C34" s="80">
        <v>2.2999999999999998</v>
      </c>
      <c r="D34" s="109" t="s">
        <v>28</v>
      </c>
      <c r="E34" s="165"/>
      <c r="F34" s="176"/>
      <c r="G34" s="165"/>
      <c r="H34" s="178"/>
      <c r="I34" s="165"/>
      <c r="J34" s="176"/>
      <c r="K34" s="165">
        <v>547636</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v>125821</v>
      </c>
      <c r="L36" s="176"/>
      <c r="M36" s="165"/>
      <c r="N36" s="178"/>
      <c r="O36" s="165"/>
      <c r="P36" s="176"/>
    </row>
    <row r="37" spans="1:16" s="39" customFormat="1" ht="30" x14ac:dyDescent="0.2">
      <c r="B37" s="97"/>
      <c r="C37" s="80"/>
      <c r="D37" s="81" t="s">
        <v>43</v>
      </c>
      <c r="E37" s="177"/>
      <c r="F37" s="166"/>
      <c r="G37" s="177"/>
      <c r="H37" s="179"/>
      <c r="I37" s="177"/>
      <c r="J37" s="166"/>
      <c r="K37" s="177"/>
      <c r="L37" s="166">
        <v>125821</v>
      </c>
      <c r="M37" s="177"/>
      <c r="N37" s="179"/>
      <c r="O37" s="177"/>
      <c r="P37" s="166"/>
    </row>
    <row r="38" spans="1:16" s="25" customFormat="1" x14ac:dyDescent="0.2">
      <c r="A38" s="39"/>
      <c r="B38" s="79"/>
      <c r="C38" s="80">
        <v>2.5</v>
      </c>
      <c r="D38" s="109" t="s">
        <v>29</v>
      </c>
      <c r="E38" s="165"/>
      <c r="F38" s="176"/>
      <c r="G38" s="165"/>
      <c r="H38" s="178"/>
      <c r="I38" s="165"/>
      <c r="J38" s="176"/>
      <c r="K38" s="165">
        <v>94033</v>
      </c>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7328012</v>
      </c>
      <c r="L51" s="190">
        <f>L30+L33+L37+L41+L44+L47+L48+L50</f>
        <v>7358103</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0" priority="91" stopIfTrue="1" operator="lessThan">
      <formula>0</formula>
    </cfRule>
  </conditionalFormatting>
  <conditionalFormatting sqref="O49 O45 M45 M49 K45 K49 K40 M40 O40 O38 M38 K38 K34 M34 O34 L41 N41 P41 K32 M32 O32 K36 M36 O36 L33 N33 P33 L37 N37 P37 L44 N44 P44">
    <cfRule type="cellIs" dxfId="29" priority="15" stopIfTrue="1" operator="lessThan">
      <formula>0</formula>
    </cfRule>
  </conditionalFormatting>
  <conditionalFormatting sqref="G22:G25">
    <cfRule type="cellIs" dxfId="28" priority="12" stopIfTrue="1" operator="lessThan">
      <formula>0</formula>
    </cfRule>
  </conditionalFormatting>
  <conditionalFormatting sqref="I22:I25">
    <cfRule type="cellIs" dxfId="27" priority="11" stopIfTrue="1" operator="lessThan">
      <formula>0</formula>
    </cfRule>
  </conditionalFormatting>
  <conditionalFormatting sqref="K22:K25">
    <cfRule type="cellIs" dxfId="26" priority="10" stopIfTrue="1" operator="lessThan">
      <formula>0</formula>
    </cfRule>
  </conditionalFormatting>
  <conditionalFormatting sqref="M22:M25">
    <cfRule type="cellIs" dxfId="25" priority="9" stopIfTrue="1" operator="lessThan">
      <formula>0</formula>
    </cfRule>
  </conditionalFormatting>
  <conditionalFormatting sqref="O22:O25">
    <cfRule type="cellIs" dxfId="24" priority="8" stopIfTrue="1" operator="lessThan">
      <formula>0</formula>
    </cfRule>
  </conditionalFormatting>
  <conditionalFormatting sqref="G29 H30">
    <cfRule type="cellIs" dxfId="23" priority="7" stopIfTrue="1" operator="lessThan">
      <formula>0</formula>
    </cfRule>
  </conditionalFormatting>
  <conditionalFormatting sqref="I29 J30">
    <cfRule type="cellIs" dxfId="22" priority="6" stopIfTrue="1" operator="lessThan">
      <formula>0</formula>
    </cfRule>
  </conditionalFormatting>
  <conditionalFormatting sqref="K29 L30">
    <cfRule type="cellIs" dxfId="21" priority="5" stopIfTrue="1" operator="lessThan">
      <formula>0</formula>
    </cfRule>
  </conditionalFormatting>
  <conditionalFormatting sqref="M29 N30">
    <cfRule type="cellIs" dxfId="20" priority="4" stopIfTrue="1" operator="lessThan">
      <formula>0</formula>
    </cfRule>
  </conditionalFormatting>
  <conditionalFormatting sqref="O29 P30">
    <cfRule type="cellIs" dxfId="19" priority="3" stopIfTrue="1" operator="lessThan">
      <formula>0</formula>
    </cfRule>
  </conditionalFormatting>
  <conditionalFormatting sqref="L22:L24">
    <cfRule type="cellIs" dxfId="18" priority="1" stopIfTrue="1" operator="lessThan">
      <formula>0</formula>
    </cfRule>
  </conditionalFormatting>
  <pageMargins left="0.2" right="0.2" top="0.35" bottom="0.25" header="0.2" footer="0.2"/>
  <pageSetup scale="56" fitToWidth="0" pageOrder="overThenDown" orientation="portrait"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7" zoomScaleNormal="100" workbookViewId="0">
      <selection activeCell="D76" sqref="D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Physicians Mutual Insurance Company</v>
      </c>
    </row>
    <row r="9" spans="2:5" s="2" customFormat="1" ht="15.75" customHeight="1" x14ac:dyDescent="0.25">
      <c r="B9" s="54" t="s">
        <v>90</v>
      </c>
    </row>
    <row r="10" spans="2:5" s="2" customFormat="1" ht="15" customHeight="1" x14ac:dyDescent="0.2">
      <c r="B10" s="198" t="str">
        <f>'Cover Page'!C9</f>
        <v>same</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t="s">
        <v>164</v>
      </c>
      <c r="C18" s="212"/>
      <c r="D18" s="350" t="s">
        <v>165</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t="s">
        <v>166</v>
      </c>
      <c r="C26" s="212"/>
      <c r="D26" s="350" t="s">
        <v>168</v>
      </c>
      <c r="E26" s="208"/>
    </row>
    <row r="27" spans="2:5" s="199" customFormat="1" ht="35.25" customHeight="1" x14ac:dyDescent="0.2">
      <c r="B27" s="203" t="s">
        <v>167</v>
      </c>
      <c r="C27" s="212"/>
      <c r="D27" s="350" t="s">
        <v>169</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169</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170</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169</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t="s">
        <v>171</v>
      </c>
      <c r="C76" s="217"/>
      <c r="D76" s="350" t="s">
        <v>175</v>
      </c>
      <c r="E76" s="218"/>
    </row>
    <row r="77" spans="2:5" s="219" customFormat="1" ht="35.25" customHeight="1" x14ac:dyDescent="0.2">
      <c r="B77" s="203" t="s">
        <v>172</v>
      </c>
      <c r="C77" s="212"/>
      <c r="D77" s="350" t="s">
        <v>175</v>
      </c>
      <c r="E77" s="218"/>
    </row>
    <row r="78" spans="2:5" s="219" customFormat="1" ht="35.25" customHeight="1" x14ac:dyDescent="0.2">
      <c r="B78" s="203" t="s">
        <v>173</v>
      </c>
      <c r="C78" s="214"/>
      <c r="D78" s="350" t="s">
        <v>169</v>
      </c>
      <c r="E78" s="218"/>
    </row>
    <row r="79" spans="2:5" s="219" customFormat="1" ht="35.25" customHeight="1" x14ac:dyDescent="0.2">
      <c r="B79" s="203" t="s">
        <v>174</v>
      </c>
      <c r="C79" s="214"/>
      <c r="D79" s="350" t="s">
        <v>170</v>
      </c>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hidden="1" customWidth="1"/>
    <col min="6" max="6" width="15.140625" style="9" hidden="1" customWidth="1"/>
    <col min="7" max="8" width="16.28515625" style="9" hidden="1" customWidth="1"/>
    <col min="9" max="10" width="13" style="9" hidden="1" customWidth="1"/>
    <col min="11" max="12" width="16.28515625" style="9" hidden="1" customWidth="1"/>
    <col min="13" max="13" width="14.5703125" style="9" hidden="1" customWidth="1"/>
    <col min="14" max="14" width="14.5703125" style="11" hidden="1" customWidth="1"/>
    <col min="15" max="16" width="16.28515625" style="9" hidden="1" customWidth="1"/>
    <col min="17" max="17" width="14.5703125" style="9" bestFit="1" customWidth="1"/>
    <col min="18" max="18" width="15.5703125" style="9" bestFit="1" customWidth="1"/>
    <col min="19" max="20" width="16.28515625" style="9" bestFit="1" customWidth="1"/>
    <col min="21" max="22" width="14.5703125" style="9" hidden="1" customWidth="1"/>
    <col min="23" max="25" width="16.28515625" style="9" hidden="1" customWidth="1"/>
    <col min="26" max="26" width="16.28515625" style="11" hidden="1" customWidth="1"/>
    <col min="27" max="28" width="16.28515625" style="9" hidden="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Physicians Mutual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same</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6126075</v>
      </c>
      <c r="R21" s="262">
        <v>7511399</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6183199</v>
      </c>
      <c r="R22" s="264">
        <v>7537254</v>
      </c>
      <c r="S22" s="265">
        <f>'Pt 1 Summary of Data'!L24</f>
        <v>7358103</v>
      </c>
      <c r="T22" s="266">
        <f>SUM(Q22:S22)</f>
        <v>21078556</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6183199</v>
      </c>
      <c r="R23" s="267">
        <f>SUM(R$22:R$22)</f>
        <v>7537254</v>
      </c>
      <c r="S23" s="267">
        <f>SUM(S$22:S$22)</f>
        <v>7358103</v>
      </c>
      <c r="T23" s="266">
        <f>SUM(Q23:S23)</f>
        <v>21078556</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9055251</v>
      </c>
      <c r="R26" s="264">
        <v>11165153</v>
      </c>
      <c r="S26" s="274">
        <f>'Pt 1 Summary of Data'!L21</f>
        <v>12551695</v>
      </c>
      <c r="T26" s="266">
        <f>SUM(Q26:S26)</f>
        <v>32772099</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9053</v>
      </c>
      <c r="R27" s="264">
        <v>-34084</v>
      </c>
      <c r="S27" s="274">
        <f>'Pt 1 Summary of Data'!L35</f>
        <v>405551</v>
      </c>
      <c r="T27" s="266">
        <f>SUM(Q27:S27)</f>
        <v>380520</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9046198</v>
      </c>
      <c r="R28" s="274">
        <f t="shared" si="0"/>
        <v>11199237</v>
      </c>
      <c r="S28" s="274">
        <f t="shared" si="0"/>
        <v>12146144</v>
      </c>
      <c r="T28" s="112">
        <f>T$26-T$27</f>
        <v>32391579</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19734</v>
      </c>
      <c r="R30" s="279">
        <v>23048</v>
      </c>
      <c r="S30" s="280">
        <f>'Pt 1 Summary of Data'!L49</f>
        <v>24686.75</v>
      </c>
      <c r="T30" s="281">
        <f>SUM(Q30:S30)</f>
        <v>67468.75</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0.65074184867616369</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5" right="0.25" top="0.75" bottom="0.75" header="0.3" footer="0.3"/>
  <pageSetup scale="69" fitToWidth="0" orientation="portrait" r:id="rId1"/>
  <headerFooter alignWithMargins="0">
    <oddFooter>&amp;LMedical Loss Ratio Reporting Form&amp;C Page &amp;P of &amp;N&amp;R[&amp;A]</oddFooter>
  </headerFooter>
  <colBreaks count="1" manualBreakCount="1">
    <brk id="20" max="4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G23" sqref="G23"/>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Physicians Mutual Insurance Company</v>
      </c>
    </row>
    <row r="9" spans="2:3" s="2" customFormat="1" ht="15.75" customHeight="1" x14ac:dyDescent="0.25">
      <c r="B9" s="54" t="s">
        <v>90</v>
      </c>
    </row>
    <row r="10" spans="2:3" s="2" customFormat="1" ht="15.75" customHeight="1" x14ac:dyDescent="0.25">
      <c r="B10" s="298" t="str">
        <f>'Cover Page'!C9</f>
        <v>same</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Physicians Mutual Insurance Company</v>
      </c>
      <c r="D8" s="347" t="s">
        <v>91</v>
      </c>
    </row>
    <row r="9" spans="2:4" ht="15.75" customHeight="1" x14ac:dyDescent="0.25">
      <c r="B9" s="54" t="s">
        <v>90</v>
      </c>
    </row>
    <row r="10" spans="2:4" ht="15.75" customHeight="1" x14ac:dyDescent="0.25">
      <c r="B10" s="298" t="str">
        <f>'Cover Page'!C9</f>
        <v>same</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2021-07-26T14:33:37Z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